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لاستمارات مقسومة سنوات\رياض الأطفال\"/>
    </mc:Choice>
  </mc:AlternateContent>
  <xr:revisionPtr revIDLastSave="0" documentId="13_ncr:1_{1E9709E3-8945-4D7D-96CE-7AD712F807E0}" xr6:coauthVersionLast="47" xr6:coauthVersionMax="47" xr10:uidLastSave="{00000000-0000-0000-0000-000000000000}"/>
  <workbookProtection workbookAlgorithmName="SHA-512" workbookHashValue="pQT88R0aWuPOSNtZ6PM/+hJfnAqfkAVsZ1AQK9EL4T1Y/KOg0LQjql3g9tERrLG6TD1cJTZa9EJW1r/Ghl3weg==" workbookSaltValue="SV55LDNhiCYiWAZJHXQjcQ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kin" sheetId="15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1" hidden="1">'إدخال البيانات'!$I$4:$I$19</definedName>
    <definedName name="_xlnm._FilterDatabase" localSheetId="6" hidden="1">ورقة2!$A$2:$AL$1303</definedName>
    <definedName name="_xlnm._FilterDatabase" localSheetId="5" hidden="1">ورقة4!$A$2:$CE$1303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4" l="1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79" i="4"/>
  <c r="AC680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99" i="4"/>
  <c r="AC700" i="4"/>
  <c r="AC701" i="4"/>
  <c r="AC702" i="4"/>
  <c r="AC703" i="4"/>
  <c r="AC704" i="4"/>
  <c r="AC705" i="4"/>
  <c r="AC706" i="4"/>
  <c r="AC707" i="4"/>
  <c r="AC708" i="4"/>
  <c r="AC709" i="4"/>
  <c r="AC710" i="4"/>
  <c r="AC711" i="4"/>
  <c r="AC712" i="4"/>
  <c r="AC713" i="4"/>
  <c r="AC714" i="4"/>
  <c r="AC715" i="4"/>
  <c r="AC716" i="4"/>
  <c r="AC717" i="4"/>
  <c r="AC718" i="4"/>
  <c r="AC719" i="4"/>
  <c r="AC720" i="4"/>
  <c r="AC721" i="4"/>
  <c r="AC722" i="4"/>
  <c r="AC723" i="4"/>
  <c r="AC724" i="4"/>
  <c r="AC725" i="4"/>
  <c r="AC726" i="4"/>
  <c r="AC727" i="4"/>
  <c r="AC728" i="4"/>
  <c r="AC729" i="4"/>
  <c r="AC730" i="4"/>
  <c r="AC731" i="4"/>
  <c r="AC732" i="4"/>
  <c r="AC733" i="4"/>
  <c r="AC734" i="4"/>
  <c r="AC735" i="4"/>
  <c r="AC736" i="4"/>
  <c r="AC737" i="4"/>
  <c r="AC738" i="4"/>
  <c r="AC739" i="4"/>
  <c r="AC740" i="4"/>
  <c r="AC741" i="4"/>
  <c r="AC742" i="4"/>
  <c r="AC743" i="4"/>
  <c r="AC744" i="4"/>
  <c r="AC745" i="4"/>
  <c r="AC746" i="4"/>
  <c r="AC747" i="4"/>
  <c r="AC748" i="4"/>
  <c r="AC749" i="4"/>
  <c r="AC750" i="4"/>
  <c r="AC751" i="4"/>
  <c r="AC752" i="4"/>
  <c r="AC753" i="4"/>
  <c r="AC754" i="4"/>
  <c r="AC755" i="4"/>
  <c r="AC756" i="4"/>
  <c r="AC757" i="4"/>
  <c r="AC758" i="4"/>
  <c r="AC759" i="4"/>
  <c r="AC760" i="4"/>
  <c r="AC761" i="4"/>
  <c r="AC762" i="4"/>
  <c r="AC763" i="4"/>
  <c r="AC764" i="4"/>
  <c r="AC765" i="4"/>
  <c r="AC766" i="4"/>
  <c r="AC767" i="4"/>
  <c r="AC768" i="4"/>
  <c r="AC769" i="4"/>
  <c r="AC770" i="4"/>
  <c r="AC771" i="4"/>
  <c r="AC772" i="4"/>
  <c r="AC773" i="4"/>
  <c r="AC774" i="4"/>
  <c r="AC775" i="4"/>
  <c r="AC776" i="4"/>
  <c r="AC777" i="4"/>
  <c r="AC778" i="4"/>
  <c r="AC779" i="4"/>
  <c r="AC780" i="4"/>
  <c r="AC781" i="4"/>
  <c r="AC782" i="4"/>
  <c r="AC783" i="4"/>
  <c r="AC784" i="4"/>
  <c r="AC785" i="4"/>
  <c r="AC786" i="4"/>
  <c r="AC787" i="4"/>
  <c r="AC788" i="4"/>
  <c r="AC789" i="4"/>
  <c r="AC790" i="4"/>
  <c r="AC791" i="4"/>
  <c r="AC792" i="4"/>
  <c r="AC793" i="4"/>
  <c r="AC794" i="4"/>
  <c r="AC795" i="4"/>
  <c r="AC796" i="4"/>
  <c r="AC797" i="4"/>
  <c r="AC798" i="4"/>
  <c r="AC799" i="4"/>
  <c r="AC800" i="4"/>
  <c r="AC801" i="4"/>
  <c r="AC802" i="4"/>
  <c r="AC803" i="4"/>
  <c r="AC804" i="4"/>
  <c r="AC805" i="4"/>
  <c r="AC806" i="4"/>
  <c r="AC807" i="4"/>
  <c r="AC808" i="4"/>
  <c r="AC809" i="4"/>
  <c r="AC810" i="4"/>
  <c r="AC811" i="4"/>
  <c r="AC812" i="4"/>
  <c r="AC813" i="4"/>
  <c r="AC814" i="4"/>
  <c r="AC815" i="4"/>
  <c r="AC816" i="4"/>
  <c r="AC817" i="4"/>
  <c r="AC818" i="4"/>
  <c r="AC819" i="4"/>
  <c r="AC820" i="4"/>
  <c r="AC821" i="4"/>
  <c r="AC822" i="4"/>
  <c r="AC823" i="4"/>
  <c r="AC824" i="4"/>
  <c r="AC825" i="4"/>
  <c r="AC826" i="4"/>
  <c r="AC827" i="4"/>
  <c r="AC828" i="4"/>
  <c r="AC829" i="4"/>
  <c r="AC830" i="4"/>
  <c r="AC831" i="4"/>
  <c r="AC832" i="4"/>
  <c r="AC833" i="4"/>
  <c r="AC834" i="4"/>
  <c r="AC835" i="4"/>
  <c r="AC836" i="4"/>
  <c r="AC837" i="4"/>
  <c r="AC838" i="4"/>
  <c r="AC839" i="4"/>
  <c r="AC840" i="4"/>
  <c r="AC841" i="4"/>
  <c r="AC842" i="4"/>
  <c r="AC843" i="4"/>
  <c r="AC844" i="4"/>
  <c r="AC845" i="4"/>
  <c r="AC846" i="4"/>
  <c r="AC847" i="4"/>
  <c r="AC848" i="4"/>
  <c r="AC849" i="4"/>
  <c r="AC850" i="4"/>
  <c r="AC851" i="4"/>
  <c r="AC852" i="4"/>
  <c r="AC853" i="4"/>
  <c r="AC854" i="4"/>
  <c r="AC855" i="4"/>
  <c r="AC856" i="4"/>
  <c r="AC857" i="4"/>
  <c r="AC858" i="4"/>
  <c r="AC859" i="4"/>
  <c r="AC860" i="4"/>
  <c r="AC861" i="4"/>
  <c r="AC862" i="4"/>
  <c r="AC863" i="4"/>
  <c r="AC864" i="4"/>
  <c r="AC865" i="4"/>
  <c r="AC866" i="4"/>
  <c r="AC867" i="4"/>
  <c r="AC868" i="4"/>
  <c r="AC869" i="4"/>
  <c r="AC870" i="4"/>
  <c r="AC871" i="4"/>
  <c r="AC872" i="4"/>
  <c r="AC873" i="4"/>
  <c r="AC874" i="4"/>
  <c r="AC875" i="4"/>
  <c r="AC876" i="4"/>
  <c r="AC877" i="4"/>
  <c r="AC878" i="4"/>
  <c r="AC879" i="4"/>
  <c r="AC880" i="4"/>
  <c r="AC881" i="4"/>
  <c r="AC882" i="4"/>
  <c r="AC883" i="4"/>
  <c r="AC884" i="4"/>
  <c r="AC885" i="4"/>
  <c r="AC886" i="4"/>
  <c r="AC887" i="4"/>
  <c r="AC888" i="4"/>
  <c r="AC889" i="4"/>
  <c r="AC890" i="4"/>
  <c r="AC891" i="4"/>
  <c r="AC892" i="4"/>
  <c r="AC893" i="4"/>
  <c r="AC894" i="4"/>
  <c r="AC895" i="4"/>
  <c r="AC896" i="4"/>
  <c r="AC897" i="4"/>
  <c r="AC898" i="4"/>
  <c r="AC899" i="4"/>
  <c r="AC900" i="4"/>
  <c r="AC901" i="4"/>
  <c r="AC902" i="4"/>
  <c r="AC903" i="4"/>
  <c r="AC904" i="4"/>
  <c r="AC905" i="4"/>
  <c r="AC906" i="4"/>
  <c r="AC907" i="4"/>
  <c r="AC908" i="4"/>
  <c r="AC909" i="4"/>
  <c r="AC910" i="4"/>
  <c r="AC911" i="4"/>
  <c r="AC912" i="4"/>
  <c r="AC913" i="4"/>
  <c r="AC914" i="4"/>
  <c r="AC915" i="4"/>
  <c r="AC916" i="4"/>
  <c r="AC917" i="4"/>
  <c r="AC918" i="4"/>
  <c r="AC919" i="4"/>
  <c r="AC920" i="4"/>
  <c r="AC921" i="4"/>
  <c r="AC922" i="4"/>
  <c r="AC923" i="4"/>
  <c r="AC924" i="4"/>
  <c r="AC925" i="4"/>
  <c r="AC926" i="4"/>
  <c r="AC927" i="4"/>
  <c r="AC928" i="4"/>
  <c r="AC929" i="4"/>
  <c r="AC930" i="4"/>
  <c r="AC931" i="4"/>
  <c r="AC932" i="4"/>
  <c r="AC933" i="4"/>
  <c r="AC934" i="4"/>
  <c r="AC935" i="4"/>
  <c r="AC936" i="4"/>
  <c r="AC937" i="4"/>
  <c r="AC938" i="4"/>
  <c r="AC939" i="4"/>
  <c r="AC940" i="4"/>
  <c r="AC941" i="4"/>
  <c r="AC942" i="4"/>
  <c r="AC943" i="4"/>
  <c r="AC944" i="4"/>
  <c r="AC945" i="4"/>
  <c r="AC946" i="4"/>
  <c r="AC947" i="4"/>
  <c r="AC948" i="4"/>
  <c r="AC949" i="4"/>
  <c r="AC950" i="4"/>
  <c r="AC951" i="4"/>
  <c r="AC952" i="4"/>
  <c r="AC953" i="4"/>
  <c r="AC954" i="4"/>
  <c r="AC955" i="4"/>
  <c r="AC956" i="4"/>
  <c r="AC957" i="4"/>
  <c r="AC958" i="4"/>
  <c r="AC959" i="4"/>
  <c r="AC960" i="4"/>
  <c r="AC961" i="4"/>
  <c r="AC962" i="4"/>
  <c r="AC963" i="4"/>
  <c r="AC964" i="4"/>
  <c r="AC965" i="4"/>
  <c r="AC966" i="4"/>
  <c r="AC967" i="4"/>
  <c r="AC968" i="4"/>
  <c r="AC969" i="4"/>
  <c r="AC970" i="4"/>
  <c r="AC971" i="4"/>
  <c r="AC972" i="4"/>
  <c r="AC973" i="4"/>
  <c r="AC974" i="4"/>
  <c r="AC975" i="4"/>
  <c r="AC976" i="4"/>
  <c r="AC977" i="4"/>
  <c r="AC978" i="4"/>
  <c r="AC979" i="4"/>
  <c r="AC980" i="4"/>
  <c r="AC981" i="4"/>
  <c r="AC982" i="4"/>
  <c r="AC983" i="4"/>
  <c r="AC984" i="4"/>
  <c r="AC985" i="4"/>
  <c r="AC986" i="4"/>
  <c r="AC987" i="4"/>
  <c r="AC988" i="4"/>
  <c r="AC989" i="4"/>
  <c r="AC990" i="4"/>
  <c r="AC991" i="4"/>
  <c r="AC992" i="4"/>
  <c r="AC993" i="4"/>
  <c r="AC994" i="4"/>
  <c r="AC995" i="4"/>
  <c r="AC996" i="4"/>
  <c r="AC997" i="4"/>
  <c r="AC998" i="4"/>
  <c r="AC999" i="4"/>
  <c r="AC1000" i="4"/>
  <c r="AC1001" i="4"/>
  <c r="AC1002" i="4"/>
  <c r="AC1003" i="4"/>
  <c r="AC1004" i="4"/>
  <c r="AC1005" i="4"/>
  <c r="AC1006" i="4"/>
  <c r="AC1007" i="4"/>
  <c r="AC1008" i="4"/>
  <c r="AC1009" i="4"/>
  <c r="AC1010" i="4"/>
  <c r="AC1011" i="4"/>
  <c r="AC1012" i="4"/>
  <c r="AC1013" i="4"/>
  <c r="AC1014" i="4"/>
  <c r="AC1015" i="4"/>
  <c r="AC1016" i="4"/>
  <c r="AC1017" i="4"/>
  <c r="AC1018" i="4"/>
  <c r="AC1019" i="4"/>
  <c r="AC1020" i="4"/>
  <c r="AC1021" i="4"/>
  <c r="AC1022" i="4"/>
  <c r="AC1023" i="4"/>
  <c r="AC1024" i="4"/>
  <c r="AC1025" i="4"/>
  <c r="AC1026" i="4"/>
  <c r="AC1027" i="4"/>
  <c r="AC1028" i="4"/>
  <c r="AC1029" i="4"/>
  <c r="AC1030" i="4"/>
  <c r="AC1031" i="4"/>
  <c r="AC1032" i="4"/>
  <c r="AC1033" i="4"/>
  <c r="AC1034" i="4"/>
  <c r="AC1035" i="4"/>
  <c r="AC1036" i="4"/>
  <c r="AC1037" i="4"/>
  <c r="AC1038" i="4"/>
  <c r="AC1039" i="4"/>
  <c r="AC1040" i="4"/>
  <c r="AC1041" i="4"/>
  <c r="AC1042" i="4"/>
  <c r="AC1043" i="4"/>
  <c r="AC1044" i="4"/>
  <c r="AC1045" i="4"/>
  <c r="AC1046" i="4"/>
  <c r="AC1047" i="4"/>
  <c r="AC1048" i="4"/>
  <c r="AC1049" i="4"/>
  <c r="AC1050" i="4"/>
  <c r="AC1051" i="4"/>
  <c r="AC1052" i="4"/>
  <c r="AC1053" i="4"/>
  <c r="AC1054" i="4"/>
  <c r="AC1055" i="4"/>
  <c r="AC1056" i="4"/>
  <c r="AC1057" i="4"/>
  <c r="AC1058" i="4"/>
  <c r="AC1059" i="4"/>
  <c r="AC1060" i="4"/>
  <c r="AC1061" i="4"/>
  <c r="AC1062" i="4"/>
  <c r="AC1063" i="4"/>
  <c r="AC1064" i="4"/>
  <c r="AC1065" i="4"/>
  <c r="AC1066" i="4"/>
  <c r="AC1067" i="4"/>
  <c r="AC1068" i="4"/>
  <c r="AC1069" i="4"/>
  <c r="AC1070" i="4"/>
  <c r="AC1071" i="4"/>
  <c r="AC1072" i="4"/>
  <c r="AC1073" i="4"/>
  <c r="AC1074" i="4"/>
  <c r="AC1075" i="4"/>
  <c r="AC1076" i="4"/>
  <c r="AC1077" i="4"/>
  <c r="AC1078" i="4"/>
  <c r="AC1079" i="4"/>
  <c r="AC1080" i="4"/>
  <c r="AC1081" i="4"/>
  <c r="AC1082" i="4"/>
  <c r="AC1083" i="4"/>
  <c r="AC1084" i="4"/>
  <c r="AC1085" i="4"/>
  <c r="AC1086" i="4"/>
  <c r="AC1087" i="4"/>
  <c r="AC1088" i="4"/>
  <c r="AC1089" i="4"/>
  <c r="AC1090" i="4"/>
  <c r="AC1091" i="4"/>
  <c r="AC1092" i="4"/>
  <c r="AC1093" i="4"/>
  <c r="AC1094" i="4"/>
  <c r="AC1095" i="4"/>
  <c r="AC1096" i="4"/>
  <c r="AC1097" i="4"/>
  <c r="AC1098" i="4"/>
  <c r="AC1099" i="4"/>
  <c r="AC1100" i="4"/>
  <c r="AC1101" i="4"/>
  <c r="AC1102" i="4"/>
  <c r="AC1103" i="4"/>
  <c r="AC1104" i="4"/>
  <c r="AC1105" i="4"/>
  <c r="AC1106" i="4"/>
  <c r="AC1107" i="4"/>
  <c r="AC1108" i="4"/>
  <c r="AC1109" i="4"/>
  <c r="AC1110" i="4"/>
  <c r="AC1111" i="4"/>
  <c r="AC1112" i="4"/>
  <c r="AC1113" i="4"/>
  <c r="AC1114" i="4"/>
  <c r="AC1115" i="4"/>
  <c r="AC1116" i="4"/>
  <c r="AC1117" i="4"/>
  <c r="AC1118" i="4"/>
  <c r="AC1119" i="4"/>
  <c r="AC1120" i="4"/>
  <c r="AC1121" i="4"/>
  <c r="AC1122" i="4"/>
  <c r="AC1123" i="4"/>
  <c r="AC1124" i="4"/>
  <c r="AC1125" i="4"/>
  <c r="AC1126" i="4"/>
  <c r="AC1127" i="4"/>
  <c r="AC1128" i="4"/>
  <c r="AC1129" i="4"/>
  <c r="AC1130" i="4"/>
  <c r="AC1131" i="4"/>
  <c r="AC1132" i="4"/>
  <c r="AC1133" i="4"/>
  <c r="AC1134" i="4"/>
  <c r="AC1135" i="4"/>
  <c r="AC1136" i="4"/>
  <c r="AC1137" i="4"/>
  <c r="AC1138" i="4"/>
  <c r="AC1139" i="4"/>
  <c r="AC1140" i="4"/>
  <c r="AC1141" i="4"/>
  <c r="AC1142" i="4"/>
  <c r="AC1143" i="4"/>
  <c r="AC1144" i="4"/>
  <c r="AC1145" i="4"/>
  <c r="AC1146" i="4"/>
  <c r="AC1147" i="4"/>
  <c r="AC1148" i="4"/>
  <c r="AC1149" i="4"/>
  <c r="AC1150" i="4"/>
  <c r="AC1151" i="4"/>
  <c r="AC1152" i="4"/>
  <c r="AC1153" i="4"/>
  <c r="AC1154" i="4"/>
  <c r="AC1155" i="4"/>
  <c r="AC1156" i="4"/>
  <c r="AC1157" i="4"/>
  <c r="AC1158" i="4"/>
  <c r="AC1159" i="4"/>
  <c r="AC1160" i="4"/>
  <c r="AC1161" i="4"/>
  <c r="AC1162" i="4"/>
  <c r="AC1163" i="4"/>
  <c r="AC1164" i="4"/>
  <c r="AC1165" i="4"/>
  <c r="AC1166" i="4"/>
  <c r="AC1167" i="4"/>
  <c r="AC1168" i="4"/>
  <c r="AC1169" i="4"/>
  <c r="AC1170" i="4"/>
  <c r="AC1171" i="4"/>
  <c r="AC1172" i="4"/>
  <c r="AC1173" i="4"/>
  <c r="AC1174" i="4"/>
  <c r="AC1175" i="4"/>
  <c r="AC1176" i="4"/>
  <c r="AC1177" i="4"/>
  <c r="AC1178" i="4"/>
  <c r="AC1179" i="4"/>
  <c r="AC1180" i="4"/>
  <c r="AC1181" i="4"/>
  <c r="AC1182" i="4"/>
  <c r="AC1183" i="4"/>
  <c r="AC1184" i="4"/>
  <c r="AC1185" i="4"/>
  <c r="AC1186" i="4"/>
  <c r="AC1187" i="4"/>
  <c r="AC1188" i="4"/>
  <c r="AC1189" i="4"/>
  <c r="AC1190" i="4"/>
  <c r="AC1191" i="4"/>
  <c r="AC1192" i="4"/>
  <c r="AC1193" i="4"/>
  <c r="AC1194" i="4"/>
  <c r="AC1195" i="4"/>
  <c r="AC1196" i="4"/>
  <c r="AC1197" i="4"/>
  <c r="AC1198" i="4"/>
  <c r="AC1199" i="4"/>
  <c r="AC1200" i="4"/>
  <c r="AC1201" i="4"/>
  <c r="AC1202" i="4"/>
  <c r="AC1203" i="4"/>
  <c r="AC1204" i="4"/>
  <c r="AC1205" i="4"/>
  <c r="AC1206" i="4"/>
  <c r="AC1207" i="4"/>
  <c r="AC1208" i="4"/>
  <c r="AC1209" i="4"/>
  <c r="AC1210" i="4"/>
  <c r="AC1211" i="4"/>
  <c r="AC1212" i="4"/>
  <c r="AC1213" i="4"/>
  <c r="AC1214" i="4"/>
  <c r="AC1215" i="4"/>
  <c r="AC1216" i="4"/>
  <c r="AC1217" i="4"/>
  <c r="AC1218" i="4"/>
  <c r="AC1219" i="4"/>
  <c r="AC1220" i="4"/>
  <c r="AC1221" i="4"/>
  <c r="AC1222" i="4"/>
  <c r="AC1223" i="4"/>
  <c r="AC1224" i="4"/>
  <c r="AC1225" i="4"/>
  <c r="AC1226" i="4"/>
  <c r="AC1227" i="4"/>
  <c r="AC1228" i="4"/>
  <c r="AC1229" i="4"/>
  <c r="AC1230" i="4"/>
  <c r="AC1231" i="4"/>
  <c r="AC1232" i="4"/>
  <c r="AC1233" i="4"/>
  <c r="AC1234" i="4"/>
  <c r="AC1235" i="4"/>
  <c r="AC1236" i="4"/>
  <c r="AC1237" i="4"/>
  <c r="AC1238" i="4"/>
  <c r="AC1239" i="4"/>
  <c r="AC1240" i="4"/>
  <c r="AC1241" i="4"/>
  <c r="AC1242" i="4"/>
  <c r="AC1243" i="4"/>
  <c r="AC1244" i="4"/>
  <c r="AC1245" i="4"/>
  <c r="AC1246" i="4"/>
  <c r="AC1247" i="4"/>
  <c r="AC1248" i="4"/>
  <c r="AC1249" i="4"/>
  <c r="AC1250" i="4"/>
  <c r="AC1251" i="4"/>
  <c r="AC1252" i="4"/>
  <c r="AC1253" i="4"/>
  <c r="AC1254" i="4"/>
  <c r="AC1255" i="4"/>
  <c r="AC1256" i="4"/>
  <c r="AC1257" i="4"/>
  <c r="AC1258" i="4"/>
  <c r="AC1259" i="4"/>
  <c r="AC1260" i="4"/>
  <c r="AC1261" i="4"/>
  <c r="AC1262" i="4"/>
  <c r="AC1263" i="4"/>
  <c r="AC1264" i="4"/>
  <c r="AC1265" i="4"/>
  <c r="AC1266" i="4"/>
  <c r="AC1267" i="4"/>
  <c r="AC1268" i="4"/>
  <c r="AC1269" i="4"/>
  <c r="AC1270" i="4"/>
  <c r="AC1271" i="4"/>
  <c r="AC1272" i="4"/>
  <c r="AC1273" i="4"/>
  <c r="AC1274" i="4"/>
  <c r="AC1275" i="4"/>
  <c r="AC1276" i="4"/>
  <c r="AC1277" i="4"/>
  <c r="AC1278" i="4"/>
  <c r="AC1279" i="4"/>
  <c r="AC1280" i="4"/>
  <c r="AC1281" i="4"/>
  <c r="AC1282" i="4"/>
  <c r="AC1283" i="4"/>
  <c r="AC1284" i="4"/>
  <c r="AC1285" i="4"/>
  <c r="AC1286" i="4"/>
  <c r="AC1287" i="4"/>
  <c r="AC1288" i="4"/>
  <c r="AC1289" i="4"/>
  <c r="AC1290" i="4"/>
  <c r="AC1291" i="4"/>
  <c r="AC1292" i="4"/>
  <c r="AC1293" i="4"/>
  <c r="AC1294" i="4"/>
  <c r="AC1295" i="4"/>
  <c r="AC1296" i="4"/>
  <c r="AC1297" i="4"/>
  <c r="AC1298" i="4"/>
  <c r="AC1299" i="4"/>
  <c r="AC1300" i="4"/>
  <c r="AC1301" i="4"/>
  <c r="AC1302" i="4"/>
  <c r="AC1303" i="4"/>
  <c r="AC3" i="4"/>
  <c r="G11" i="17"/>
  <c r="F11" i="17"/>
  <c r="E11" i="17"/>
  <c r="D11" i="17"/>
  <c r="C11" i="17"/>
  <c r="B11" i="17"/>
  <c r="A11" i="17"/>
  <c r="B8" i="17"/>
  <c r="A8" i="17"/>
  <c r="F1" i="17"/>
  <c r="A2" i="17" s="1"/>
  <c r="D1" i="17"/>
  <c r="F8" i="17" l="1"/>
  <c r="E8" i="17"/>
  <c r="D8" i="17"/>
  <c r="C8" i="17"/>
  <c r="AE4" i="5" l="1"/>
  <c r="AB4" i="5"/>
  <c r="W4" i="5"/>
  <c r="H2" i="5"/>
  <c r="N4" i="11" s="1"/>
  <c r="Q2" i="5"/>
  <c r="F3" i="11" s="1"/>
  <c r="W2" i="5"/>
  <c r="J3" i="11" s="1"/>
  <c r="AB2" i="5"/>
  <c r="N3" i="11" s="1"/>
  <c r="Q4" i="5" l="1"/>
  <c r="L4" i="5"/>
  <c r="E4" i="5"/>
  <c r="B20" i="11" l="1"/>
  <c r="Z28" i="5" l="1"/>
  <c r="EK5" i="15" l="1"/>
  <c r="L3" i="5"/>
  <c r="E3" i="5"/>
  <c r="AE1" i="5"/>
  <c r="AB1" i="5"/>
  <c r="AB3" i="5" l="1"/>
  <c r="W3" i="5"/>
  <c r="Q3" i="5"/>
  <c r="AE3" i="5"/>
  <c r="DS5" i="15"/>
  <c r="DM5" i="15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E1" i="5"/>
  <c r="Z5" i="11"/>
  <c r="Y5" i="11" s="1"/>
  <c r="C50" i="5" l="1"/>
  <c r="E2" i="5"/>
  <c r="N27" i="5" s="1"/>
  <c r="Q5" i="5"/>
  <c r="L1" i="5"/>
  <c r="C51" i="5"/>
  <c r="W5" i="5"/>
  <c r="Q1" i="5"/>
  <c r="AB5" i="5"/>
  <c r="W1" i="5"/>
  <c r="AY49" i="5"/>
  <c r="AY47" i="5"/>
  <c r="AY45" i="5"/>
  <c r="AY43" i="5"/>
  <c r="AY41" i="5"/>
  <c r="AY39" i="5"/>
  <c r="AY35" i="5"/>
  <c r="AY30" i="5"/>
  <c r="AY26" i="5"/>
  <c r="Q23" i="5"/>
  <c r="K23" i="5" s="1"/>
  <c r="I22" i="5"/>
  <c r="B22" i="5" s="1"/>
  <c r="Q21" i="5"/>
  <c r="K21" i="5" s="1"/>
  <c r="Y20" i="5"/>
  <c r="S20" i="5" s="1"/>
  <c r="AG19" i="5"/>
  <c r="AA19" i="5" s="1"/>
  <c r="AY18" i="5"/>
  <c r="I18" i="5"/>
  <c r="B18" i="5" s="1"/>
  <c r="Q17" i="5"/>
  <c r="K17" i="5" s="1"/>
  <c r="AY14" i="5"/>
  <c r="I13" i="5"/>
  <c r="B13" i="5" s="1"/>
  <c r="Q12" i="5"/>
  <c r="K12" i="5" s="1"/>
  <c r="Y11" i="5"/>
  <c r="S11" i="5" s="1"/>
  <c r="AG10" i="5"/>
  <c r="AA10" i="5" s="1"/>
  <c r="AY9" i="5"/>
  <c r="I9" i="5"/>
  <c r="B9" i="5" s="1"/>
  <c r="Q8" i="5"/>
  <c r="K8" i="5" s="1"/>
  <c r="AY5" i="5"/>
  <c r="AY48" i="5"/>
  <c r="AY52" i="5"/>
  <c r="C49" i="5"/>
  <c r="C47" i="5"/>
  <c r="C45" i="5"/>
  <c r="C43" i="5"/>
  <c r="C41" i="5"/>
  <c r="AY38" i="5"/>
  <c r="AY33" i="5"/>
  <c r="AY29" i="5"/>
  <c r="AY25" i="5"/>
  <c r="I23" i="5"/>
  <c r="B23" i="5" s="1"/>
  <c r="AY21" i="5"/>
  <c r="I21" i="5"/>
  <c r="B21" i="5" s="1"/>
  <c r="Q20" i="5"/>
  <c r="K20" i="5" s="1"/>
  <c r="Y19" i="5"/>
  <c r="S19" i="5" s="1"/>
  <c r="AG18" i="5"/>
  <c r="AA18" i="5" s="1"/>
  <c r="AY17" i="5"/>
  <c r="I17" i="5"/>
  <c r="B17" i="5" s="1"/>
  <c r="AY13" i="5"/>
  <c r="AY12" i="5"/>
  <c r="I12" i="5"/>
  <c r="B12" i="5" s="1"/>
  <c r="Q11" i="5"/>
  <c r="K11" i="5" s="1"/>
  <c r="Y10" i="5"/>
  <c r="S10" i="5" s="1"/>
  <c r="AG9" i="5"/>
  <c r="AA9" i="5" s="1"/>
  <c r="AY8" i="5"/>
  <c r="I8" i="5"/>
  <c r="B8" i="5" s="1"/>
  <c r="AY50" i="5"/>
  <c r="C48" i="5"/>
  <c r="C46" i="5"/>
  <c r="C44" i="5"/>
  <c r="C42" i="5"/>
  <c r="C40" i="5"/>
  <c r="AY36" i="5"/>
  <c r="AY31" i="5"/>
  <c r="AY27" i="5"/>
  <c r="AY23" i="5"/>
  <c r="Q22" i="5"/>
  <c r="K22" i="5" s="1"/>
  <c r="Y21" i="5"/>
  <c r="S21" i="5" s="1"/>
  <c r="AG20" i="5"/>
  <c r="AA20" i="5" s="1"/>
  <c r="AY19" i="5"/>
  <c r="I19" i="5"/>
  <c r="B19" i="5" s="1"/>
  <c r="Q18" i="5"/>
  <c r="K18" i="5" s="1"/>
  <c r="Y17" i="5"/>
  <c r="S17" i="5" s="1"/>
  <c r="AY15" i="5"/>
  <c r="Y13" i="5"/>
  <c r="S13" i="5" s="1"/>
  <c r="Y12" i="5"/>
  <c r="S12" i="5" s="1"/>
  <c r="AG11" i="5"/>
  <c r="AA11" i="5" s="1"/>
  <c r="AY10" i="5"/>
  <c r="I10" i="5"/>
  <c r="B10" i="5" s="1"/>
  <c r="Q9" i="5"/>
  <c r="K9" i="5" s="1"/>
  <c r="Y8" i="5"/>
  <c r="S8" i="5" s="1"/>
  <c r="AY6" i="5"/>
  <c r="AY51" i="5"/>
  <c r="AY46" i="5"/>
  <c r="AY44" i="5"/>
  <c r="AY42" i="5"/>
  <c r="AY40" i="5"/>
  <c r="AY37" i="5"/>
  <c r="AY32" i="5"/>
  <c r="AY28" i="5"/>
  <c r="AY24" i="5"/>
  <c r="AY22" i="5"/>
  <c r="AG21" i="5"/>
  <c r="AA21" i="5" s="1"/>
  <c r="AY20" i="5"/>
  <c r="I20" i="5"/>
  <c r="B20" i="5" s="1"/>
  <c r="Q19" i="5"/>
  <c r="K19" i="5" s="1"/>
  <c r="Y18" i="5"/>
  <c r="S18" i="5" s="1"/>
  <c r="AG17" i="5"/>
  <c r="AA17" i="5" s="1"/>
  <c r="AY16" i="5"/>
  <c r="AG13" i="5"/>
  <c r="AA13" i="5" s="1"/>
  <c r="AG12" i="5"/>
  <c r="AA12" i="5" s="1"/>
  <c r="AY11" i="5"/>
  <c r="I11" i="5"/>
  <c r="B11" i="5" s="1"/>
  <c r="Q10" i="5"/>
  <c r="K10" i="5" s="1"/>
  <c r="Y9" i="5"/>
  <c r="S9" i="5" s="1"/>
  <c r="AG8" i="5"/>
  <c r="AA8" i="5" s="1"/>
  <c r="AY7" i="5"/>
  <c r="A5" i="15"/>
  <c r="BM5" i="15" s="1"/>
  <c r="H4" i="11"/>
  <c r="Z9" i="11" s="1"/>
  <c r="Y9" i="11" s="1"/>
  <c r="EC5" i="15"/>
  <c r="EA5" i="15"/>
  <c r="EB5" i="15"/>
  <c r="DZ5" i="15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7" i="5" l="1"/>
  <c r="C37" i="5" s="1"/>
  <c r="B33" i="5"/>
  <c r="B29" i="5"/>
  <c r="C29" i="5" s="1"/>
  <c r="B38" i="5"/>
  <c r="C38" i="5" s="1"/>
  <c r="B34" i="5"/>
  <c r="C34" i="5" s="1"/>
  <c r="B30" i="5"/>
  <c r="B35" i="5"/>
  <c r="B31" i="5"/>
  <c r="B36" i="5"/>
  <c r="C36" i="5" s="1"/>
  <c r="B32" i="5"/>
  <c r="B28" i="5"/>
  <c r="C28" i="5" s="1"/>
  <c r="BE5" i="15"/>
  <c r="DE5" i="15"/>
  <c r="BC5" i="15"/>
  <c r="BK5" i="15"/>
  <c r="CI5" i="15"/>
  <c r="CO5" i="15"/>
  <c r="CK5" i="15"/>
  <c r="CQ5" i="15"/>
  <c r="AQ5" i="15"/>
  <c r="AW5" i="15"/>
  <c r="BO5" i="15"/>
  <c r="BW5" i="15"/>
  <c r="CC5" i="15"/>
  <c r="CU5" i="15"/>
  <c r="DC5" i="15"/>
  <c r="DI5" i="15"/>
  <c r="CG5" i="15"/>
  <c r="AS5" i="15"/>
  <c r="CE5" i="15"/>
  <c r="CW5" i="15"/>
  <c r="CY5" i="15"/>
  <c r="DA5" i="15"/>
  <c r="CM5" i="15"/>
  <c r="BY5" i="15"/>
  <c r="AU5" i="15"/>
  <c r="DG5" i="15"/>
  <c r="CS5" i="15"/>
  <c r="AY5" i="15"/>
  <c r="BQ5" i="15"/>
  <c r="BS5" i="15"/>
  <c r="BU5" i="15"/>
  <c r="BG5" i="15"/>
  <c r="BA5" i="15"/>
  <c r="BI5" i="15"/>
  <c r="CA5" i="15"/>
  <c r="H2" i="11"/>
  <c r="H33" i="11" s="1"/>
  <c r="H38" i="11" s="1"/>
  <c r="B5" i="15"/>
  <c r="M2" i="11"/>
  <c r="Z3" i="11" s="1"/>
  <c r="Y3" i="11" s="1"/>
  <c r="C5" i="15"/>
  <c r="P2" i="11"/>
  <c r="Z4" i="11" s="1"/>
  <c r="Y4" i="11" s="1"/>
  <c r="D5" i="15"/>
  <c r="DJ5" i="15"/>
  <c r="K22" i="11"/>
  <c r="N22" i="11"/>
  <c r="DK5" i="15"/>
  <c r="J23" i="11"/>
  <c r="DL5" i="15"/>
  <c r="D3" i="11"/>
  <c r="Z8" i="11"/>
  <c r="Y8" i="11" s="1"/>
  <c r="B6" i="5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EI5" i="15" s="1"/>
  <c r="C35" i="5"/>
  <c r="EJ5" i="15" s="1"/>
  <c r="C31" i="5"/>
  <c r="EG5" i="15" s="1"/>
  <c r="C30" i="5"/>
  <c r="B29" i="11" s="1"/>
  <c r="B28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H5" i="15" l="1"/>
  <c r="EF5" i="15"/>
  <c r="G29" i="11"/>
  <c r="G30" i="11"/>
  <c r="AJ1" i="11"/>
  <c r="AK4" i="5" s="1"/>
  <c r="ED5" i="15"/>
  <c r="AE3" i="11"/>
  <c r="AN3" i="15"/>
  <c r="AO5" i="15" s="1"/>
  <c r="AL3" i="15"/>
  <c r="AM5" i="15" s="1"/>
  <c r="AJ3" i="15"/>
  <c r="AK5" i="15" s="1"/>
  <c r="AH3" i="15"/>
  <c r="AI5" i="15" s="1"/>
  <c r="AF3" i="15"/>
  <c r="AG5" i="15" s="1"/>
  <c r="AD3" i="15"/>
  <c r="AE5" i="15" s="1"/>
  <c r="AB3" i="15"/>
  <c r="AC5" i="15" s="1"/>
  <c r="Z3" i="15"/>
  <c r="AA5" i="15" s="1"/>
  <c r="X3" i="15"/>
  <c r="Y5" i="15" s="1"/>
  <c r="V3" i="15"/>
  <c r="W5" i="15" s="1"/>
  <c r="T3" i="15"/>
  <c r="U5" i="15" s="1"/>
  <c r="AC1" i="11" l="1"/>
  <c r="B8" i="11" s="1"/>
  <c r="AX42" i="5"/>
  <c r="AX49" i="5"/>
  <c r="AX50" i="5"/>
  <c r="AX51" i="5"/>
  <c r="AX52" i="5"/>
  <c r="AX44" i="5"/>
  <c r="AX45" i="5"/>
  <c r="AX46" i="5"/>
  <c r="AX47" i="5"/>
  <c r="AX38" i="5"/>
  <c r="AX39" i="5"/>
  <c r="AX40" i="5"/>
  <c r="AX41" i="5"/>
  <c r="AX31" i="5"/>
  <c r="AX32" i="5"/>
  <c r="AX33" i="5"/>
  <c r="AX35" i="5"/>
  <c r="AX36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8" i="5"/>
  <c r="AX43" i="5"/>
  <c r="AX37" i="5"/>
  <c r="AX30" i="5"/>
  <c r="AX23" i="5"/>
  <c r="AX16" i="5"/>
  <c r="AX11" i="5"/>
  <c r="W27" i="5" l="1"/>
  <c r="AD27" i="5" s="1"/>
  <c r="DN5" i="15" l="1"/>
  <c r="A23" i="5"/>
  <c r="AL25" i="5" s="1"/>
  <c r="Y15" i="5"/>
  <c r="X15" i="5"/>
  <c r="X24" i="5"/>
  <c r="Y24" i="5"/>
  <c r="AF15" i="5"/>
  <c r="AG15" i="5"/>
  <c r="I24" i="5"/>
  <c r="W15" i="5"/>
  <c r="W24" i="5"/>
  <c r="AE15" i="5"/>
  <c r="A19" i="5"/>
  <c r="AL21" i="5" s="1"/>
  <c r="R11" i="5"/>
  <c r="AL37" i="5" s="1"/>
  <c r="R20" i="5"/>
  <c r="AL49" i="5" s="1"/>
  <c r="A20" i="5"/>
  <c r="AL22" i="5" s="1"/>
  <c r="R8" i="5"/>
  <c r="R12" i="5"/>
  <c r="AL38" i="5" s="1"/>
  <c r="Z10" i="5"/>
  <c r="AL42" i="5" s="1"/>
  <c r="R17" i="5"/>
  <c r="R21" i="5"/>
  <c r="AL50" i="5" s="1"/>
  <c r="Z9" i="5"/>
  <c r="AL41" i="5" s="1"/>
  <c r="A17" i="5"/>
  <c r="A21" i="5"/>
  <c r="AL23" i="5" s="1"/>
  <c r="R9" i="5"/>
  <c r="AL35" i="5" s="1"/>
  <c r="R13" i="5"/>
  <c r="AL39" i="5" s="1"/>
  <c r="Z11" i="5"/>
  <c r="AL43" i="5" s="1"/>
  <c r="R18" i="5"/>
  <c r="AL47" i="5" s="1"/>
  <c r="Z13" i="5"/>
  <c r="AL45" i="5" s="1"/>
  <c r="A18" i="5"/>
  <c r="AL20" i="5" s="1"/>
  <c r="A22" i="5"/>
  <c r="AL24" i="5" s="1"/>
  <c r="R10" i="5"/>
  <c r="AL36" i="5" s="1"/>
  <c r="Z8" i="5"/>
  <c r="Z12" i="5"/>
  <c r="AL44" i="5" s="1"/>
  <c r="R19" i="5"/>
  <c r="AL48" i="5" s="1"/>
  <c r="J23" i="5"/>
  <c r="AL32" i="5" s="1"/>
  <c r="AX5" i="5"/>
  <c r="E24" i="11" l="1"/>
  <c r="DO5" i="15"/>
  <c r="Z17" i="5"/>
  <c r="A9" i="5"/>
  <c r="AL9" i="5" s="1"/>
  <c r="A8" i="5"/>
  <c r="E23" i="11" l="1"/>
  <c r="J8" i="5"/>
  <c r="L5" i="15" l="1"/>
  <c r="M5" i="15"/>
  <c r="N5" i="15"/>
  <c r="G5" i="15"/>
  <c r="O5" i="15"/>
  <c r="H5" i="15"/>
  <c r="S5" i="15"/>
  <c r="P5" i="15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3" i="5" s="1"/>
  <c r="J9" i="5"/>
  <c r="AL15" i="5" s="1"/>
  <c r="A10" i="5"/>
  <c r="AL10" i="5" s="1"/>
  <c r="J18" i="5"/>
  <c r="AL27" i="5" s="1"/>
  <c r="J22" i="5"/>
  <c r="AL31" i="5" s="1"/>
  <c r="Z20" i="5"/>
  <c r="AL54" i="5" s="1"/>
  <c r="A11" i="5"/>
  <c r="AL11" i="5" s="1"/>
  <c r="J10" i="5"/>
  <c r="AL16" i="5" s="1"/>
  <c r="J19" i="5"/>
  <c r="AL28" i="5" s="1"/>
  <c r="Z21" i="5"/>
  <c r="AL55" i="5" s="1"/>
  <c r="A12" i="5"/>
  <c r="AL12" i="5" s="1"/>
  <c r="J11" i="5"/>
  <c r="AL17" i="5" s="1"/>
  <c r="J20" i="5"/>
  <c r="AL29" i="5" s="1"/>
  <c r="Z18" i="5"/>
  <c r="AL52" i="5" s="1"/>
  <c r="AA15" i="5"/>
  <c r="O15" i="5"/>
  <c r="S24" i="5"/>
  <c r="B24" i="5"/>
  <c r="E5" i="15"/>
  <c r="V30" i="5" l="1"/>
  <c r="J5" i="15"/>
  <c r="F5" i="15"/>
  <c r="Q5" i="15"/>
  <c r="R5" i="15"/>
  <c r="K5" i="15"/>
  <c r="I5" i="15"/>
  <c r="B27" i="11"/>
  <c r="AF30" i="5"/>
  <c r="AB30" i="5"/>
  <c r="AA24" i="5"/>
  <c r="K24" i="5"/>
  <c r="K15" i="5"/>
  <c r="B15" i="5"/>
  <c r="F21" i="11" l="1"/>
  <c r="DV5" i="15"/>
  <c r="K21" i="11"/>
  <c r="DW5" i="15"/>
  <c r="Q21" i="11"/>
  <c r="DX5" i="15"/>
  <c r="T25" i="5"/>
  <c r="N28" i="5" s="1"/>
  <c r="W28" i="5" l="1"/>
  <c r="W29" i="5" s="1"/>
  <c r="DY5" i="15"/>
  <c r="E25" i="11"/>
  <c r="DQ5" i="15"/>
  <c r="AL46" i="5"/>
  <c r="AL33" i="5"/>
  <c r="AL8" i="5"/>
  <c r="AL51" i="5"/>
  <c r="AL40" i="5"/>
  <c r="AL26" i="5"/>
  <c r="AL19" i="5"/>
  <c r="AL14" i="5"/>
  <c r="E26" i="11" l="1"/>
  <c r="DR5" i="15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Z5" i="15" s="1"/>
  <c r="P17" i="11"/>
  <c r="L17" i="1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F38" i="11" l="1"/>
  <c r="DU5" i="15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<sst xmlns="http://schemas.openxmlformats.org/spreadsheetml/2006/main" count="78587" uniqueCount="5752">
  <si>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</si>
  <si>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</si>
  <si>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</si>
  <si>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</si>
  <si>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</si>
  <si>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</si>
  <si>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</si>
  <si>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</si>
  <si>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</si>
  <si>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</si>
  <si>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</si>
  <si>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</si>
  <si>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</si>
  <si>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</si>
  <si>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</si>
  <si>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</si>
  <si>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</si>
  <si>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</si>
  <si>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</si>
  <si>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</si>
  <si>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</si>
  <si>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</si>
  <si>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</si>
  <si>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</si>
  <si>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</si>
  <si>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</si>
  <si>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</si>
  <si>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</si>
  <si>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</si>
  <si>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</si>
  <si>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</si>
  <si>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</si>
  <si>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</si>
  <si>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</si>
  <si>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</si>
  <si>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</si>
  <si>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</si>
  <si>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</si>
  <si>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</si>
  <si>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</si>
  <si>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</si>
  <si>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</si>
  <si>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</si>
  <si>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</si>
  <si>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</si>
  <si>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</si>
  <si>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</si>
  <si>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</si>
  <si>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</si>
  <si>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</si>
  <si>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</si>
  <si>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</si>
  <si>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</si>
  <si>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</si>
  <si>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</si>
  <si>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</si>
  <si>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</si>
  <si>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</si>
  <si>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</si>
  <si>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</si>
  <si>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</si>
  <si>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</si>
  <si>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</si>
  <si>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</si>
  <si>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</si>
  <si>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</si>
  <si>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</si>
  <si>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</si>
  <si>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</si>
  <si>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</si>
  <si>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</si>
  <si>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</si>
  <si>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</si>
  <si>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</si>
  <si>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</si>
  <si>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</si>
  <si>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</si>
  <si>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</si>
  <si>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</si>
  <si>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</si>
  <si>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</si>
  <si>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</si>
  <si>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</si>
  <si>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</si>
  <si>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</si>
  <si>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</si>
  <si>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سعيد</t>
  </si>
  <si>
    <t>خالد</t>
  </si>
  <si>
    <t>أيمن</t>
  </si>
  <si>
    <t>عبد الله</t>
  </si>
  <si>
    <t>حسام</t>
  </si>
  <si>
    <t>مازن</t>
  </si>
  <si>
    <t>بدر الدين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</si>
  <si>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</si>
  <si>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</si>
  <si>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</si>
  <si>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</si>
  <si>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</si>
  <si>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</si>
  <si>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</si>
  <si>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</si>
  <si>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</si>
  <si>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</si>
  <si>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</si>
  <si>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فهد</t>
  </si>
  <si>
    <t>عبدالله</t>
  </si>
  <si>
    <t>فارس</t>
  </si>
  <si>
    <t>عامر</t>
  </si>
  <si>
    <t>بيان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</si>
  <si>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</si>
  <si>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</si>
  <si>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</si>
  <si>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</si>
  <si>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</si>
  <si>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</si>
  <si>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</si>
  <si>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</si>
  <si>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</si>
  <si>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</si>
  <si>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</si>
  <si>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</si>
  <si>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</si>
  <si>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</si>
  <si>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</si>
  <si>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</si>
  <si>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</si>
  <si>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</si>
  <si>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</si>
  <si>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</si>
  <si>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</si>
  <si>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</si>
  <si>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</si>
  <si>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</si>
  <si>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</si>
  <si>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</si>
  <si>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</si>
  <si>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</si>
  <si>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</si>
  <si>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</si>
  <si>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</si>
  <si>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</si>
  <si>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</si>
  <si>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</si>
  <si>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</si>
  <si>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</si>
  <si>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</si>
  <si>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</si>
  <si>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</si>
  <si>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</si>
  <si>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</si>
  <si>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</si>
  <si>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</si>
  <si>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</si>
  <si>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</si>
  <si>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</si>
  <si>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</si>
  <si>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</si>
  <si>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</si>
  <si>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</si>
  <si>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</si>
  <si>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</si>
  <si>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</si>
  <si>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</si>
  <si>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</si>
  <si>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</si>
  <si>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</si>
  <si>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</si>
  <si>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</si>
  <si>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</si>
  <si>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</si>
  <si>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</si>
  <si>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</si>
  <si>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</si>
  <si>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</si>
  <si>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</si>
  <si>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</si>
  <si>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</si>
  <si>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</si>
  <si>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</si>
  <si>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</si>
  <si>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</si>
  <si>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</si>
  <si>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</si>
  <si>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</si>
  <si>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</si>
  <si>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</si>
  <si>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</si>
  <si>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</si>
  <si>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</si>
  <si>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</si>
  <si>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</si>
  <si>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</si>
  <si>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</si>
  <si>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</si>
  <si>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</si>
  <si>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</si>
  <si>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</si>
  <si>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</si>
  <si>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</si>
  <si>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</si>
  <si>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</si>
  <si>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</si>
  <si>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</si>
  <si>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</si>
  <si>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</si>
  <si>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</si>
  <si>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</si>
  <si>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</si>
  <si>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</si>
  <si>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</si>
  <si>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</si>
  <si>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</si>
  <si>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</si>
  <si>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</si>
  <si>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</si>
  <si>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</si>
  <si>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</si>
  <si>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</si>
  <si>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</si>
  <si>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</si>
  <si>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</si>
  <si>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</si>
  <si>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مروان</t>
  </si>
  <si>
    <t>يحيى</t>
  </si>
  <si>
    <t>فؤاد</t>
  </si>
  <si>
    <t>ماجد</t>
  </si>
  <si>
    <t>محي الدين</t>
  </si>
  <si>
    <t>موسى</t>
  </si>
  <si>
    <t>صبحي</t>
  </si>
  <si>
    <t>محمد حسن</t>
  </si>
  <si>
    <t>محمد زياد</t>
  </si>
  <si>
    <t>عبد الحليم</t>
  </si>
  <si>
    <t>عبد الهادي</t>
  </si>
  <si>
    <t>محمد فايز</t>
  </si>
  <si>
    <t>عزو</t>
  </si>
  <si>
    <t>فاضل</t>
  </si>
  <si>
    <t>ديب</t>
  </si>
  <si>
    <t>شاهر</t>
  </si>
  <si>
    <t>عماد الدين</t>
  </si>
  <si>
    <t>عبدو</t>
  </si>
  <si>
    <t>انور</t>
  </si>
  <si>
    <t>عبد العزيز</t>
  </si>
  <si>
    <t>موفق</t>
  </si>
  <si>
    <t>نور الدين</t>
  </si>
  <si>
    <t>عبد السلام</t>
  </si>
  <si>
    <t>فاروق</t>
  </si>
  <si>
    <t>اسعد</t>
  </si>
  <si>
    <t>هشام</t>
  </si>
  <si>
    <t>عبد الحميد</t>
  </si>
  <si>
    <t>نجيب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</si>
  <si>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</si>
  <si>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</si>
  <si>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</si>
  <si>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</si>
  <si>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</si>
  <si>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</si>
  <si>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عيسى</t>
  </si>
  <si>
    <t>محمد مازن</t>
  </si>
  <si>
    <t>احسان</t>
  </si>
  <si>
    <t>اسماعيل</t>
  </si>
  <si>
    <t>رياض</t>
  </si>
  <si>
    <t>اسامه</t>
  </si>
  <si>
    <t>سلمان</t>
  </si>
  <si>
    <t>محمد ياسين</t>
  </si>
  <si>
    <t>بشير</t>
  </si>
  <si>
    <t>عزيز</t>
  </si>
  <si>
    <t>جابر</t>
  </si>
  <si>
    <t>خليل</t>
  </si>
  <si>
    <t>عبد الكريم</t>
  </si>
  <si>
    <t>ياسين</t>
  </si>
  <si>
    <t>توفيق</t>
  </si>
  <si>
    <t>معروف</t>
  </si>
  <si>
    <t>نضال</t>
  </si>
  <si>
    <t>طلال</t>
  </si>
  <si>
    <t>سهيل</t>
  </si>
  <si>
    <t>جهاد</t>
  </si>
  <si>
    <t>صلاح</t>
  </si>
  <si>
    <t>ايوب</t>
  </si>
  <si>
    <t>زهير</t>
  </si>
  <si>
    <t>نادر</t>
  </si>
  <si>
    <t>حسان</t>
  </si>
  <si>
    <t>عادل</t>
  </si>
  <si>
    <t>زياد</t>
  </si>
  <si>
    <t>ميس منصور</t>
  </si>
  <si>
    <t>نديم</t>
  </si>
  <si>
    <t>ياسر</t>
  </si>
  <si>
    <t>عبد الوهاب</t>
  </si>
  <si>
    <t>هاني</t>
  </si>
  <si>
    <t>عبد القادر</t>
  </si>
  <si>
    <t>محمد علي</t>
  </si>
  <si>
    <t>محسن</t>
  </si>
  <si>
    <t>عاصم</t>
  </si>
  <si>
    <t>محمد رضوان</t>
  </si>
  <si>
    <t>غازي</t>
  </si>
  <si>
    <t>سليم</t>
  </si>
  <si>
    <t>اكرم</t>
  </si>
  <si>
    <t>سامي</t>
  </si>
  <si>
    <t>سامر</t>
  </si>
  <si>
    <t>محمد سامر</t>
  </si>
  <si>
    <t>جمال</t>
  </si>
  <si>
    <t>عبد الفتاح</t>
  </si>
  <si>
    <t>فيصل</t>
  </si>
  <si>
    <t>عبد المنعم</t>
  </si>
  <si>
    <t>منصور</t>
  </si>
  <si>
    <t>محمدخير</t>
  </si>
  <si>
    <t>يونس</t>
  </si>
  <si>
    <t>ايمن</t>
  </si>
  <si>
    <t>شحادة</t>
  </si>
  <si>
    <t>عبد المجيد</t>
  </si>
  <si>
    <t>جمعه</t>
  </si>
  <si>
    <t>بديع</t>
  </si>
  <si>
    <t>محمدنبيل</t>
  </si>
  <si>
    <t>منذر</t>
  </si>
  <si>
    <t>اديب</t>
  </si>
  <si>
    <t>فوزي</t>
  </si>
  <si>
    <t>ميسر</t>
  </si>
  <si>
    <t>عمار</t>
  </si>
  <si>
    <t>حمود</t>
  </si>
  <si>
    <t>منير</t>
  </si>
  <si>
    <t>أحمد</t>
  </si>
  <si>
    <t>طالب</t>
  </si>
  <si>
    <t>طلعت</t>
  </si>
  <si>
    <t>لؤي</t>
  </si>
  <si>
    <t>نعمان</t>
  </si>
  <si>
    <t>فريد</t>
  </si>
  <si>
    <t>عبد الستار</t>
  </si>
  <si>
    <t>عارف</t>
  </si>
  <si>
    <t>مفيد</t>
  </si>
  <si>
    <t>بهجت</t>
  </si>
  <si>
    <t>عبد الباسط</t>
  </si>
  <si>
    <t>ناجي</t>
  </si>
  <si>
    <t>محمد فيصل</t>
  </si>
  <si>
    <t>وحيد</t>
  </si>
  <si>
    <t>محمد سعيد</t>
  </si>
  <si>
    <t>تيسير</t>
  </si>
  <si>
    <t>جميل</t>
  </si>
  <si>
    <t>عقاب</t>
  </si>
  <si>
    <t>امين</t>
  </si>
  <si>
    <t>حامد</t>
  </si>
  <si>
    <t>وفيقة</t>
  </si>
  <si>
    <t>عائشه</t>
  </si>
  <si>
    <t>مها</t>
  </si>
  <si>
    <t>امينه</t>
  </si>
  <si>
    <t>زينب</t>
  </si>
  <si>
    <t>فاديه</t>
  </si>
  <si>
    <t>غاده</t>
  </si>
  <si>
    <t>شمسه</t>
  </si>
  <si>
    <t>سوسن</t>
  </si>
  <si>
    <t>ندى</t>
  </si>
  <si>
    <t>فاطمه</t>
  </si>
  <si>
    <t>مريم</t>
  </si>
  <si>
    <t>صباح</t>
  </si>
  <si>
    <t>نزار</t>
  </si>
  <si>
    <t>صلاح الدين</t>
  </si>
  <si>
    <t>مأمون</t>
  </si>
  <si>
    <t>نهاد</t>
  </si>
  <si>
    <t>جورج</t>
  </si>
  <si>
    <t>نايف</t>
  </si>
  <si>
    <t>حيدر</t>
  </si>
  <si>
    <t>وائل</t>
  </si>
  <si>
    <t>عبدالرحيم</t>
  </si>
  <si>
    <t>عبدالكريم</t>
  </si>
  <si>
    <t>محمد زهير</t>
  </si>
  <si>
    <t>حازم</t>
  </si>
  <si>
    <t>محمدعدنان</t>
  </si>
  <si>
    <t>جميله</t>
  </si>
  <si>
    <t>عطيه</t>
  </si>
  <si>
    <t>وفيق</t>
  </si>
  <si>
    <t>عبدالمجيد</t>
  </si>
  <si>
    <t>زكريا</t>
  </si>
  <si>
    <t>هبه الحلبي</t>
  </si>
  <si>
    <t>حمزه</t>
  </si>
  <si>
    <t>عوض</t>
  </si>
  <si>
    <t>عبدالرزاق</t>
  </si>
  <si>
    <t>جدعان</t>
  </si>
  <si>
    <t>وجيه</t>
  </si>
  <si>
    <t>أسامة</t>
  </si>
  <si>
    <t>جاسم</t>
  </si>
  <si>
    <t>عبد اللطيف</t>
  </si>
  <si>
    <t>عبدالرحمن</t>
  </si>
  <si>
    <t>مالك</t>
  </si>
  <si>
    <t>نزيه</t>
  </si>
  <si>
    <t>شوقي</t>
  </si>
  <si>
    <t>انطون</t>
  </si>
  <si>
    <t>محمد نزار</t>
  </si>
  <si>
    <t>عاطف</t>
  </si>
  <si>
    <t>رشيد</t>
  </si>
  <si>
    <t>رمضان</t>
  </si>
  <si>
    <t>محمدسمير</t>
  </si>
  <si>
    <t>عزات</t>
  </si>
  <si>
    <t>راضي</t>
  </si>
  <si>
    <t>فراس</t>
  </si>
  <si>
    <t>محمدبشار</t>
  </si>
  <si>
    <t>غانم</t>
  </si>
  <si>
    <t>عبد الحكيم</t>
  </si>
  <si>
    <t>منار</t>
  </si>
  <si>
    <t>نسرين العلي</t>
  </si>
  <si>
    <t>نمر</t>
  </si>
  <si>
    <t>سلام</t>
  </si>
  <si>
    <t>محمد فواز</t>
  </si>
  <si>
    <t>ليال علي</t>
  </si>
  <si>
    <t>سناء</t>
  </si>
  <si>
    <t>فاطمة</t>
  </si>
  <si>
    <t>دلال</t>
  </si>
  <si>
    <t>نجاح</t>
  </si>
  <si>
    <t>سعاد</t>
  </si>
  <si>
    <t>يسرى</t>
  </si>
  <si>
    <t>روضه</t>
  </si>
  <si>
    <t>بثينه</t>
  </si>
  <si>
    <t>فاديا</t>
  </si>
  <si>
    <t>حنان</t>
  </si>
  <si>
    <t>نوال</t>
  </si>
  <si>
    <t>ساميه</t>
  </si>
  <si>
    <t>عزيزه</t>
  </si>
  <si>
    <t>الهام</t>
  </si>
  <si>
    <t>عيشه</t>
  </si>
  <si>
    <t>ليلى</t>
  </si>
  <si>
    <t>هيله</t>
  </si>
  <si>
    <t>حمده</t>
  </si>
  <si>
    <t>بشرى</t>
  </si>
  <si>
    <t>سميه</t>
  </si>
  <si>
    <t>فايزه</t>
  </si>
  <si>
    <t>رسميه</t>
  </si>
  <si>
    <t>سمر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</si>
  <si>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</si>
  <si>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</si>
  <si>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</si>
  <si>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</si>
  <si>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</si>
  <si>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</si>
  <si>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</si>
  <si>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</si>
  <si>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منى</t>
  </si>
  <si>
    <t>هبه</t>
  </si>
  <si>
    <t>زهره</t>
  </si>
  <si>
    <t>نبيله</t>
  </si>
  <si>
    <t>عليه</t>
  </si>
  <si>
    <t>لطيفه</t>
  </si>
  <si>
    <t>اسما</t>
  </si>
  <si>
    <t>ابتسام</t>
  </si>
  <si>
    <t>هيفاء</t>
  </si>
  <si>
    <t>سحر</t>
  </si>
  <si>
    <t>منيره</t>
  </si>
  <si>
    <t>ميساء</t>
  </si>
  <si>
    <t>صفاء</t>
  </si>
  <si>
    <t>صالحه</t>
  </si>
  <si>
    <t>هند</t>
  </si>
  <si>
    <t>عبير</t>
  </si>
  <si>
    <t>خديجه</t>
  </si>
  <si>
    <t>ثناء</t>
  </si>
  <si>
    <t>غصون</t>
  </si>
  <si>
    <t>باسمه</t>
  </si>
  <si>
    <t>لمياء</t>
  </si>
  <si>
    <t>سميرة</t>
  </si>
  <si>
    <t>صبحيه</t>
  </si>
  <si>
    <t>رائده</t>
  </si>
  <si>
    <t>خوله</t>
  </si>
  <si>
    <t>هناء</t>
  </si>
  <si>
    <t>رولا</t>
  </si>
  <si>
    <t>كوثر</t>
  </si>
  <si>
    <t>رنده</t>
  </si>
  <si>
    <t>فريال</t>
  </si>
  <si>
    <t>بشيرة</t>
  </si>
  <si>
    <t>منال</t>
  </si>
  <si>
    <t>سميره</t>
  </si>
  <si>
    <t>ناريمان</t>
  </si>
  <si>
    <t>ميسون</t>
  </si>
  <si>
    <t>جهينه</t>
  </si>
  <si>
    <t>نوره</t>
  </si>
  <si>
    <t>فلك</t>
  </si>
  <si>
    <t>لينا</t>
  </si>
  <si>
    <t>ماجده</t>
  </si>
  <si>
    <t>حفيظه</t>
  </si>
  <si>
    <t>يازي</t>
  </si>
  <si>
    <t>مؤمنه</t>
  </si>
  <si>
    <t>نصره</t>
  </si>
  <si>
    <t>بديعه</t>
  </si>
  <si>
    <t>انعام</t>
  </si>
  <si>
    <t>زبيده</t>
  </si>
  <si>
    <t>ملك</t>
  </si>
  <si>
    <t>عليا</t>
  </si>
  <si>
    <t>سهام</t>
  </si>
  <si>
    <t>اسيمه</t>
  </si>
  <si>
    <t>حياه</t>
  </si>
  <si>
    <t>رنا</t>
  </si>
  <si>
    <t>امل</t>
  </si>
  <si>
    <t>ناديا</t>
  </si>
  <si>
    <t>فهميه</t>
  </si>
  <si>
    <t>سميحه</t>
  </si>
  <si>
    <t>ملكه</t>
  </si>
  <si>
    <t>مطيعه</t>
  </si>
  <si>
    <t>عواطف</t>
  </si>
  <si>
    <t>لونا</t>
  </si>
  <si>
    <t>سوزان</t>
  </si>
  <si>
    <t>ازدهار</t>
  </si>
  <si>
    <t>ديبه</t>
  </si>
  <si>
    <t>انتصار</t>
  </si>
  <si>
    <t>هاله</t>
  </si>
  <si>
    <t>ريما</t>
  </si>
  <si>
    <t>اماني</t>
  </si>
  <si>
    <t>امال</t>
  </si>
  <si>
    <t>عفاف</t>
  </si>
  <si>
    <t>فاتن</t>
  </si>
  <si>
    <t>نور الهدى</t>
  </si>
  <si>
    <t>رجاء</t>
  </si>
  <si>
    <t>خلود</t>
  </si>
  <si>
    <t>ناهد</t>
  </si>
  <si>
    <t>شيرين</t>
  </si>
  <si>
    <t>سهيلا</t>
  </si>
  <si>
    <t>نعمه</t>
  </si>
  <si>
    <t>خيريه</t>
  </si>
  <si>
    <t>اسماء</t>
  </si>
  <si>
    <t>سلمى</t>
  </si>
  <si>
    <t>قمر</t>
  </si>
  <si>
    <t>مياده</t>
  </si>
  <si>
    <t>هنا</t>
  </si>
  <si>
    <t>حياة</t>
  </si>
  <si>
    <t>زهور</t>
  </si>
  <si>
    <t>رزان</t>
  </si>
  <si>
    <t>اميرة</t>
  </si>
  <si>
    <t>نجاة</t>
  </si>
  <si>
    <t>لميس</t>
  </si>
  <si>
    <t>هاجر</t>
  </si>
  <si>
    <t>سعده</t>
  </si>
  <si>
    <t>هالا</t>
  </si>
  <si>
    <t>امنه</t>
  </si>
  <si>
    <t>غفران</t>
  </si>
  <si>
    <t>تركيه</t>
  </si>
  <si>
    <t>اعتدال</t>
  </si>
  <si>
    <t>منا</t>
  </si>
  <si>
    <t>فريده</t>
  </si>
  <si>
    <t>رقيه</t>
  </si>
  <si>
    <t>منيرة</t>
  </si>
  <si>
    <t>رضيه</t>
  </si>
  <si>
    <t>حليمه</t>
  </si>
  <si>
    <t>افتكار</t>
  </si>
  <si>
    <t>حيات</t>
  </si>
  <si>
    <t>نبيهه</t>
  </si>
  <si>
    <t>رسمية</t>
  </si>
  <si>
    <t>جميلة</t>
  </si>
  <si>
    <t>الرابعة</t>
  </si>
  <si>
    <t>الرابعة حديث</t>
  </si>
  <si>
    <t>فصل أول 2018-2019</t>
  </si>
  <si>
    <t>فصل ثاني 2018-2019</t>
  </si>
  <si>
    <t>فصل أول 2019-2020</t>
  </si>
  <si>
    <t xml:space="preserve">مصطفى </t>
  </si>
  <si>
    <t xml:space="preserve">محمد 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</si>
  <si>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</si>
  <si>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</si>
  <si>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</si>
  <si>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</si>
  <si>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</si>
  <si>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</si>
  <si>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</si>
  <si>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</si>
  <si>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</si>
  <si>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</si>
  <si>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</si>
  <si>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فصل أول 2020-2021</t>
  </si>
  <si>
    <t xml:space="preserve">حسين </t>
  </si>
  <si>
    <t xml:space="preserve">ابراهيم </t>
  </si>
  <si>
    <t xml:space="preserve">صالح </t>
  </si>
  <si>
    <t xml:space="preserve">حسام </t>
  </si>
  <si>
    <t xml:space="preserve">احمد </t>
  </si>
  <si>
    <t xml:space="preserve">بسام </t>
  </si>
  <si>
    <t xml:space="preserve">محمود </t>
  </si>
  <si>
    <t xml:space="preserve">عماد </t>
  </si>
  <si>
    <t xml:space="preserve">عادل </t>
  </si>
  <si>
    <t xml:space="preserve">عيسى </t>
  </si>
  <si>
    <t xml:space="preserve">عدنان </t>
  </si>
  <si>
    <t xml:space="preserve">فؤاد </t>
  </si>
  <si>
    <t>اميره</t>
  </si>
  <si>
    <t>خالصه</t>
  </si>
  <si>
    <t>ناديه</t>
  </si>
  <si>
    <t>رحاب</t>
  </si>
  <si>
    <t>ليلا</t>
  </si>
  <si>
    <t>الفصل الأول من العام الدراسي 2020-2021</t>
  </si>
  <si>
    <t>الرقم الامتحاني</t>
  </si>
  <si>
    <t>الأسم</t>
  </si>
  <si>
    <t>نزهة</t>
  </si>
  <si>
    <t>شهيرة</t>
  </si>
  <si>
    <t>صبحه</t>
  </si>
  <si>
    <t xml:space="preserve">غسان </t>
  </si>
  <si>
    <t>نايفه</t>
  </si>
  <si>
    <t>دعد</t>
  </si>
  <si>
    <t>مكية</t>
  </si>
  <si>
    <t>عائده</t>
  </si>
  <si>
    <t>لطفيه</t>
  </si>
  <si>
    <t>نجمه</t>
  </si>
  <si>
    <t>نديمه</t>
  </si>
  <si>
    <t xml:space="preserve">محمد  </t>
  </si>
  <si>
    <t xml:space="preserve">محمد شريف </t>
  </si>
  <si>
    <t xml:space="preserve">ياسين </t>
  </si>
  <si>
    <t xml:space="preserve">عصام </t>
  </si>
  <si>
    <t>كروان</t>
  </si>
  <si>
    <t>شاديه</t>
  </si>
  <si>
    <t>رائدة</t>
  </si>
  <si>
    <t xml:space="preserve">هيثم </t>
  </si>
  <si>
    <t xml:space="preserve">سمير </t>
  </si>
  <si>
    <t>فايزة</t>
  </si>
  <si>
    <t>رباح</t>
  </si>
  <si>
    <t xml:space="preserve">حسن </t>
  </si>
  <si>
    <t xml:space="preserve">يوسف </t>
  </si>
  <si>
    <t xml:space="preserve">زكريا </t>
  </si>
  <si>
    <t xml:space="preserve">خالد </t>
  </si>
  <si>
    <t xml:space="preserve">عبد القادر </t>
  </si>
  <si>
    <t>سهير</t>
  </si>
  <si>
    <t xml:space="preserve">عبد العزيز </t>
  </si>
  <si>
    <t>وضحه</t>
  </si>
  <si>
    <t>مفيده</t>
  </si>
  <si>
    <t xml:space="preserve">كمال </t>
  </si>
  <si>
    <t xml:space="preserve">سليم </t>
  </si>
  <si>
    <t>رشا</t>
  </si>
  <si>
    <t>روعه</t>
  </si>
  <si>
    <t>ناجيه</t>
  </si>
  <si>
    <t>فطوم</t>
  </si>
  <si>
    <t>ريم</t>
  </si>
  <si>
    <t>اميمه</t>
  </si>
  <si>
    <t xml:space="preserve">اسماعيل </t>
  </si>
  <si>
    <t>رئيفه</t>
  </si>
  <si>
    <t>ماري</t>
  </si>
  <si>
    <t>جورجيت</t>
  </si>
  <si>
    <t>نورا</t>
  </si>
  <si>
    <t>شريفه</t>
  </si>
  <si>
    <t>جمانه</t>
  </si>
  <si>
    <t>نهله</t>
  </si>
  <si>
    <t>اسيه</t>
  </si>
  <si>
    <t>ميرفت</t>
  </si>
  <si>
    <t>سكينه</t>
  </si>
  <si>
    <t>اخلاص</t>
  </si>
  <si>
    <t>نجوى</t>
  </si>
  <si>
    <t>فردوس</t>
  </si>
  <si>
    <t xml:space="preserve">سليمان </t>
  </si>
  <si>
    <t>نفيسه</t>
  </si>
  <si>
    <t>نوفه</t>
  </si>
  <si>
    <t>ندوة</t>
  </si>
  <si>
    <t xml:space="preserve">هشام </t>
  </si>
  <si>
    <t>نسيبه</t>
  </si>
  <si>
    <t>عربيه</t>
  </si>
  <si>
    <t xml:space="preserve">يحيى </t>
  </si>
  <si>
    <t xml:space="preserve">جمال </t>
  </si>
  <si>
    <t>سهى</t>
  </si>
  <si>
    <t>ذيبه</t>
  </si>
  <si>
    <t>مرفت</t>
  </si>
  <si>
    <t xml:space="preserve">نزار </t>
  </si>
  <si>
    <t xml:space="preserve">عبد الكريم </t>
  </si>
  <si>
    <t>حسنه</t>
  </si>
  <si>
    <t xml:space="preserve">محمد ديب </t>
  </si>
  <si>
    <t>غرام</t>
  </si>
  <si>
    <t>اقبال</t>
  </si>
  <si>
    <t>صديقة</t>
  </si>
  <si>
    <t>رتيبه</t>
  </si>
  <si>
    <t>نزهه</t>
  </si>
  <si>
    <t>سعديه</t>
  </si>
  <si>
    <t>هلا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</si>
  <si>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</si>
  <si>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</si>
  <si>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</si>
  <si>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</si>
  <si>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</si>
  <si>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</si>
  <si>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</si>
  <si>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</si>
  <si>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</si>
  <si>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</si>
  <si>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</si>
  <si>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</si>
  <si>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</si>
  <si>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</si>
  <si>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</si>
  <si>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</si>
  <si>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</si>
  <si>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</si>
  <si>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</si>
  <si>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</si>
  <si>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</si>
  <si>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</si>
  <si>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</si>
  <si>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</si>
  <si>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</si>
  <si>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</si>
  <si>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</si>
  <si>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</si>
  <si>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</si>
  <si>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</si>
  <si>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</si>
  <si>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</si>
  <si>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</si>
  <si>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</si>
  <si>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</si>
  <si>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</si>
  <si>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</si>
  <si>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</si>
  <si>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</si>
  <si>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</si>
  <si>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</si>
  <si>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</si>
  <si>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</si>
  <si>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</si>
  <si>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</si>
  <si>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</si>
  <si>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</si>
  <si>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</si>
  <si>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</si>
  <si>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</si>
  <si>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</si>
  <si>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</si>
  <si>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</si>
  <si>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</si>
  <si>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</si>
  <si>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</si>
  <si>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</si>
  <si>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</si>
  <si>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</si>
  <si>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</si>
  <si>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</si>
  <si>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</si>
  <si>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</si>
  <si>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</si>
  <si>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</si>
  <si>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 xml:space="preserve">مازن </t>
  </si>
  <si>
    <t xml:space="preserve">عبد الرزاق </t>
  </si>
  <si>
    <t>نوار</t>
  </si>
  <si>
    <t>نهلة</t>
  </si>
  <si>
    <t>سراب</t>
  </si>
  <si>
    <t>نور سعد</t>
  </si>
  <si>
    <t>زكيه</t>
  </si>
  <si>
    <t>عبد الرحيم</t>
  </si>
  <si>
    <t>نعمت</t>
  </si>
  <si>
    <t>اسمهان</t>
  </si>
  <si>
    <t>نصوح</t>
  </si>
  <si>
    <t>لما</t>
  </si>
  <si>
    <t>محمد معتز</t>
  </si>
  <si>
    <t>رغداء</t>
  </si>
  <si>
    <t>بركات</t>
  </si>
  <si>
    <t>نادرة</t>
  </si>
  <si>
    <t>نهيده</t>
  </si>
  <si>
    <t>طاهر</t>
  </si>
  <si>
    <t>منور</t>
  </si>
  <si>
    <t>زهرة</t>
  </si>
  <si>
    <t xml:space="preserve">علي </t>
  </si>
  <si>
    <t>زبيدة</t>
  </si>
  <si>
    <t>شريف</t>
  </si>
  <si>
    <t>اسامة</t>
  </si>
  <si>
    <t>محمدمعتز</t>
  </si>
  <si>
    <t>ايناس</t>
  </si>
  <si>
    <t>وحيده</t>
  </si>
  <si>
    <t>فداء</t>
  </si>
  <si>
    <t>هنادي رجب</t>
  </si>
  <si>
    <t>باسمة</t>
  </si>
  <si>
    <t>غادة</t>
  </si>
  <si>
    <t xml:space="preserve">محمد علي </t>
  </si>
  <si>
    <t xml:space="preserve">هلال </t>
  </si>
  <si>
    <t>خديجة</t>
  </si>
  <si>
    <t>امينة</t>
  </si>
  <si>
    <t>نانسي عيسى</t>
  </si>
  <si>
    <t>خانم</t>
  </si>
  <si>
    <t>فوز</t>
  </si>
  <si>
    <t>رشا ابوحدبه</t>
  </si>
  <si>
    <t>فائزة</t>
  </si>
  <si>
    <t>انيسة</t>
  </si>
  <si>
    <t>فادية</t>
  </si>
  <si>
    <t>فوزه</t>
  </si>
  <si>
    <t>اديبة</t>
  </si>
  <si>
    <t>ثراء حمزه</t>
  </si>
  <si>
    <t>ربا الجلاوي</t>
  </si>
  <si>
    <t>وضاح</t>
  </si>
  <si>
    <t>رهام مقصوصه</t>
  </si>
  <si>
    <t>محمد عادل</t>
  </si>
  <si>
    <t>ريم سعدي</t>
  </si>
  <si>
    <t>عائشة</t>
  </si>
  <si>
    <t>رقية</t>
  </si>
  <si>
    <t xml:space="preserve">تسنيم الأمين  </t>
  </si>
  <si>
    <t>دعاءخالد</t>
  </si>
  <si>
    <t>عائدة</t>
  </si>
  <si>
    <t>محمد نور</t>
  </si>
  <si>
    <t xml:space="preserve">اصيل دقماق </t>
  </si>
  <si>
    <t xml:space="preserve">فائز </t>
  </si>
  <si>
    <t xml:space="preserve">إيثار خلاف  </t>
  </si>
  <si>
    <t xml:space="preserve">فيصل </t>
  </si>
  <si>
    <t>نظيرة</t>
  </si>
  <si>
    <t xml:space="preserve">عمر </t>
  </si>
  <si>
    <t>مجيده</t>
  </si>
  <si>
    <t xml:space="preserve">مروان </t>
  </si>
  <si>
    <t>خديجه بوشي</t>
  </si>
  <si>
    <t>راماموسى</t>
  </si>
  <si>
    <t>مرام</t>
  </si>
  <si>
    <t>زينب اسماعيل</t>
  </si>
  <si>
    <t>صفاء بداح</t>
  </si>
  <si>
    <t xml:space="preserve">علا بقلي </t>
  </si>
  <si>
    <t xml:space="preserve">طالب عبدالحسين </t>
  </si>
  <si>
    <t>فايده</t>
  </si>
  <si>
    <t xml:space="preserve">هاني </t>
  </si>
  <si>
    <t>هدية</t>
  </si>
  <si>
    <t xml:space="preserve">فرح العطار </t>
  </si>
  <si>
    <t xml:space="preserve">هاشم </t>
  </si>
  <si>
    <t>ناهد حجله</t>
  </si>
  <si>
    <t>ناظم</t>
  </si>
  <si>
    <t>امنة</t>
  </si>
  <si>
    <t>هبه خولي</t>
  </si>
  <si>
    <t>منيب</t>
  </si>
  <si>
    <t>هيام عمر</t>
  </si>
  <si>
    <t>هيفاء قسام</t>
  </si>
  <si>
    <t>وصال المحمود</t>
  </si>
  <si>
    <t xml:space="preserve">فوزي </t>
  </si>
  <si>
    <t xml:space="preserve">اسراء الغبرة </t>
  </si>
  <si>
    <t xml:space="preserve">عبد الناصر </t>
  </si>
  <si>
    <t xml:space="preserve">دعاء خشة </t>
  </si>
  <si>
    <t xml:space="preserve">محمد مازن </t>
  </si>
  <si>
    <t xml:space="preserve">محمد امين </t>
  </si>
  <si>
    <t xml:space="preserve">راما مارديني </t>
  </si>
  <si>
    <t>محمدسليمان</t>
  </si>
  <si>
    <t xml:space="preserve">زياد </t>
  </si>
  <si>
    <t>ندا</t>
  </si>
  <si>
    <t xml:space="preserve">روان الهابط </t>
  </si>
  <si>
    <t>شروق عبد الرحمن</t>
  </si>
  <si>
    <t xml:space="preserve">غالية المليحاني </t>
  </si>
  <si>
    <t xml:space="preserve">غفران الاشقر </t>
  </si>
  <si>
    <t>غيداء جبر</t>
  </si>
  <si>
    <t xml:space="preserve">زهير </t>
  </si>
  <si>
    <t>فائزه</t>
  </si>
  <si>
    <t xml:space="preserve">فرح عجوز </t>
  </si>
  <si>
    <t xml:space="preserve">محمد ياسر </t>
  </si>
  <si>
    <t xml:space="preserve">نضال </t>
  </si>
  <si>
    <t>ياسمين حلاوة</t>
  </si>
  <si>
    <t>الاء المظلوم</t>
  </si>
  <si>
    <t>الاء نوري السالم</t>
  </si>
  <si>
    <t>محمد باسم</t>
  </si>
  <si>
    <t>تغريد العريضي</t>
  </si>
  <si>
    <t>ذهبية</t>
  </si>
  <si>
    <t>حفصه الشعبي</t>
  </si>
  <si>
    <t>عطاالله</t>
  </si>
  <si>
    <t>سارة</t>
  </si>
  <si>
    <t>دارين معروف</t>
  </si>
  <si>
    <t>غصنه</t>
  </si>
  <si>
    <t>داليا مسلم</t>
  </si>
  <si>
    <t>يمنى</t>
  </si>
  <si>
    <t>ديالا شرف الدين</t>
  </si>
  <si>
    <t>دينا الحموي</t>
  </si>
  <si>
    <t>راما المرعي</t>
  </si>
  <si>
    <t>رنا الزيبق</t>
  </si>
  <si>
    <t>صفا</t>
  </si>
  <si>
    <t>روان  جمول</t>
  </si>
  <si>
    <t>ريم حيدر</t>
  </si>
  <si>
    <t>سائدة محمدالحاج مصطفى</t>
  </si>
  <si>
    <t>نسرين</t>
  </si>
  <si>
    <t>سوسن عجميه</t>
  </si>
  <si>
    <t>غفران الجراقي</t>
  </si>
  <si>
    <t>غفران هيلم</t>
  </si>
  <si>
    <t>لاما جبر</t>
  </si>
  <si>
    <t>ليلى طحله</t>
  </si>
  <si>
    <t>ماري جرجس</t>
  </si>
  <si>
    <t>ميار حماديه</t>
  </si>
  <si>
    <t>ندى النمر</t>
  </si>
  <si>
    <t>مالكه</t>
  </si>
  <si>
    <t>هديل السعدي</t>
  </si>
  <si>
    <t>رابحة</t>
  </si>
  <si>
    <t>هنادي صبان</t>
  </si>
  <si>
    <t xml:space="preserve">سوار الخطيب </t>
  </si>
  <si>
    <t>عيوش</t>
  </si>
  <si>
    <t>محمد جمال</t>
  </si>
  <si>
    <t>خديجه الشاغوري</t>
  </si>
  <si>
    <t>مرسل</t>
  </si>
  <si>
    <t>عبدالحفيظ</t>
  </si>
  <si>
    <t>دريه</t>
  </si>
  <si>
    <t>صبحية</t>
  </si>
  <si>
    <t>هالة</t>
  </si>
  <si>
    <t>محمدسعيد</t>
  </si>
  <si>
    <t>تفيده</t>
  </si>
  <si>
    <t>دولت</t>
  </si>
  <si>
    <t>منى لباد</t>
  </si>
  <si>
    <t>فريدة</t>
  </si>
  <si>
    <t>حمزة</t>
  </si>
  <si>
    <t>احمد حسام الدين</t>
  </si>
  <si>
    <t>منيره ريا</t>
  </si>
  <si>
    <t>فهد قنزع</t>
  </si>
  <si>
    <t>فكراه</t>
  </si>
  <si>
    <t>لونا محمود</t>
  </si>
  <si>
    <t>اسراء الياسين</t>
  </si>
  <si>
    <t>رلى الخطيب</t>
  </si>
  <si>
    <t>نصرة</t>
  </si>
  <si>
    <t>الاء برغله</t>
  </si>
  <si>
    <t>اماني سقا</t>
  </si>
  <si>
    <t>زاهرة</t>
  </si>
  <si>
    <t>جانسيت دوغوظ</t>
  </si>
  <si>
    <t>حنان الشولي</t>
  </si>
  <si>
    <t>راما السيد</t>
  </si>
  <si>
    <t>اعتصام</t>
  </si>
  <si>
    <t>فاطمه المسلماني</t>
  </si>
  <si>
    <t>لبنى ابو الذهب</t>
  </si>
  <si>
    <t>لينا رجب</t>
  </si>
  <si>
    <t>نسرين حمشو</t>
  </si>
  <si>
    <t>نورشان الحسين</t>
  </si>
  <si>
    <t>ايفان رزق</t>
  </si>
  <si>
    <t xml:space="preserve">اصاله النصيرات </t>
  </si>
  <si>
    <t xml:space="preserve">نصري </t>
  </si>
  <si>
    <t>ايات اسعد</t>
  </si>
  <si>
    <t>بشرى الحجاج</t>
  </si>
  <si>
    <t xml:space="preserve">دانا العلبي </t>
  </si>
  <si>
    <t xml:space="preserve">رغداء خباز </t>
  </si>
  <si>
    <t xml:space="preserve">رهف خوله </t>
  </si>
  <si>
    <t xml:space="preserve">ريما الخرج </t>
  </si>
  <si>
    <t xml:space="preserve">ريموندا عبود  </t>
  </si>
  <si>
    <t>اليس</t>
  </si>
  <si>
    <t>زينب منصور</t>
  </si>
  <si>
    <t xml:space="preserve">ميادة القطريب </t>
  </si>
  <si>
    <t xml:space="preserve">اوسامة </t>
  </si>
  <si>
    <t>جينا</t>
  </si>
  <si>
    <t>نعمه  بيطار</t>
  </si>
  <si>
    <t xml:space="preserve">ورود سالم </t>
  </si>
  <si>
    <t xml:space="preserve">محمد جابر </t>
  </si>
  <si>
    <t xml:space="preserve">اماني جوهر </t>
  </si>
  <si>
    <t xml:space="preserve">اية حمزة </t>
  </si>
  <si>
    <t xml:space="preserve">شاهر </t>
  </si>
  <si>
    <t xml:space="preserve">ايناس شوشرة </t>
  </si>
  <si>
    <t xml:space="preserve">بيان نجيب </t>
  </si>
  <si>
    <t xml:space="preserve">راما دالاتي </t>
  </si>
  <si>
    <t xml:space="preserve">فهد الدين </t>
  </si>
  <si>
    <t>رهف الهرباوي</t>
  </si>
  <si>
    <t>رولا قاسم</t>
  </si>
  <si>
    <t xml:space="preserve">زينب الدغلي </t>
  </si>
  <si>
    <t xml:space="preserve">فردوس البديوي </t>
  </si>
  <si>
    <t xml:space="preserve">موسى </t>
  </si>
  <si>
    <t xml:space="preserve">لميس حتاحت </t>
  </si>
  <si>
    <t xml:space="preserve">ممدوح </t>
  </si>
  <si>
    <t xml:space="preserve">لين عز الدين </t>
  </si>
  <si>
    <t xml:space="preserve">سامي </t>
  </si>
  <si>
    <t xml:space="preserve">منال الفهد </t>
  </si>
  <si>
    <t xml:space="preserve">نعيمة ونوس </t>
  </si>
  <si>
    <t>رمزه</t>
  </si>
  <si>
    <t>نور ابراهيم</t>
  </si>
  <si>
    <t xml:space="preserve">سهيل </t>
  </si>
  <si>
    <t xml:space="preserve">هدى قطب </t>
  </si>
  <si>
    <t xml:space="preserve">محمد نبيل </t>
  </si>
  <si>
    <t xml:space="preserve">هديل برغلة </t>
  </si>
  <si>
    <t xml:space="preserve">ولاء الحوراني </t>
  </si>
  <si>
    <t>كريمة</t>
  </si>
  <si>
    <t xml:space="preserve">ولاء بيكو </t>
  </si>
  <si>
    <t>اصيل الرفاعي</t>
  </si>
  <si>
    <t>ميسم</t>
  </si>
  <si>
    <t>اسراء محمد</t>
  </si>
  <si>
    <t>ايه سلوم</t>
  </si>
  <si>
    <t>بيان الكسم</t>
  </si>
  <si>
    <t>أديب</t>
  </si>
  <si>
    <t>ثناء الشنان</t>
  </si>
  <si>
    <t>رشا شنانة</t>
  </si>
  <si>
    <t>يسري</t>
  </si>
  <si>
    <t>رهف شيخ مخانق</t>
  </si>
  <si>
    <t>محمدمروان</t>
  </si>
  <si>
    <t>رولا عثمان</t>
  </si>
  <si>
    <t>ريم يونس</t>
  </si>
  <si>
    <t>محمدشريف</t>
  </si>
  <si>
    <t>هبا</t>
  </si>
  <si>
    <t>سماح احمد</t>
  </si>
  <si>
    <t>نسيبة</t>
  </si>
  <si>
    <t>عبير هشيم</t>
  </si>
  <si>
    <t>ممدوحه</t>
  </si>
  <si>
    <t>غصون محمد</t>
  </si>
  <si>
    <t>منوخ</t>
  </si>
  <si>
    <t>فاطمه رحمه</t>
  </si>
  <si>
    <t>كوثر مصطفى</t>
  </si>
  <si>
    <t>مؤمنة</t>
  </si>
  <si>
    <t>مريم عباس</t>
  </si>
  <si>
    <t>منى قسومه</t>
  </si>
  <si>
    <t>محمد حسان</t>
  </si>
  <si>
    <t>ميرفت  حيدر</t>
  </si>
  <si>
    <t>نسرين شبيب</t>
  </si>
  <si>
    <t>مكيه</t>
  </si>
  <si>
    <t>مهجة</t>
  </si>
  <si>
    <t>ياسمين ثابت</t>
  </si>
  <si>
    <t>سلام الشيخ</t>
  </si>
  <si>
    <t>اميره شرف</t>
  </si>
  <si>
    <t>علاءالدين</t>
  </si>
  <si>
    <t>ختام الغياض</t>
  </si>
  <si>
    <t>ديانا الشريف</t>
  </si>
  <si>
    <t>رؤى حاتم</t>
  </si>
  <si>
    <t>اميرا</t>
  </si>
  <si>
    <t>رغد أبوالوفا</t>
  </si>
  <si>
    <t>محمد عمر</t>
  </si>
  <si>
    <t>جهان</t>
  </si>
  <si>
    <t>صفاء الخلف</t>
  </si>
  <si>
    <t>حردان</t>
  </si>
  <si>
    <t>عفاف عباس</t>
  </si>
  <si>
    <t>غفران زين</t>
  </si>
  <si>
    <t>ليلى عزاوي</t>
  </si>
  <si>
    <t>ريشة</t>
  </si>
  <si>
    <t>مرح محفوض</t>
  </si>
  <si>
    <t>منال سليمان</t>
  </si>
  <si>
    <t>مها مرزه</t>
  </si>
  <si>
    <t>ميرنا ضاحي</t>
  </si>
  <si>
    <t>دنيا</t>
  </si>
  <si>
    <t>نور الذيب هنيدي</t>
  </si>
  <si>
    <t>كوكب</t>
  </si>
  <si>
    <t>اسماء الشاهر</t>
  </si>
  <si>
    <t>جبينة</t>
  </si>
  <si>
    <t>غياث</t>
  </si>
  <si>
    <t>نعمات</t>
  </si>
  <si>
    <t>عيد</t>
  </si>
  <si>
    <t>مامون</t>
  </si>
  <si>
    <t xml:space="preserve">رهف سلامة </t>
  </si>
  <si>
    <t xml:space="preserve">مهنا </t>
  </si>
  <si>
    <t>غصون عثمان</t>
  </si>
  <si>
    <t xml:space="preserve">لبابة عجاج </t>
  </si>
  <si>
    <t>شروق عرابي</t>
  </si>
  <si>
    <t>هبة حسين علي</t>
  </si>
  <si>
    <t>رانيا فرج</t>
  </si>
  <si>
    <t>مريفه</t>
  </si>
  <si>
    <t>اسكندر</t>
  </si>
  <si>
    <t>سلوى الباشا</t>
  </si>
  <si>
    <t>ضحى</t>
  </si>
  <si>
    <t>اسعاف</t>
  </si>
  <si>
    <t>لينا سلمون</t>
  </si>
  <si>
    <t>تمارة أيو عزيزة</t>
  </si>
  <si>
    <t>الاء الغباري</t>
  </si>
  <si>
    <t>هنادي الدبس</t>
  </si>
  <si>
    <t>حيات اللحام</t>
  </si>
  <si>
    <t>ليندا مكيه</t>
  </si>
  <si>
    <t>شاكه</t>
  </si>
  <si>
    <t>نور جديد</t>
  </si>
  <si>
    <t>نيفين الصباغ</t>
  </si>
  <si>
    <t xml:space="preserve">هبه عمار </t>
  </si>
  <si>
    <t>ملنده</t>
  </si>
  <si>
    <t>هدى الدقاق</t>
  </si>
  <si>
    <t>ايه العبد</t>
  </si>
  <si>
    <t>نعامه</t>
  </si>
  <si>
    <t xml:space="preserve">رزان ابراهيم </t>
  </si>
  <si>
    <t>رهام ابو عمار</t>
  </si>
  <si>
    <t>نها</t>
  </si>
  <si>
    <t>محمد امين</t>
  </si>
  <si>
    <t>رهف الدبش</t>
  </si>
  <si>
    <t>مزيد</t>
  </si>
  <si>
    <t>سوزان اليونس</t>
  </si>
  <si>
    <t>شذا بدر الدين</t>
  </si>
  <si>
    <t>عبيرشرشار</t>
  </si>
  <si>
    <t xml:space="preserve">علا العينيه </t>
  </si>
  <si>
    <t xml:space="preserve">جهاد </t>
  </si>
  <si>
    <t>لبانه</t>
  </si>
  <si>
    <t>فاطمه الزعبي</t>
  </si>
  <si>
    <t>لمى ويس</t>
  </si>
  <si>
    <t xml:space="preserve">ماهر </t>
  </si>
  <si>
    <t xml:space="preserve">نانسي  مخلوف </t>
  </si>
  <si>
    <t>نيصاف</t>
  </si>
  <si>
    <t>بيان الفارس</t>
  </si>
  <si>
    <t>خولة مرعي</t>
  </si>
  <si>
    <t>رشا محمود</t>
  </si>
  <si>
    <t>روان سماق</t>
  </si>
  <si>
    <t>شذى</t>
  </si>
  <si>
    <t>غزل احمد</t>
  </si>
  <si>
    <t xml:space="preserve">فلورين حمزة </t>
  </si>
  <si>
    <t xml:space="preserve">فريد </t>
  </si>
  <si>
    <t>رائد</t>
  </si>
  <si>
    <t xml:space="preserve">هيا اسعد </t>
  </si>
  <si>
    <t xml:space="preserve">اياد </t>
  </si>
  <si>
    <t>عطاء مهاوش</t>
  </si>
  <si>
    <t>نور غوثاني</t>
  </si>
  <si>
    <t>محمدمطيع</t>
  </si>
  <si>
    <t>هبه الكحاله</t>
  </si>
  <si>
    <t>شكيب</t>
  </si>
  <si>
    <t>فضا</t>
  </si>
  <si>
    <t>فصل ثاني 2020-2021</t>
  </si>
  <si>
    <t>فصل أول 2021-2022</t>
  </si>
  <si>
    <t>الفصل الأول من العام الدراسي 2021-2022</t>
  </si>
  <si>
    <t xml:space="preserve">دعاء موسى باشا </t>
  </si>
  <si>
    <t>فاتنه المزور</t>
  </si>
  <si>
    <t>ليله الحاج علي</t>
  </si>
  <si>
    <t>فرح السبيريج</t>
  </si>
  <si>
    <t>B</t>
  </si>
  <si>
    <t>A</t>
  </si>
  <si>
    <t>بدور الاحمر</t>
  </si>
  <si>
    <t xml:space="preserve">ايات عليا </t>
  </si>
  <si>
    <t>سها سلهب</t>
  </si>
  <si>
    <t>غيداء كريزان</t>
  </si>
  <si>
    <t>ايات الابراهيم</t>
  </si>
  <si>
    <t>اميرة الحامض</t>
  </si>
  <si>
    <t>حنين علي</t>
  </si>
  <si>
    <t>حارس</t>
  </si>
  <si>
    <t>اسيا</t>
  </si>
  <si>
    <t>رفاه خلف</t>
  </si>
  <si>
    <t>نوري</t>
  </si>
  <si>
    <t>سماح حامد</t>
  </si>
  <si>
    <t>لينا الياسين</t>
  </si>
  <si>
    <t>حميد</t>
  </si>
  <si>
    <t>محاسن ابوالكاس</t>
  </si>
  <si>
    <t>نورالدين</t>
  </si>
  <si>
    <t>مريم علي</t>
  </si>
  <si>
    <t>اريج</t>
  </si>
  <si>
    <t>ولاء عبدالرزاق</t>
  </si>
  <si>
    <t>سهاد زكريا</t>
  </si>
  <si>
    <t>نور</t>
  </si>
  <si>
    <t>ديماالطويل</t>
  </si>
  <si>
    <t>شمس الدين</t>
  </si>
  <si>
    <t>نورا الموسى</t>
  </si>
  <si>
    <t>دحام</t>
  </si>
  <si>
    <t>ورده</t>
  </si>
  <si>
    <t>فرح اليماني</t>
  </si>
  <si>
    <t>شهناز</t>
  </si>
  <si>
    <t xml:space="preserve">الاء المصري </t>
  </si>
  <si>
    <t xml:space="preserve">رئيفة بكار </t>
  </si>
  <si>
    <t xml:space="preserve">رحمة العبدالله </t>
  </si>
  <si>
    <t xml:space="preserve">رضوان </t>
  </si>
  <si>
    <t xml:space="preserve">ريما خلاف </t>
  </si>
  <si>
    <t xml:space="preserve">عفيف </t>
  </si>
  <si>
    <t>ريهام شمندور</t>
  </si>
  <si>
    <t>زمزم الحاج</t>
  </si>
  <si>
    <t>شيخه خليل</t>
  </si>
  <si>
    <t>زينب الكردي</t>
  </si>
  <si>
    <t xml:space="preserve">فاطمة الابرص </t>
  </si>
  <si>
    <t xml:space="preserve">عد المجيد </t>
  </si>
  <si>
    <t xml:space="preserve">ماسة عربي كاتبي </t>
  </si>
  <si>
    <t>واثق</t>
  </si>
  <si>
    <t>علياء</t>
  </si>
  <si>
    <t>ايمان  نجيب</t>
  </si>
  <si>
    <t>ايناس ابو نصار</t>
  </si>
  <si>
    <t>نصار</t>
  </si>
  <si>
    <t>تالا شريف</t>
  </si>
  <si>
    <t>روضه سعد</t>
  </si>
  <si>
    <t>فاتن مهرات</t>
  </si>
  <si>
    <t>فاطمه علي</t>
  </si>
  <si>
    <t>فرح يونس</t>
  </si>
  <si>
    <t>لين اللحام</t>
  </si>
  <si>
    <t>مروه سوقيه</t>
  </si>
  <si>
    <t>نورمان دباس</t>
  </si>
  <si>
    <t>وفاء عموري</t>
  </si>
  <si>
    <t>ابتسام الشعراني</t>
  </si>
  <si>
    <t>حلوه</t>
  </si>
  <si>
    <t>اسراء محي الدين</t>
  </si>
  <si>
    <t>الاء طعمه</t>
  </si>
  <si>
    <t>الزهراء الخلف</t>
  </si>
  <si>
    <t>ايمان بريكات</t>
  </si>
  <si>
    <t>حاتم</t>
  </si>
  <si>
    <t>ايه شيخو</t>
  </si>
  <si>
    <t>براءة منصور</t>
  </si>
  <si>
    <t>بيان السيد</t>
  </si>
  <si>
    <t>تسنيم الطالب</t>
  </si>
  <si>
    <t>أكرم</t>
  </si>
  <si>
    <t>روز</t>
  </si>
  <si>
    <t>جيهان الغزالي</t>
  </si>
  <si>
    <t>عبداللطيف</t>
  </si>
  <si>
    <t>راما الاسعد</t>
  </si>
  <si>
    <t>اكرام</t>
  </si>
  <si>
    <t>رغد درويش</t>
  </si>
  <si>
    <t>محمدجميل</t>
  </si>
  <si>
    <t>روان الحناوي</t>
  </si>
  <si>
    <t>ريم احمد</t>
  </si>
  <si>
    <t>ريما رحيباني</t>
  </si>
  <si>
    <t>محاسن</t>
  </si>
  <si>
    <t>عبير ذياب</t>
  </si>
  <si>
    <t>عفراء عبد النبي</t>
  </si>
  <si>
    <t>غفران البغدادي</t>
  </si>
  <si>
    <t>ليلى التحفه</t>
  </si>
  <si>
    <t>مسلم</t>
  </si>
  <si>
    <t>مرح فلوح</t>
  </si>
  <si>
    <t>جوهر</t>
  </si>
  <si>
    <t>ملك مصمص</t>
  </si>
  <si>
    <t>نسرين خليل</t>
  </si>
  <si>
    <t>نور شحاده</t>
  </si>
  <si>
    <t>محمدعربي</t>
  </si>
  <si>
    <t>ماجدا</t>
  </si>
  <si>
    <t>هنادي سليك</t>
  </si>
  <si>
    <t>رويدا</t>
  </si>
  <si>
    <t>سمر الشالاتي</t>
  </si>
  <si>
    <t>مسره</t>
  </si>
  <si>
    <t>هيام علي</t>
  </si>
  <si>
    <t>عفراء ميا</t>
  </si>
  <si>
    <t>الهام يوسف</t>
  </si>
  <si>
    <t>رؤى سلامة</t>
  </si>
  <si>
    <t>ابتسام دعبول</t>
  </si>
  <si>
    <t>الاء الكردي</t>
  </si>
  <si>
    <t>ريمه</t>
  </si>
  <si>
    <t>الهام عرابي</t>
  </si>
  <si>
    <t>اتحاد</t>
  </si>
  <si>
    <t>امل العقاد</t>
  </si>
  <si>
    <t>انصاف سليمان</t>
  </si>
  <si>
    <t>منيف</t>
  </si>
  <si>
    <t>جهينا</t>
  </si>
  <si>
    <t>ايناس النجار</t>
  </si>
  <si>
    <t>بتول القويدر</t>
  </si>
  <si>
    <t>بتول صطوف</t>
  </si>
  <si>
    <t>براءة شعار</t>
  </si>
  <si>
    <t>بشرى السيد</t>
  </si>
  <si>
    <t>تغريد صوان</t>
  </si>
  <si>
    <t>تغريد نحله</t>
  </si>
  <si>
    <t>تيماء الاغواني</t>
  </si>
  <si>
    <t>جمان السوادي</t>
  </si>
  <si>
    <t>خوله شعيريه</t>
  </si>
  <si>
    <t>حمادة</t>
  </si>
  <si>
    <t>دعاء وراق</t>
  </si>
  <si>
    <t>جلال</t>
  </si>
  <si>
    <t>راما حواره</t>
  </si>
  <si>
    <t>محمدهيثم</t>
  </si>
  <si>
    <t>رضاء</t>
  </si>
  <si>
    <t>رانيا فرزان</t>
  </si>
  <si>
    <t>ربيعه</t>
  </si>
  <si>
    <t>رزان حوراني</t>
  </si>
  <si>
    <t>رشا عثمان</t>
  </si>
  <si>
    <t>هاشم</t>
  </si>
  <si>
    <t>رفاه اسعدعلي</t>
  </si>
  <si>
    <t>خضر</t>
  </si>
  <si>
    <t>رقية حسن</t>
  </si>
  <si>
    <t>سوريه</t>
  </si>
  <si>
    <t>رنا البغا</t>
  </si>
  <si>
    <t>رنا الشالاتي</t>
  </si>
  <si>
    <t>رهف حبيب</t>
  </si>
  <si>
    <t>رهف ضو</t>
  </si>
  <si>
    <t>الماسه</t>
  </si>
  <si>
    <t>رهف مصطفى</t>
  </si>
  <si>
    <t>ريم البهلوان</t>
  </si>
  <si>
    <t>ريم ضاهر</t>
  </si>
  <si>
    <t>نافذ</t>
  </si>
  <si>
    <t>ريما ألاعور</t>
  </si>
  <si>
    <t>سارا القطيفاني</t>
  </si>
  <si>
    <t>محمدغياث</t>
  </si>
  <si>
    <t>راويه</t>
  </si>
  <si>
    <t>ساره نصر</t>
  </si>
  <si>
    <t>سرور نور الدين</t>
  </si>
  <si>
    <t>سمية هيشان</t>
  </si>
  <si>
    <t>سوسن صقور</t>
  </si>
  <si>
    <t>غالية</t>
  </si>
  <si>
    <t>شذى بقدونس</t>
  </si>
  <si>
    <t>محمدعمار</t>
  </si>
  <si>
    <t>دياب</t>
  </si>
  <si>
    <t>غاليه المصري</t>
  </si>
  <si>
    <t>محمدفايز</t>
  </si>
  <si>
    <t>غفران الباشا</t>
  </si>
  <si>
    <t>غيث مهنا</t>
  </si>
  <si>
    <t>ايلي</t>
  </si>
  <si>
    <t>غيداء خصي</t>
  </si>
  <si>
    <t>فاتن كهموز</t>
  </si>
  <si>
    <t>فاطمه الاحمد</t>
  </si>
  <si>
    <t>فتون قزيز</t>
  </si>
  <si>
    <t>فرح قاطوع</t>
  </si>
  <si>
    <t>فردوس الريس</t>
  </si>
  <si>
    <t>لما الدالاتي</t>
  </si>
  <si>
    <t>لما شاهين</t>
  </si>
  <si>
    <t>لمى ناخوز</t>
  </si>
  <si>
    <t>ماريا زياز</t>
  </si>
  <si>
    <t>مرح الحوراني</t>
  </si>
  <si>
    <t>مرح الصحناوي</t>
  </si>
  <si>
    <t>منيفه</t>
  </si>
  <si>
    <t>مرح رنكوسي</t>
  </si>
  <si>
    <t>مركزان غصن</t>
  </si>
  <si>
    <t>درغام</t>
  </si>
  <si>
    <t>مروة تمساح</t>
  </si>
  <si>
    <t>مروه البره جكلي</t>
  </si>
  <si>
    <t>مروه الصحناوي</t>
  </si>
  <si>
    <t>مريم الازعط</t>
  </si>
  <si>
    <t>ملك عواطه</t>
  </si>
  <si>
    <t>منور دردري</t>
  </si>
  <si>
    <t>محمد رجائي</t>
  </si>
  <si>
    <t>منى كهموز</t>
  </si>
  <si>
    <t>مها الحسن</t>
  </si>
  <si>
    <t>نادية العمري</t>
  </si>
  <si>
    <t>نسرين نجم الدين</t>
  </si>
  <si>
    <t>نورجين بلال</t>
  </si>
  <si>
    <t>نيرمان خضره</t>
  </si>
  <si>
    <t>ناجح</t>
  </si>
  <si>
    <t>هبه الخضر</t>
  </si>
  <si>
    <t>هدى صالح</t>
  </si>
  <si>
    <t>عبده</t>
  </si>
  <si>
    <t>هناء الديري</t>
  </si>
  <si>
    <t>وفيقة الدكاك</t>
  </si>
  <si>
    <t>غزوان</t>
  </si>
  <si>
    <t>اسراء حليوة</t>
  </si>
  <si>
    <t>بشرى جعفر</t>
  </si>
  <si>
    <t xml:space="preserve">رجب </t>
  </si>
  <si>
    <t>وزيرة</t>
  </si>
  <si>
    <t>رنين القليح</t>
  </si>
  <si>
    <t>ميسون برازي</t>
  </si>
  <si>
    <t>ضحوك</t>
  </si>
  <si>
    <t>نايفة</t>
  </si>
  <si>
    <t>غزاله</t>
  </si>
  <si>
    <t>رزان الحمصي</t>
  </si>
  <si>
    <t>محمد بسام</t>
  </si>
  <si>
    <t>عز الدين</t>
  </si>
  <si>
    <t>سهيلة</t>
  </si>
  <si>
    <t xml:space="preserve">ريم الكيال  </t>
  </si>
  <si>
    <t>محمد نادر</t>
  </si>
  <si>
    <t xml:space="preserve">غزل البكري </t>
  </si>
  <si>
    <t>وعد الاعور</t>
  </si>
  <si>
    <t>عبد المولا</t>
  </si>
  <si>
    <t>لارا خالد</t>
  </si>
  <si>
    <t>عبد الغفور</t>
  </si>
  <si>
    <t>راما علويه</t>
  </si>
  <si>
    <t>باسم</t>
  </si>
  <si>
    <t>معتز</t>
  </si>
  <si>
    <t>ماجدة</t>
  </si>
  <si>
    <t>نواف</t>
  </si>
  <si>
    <t>سيف الدين</t>
  </si>
  <si>
    <t>بثينه علي</t>
  </si>
  <si>
    <t>حنان الدكاك</t>
  </si>
  <si>
    <t>رفعت</t>
  </si>
  <si>
    <t>راما الدرويش</t>
  </si>
  <si>
    <t>مجاهد</t>
  </si>
  <si>
    <t>رهف القاسم</t>
  </si>
  <si>
    <t>مرح</t>
  </si>
  <si>
    <t>ريما صوفان</t>
  </si>
  <si>
    <t>سحر ديب</t>
  </si>
  <si>
    <t>عزه احمد</t>
  </si>
  <si>
    <t>سويد</t>
  </si>
  <si>
    <t>سجيره</t>
  </si>
  <si>
    <t>فاطمة اسحق</t>
  </si>
  <si>
    <t>ليلى الاسدي</t>
  </si>
  <si>
    <t>غاندي</t>
  </si>
  <si>
    <t>لينا نعمان</t>
  </si>
  <si>
    <t>مرح كيوان</t>
  </si>
  <si>
    <t>منال توتنجي</t>
  </si>
  <si>
    <t>منى فرحات</t>
  </si>
  <si>
    <t>نور مشخص</t>
  </si>
  <si>
    <t>نيروز عوض</t>
  </si>
  <si>
    <t>هدى العابر</t>
  </si>
  <si>
    <t>كويدر</t>
  </si>
  <si>
    <t>هناء خليل</t>
  </si>
  <si>
    <t>هيلانه مقلد</t>
  </si>
  <si>
    <t>بتول محمد</t>
  </si>
  <si>
    <t>تبارك</t>
  </si>
  <si>
    <t>وصفيه</t>
  </si>
  <si>
    <t>حافظ</t>
  </si>
  <si>
    <t>الياس</t>
  </si>
  <si>
    <t>سعدا</t>
  </si>
  <si>
    <t>تهاني</t>
  </si>
  <si>
    <t>وجيها</t>
  </si>
  <si>
    <t>رشده</t>
  </si>
  <si>
    <t>عباس</t>
  </si>
  <si>
    <t>تغريد حسون</t>
  </si>
  <si>
    <t>زعيله</t>
  </si>
  <si>
    <t>فريزة</t>
  </si>
  <si>
    <t>رانيا</t>
  </si>
  <si>
    <t>نداء</t>
  </si>
  <si>
    <t>نبيلا</t>
  </si>
  <si>
    <t>عبدالمعين</t>
  </si>
  <si>
    <t>صقر</t>
  </si>
  <si>
    <t>زينه</t>
  </si>
  <si>
    <t>حكمت</t>
  </si>
  <si>
    <t>هويده</t>
  </si>
  <si>
    <t>سيده</t>
  </si>
  <si>
    <t xml:space="preserve">دعاء معتوق </t>
  </si>
  <si>
    <t>قمر تقي</t>
  </si>
  <si>
    <t>مريانا الداهوك</t>
  </si>
  <si>
    <t>فضيلة</t>
  </si>
  <si>
    <t>عثمان</t>
  </si>
  <si>
    <t>لمى مغربي</t>
  </si>
  <si>
    <t>صفوان</t>
  </si>
  <si>
    <t>نبيلة</t>
  </si>
  <si>
    <t>مهديه</t>
  </si>
  <si>
    <t>أمين</t>
  </si>
  <si>
    <t>عبدالحكيم</t>
  </si>
  <si>
    <t>ريما الخالدي</t>
  </si>
  <si>
    <t>احمد بن عيدسعيد</t>
  </si>
  <si>
    <t>خيرات</t>
  </si>
  <si>
    <t>كريم</t>
  </si>
  <si>
    <t>هلا شحادة</t>
  </si>
  <si>
    <t>دعاء الملك</t>
  </si>
  <si>
    <t>نظميه</t>
  </si>
  <si>
    <t>عدلة</t>
  </si>
  <si>
    <t xml:space="preserve">نسرين الحموي </t>
  </si>
  <si>
    <t>علما</t>
  </si>
  <si>
    <t>هلاله</t>
  </si>
  <si>
    <t>ابتسام صقر</t>
  </si>
  <si>
    <t>ساره العتر</t>
  </si>
  <si>
    <t>رهف جودية</t>
  </si>
  <si>
    <t>رامز</t>
  </si>
  <si>
    <t>عرفان</t>
  </si>
  <si>
    <t>حسنا</t>
  </si>
  <si>
    <t>رهف ادريس</t>
  </si>
  <si>
    <t>مطيعة</t>
  </si>
  <si>
    <t>شهبا</t>
  </si>
  <si>
    <t>راشد</t>
  </si>
  <si>
    <t>بهيه</t>
  </si>
  <si>
    <t>مخائيل</t>
  </si>
  <si>
    <t>تماره محمد</t>
  </si>
  <si>
    <t>حمدة</t>
  </si>
  <si>
    <t>انصاف</t>
  </si>
  <si>
    <t>منال الحاجي</t>
  </si>
  <si>
    <t>خير الدين</t>
  </si>
  <si>
    <t>عقل</t>
  </si>
  <si>
    <t>محمدعامر</t>
  </si>
  <si>
    <t>ردينه</t>
  </si>
  <si>
    <t>حنان شحادة</t>
  </si>
  <si>
    <t>سماهر</t>
  </si>
  <si>
    <t>يسرا</t>
  </si>
  <si>
    <t>محمدفهد</t>
  </si>
  <si>
    <t>فاطمة ملحم</t>
  </si>
  <si>
    <t>رغدة</t>
  </si>
  <si>
    <t>محمد وليد</t>
  </si>
  <si>
    <t>خولة</t>
  </si>
  <si>
    <t xml:space="preserve">زينب احمد </t>
  </si>
  <si>
    <t>مطاع</t>
  </si>
  <si>
    <t>شبلي</t>
  </si>
  <si>
    <t>رنيم الهبج</t>
  </si>
  <si>
    <t>علياء ناصر</t>
  </si>
  <si>
    <t>ريهان</t>
  </si>
  <si>
    <t>وداد دحروج</t>
  </si>
  <si>
    <t>لبانه حسن</t>
  </si>
  <si>
    <t>نوار الزعبي</t>
  </si>
  <si>
    <t>اميمه الخطيب</t>
  </si>
  <si>
    <t>براءه السيبراني</t>
  </si>
  <si>
    <t>محمد حسام</t>
  </si>
  <si>
    <t>ثناء محمود</t>
  </si>
  <si>
    <t>رؤى الدرويش</t>
  </si>
  <si>
    <t>رشا محمد</t>
  </si>
  <si>
    <t>ديوب</t>
  </si>
  <si>
    <t>مثيلا</t>
  </si>
  <si>
    <t>رغد الحايك</t>
  </si>
  <si>
    <t>سعاد الحاج سعيد</t>
  </si>
  <si>
    <t>سليمان الخطاب</t>
  </si>
  <si>
    <t>سوسن السعيد</t>
  </si>
  <si>
    <t>سبته</t>
  </si>
  <si>
    <t>عنود ايوب</t>
  </si>
  <si>
    <t>غالية الاغواني</t>
  </si>
  <si>
    <t>مرعي</t>
  </si>
  <si>
    <t>مريم الشيخ</t>
  </si>
  <si>
    <t>منال عز الدين الصغير</t>
  </si>
  <si>
    <t>ناهد كنو</t>
  </si>
  <si>
    <t>نوره عبدالله</t>
  </si>
  <si>
    <t>حنان الخطيب</t>
  </si>
  <si>
    <t>رأفت</t>
  </si>
  <si>
    <t>راما عبد الغني</t>
  </si>
  <si>
    <t>ربا</t>
  </si>
  <si>
    <t>روان جعفر</t>
  </si>
  <si>
    <t>شفيق</t>
  </si>
  <si>
    <t>حرقه</t>
  </si>
  <si>
    <t>روجينا صقر</t>
  </si>
  <si>
    <t>مأيد</t>
  </si>
  <si>
    <t>رظيه</t>
  </si>
  <si>
    <t>سناء طعمه</t>
  </si>
  <si>
    <t>نظيره</t>
  </si>
  <si>
    <t>سهى جمعة</t>
  </si>
  <si>
    <t>صفا عمام</t>
  </si>
  <si>
    <t>فاطمه الحو</t>
  </si>
  <si>
    <t>كروان عثمان</t>
  </si>
  <si>
    <t>مروه صبحه</t>
  </si>
  <si>
    <t>نيرمين المزنه</t>
  </si>
  <si>
    <t>يولى حريز</t>
  </si>
  <si>
    <t>كريمه</t>
  </si>
  <si>
    <t>محمد نزير</t>
  </si>
  <si>
    <t>عبير فواز</t>
  </si>
  <si>
    <t>خلدون</t>
  </si>
  <si>
    <t>هاديه</t>
  </si>
  <si>
    <t>دارين الديري</t>
  </si>
  <si>
    <t>مرح البدوي</t>
  </si>
  <si>
    <t>روان السمان</t>
  </si>
  <si>
    <t>اسراء سوار</t>
  </si>
  <si>
    <t>خضره</t>
  </si>
  <si>
    <t>علا</t>
  </si>
  <si>
    <t xml:space="preserve">بياد جنيد </t>
  </si>
  <si>
    <t xml:space="preserve">محمد نعيم </t>
  </si>
  <si>
    <t xml:space="preserve">نجدت </t>
  </si>
  <si>
    <t>سلامه</t>
  </si>
  <si>
    <t>رنا الكردي</t>
  </si>
  <si>
    <t>رولا محمد</t>
  </si>
  <si>
    <t xml:space="preserve">حبيب </t>
  </si>
  <si>
    <t>ختام</t>
  </si>
  <si>
    <t xml:space="preserve">غزل قيروط </t>
  </si>
  <si>
    <t>ايتسام</t>
  </si>
  <si>
    <t xml:space="preserve">فاطمة تقي </t>
  </si>
  <si>
    <t xml:space="preserve">سلمان </t>
  </si>
  <si>
    <t>هاجرالجبان</t>
  </si>
  <si>
    <t>الاء الحموي</t>
  </si>
  <si>
    <t>اية الكردي</t>
  </si>
  <si>
    <t>ايمان غنام</t>
  </si>
  <si>
    <t>دعاء الحمصي</t>
  </si>
  <si>
    <t>رنا دردر</t>
  </si>
  <si>
    <t>محمدمأمون</t>
  </si>
  <si>
    <t>أسعد</t>
  </si>
  <si>
    <t>رهف جاكيش</t>
  </si>
  <si>
    <t>لودي</t>
  </si>
  <si>
    <t>محمد نذير</t>
  </si>
  <si>
    <t>نور محمد</t>
  </si>
  <si>
    <t>نوران جمال الدين</t>
  </si>
  <si>
    <t xml:space="preserve"> فؤاد</t>
  </si>
  <si>
    <t>ندى فياض</t>
  </si>
  <si>
    <t>اعتماد عبدالخالق</t>
  </si>
  <si>
    <t>الفت برهان</t>
  </si>
  <si>
    <t>رانيه</t>
  </si>
  <si>
    <t>الهام ابراهيم</t>
  </si>
  <si>
    <t>الهام المهاوش</t>
  </si>
  <si>
    <t>تقى بكر</t>
  </si>
  <si>
    <t>بكر</t>
  </si>
  <si>
    <t>جروح النبهان</t>
  </si>
  <si>
    <t>جلنار القاق</t>
  </si>
  <si>
    <t>حفيظه عبدالعزيز</t>
  </si>
  <si>
    <t>محمدماجد</t>
  </si>
  <si>
    <t>سندس</t>
  </si>
  <si>
    <t>حنان سواحة</t>
  </si>
  <si>
    <t>محمد فياض</t>
  </si>
  <si>
    <t>ربيعه نصر</t>
  </si>
  <si>
    <t>رغد الابراهيم</t>
  </si>
  <si>
    <t>رغد الخضري</t>
  </si>
  <si>
    <t>روان الحلبي</t>
  </si>
  <si>
    <t>محمدعبدالناصر</t>
  </si>
  <si>
    <t>رويدة القهوه جي</t>
  </si>
  <si>
    <t>ريم الشوفي</t>
  </si>
  <si>
    <t>نجاه</t>
  </si>
  <si>
    <t>ريهام الداوود</t>
  </si>
  <si>
    <t>زينب هرمز</t>
  </si>
  <si>
    <t>نجديه</t>
  </si>
  <si>
    <t>ريا</t>
  </si>
  <si>
    <t>عايشه الحسن</t>
  </si>
  <si>
    <t>شهاب</t>
  </si>
  <si>
    <t>غيداء الصالح</t>
  </si>
  <si>
    <t>فاتن حماد</t>
  </si>
  <si>
    <t>فاطمه النور</t>
  </si>
  <si>
    <t>قمر القصار</t>
  </si>
  <si>
    <t>كارول ابراهيم</t>
  </si>
  <si>
    <t>لطيفه طلب</t>
  </si>
  <si>
    <t>لينا واكد</t>
  </si>
  <si>
    <t>ميرال اليوسف</t>
  </si>
  <si>
    <t>نعمه طلب</t>
  </si>
  <si>
    <t>حسينه</t>
  </si>
  <si>
    <t>نور العيون جابر</t>
  </si>
  <si>
    <t>عايد</t>
  </si>
  <si>
    <t>هاله صوفان</t>
  </si>
  <si>
    <t>يارا حسن</t>
  </si>
  <si>
    <t>روان المصري</t>
  </si>
  <si>
    <t>هيا معاون</t>
  </si>
  <si>
    <t>سكينة قديسات</t>
  </si>
  <si>
    <t>وعد الشوفي</t>
  </si>
  <si>
    <t>راما حافط</t>
  </si>
  <si>
    <t>هديل</t>
  </si>
  <si>
    <t>ابتهال الخطيب</t>
  </si>
  <si>
    <t>محمدخليل</t>
  </si>
  <si>
    <t>اجواء مصلح</t>
  </si>
  <si>
    <t>غانه</t>
  </si>
  <si>
    <t>افتكار شرف</t>
  </si>
  <si>
    <t>اكابر هنيدي</t>
  </si>
  <si>
    <t>الاء الكاتب</t>
  </si>
  <si>
    <t>اماني بطحه</t>
  </si>
  <si>
    <t>اميره صالح</t>
  </si>
  <si>
    <t>مفلح</t>
  </si>
  <si>
    <t>اناس شيخه</t>
  </si>
  <si>
    <t>ايات بياض</t>
  </si>
  <si>
    <t>ايات درويش</t>
  </si>
  <si>
    <t>ايات شعيريه</t>
  </si>
  <si>
    <t>ايمان الحجلي</t>
  </si>
  <si>
    <t>ايه المحاسنه</t>
  </si>
  <si>
    <t>براءه الدهبي</t>
  </si>
  <si>
    <t>بشرى عبد القادر</t>
  </si>
  <si>
    <t>ثراء بركه</t>
  </si>
  <si>
    <t>جزيل الياس</t>
  </si>
  <si>
    <t>عبد المسيح</t>
  </si>
  <si>
    <t>جمانه دحلا</t>
  </si>
  <si>
    <t>حمده غصن</t>
  </si>
  <si>
    <t>حنان العوام</t>
  </si>
  <si>
    <t>حنان القواريط</t>
  </si>
  <si>
    <t>حنان ملاعب</t>
  </si>
  <si>
    <t>خلود دياب</t>
  </si>
  <si>
    <t>جودت</t>
  </si>
  <si>
    <t>دلال غصن</t>
  </si>
  <si>
    <t>ديانا صقر</t>
  </si>
  <si>
    <t>راما الامير</t>
  </si>
  <si>
    <t>نبال</t>
  </si>
  <si>
    <t>راما فضه</t>
  </si>
  <si>
    <t>رشا سكيكر</t>
  </si>
  <si>
    <t>رضوه المفلح</t>
  </si>
  <si>
    <t>عبدالغفور</t>
  </si>
  <si>
    <t>رغد الحسنيه</t>
  </si>
  <si>
    <t>رقيا عبدالفتاح</t>
  </si>
  <si>
    <t>رنا أبوعائشه</t>
  </si>
  <si>
    <t>رهام صقر</t>
  </si>
  <si>
    <t>مقبوله</t>
  </si>
  <si>
    <t>رهف أبوركبه</t>
  </si>
  <si>
    <t>روئه كيلاني</t>
  </si>
  <si>
    <t>يسيره</t>
  </si>
  <si>
    <t>زبيده السيد</t>
  </si>
  <si>
    <t>زينب رضا</t>
  </si>
  <si>
    <t>سندس العلي</t>
  </si>
  <si>
    <t>صفا شوربه</t>
  </si>
  <si>
    <t>صفيه جاموس</t>
  </si>
  <si>
    <t>ضحى النصيرات</t>
  </si>
  <si>
    <t>عصمت الفارس</t>
  </si>
  <si>
    <t>علا حمود</t>
  </si>
  <si>
    <t>غروب الرمان</t>
  </si>
  <si>
    <t>فاديه النزال</t>
  </si>
  <si>
    <t>أيوب</t>
  </si>
  <si>
    <t>رفقه</t>
  </si>
  <si>
    <t>فاطمة العلي</t>
  </si>
  <si>
    <t>فاطمة المطلق</t>
  </si>
  <si>
    <t>فاطمه النوري</t>
  </si>
  <si>
    <t>فاطمه حيدر</t>
  </si>
  <si>
    <t>فاطمه سنوبر</t>
  </si>
  <si>
    <t>فرح الدعاس</t>
  </si>
  <si>
    <t>فرح سليمان</t>
  </si>
  <si>
    <t>فرح عنتابلي</t>
  </si>
  <si>
    <t>كميليا عامر</t>
  </si>
  <si>
    <t>عسكريه</t>
  </si>
  <si>
    <t>لبنى العبد الرزاق</t>
  </si>
  <si>
    <t>لورا الاحمد</t>
  </si>
  <si>
    <t>ميلان</t>
  </si>
  <si>
    <t>ماجد المحاميد</t>
  </si>
  <si>
    <t>مرح طاهر</t>
  </si>
  <si>
    <t>مروه الفرخ</t>
  </si>
  <si>
    <t>نجات</t>
  </si>
  <si>
    <t>منى أبو شلة</t>
  </si>
  <si>
    <t>عذره</t>
  </si>
  <si>
    <t>مياده قريطم</t>
  </si>
  <si>
    <t>نارمين نصر</t>
  </si>
  <si>
    <t>سيطان</t>
  </si>
  <si>
    <t>نور الحبوس</t>
  </si>
  <si>
    <t>نور جاموس</t>
  </si>
  <si>
    <t>نور نضر</t>
  </si>
  <si>
    <t>نورالهدى فضل الله</t>
  </si>
  <si>
    <t>هاله سعادة</t>
  </si>
  <si>
    <t>هبا خلوف</t>
  </si>
  <si>
    <t>لورنس</t>
  </si>
  <si>
    <t>مروى ملقط</t>
  </si>
  <si>
    <t>اسماء ابراهيم</t>
  </si>
  <si>
    <t>الهام السوادي</t>
  </si>
  <si>
    <t>درويش</t>
  </si>
  <si>
    <t>اليسار محمود</t>
  </si>
  <si>
    <t>امال الشرع</t>
  </si>
  <si>
    <t>اماني نبهاني</t>
  </si>
  <si>
    <t>محمد سيف الدين</t>
  </si>
  <si>
    <t>اناس خضير</t>
  </si>
  <si>
    <t>اناس شله</t>
  </si>
  <si>
    <t>بيان شباط</t>
  </si>
  <si>
    <t>تهاني التيناوي</t>
  </si>
  <si>
    <t>ثروه غانم</t>
  </si>
  <si>
    <t>رامي</t>
  </si>
  <si>
    <t>خديجة احمد</t>
  </si>
  <si>
    <t>خلود وهب</t>
  </si>
  <si>
    <t>دارين محسنه</t>
  </si>
  <si>
    <t>داليا الزهنان</t>
  </si>
  <si>
    <t>دعاء خراط</t>
  </si>
  <si>
    <t>دنيا القزاز</t>
  </si>
  <si>
    <t>ديانا الطويل</t>
  </si>
  <si>
    <t>ديما عموره</t>
  </si>
  <si>
    <t>راما خضره</t>
  </si>
  <si>
    <t>ندوه</t>
  </si>
  <si>
    <t>راما وينس</t>
  </si>
  <si>
    <t>ربا المصطفى</t>
  </si>
  <si>
    <t>ربا كنعان</t>
  </si>
  <si>
    <t>ربى الخطيب</t>
  </si>
  <si>
    <t>رتيبه الوادي</t>
  </si>
  <si>
    <t>رزان ابو هايله</t>
  </si>
  <si>
    <t>رزان الكردي</t>
  </si>
  <si>
    <t>رزان عثمان</t>
  </si>
  <si>
    <t>فاهره</t>
  </si>
  <si>
    <t>رشا قنبر</t>
  </si>
  <si>
    <t>رشا وهبي</t>
  </si>
  <si>
    <t>رغده عموري</t>
  </si>
  <si>
    <t>رقيه محمد</t>
  </si>
  <si>
    <t>رنا الخطيب</t>
  </si>
  <si>
    <t>رنيم الطرح</t>
  </si>
  <si>
    <t>رهام البكور</t>
  </si>
  <si>
    <t>روابي البكر</t>
  </si>
  <si>
    <t>زين الراس</t>
  </si>
  <si>
    <t>محمد ديب</t>
  </si>
  <si>
    <t>حكيمه</t>
  </si>
  <si>
    <t>سحر الحسن</t>
  </si>
  <si>
    <t>سفانه الابراهيم</t>
  </si>
  <si>
    <t>سلمى البصار</t>
  </si>
  <si>
    <t>سمر الرفاعي</t>
  </si>
  <si>
    <t>سمر العلوش</t>
  </si>
  <si>
    <t>مجيدة</t>
  </si>
  <si>
    <t>سناء ديوب</t>
  </si>
  <si>
    <t>ام علي</t>
  </si>
  <si>
    <t>سونيا حمود</t>
  </si>
  <si>
    <t>شذا الخوالده</t>
  </si>
  <si>
    <t>شذى بسيكي</t>
  </si>
  <si>
    <t>صباح عبد الحي</t>
  </si>
  <si>
    <t>صفاء الجاموس</t>
  </si>
  <si>
    <t>ضحى سباهية</t>
  </si>
  <si>
    <t>عاليه الطرابيشي</t>
  </si>
  <si>
    <t>صباحه</t>
  </si>
  <si>
    <t>عبير مندو</t>
  </si>
  <si>
    <t>علا ابراهيم</t>
  </si>
  <si>
    <t>شحاده</t>
  </si>
  <si>
    <t>فاتن الخضراوي</t>
  </si>
  <si>
    <t>فاتن زاهد</t>
  </si>
  <si>
    <t>فاتن فلحوط</t>
  </si>
  <si>
    <t>هنيه</t>
  </si>
  <si>
    <t>فاطمه الشعباني</t>
  </si>
  <si>
    <t>فداء ميهوب</t>
  </si>
  <si>
    <t>كنده رحمه</t>
  </si>
  <si>
    <t>احمدزياد</t>
  </si>
  <si>
    <t>لميس علي</t>
  </si>
  <si>
    <t>ليلى ابو رقطي</t>
  </si>
  <si>
    <t>عبد المالك</t>
  </si>
  <si>
    <t>لينا حمدان</t>
  </si>
  <si>
    <t>عزالدين</t>
  </si>
  <si>
    <t>مرام عبيد</t>
  </si>
  <si>
    <t>مهدي</t>
  </si>
  <si>
    <t>مرح الطباع</t>
  </si>
  <si>
    <t>مرح جبل</t>
  </si>
  <si>
    <t>مروة حامد</t>
  </si>
  <si>
    <t>ملك حموده</t>
  </si>
  <si>
    <t>بهيره</t>
  </si>
  <si>
    <t>ملك ناعم</t>
  </si>
  <si>
    <t>منال ابو عيشه</t>
  </si>
  <si>
    <t>منال الوناس</t>
  </si>
  <si>
    <t>منال فرحات</t>
  </si>
  <si>
    <t>مها يوسف</t>
  </si>
  <si>
    <t>براء</t>
  </si>
  <si>
    <t>ميساء الحوري</t>
  </si>
  <si>
    <t>ميساء الشلبي</t>
  </si>
  <si>
    <t>محمد صلاح</t>
  </si>
  <si>
    <t>ميسون عبد الرزاق</t>
  </si>
  <si>
    <t>ميناس العفيف</t>
  </si>
  <si>
    <t>نائله جمعه</t>
  </si>
  <si>
    <t>نبيله بكرو</t>
  </si>
  <si>
    <t>نجاح السالم</t>
  </si>
  <si>
    <t>نور باراوي</t>
  </si>
  <si>
    <t>هادية بحري</t>
  </si>
  <si>
    <t>هازار ابراهيم</t>
  </si>
  <si>
    <t>هبه نوفل</t>
  </si>
  <si>
    <t>وجدان الحلاق</t>
  </si>
  <si>
    <t>وعد الهادي</t>
  </si>
  <si>
    <t>وفاء شعبان</t>
  </si>
  <si>
    <t>وفاء كوكه</t>
  </si>
  <si>
    <t>ياسمين غرز الدين</t>
  </si>
  <si>
    <t>الاء جبلي</t>
  </si>
  <si>
    <t>رؤى عبد السلام</t>
  </si>
  <si>
    <t>بلسم سعود</t>
  </si>
  <si>
    <t>ربيعة القهوجي</t>
  </si>
  <si>
    <t>روعة حسون</t>
  </si>
  <si>
    <t>نقولا</t>
  </si>
  <si>
    <t>سامية</t>
  </si>
  <si>
    <t>علا سعيد</t>
  </si>
  <si>
    <t>نضال الحاج علي</t>
  </si>
  <si>
    <t>رغيد</t>
  </si>
  <si>
    <t>حميده</t>
  </si>
  <si>
    <t xml:space="preserve">نذير </t>
  </si>
  <si>
    <t>احمد راتب</t>
  </si>
  <si>
    <t>محمدزياد</t>
  </si>
  <si>
    <t>محمدهشام</t>
  </si>
  <si>
    <t>جومانا</t>
  </si>
  <si>
    <t xml:space="preserve">ناجي </t>
  </si>
  <si>
    <t>بهيجه</t>
  </si>
  <si>
    <t>اصلاح</t>
  </si>
  <si>
    <t>علاء</t>
  </si>
  <si>
    <t>نوفل</t>
  </si>
  <si>
    <t>محمد نضال</t>
  </si>
  <si>
    <t>عبد الرؤوف</t>
  </si>
  <si>
    <t>محمد سليم</t>
  </si>
  <si>
    <t>اجود</t>
  </si>
  <si>
    <t>ريم الحبيب</t>
  </si>
  <si>
    <t>اريج ربيع</t>
  </si>
  <si>
    <t>محمدصفوح</t>
  </si>
  <si>
    <t>اسماء الكيلاني</t>
  </si>
  <si>
    <t>الفت صلوح</t>
  </si>
  <si>
    <t>امين سلام</t>
  </si>
  <si>
    <t>فرحة</t>
  </si>
  <si>
    <t>ايفلين ابراهيم</t>
  </si>
  <si>
    <t>ايمان الرواد</t>
  </si>
  <si>
    <t>محمدنور</t>
  </si>
  <si>
    <t>آيات المصري</t>
  </si>
  <si>
    <t>آيه الاحمد الحاج خضر</t>
  </si>
  <si>
    <t>ياسميندا</t>
  </si>
  <si>
    <t>أمل</t>
  </si>
  <si>
    <t>آيه عباد</t>
  </si>
  <si>
    <t>أمانه ديب</t>
  </si>
  <si>
    <t>أميرة أيوب آغا</t>
  </si>
  <si>
    <t>نورالهدى</t>
  </si>
  <si>
    <t>إنعام العكل</t>
  </si>
  <si>
    <t>عواش</t>
  </si>
  <si>
    <t>بتول الصالح</t>
  </si>
  <si>
    <t>بشرى الكوى</t>
  </si>
  <si>
    <t>بلال علوش</t>
  </si>
  <si>
    <t>شاديا</t>
  </si>
  <si>
    <t>جوزفين الموصلي</t>
  </si>
  <si>
    <t>حليمه الكواكي</t>
  </si>
  <si>
    <t>حنان حسون</t>
  </si>
  <si>
    <t>آمنه</t>
  </si>
  <si>
    <t>خلود البريحي</t>
  </si>
  <si>
    <t>غثوه</t>
  </si>
  <si>
    <t>دارين محفوض</t>
  </si>
  <si>
    <t>داليا بركات</t>
  </si>
  <si>
    <t>دانيا الخولي</t>
  </si>
  <si>
    <t>دعاء شولح</t>
  </si>
  <si>
    <t>ديانا حسن</t>
  </si>
  <si>
    <t>دينا سادات</t>
  </si>
  <si>
    <t>رابعة موال</t>
  </si>
  <si>
    <t>نوفة</t>
  </si>
  <si>
    <t>رانية عجيب</t>
  </si>
  <si>
    <t>والدتهاناديا</t>
  </si>
  <si>
    <t>رانيه الباكير</t>
  </si>
  <si>
    <t>أمينه</t>
  </si>
  <si>
    <t>رجاء عيد</t>
  </si>
  <si>
    <t>رشا الخضور</t>
  </si>
  <si>
    <t>رفيف الخوري</t>
  </si>
  <si>
    <t>رنا الافيوني</t>
  </si>
  <si>
    <t>ريم زعيتر</t>
  </si>
  <si>
    <t>محمدالفاتح</t>
  </si>
  <si>
    <t>ريم عيون</t>
  </si>
  <si>
    <t>ريهام خداج</t>
  </si>
  <si>
    <t>زهراء الشحادات</t>
  </si>
  <si>
    <t>زينه السباح</t>
  </si>
  <si>
    <t>عدويه</t>
  </si>
  <si>
    <t>زينه ناعمه</t>
  </si>
  <si>
    <t>عبدالنافع</t>
  </si>
  <si>
    <t>مهدية</t>
  </si>
  <si>
    <t>ساره معروف</t>
  </si>
  <si>
    <t>سميرة موال</t>
  </si>
  <si>
    <t>يمنا</t>
  </si>
  <si>
    <t>تغاريد</t>
  </si>
  <si>
    <t>شذى النابلسي</t>
  </si>
  <si>
    <t>شريهان العبدالله الحداوي</t>
  </si>
  <si>
    <t>شماء هلال</t>
  </si>
  <si>
    <t>فدوه</t>
  </si>
  <si>
    <t>صابرين الشولي الحريري</t>
  </si>
  <si>
    <t>صفاء الساطي</t>
  </si>
  <si>
    <t>عبدالرؤوف</t>
  </si>
  <si>
    <t>صفية حاجي صفر</t>
  </si>
  <si>
    <t>محمدشوقي</t>
  </si>
  <si>
    <t>عصماء عيسى</t>
  </si>
  <si>
    <t>علا خضره</t>
  </si>
  <si>
    <t>طعان</t>
  </si>
  <si>
    <t>علا وهبي</t>
  </si>
  <si>
    <t>علياء المقداد</t>
  </si>
  <si>
    <t>غاده ابوعلي</t>
  </si>
  <si>
    <t>غفران حميدان</t>
  </si>
  <si>
    <t>غفران زين الدين</t>
  </si>
  <si>
    <t>فاطمة محمد</t>
  </si>
  <si>
    <t>فاطمه حافظ</t>
  </si>
  <si>
    <t>فيان شيخ موسى</t>
  </si>
  <si>
    <t>زلوخ</t>
  </si>
  <si>
    <t>قمر السحلي</t>
  </si>
  <si>
    <t>لبنه عثمان</t>
  </si>
  <si>
    <t>ليلى السبيني</t>
  </si>
  <si>
    <t>لينا اسد</t>
  </si>
  <si>
    <t>وصيفه</t>
  </si>
  <si>
    <t>لينا الجدعان</t>
  </si>
  <si>
    <t>ليندا ديبو</t>
  </si>
  <si>
    <t>مايا المرادني</t>
  </si>
  <si>
    <t>مروه حمشو</t>
  </si>
  <si>
    <t>مروه زين الدين</t>
  </si>
  <si>
    <t>ياسمين</t>
  </si>
  <si>
    <t>منار الطويل</t>
  </si>
  <si>
    <t>صايل</t>
  </si>
  <si>
    <t>منال ابراهيم</t>
  </si>
  <si>
    <t>منال الحجي</t>
  </si>
  <si>
    <t>مها صالح</t>
  </si>
  <si>
    <t>مي غزاله</t>
  </si>
  <si>
    <t>ميس الفياض</t>
  </si>
  <si>
    <t>ميسون ابوذياب</t>
  </si>
  <si>
    <t>امية</t>
  </si>
  <si>
    <t>ميسون النمير</t>
  </si>
  <si>
    <t>نجاة الخطيب</t>
  </si>
  <si>
    <t>نعمت نكاره</t>
  </si>
  <si>
    <t>نسيم</t>
  </si>
  <si>
    <t>نور الملاح</t>
  </si>
  <si>
    <t>عبدالستار</t>
  </si>
  <si>
    <t>نور مطر</t>
  </si>
  <si>
    <t>نورا الرجوله</t>
  </si>
  <si>
    <t>هبا الحلقي</t>
  </si>
  <si>
    <t>هبه ابراهيم</t>
  </si>
  <si>
    <t>نارمان</t>
  </si>
  <si>
    <t>هديل الاصفر</t>
  </si>
  <si>
    <t>هلا عليشه</t>
  </si>
  <si>
    <t>همسه مرشد</t>
  </si>
  <si>
    <t>سمرا</t>
  </si>
  <si>
    <t>هنادي بعيره</t>
  </si>
  <si>
    <t>شيباني</t>
  </si>
  <si>
    <t>وسام الزيات</t>
  </si>
  <si>
    <t>نزير</t>
  </si>
  <si>
    <t>وسام عاصي</t>
  </si>
  <si>
    <t>وعد المخللاتي النبكي</t>
  </si>
  <si>
    <t>ولاء القاسم</t>
  </si>
  <si>
    <t>يارا زاهده</t>
  </si>
  <si>
    <t>ياسمين الحسين</t>
  </si>
  <si>
    <t>حسونه</t>
  </si>
  <si>
    <t>ياسمين الدلول</t>
  </si>
  <si>
    <t>يسرى هلال</t>
  </si>
  <si>
    <t>هلا  ابو اللبن</t>
  </si>
  <si>
    <t xml:space="preserve">باسمة ابراهيم </t>
  </si>
  <si>
    <t>مروة قادري</t>
  </si>
  <si>
    <t>هنادي العبد</t>
  </si>
  <si>
    <t>نعمه ابو مر</t>
  </si>
  <si>
    <t>بسمة</t>
  </si>
  <si>
    <t>ايات جبر</t>
  </si>
  <si>
    <t xml:space="preserve">ريم خولي </t>
  </si>
  <si>
    <t>الاء كلساني</t>
  </si>
  <si>
    <t xml:space="preserve">رحمه المصري </t>
  </si>
  <si>
    <t xml:space="preserve">لما هيفه </t>
  </si>
  <si>
    <t xml:space="preserve">نورس </t>
  </si>
  <si>
    <t>بتول معروف</t>
  </si>
  <si>
    <t>خلود القزحلي</t>
  </si>
  <si>
    <t>انتصار درويش</t>
  </si>
  <si>
    <t>نجاة خابوري</t>
  </si>
  <si>
    <t>الفت مقلد</t>
  </si>
  <si>
    <t>نزيره</t>
  </si>
  <si>
    <t>عفه مقلد</t>
  </si>
  <si>
    <t>مرح عز الدين</t>
  </si>
  <si>
    <t>هدى بدوي</t>
  </si>
  <si>
    <t xml:space="preserve">هدى طراف </t>
  </si>
  <si>
    <t xml:space="preserve">مالك </t>
  </si>
  <si>
    <t xml:space="preserve">رهف شمس الدين </t>
  </si>
  <si>
    <t xml:space="preserve">ميساء الحاج علي </t>
  </si>
  <si>
    <t>سلام بكري</t>
  </si>
  <si>
    <t>سونيا دوبا</t>
  </si>
  <si>
    <t>كنوز درويش</t>
  </si>
  <si>
    <t>هيفاء هلال</t>
  </si>
  <si>
    <t xml:space="preserve">خديجة كريم </t>
  </si>
  <si>
    <t>دعاء الداهوك</t>
  </si>
  <si>
    <t>نوال توتونجي</t>
  </si>
  <si>
    <t>محمدانور</t>
  </si>
  <si>
    <t>رغده مريقول</t>
  </si>
  <si>
    <t>نجدت</t>
  </si>
  <si>
    <t>سلام باكير</t>
  </si>
  <si>
    <t>علمية ابو اسعد</t>
  </si>
  <si>
    <t>بهاء</t>
  </si>
  <si>
    <t>بنان بكر</t>
  </si>
  <si>
    <t>رهف معاد</t>
  </si>
  <si>
    <t>ولاء عثمان</t>
  </si>
  <si>
    <t>كفا الحمود</t>
  </si>
  <si>
    <t>فضيله</t>
  </si>
  <si>
    <t>زينة حيدر</t>
  </si>
  <si>
    <t>ايه عربي كاتبي</t>
  </si>
  <si>
    <t>حنين سحيم</t>
  </si>
  <si>
    <t>رانيه زينه</t>
  </si>
  <si>
    <t>نور قدور</t>
  </si>
  <si>
    <t>هند بلال</t>
  </si>
  <si>
    <t xml:space="preserve">رشا حمو </t>
  </si>
  <si>
    <t xml:space="preserve">رشاد </t>
  </si>
  <si>
    <t>مارا</t>
  </si>
  <si>
    <t xml:space="preserve">بشرى الهرباوي </t>
  </si>
  <si>
    <t>بيان الحرش</t>
  </si>
  <si>
    <t>حلا  يوسف</t>
  </si>
  <si>
    <t>خلود دقو</t>
  </si>
  <si>
    <t>دانا المبيض</t>
  </si>
  <si>
    <t>ربى الربداوي</t>
  </si>
  <si>
    <t>رشا سنان</t>
  </si>
  <si>
    <t>نغم حرب</t>
  </si>
  <si>
    <t>أمير</t>
  </si>
  <si>
    <t>زينه اسماعيل</t>
  </si>
  <si>
    <t xml:space="preserve">ساره ابو الذهب </t>
  </si>
  <si>
    <t xml:space="preserve">سمر خميس </t>
  </si>
  <si>
    <t>سوار طوبجي</t>
  </si>
  <si>
    <t>سوزان زيد</t>
  </si>
  <si>
    <t xml:space="preserve">صفا طنطه </t>
  </si>
  <si>
    <t>عفاف نور الدين</t>
  </si>
  <si>
    <t>غفران الرحيباني</t>
  </si>
  <si>
    <t xml:space="preserve">فرح المغربي </t>
  </si>
  <si>
    <t xml:space="preserve">ليال العلي </t>
  </si>
  <si>
    <t>ليلى العبد</t>
  </si>
  <si>
    <t>مروه ابوشاش</t>
  </si>
  <si>
    <t>نصرى</t>
  </si>
  <si>
    <t>ناهد خولي</t>
  </si>
  <si>
    <t xml:space="preserve">نجوى قمر </t>
  </si>
  <si>
    <t>نسرين احمد</t>
  </si>
  <si>
    <t xml:space="preserve">راجي </t>
  </si>
  <si>
    <t>نور طقطق</t>
  </si>
  <si>
    <t xml:space="preserve">عبدالله </t>
  </si>
  <si>
    <t>وردة ريحان</t>
  </si>
  <si>
    <t xml:space="preserve">وفاء الشاعر </t>
  </si>
  <si>
    <t>ولاء الحمصي الشهير بالازرق</t>
  </si>
  <si>
    <t>محمد ابراهيم</t>
  </si>
  <si>
    <t>يارا الحلبي</t>
  </si>
  <si>
    <t xml:space="preserve">يارا شاهين </t>
  </si>
  <si>
    <t>ريما الشامي</t>
  </si>
  <si>
    <t>ابتهاج خطيب</t>
  </si>
  <si>
    <t xml:space="preserve">الاء احمد </t>
  </si>
  <si>
    <t xml:space="preserve">امل العقدة </t>
  </si>
  <si>
    <t xml:space="preserve">امنة عيناوي </t>
  </si>
  <si>
    <t xml:space="preserve">زكي </t>
  </si>
  <si>
    <t xml:space="preserve">ايناس محملجي </t>
  </si>
  <si>
    <t>دعاء فزع</t>
  </si>
  <si>
    <t xml:space="preserve">دوناي اسماعيل </t>
  </si>
  <si>
    <t>بارنية</t>
  </si>
  <si>
    <t>هبة</t>
  </si>
  <si>
    <t>راما البيطار</t>
  </si>
  <si>
    <t xml:space="preserve">راما الجدعان </t>
  </si>
  <si>
    <t xml:space="preserve">راما الغبرة </t>
  </si>
  <si>
    <t xml:space="preserve">رشا يوسف </t>
  </si>
  <si>
    <t xml:space="preserve">رند عبد الرحيم </t>
  </si>
  <si>
    <t xml:space="preserve">هيسم </t>
  </si>
  <si>
    <t>رهف عبيد</t>
  </si>
  <si>
    <t xml:space="preserve">ريم حنوف </t>
  </si>
  <si>
    <t>كرام</t>
  </si>
  <si>
    <t xml:space="preserve">زهراء صيداوي </t>
  </si>
  <si>
    <t>سارة السليمان</t>
  </si>
  <si>
    <t>زينات</t>
  </si>
  <si>
    <t>سارة تللو</t>
  </si>
  <si>
    <t>سوزي</t>
  </si>
  <si>
    <t>سارة عزام</t>
  </si>
  <si>
    <t>اناهيد</t>
  </si>
  <si>
    <t>سما الحلواني</t>
  </si>
  <si>
    <t xml:space="preserve">سماح الرفاعي </t>
  </si>
  <si>
    <t xml:space="preserve">محمد طالب </t>
  </si>
  <si>
    <t>مروه</t>
  </si>
  <si>
    <t xml:space="preserve">شروق النصار </t>
  </si>
  <si>
    <t xml:space="preserve">علا محفوض </t>
  </si>
  <si>
    <t xml:space="preserve">علاء الدين </t>
  </si>
  <si>
    <t>ادلينا</t>
  </si>
  <si>
    <t xml:space="preserve">علا يوسف </t>
  </si>
  <si>
    <t>ظبيه</t>
  </si>
  <si>
    <t xml:space="preserve">فاطمه المصري </t>
  </si>
  <si>
    <t xml:space="preserve">مها خورشيد </t>
  </si>
  <si>
    <t xml:space="preserve">نداء سمير </t>
  </si>
  <si>
    <t xml:space="preserve">نسرين يوسف </t>
  </si>
  <si>
    <t xml:space="preserve">نور الصفدي </t>
  </si>
  <si>
    <t>نور جان غايري</t>
  </si>
  <si>
    <t>هبة عبد النبي</t>
  </si>
  <si>
    <t>هدى بزازة</t>
  </si>
  <si>
    <t xml:space="preserve">هناء محمد </t>
  </si>
  <si>
    <t xml:space="preserve">هيفاء عربش </t>
  </si>
  <si>
    <t xml:space="preserve">وجدان صقر </t>
  </si>
  <si>
    <t xml:space="preserve">ولاء السيد </t>
  </si>
  <si>
    <t xml:space="preserve">ولاء شعبان </t>
  </si>
  <si>
    <t xml:space="preserve">شعبان </t>
  </si>
  <si>
    <t xml:space="preserve">يسرى سعد الدين </t>
  </si>
  <si>
    <t>سمر التقي</t>
  </si>
  <si>
    <t>شيرين الجيرودي</t>
  </si>
  <si>
    <t>محمد احسان</t>
  </si>
  <si>
    <t>اسراء ابوالتسعات</t>
  </si>
  <si>
    <t>اسراء شحاده</t>
  </si>
  <si>
    <t>اسماء أسعد</t>
  </si>
  <si>
    <t>اسيا اسماعيل</t>
  </si>
  <si>
    <t>الاء العساف</t>
  </si>
  <si>
    <t>الهام حسن</t>
  </si>
  <si>
    <t>انتصار القصيري</t>
  </si>
  <si>
    <t>ايلاف عبد</t>
  </si>
  <si>
    <t xml:space="preserve"> غازي</t>
  </si>
  <si>
    <t>ايمان قرقورا</t>
  </si>
  <si>
    <t>بتول حوريه</t>
  </si>
  <si>
    <t>بتول عاصي</t>
  </si>
  <si>
    <t>بتول محيسن</t>
  </si>
  <si>
    <t>تسنيم محمود</t>
  </si>
  <si>
    <t>ثريا الاسطه</t>
  </si>
  <si>
    <t>محمد نديم</t>
  </si>
  <si>
    <t>جمانه احمد</t>
  </si>
  <si>
    <t>حنان البوش</t>
  </si>
  <si>
    <t>خلود عبداللطيف</t>
  </si>
  <si>
    <t>ديما باكير</t>
  </si>
  <si>
    <t>راما المدلل</t>
  </si>
  <si>
    <t>راما عثمان</t>
  </si>
  <si>
    <t>ربا الصغير</t>
  </si>
  <si>
    <t>رحاب الخطيب</t>
  </si>
  <si>
    <t>رزان الزيلع</t>
  </si>
  <si>
    <t>رشا الجودي</t>
  </si>
  <si>
    <t>رشا برغلي</t>
  </si>
  <si>
    <t>محمد رشدي</t>
  </si>
  <si>
    <t>رشا عليان</t>
  </si>
  <si>
    <t>رفاه شاهين</t>
  </si>
  <si>
    <t>رنين شلش</t>
  </si>
  <si>
    <t>رهام الشماع</t>
  </si>
  <si>
    <t>رهف عبود</t>
  </si>
  <si>
    <t>زيانا</t>
  </si>
  <si>
    <t>رهف يحيى</t>
  </si>
  <si>
    <t>رودينة بدوي</t>
  </si>
  <si>
    <t>رولا قزيح</t>
  </si>
  <si>
    <t>ريم أبو ربعية</t>
  </si>
  <si>
    <t>أحمد منذر</t>
  </si>
  <si>
    <t>ريم مرزا</t>
  </si>
  <si>
    <t>ساره الاسعد</t>
  </si>
  <si>
    <t>سالي المكاري</t>
  </si>
  <si>
    <t>سبته كريم</t>
  </si>
  <si>
    <t>سلافا نوفل</t>
  </si>
  <si>
    <t>سلمى البحره</t>
  </si>
  <si>
    <t>سمر المحمود</t>
  </si>
  <si>
    <t>سمر عبد النبي</t>
  </si>
  <si>
    <t>شام مدور</t>
  </si>
  <si>
    <t>شروق البدوي</t>
  </si>
  <si>
    <t>شيماء الجبان</t>
  </si>
  <si>
    <t>عبير الشيخ قويدر</t>
  </si>
  <si>
    <t>عبير المصري</t>
  </si>
  <si>
    <t>عبير شيخ خليل</t>
  </si>
  <si>
    <t>علا هاجر</t>
  </si>
  <si>
    <t>غادة رسول</t>
  </si>
  <si>
    <t>فاتن فاكهاني</t>
  </si>
  <si>
    <t>فرح السلق</t>
  </si>
  <si>
    <t>قمر نتوف</t>
  </si>
  <si>
    <t>لانا فتال</t>
  </si>
  <si>
    <t>لمى كيوان</t>
  </si>
  <si>
    <t>ليان شيخ الأرض</t>
  </si>
  <si>
    <t>ليلى سلمان</t>
  </si>
  <si>
    <t>لين الفرا</t>
  </si>
  <si>
    <t>لين الموصللي</t>
  </si>
  <si>
    <t>ماريه العلي</t>
  </si>
  <si>
    <t>مايا اورفه لي</t>
  </si>
  <si>
    <t>محمد واصف</t>
  </si>
  <si>
    <t>فائذه</t>
  </si>
  <si>
    <t>مرح حوري</t>
  </si>
  <si>
    <t>مريم محمد</t>
  </si>
  <si>
    <t>ميساء ديوب</t>
  </si>
  <si>
    <t>مدينه</t>
  </si>
  <si>
    <t>نداء يوسف</t>
  </si>
  <si>
    <t>ماريه</t>
  </si>
  <si>
    <t>نسور الحميد العبدالله</t>
  </si>
  <si>
    <t>نهله الاحمد</t>
  </si>
  <si>
    <t>نور السقا</t>
  </si>
  <si>
    <t>نور العينيه</t>
  </si>
  <si>
    <t>نورالهدى جمعه</t>
  </si>
  <si>
    <t>عبدالاله</t>
  </si>
  <si>
    <t>نورليسا المنجد</t>
  </si>
  <si>
    <t>هيا الغياض</t>
  </si>
  <si>
    <t>ولاء كعك</t>
  </si>
  <si>
    <t>ياسمين أعمى</t>
  </si>
  <si>
    <t>عذراء العطوة</t>
  </si>
  <si>
    <t>نوال بقدونس</t>
  </si>
  <si>
    <t>حنان الشلبي</t>
  </si>
  <si>
    <t>محمد فاتح</t>
  </si>
  <si>
    <t>اريج الجهماني</t>
  </si>
  <si>
    <t>محمد أمين</t>
  </si>
  <si>
    <t>اريج ناجي</t>
  </si>
  <si>
    <t>اسلام فريسان</t>
  </si>
  <si>
    <t>الاء الاكشر</t>
  </si>
  <si>
    <t>البتول علي</t>
  </si>
  <si>
    <t>الهام مسعود</t>
  </si>
  <si>
    <t>اماني اقبيق</t>
  </si>
  <si>
    <t>محمدجلال</t>
  </si>
  <si>
    <t>انوار سمني</t>
  </si>
  <si>
    <t>ايمان مصطفى</t>
  </si>
  <si>
    <t>بشرى جوديه</t>
  </si>
  <si>
    <t>تسنيم ابو عساف</t>
  </si>
  <si>
    <t>تهاني الفقسه</t>
  </si>
  <si>
    <t>حنان الحريري</t>
  </si>
  <si>
    <t>حنين حمد</t>
  </si>
  <si>
    <t>خلود سفرجلاني</t>
  </si>
  <si>
    <t>دانيا شموط</t>
  </si>
  <si>
    <t>دانيه سنوبر</t>
  </si>
  <si>
    <t>دانيه منعم</t>
  </si>
  <si>
    <t>دعاء شقيران</t>
  </si>
  <si>
    <t>ديما بكار</t>
  </si>
  <si>
    <t>رازا وجوخ</t>
  </si>
  <si>
    <t>راما بكري باشا</t>
  </si>
  <si>
    <t>راما سليمان</t>
  </si>
  <si>
    <t>ربى القده</t>
  </si>
  <si>
    <t>رشا ابوعقل</t>
  </si>
  <si>
    <t>رشا الصوص</t>
  </si>
  <si>
    <t>رقية العبد</t>
  </si>
  <si>
    <t>رقيه ادلبي</t>
  </si>
  <si>
    <t>رند احمد</t>
  </si>
  <si>
    <t>فايق</t>
  </si>
  <si>
    <t>رهام سالم</t>
  </si>
  <si>
    <t>رهف القباني</t>
  </si>
  <si>
    <t>سابينا</t>
  </si>
  <si>
    <t>رهف النمر</t>
  </si>
  <si>
    <t>محمدكاسر</t>
  </si>
  <si>
    <t>رهف ساري</t>
  </si>
  <si>
    <t>رهف صهيون</t>
  </si>
  <si>
    <t>رهف علي</t>
  </si>
  <si>
    <t>غروب</t>
  </si>
  <si>
    <t>رهف محرز</t>
  </si>
  <si>
    <t>روان الحمد</t>
  </si>
  <si>
    <t>روان الحموي</t>
  </si>
  <si>
    <t>روان عبد القادر</t>
  </si>
  <si>
    <t>رولا فشتوك</t>
  </si>
  <si>
    <t>ريما الاسعد</t>
  </si>
  <si>
    <t>ريما حرب</t>
  </si>
  <si>
    <t>ساره الخوري</t>
  </si>
  <si>
    <t>اميل</t>
  </si>
  <si>
    <t>سلام سعادات</t>
  </si>
  <si>
    <t>سلامة عبدالرزاق</t>
  </si>
  <si>
    <t>سوسن علي</t>
  </si>
  <si>
    <t>شفاء الخالد</t>
  </si>
  <si>
    <t>عفاف الدبس</t>
  </si>
  <si>
    <t>علا الدريبي</t>
  </si>
  <si>
    <t>علا الرفاعي</t>
  </si>
  <si>
    <t>فاديا جومر</t>
  </si>
  <si>
    <t>عبيدة</t>
  </si>
  <si>
    <t>فاطمة صالح</t>
  </si>
  <si>
    <t>فتحية بشير</t>
  </si>
  <si>
    <t>فتون وكيل</t>
  </si>
  <si>
    <t>فضه الحسن</t>
  </si>
  <si>
    <t>قمر غنام</t>
  </si>
  <si>
    <t>لبنى الموسى</t>
  </si>
  <si>
    <t>ليلى عرار</t>
  </si>
  <si>
    <t>محمد خليل الحاج علي</t>
  </si>
  <si>
    <t>مرام المحمد</t>
  </si>
  <si>
    <t>مرام بريك</t>
  </si>
  <si>
    <t>مروة الفحل</t>
  </si>
  <si>
    <t>مريم الشحادات</t>
  </si>
  <si>
    <t>مريم أباظة</t>
  </si>
  <si>
    <t>منى الحميد</t>
  </si>
  <si>
    <t>منسيه</t>
  </si>
  <si>
    <t>منى حسواني</t>
  </si>
  <si>
    <t>ميساء الزعبي</t>
  </si>
  <si>
    <t>احمد خير</t>
  </si>
  <si>
    <t>نادين كنينه</t>
  </si>
  <si>
    <t>ندى الكيال</t>
  </si>
  <si>
    <t>محمد فريد</t>
  </si>
  <si>
    <t>ندى المسوتي</t>
  </si>
  <si>
    <t>محمدياسين</t>
  </si>
  <si>
    <t>نسيبة الشيخ</t>
  </si>
  <si>
    <t>نور الامام</t>
  </si>
  <si>
    <t>نور الهدى قلعجي</t>
  </si>
  <si>
    <t>نور شلغين</t>
  </si>
  <si>
    <t>نورا الحريري</t>
  </si>
  <si>
    <t>نورهان اكاشه</t>
  </si>
  <si>
    <t>هبة معطي</t>
  </si>
  <si>
    <t>هبة الله محفوض</t>
  </si>
  <si>
    <t>هزار العتيق</t>
  </si>
  <si>
    <t>ولاء حمدان صوان</t>
  </si>
  <si>
    <t>عبيده زيدان</t>
  </si>
  <si>
    <t>سونيا شرف</t>
  </si>
  <si>
    <t>رنيم وبي</t>
  </si>
  <si>
    <t>رفيف البوشي</t>
  </si>
  <si>
    <t xml:space="preserve">رجاء الجسري </t>
  </si>
  <si>
    <t>محاسن درة</t>
  </si>
  <si>
    <t>داليا عوض</t>
  </si>
  <si>
    <t>احمد الاحمد</t>
  </si>
  <si>
    <t>الاء جبوليه</t>
  </si>
  <si>
    <t>الاء دعبل</t>
  </si>
  <si>
    <t>محمدعزالدين</t>
  </si>
  <si>
    <t>الاء قدور</t>
  </si>
  <si>
    <t>خيرالله</t>
  </si>
  <si>
    <t>الاء قطف</t>
  </si>
  <si>
    <t>امنه الحسين</t>
  </si>
  <si>
    <t>ايات شامية</t>
  </si>
  <si>
    <t>ايناس الحسين</t>
  </si>
  <si>
    <t>ايهم برغوث</t>
  </si>
  <si>
    <t>براءة كحلوس</t>
  </si>
  <si>
    <t>بشرى العيسى</t>
  </si>
  <si>
    <t>زعيان</t>
  </si>
  <si>
    <t>وضحيه</t>
  </si>
  <si>
    <t>بشرى محمد</t>
  </si>
  <si>
    <t>تمام عاشور</t>
  </si>
  <si>
    <t>ثنيه العبدالله</t>
  </si>
  <si>
    <t>جولين جرجس</t>
  </si>
  <si>
    <t>حسناء شدود</t>
  </si>
  <si>
    <t>حميده المحمدالعابر</t>
  </si>
  <si>
    <t>واجد</t>
  </si>
  <si>
    <t>حنان رضوان</t>
  </si>
  <si>
    <t>افرنجيه</t>
  </si>
  <si>
    <t>ختام نداف</t>
  </si>
  <si>
    <t>دارين دحلة</t>
  </si>
  <si>
    <t>دانا محمد</t>
  </si>
  <si>
    <t>دانيا خلوف</t>
  </si>
  <si>
    <t>دانيا ضاهر</t>
  </si>
  <si>
    <t>عبدالهادي</t>
  </si>
  <si>
    <t>رؤى عبد الرؤف</t>
  </si>
  <si>
    <t>سهانا</t>
  </si>
  <si>
    <t>ربا المحايري</t>
  </si>
  <si>
    <t>رباب عبدالله</t>
  </si>
  <si>
    <t>رشا ابودقه</t>
  </si>
  <si>
    <t>رنا قسطي</t>
  </si>
  <si>
    <t>رنيم ابو الخير</t>
  </si>
  <si>
    <t>رنيم احمد</t>
  </si>
  <si>
    <t>رهام ابو عراج</t>
  </si>
  <si>
    <t>رولا ديب</t>
  </si>
  <si>
    <t>ريم جديد</t>
  </si>
  <si>
    <t>زكية يبرودي</t>
  </si>
  <si>
    <t>سلام الاحمد</t>
  </si>
  <si>
    <t>سلام رحيل</t>
  </si>
  <si>
    <t>سلين الغيث</t>
  </si>
  <si>
    <t>سمر ديبو</t>
  </si>
  <si>
    <t>سمر كتكوت</t>
  </si>
  <si>
    <t>شروق الغصين</t>
  </si>
  <si>
    <t>صفاء القصيرالرفاعي</t>
  </si>
  <si>
    <t>غفران الاحمد</t>
  </si>
  <si>
    <t>غفران عمار</t>
  </si>
  <si>
    <t>فاتن شروف</t>
  </si>
  <si>
    <t>فايزه العبد</t>
  </si>
  <si>
    <t>فرح مصطفى</t>
  </si>
  <si>
    <t>مازنة طليعة</t>
  </si>
  <si>
    <t>اوصاف</t>
  </si>
  <si>
    <t>ميرا الطباع</t>
  </si>
  <si>
    <t>غنا</t>
  </si>
  <si>
    <t>ميساء سرحان</t>
  </si>
  <si>
    <t>نسرين صنديد</t>
  </si>
  <si>
    <t>نور ابوعساف</t>
  </si>
  <si>
    <t>نور بركه</t>
  </si>
  <si>
    <t>هدى درويش</t>
  </si>
  <si>
    <t>هديل ذياب الرفاعي</t>
  </si>
  <si>
    <t>عبدالمحسن</t>
  </si>
  <si>
    <t>هديه الله تواتي</t>
  </si>
  <si>
    <t>هناء ابوشامه</t>
  </si>
  <si>
    <t>ولاء يوسف</t>
  </si>
  <si>
    <t>يسرى الحماده</t>
  </si>
  <si>
    <t>ربا اليوسف</t>
  </si>
  <si>
    <t xml:space="preserve">الاءابو رشدان </t>
  </si>
  <si>
    <t xml:space="preserve">الاء الهدهد </t>
  </si>
  <si>
    <t>ختام سلطان</t>
  </si>
  <si>
    <t>ندى ابو الخير</t>
  </si>
  <si>
    <t>صالح العجيل</t>
  </si>
  <si>
    <t>نورحداد</t>
  </si>
  <si>
    <t>سهير درويش</t>
  </si>
  <si>
    <t>مركزان</t>
  </si>
  <si>
    <t>رهام خطبا</t>
  </si>
  <si>
    <t>ريما نصري</t>
  </si>
  <si>
    <t>جيهان قاسم</t>
  </si>
  <si>
    <t>ريم الشحيذ</t>
  </si>
  <si>
    <t>ظافر</t>
  </si>
  <si>
    <t>ميسم علقم</t>
  </si>
  <si>
    <t>منار الناظر</t>
  </si>
  <si>
    <t>فاطمه كرم</t>
  </si>
  <si>
    <t>محمد معروف</t>
  </si>
  <si>
    <t>نيرمين عبدو</t>
  </si>
  <si>
    <t>هبة شحادة</t>
  </si>
  <si>
    <t>هبه الزنجي</t>
  </si>
  <si>
    <t>فرحات</t>
  </si>
  <si>
    <t>اشتياق</t>
  </si>
  <si>
    <t xml:space="preserve">اسراء خضير </t>
  </si>
  <si>
    <t xml:space="preserve">عز الدين </t>
  </si>
  <si>
    <t>اسماء الشويكي</t>
  </si>
  <si>
    <t>ناصر الدين</t>
  </si>
  <si>
    <t>ايمان صلاخه</t>
  </si>
  <si>
    <t xml:space="preserve">جودي اسماعيل </t>
  </si>
  <si>
    <t>رنيم ضيه</t>
  </si>
  <si>
    <t>رهف المصري</t>
  </si>
  <si>
    <t xml:space="preserve">حنان ديوب </t>
  </si>
  <si>
    <t>رنا الحمد</t>
  </si>
  <si>
    <t>زينب عصفور</t>
  </si>
  <si>
    <t>بنان طنطه</t>
  </si>
  <si>
    <t>محمد غياث</t>
  </si>
  <si>
    <t>روز الخليل</t>
  </si>
  <si>
    <t xml:space="preserve">هديل ابو شقرة </t>
  </si>
  <si>
    <t xml:space="preserve">امتثال الغبرة </t>
  </si>
  <si>
    <t>راما صقر</t>
  </si>
  <si>
    <t>سندس النفاخ</t>
  </si>
  <si>
    <t>فدوى بازرباشي</t>
  </si>
  <si>
    <t>منار عطيه</t>
  </si>
  <si>
    <t>نورا دعبول</t>
  </si>
  <si>
    <t>محمدشاهر</t>
  </si>
  <si>
    <t>عبدالمنعم</t>
  </si>
  <si>
    <t>لينا الزعبي</t>
  </si>
  <si>
    <t>احمد نشأت</t>
  </si>
  <si>
    <t>ميادة علي</t>
  </si>
  <si>
    <t>البتول رمضان</t>
  </si>
  <si>
    <t>دعاء الحروب</t>
  </si>
  <si>
    <t>راما خضور</t>
  </si>
  <si>
    <t>روزه عبد الرزاق</t>
  </si>
  <si>
    <t>مياده الشحف</t>
  </si>
  <si>
    <t xml:space="preserve">بشرى المعطي </t>
  </si>
  <si>
    <t>نرمين مكي</t>
  </si>
  <si>
    <t>سالي حسن</t>
  </si>
  <si>
    <t>نسرين نظام</t>
  </si>
  <si>
    <t xml:space="preserve">ربى  عيطه </t>
  </si>
  <si>
    <t>خلود عدنان</t>
  </si>
  <si>
    <t>مدلله</t>
  </si>
  <si>
    <t xml:space="preserve">ليال اسمندر </t>
  </si>
  <si>
    <t>سلام الكيلاني</t>
  </si>
  <si>
    <t>ريم زين</t>
  </si>
  <si>
    <t xml:space="preserve">مروى مهاوش </t>
  </si>
  <si>
    <t>رزان سليمان</t>
  </si>
  <si>
    <t>سلام بركات</t>
  </si>
  <si>
    <t>دله</t>
  </si>
  <si>
    <t>هلا الصباغ</t>
  </si>
  <si>
    <t>غديرالحوراني</t>
  </si>
  <si>
    <t>مارلين جبارة</t>
  </si>
  <si>
    <t xml:space="preserve">ايمان شلهوم </t>
  </si>
  <si>
    <t xml:space="preserve">قيس </t>
  </si>
  <si>
    <t>سلام سليمان</t>
  </si>
  <si>
    <t>حنان سره</t>
  </si>
  <si>
    <t>هبه ورده</t>
  </si>
  <si>
    <t>ريم حرم اغاسي</t>
  </si>
  <si>
    <t xml:space="preserve">حسن ايمن </t>
  </si>
  <si>
    <t>خلود مرعي</t>
  </si>
  <si>
    <t>دعاء الزعوري</t>
  </si>
  <si>
    <t>ريم الكدع</t>
  </si>
  <si>
    <t>ريم حبال</t>
  </si>
  <si>
    <t>ساجده الزوري</t>
  </si>
  <si>
    <t>سوزان عربش</t>
  </si>
  <si>
    <t>سوسن الشحادة</t>
  </si>
  <si>
    <t>منصوره</t>
  </si>
  <si>
    <t>سوسن العجي</t>
  </si>
  <si>
    <t>عزيزه يلداني</t>
  </si>
  <si>
    <t>كريستين الخولي</t>
  </si>
  <si>
    <t xml:space="preserve">جان </t>
  </si>
  <si>
    <t xml:space="preserve">لبنى المسلماني </t>
  </si>
  <si>
    <t>مديحه عميش</t>
  </si>
  <si>
    <t xml:space="preserve">نسرين قسومه </t>
  </si>
  <si>
    <t xml:space="preserve">نور خلاصي </t>
  </si>
  <si>
    <t>نورمان السيدا</t>
  </si>
  <si>
    <t>بثينة</t>
  </si>
  <si>
    <t>هلا الكراد</t>
  </si>
  <si>
    <t>ماجدة العلي الطه</t>
  </si>
  <si>
    <t xml:space="preserve">تقى المليص </t>
  </si>
  <si>
    <t>جيهان الطريفي</t>
  </si>
  <si>
    <t>مرام غواش</t>
  </si>
  <si>
    <t xml:space="preserve">مريانا سلمان </t>
  </si>
  <si>
    <t xml:space="preserve">وعد الكلش </t>
  </si>
  <si>
    <t xml:space="preserve">ولاء الصفدي </t>
  </si>
  <si>
    <t xml:space="preserve">محمد تيسير </t>
  </si>
  <si>
    <t>ولاء خشة</t>
  </si>
  <si>
    <t>الاء الزعبي</t>
  </si>
  <si>
    <t>ايمان خضرو</t>
  </si>
  <si>
    <t>خلود بدور</t>
  </si>
  <si>
    <t>نوفا</t>
  </si>
  <si>
    <t>خلود غبره</t>
  </si>
  <si>
    <t>دعاء البحصه لي</t>
  </si>
  <si>
    <t>راما برغوث</t>
  </si>
  <si>
    <t>زهور المصري</t>
  </si>
  <si>
    <t>سمر الشطة</t>
  </si>
  <si>
    <t>عبيده المغربي</t>
  </si>
  <si>
    <t>فاطمه البكر</t>
  </si>
  <si>
    <t>ندى عائشه</t>
  </si>
  <si>
    <t>ولاء طيري</t>
  </si>
  <si>
    <t>يمامه المطلق</t>
  </si>
  <si>
    <t>بتول علي</t>
  </si>
  <si>
    <t>تمارا سبع</t>
  </si>
  <si>
    <t>أجود</t>
  </si>
  <si>
    <t>رسيلة</t>
  </si>
  <si>
    <t>جلنار العلوش</t>
  </si>
  <si>
    <t>كاترين</t>
  </si>
  <si>
    <t>حنين وفا</t>
  </si>
  <si>
    <t>ديالا الخطيب</t>
  </si>
  <si>
    <t>عمسه</t>
  </si>
  <si>
    <t>ربا الطرودي</t>
  </si>
  <si>
    <t>زاهيره</t>
  </si>
  <si>
    <t>رغد الشيخة</t>
  </si>
  <si>
    <t>سالي حمصي</t>
  </si>
  <si>
    <t>نهوى</t>
  </si>
  <si>
    <t>سلاف شلغين</t>
  </si>
  <si>
    <t>سهام قارصلي</t>
  </si>
  <si>
    <t>عبد المعين</t>
  </si>
  <si>
    <t>عاتكه السعدي</t>
  </si>
  <si>
    <t>جالا</t>
  </si>
  <si>
    <t>غالية الأكرمي</t>
  </si>
  <si>
    <t>غالية الحلاق</t>
  </si>
  <si>
    <t>فاتن زين</t>
  </si>
  <si>
    <t>ميساء المحمد</t>
  </si>
  <si>
    <t>نور البكري</t>
  </si>
  <si>
    <t>نور راشد</t>
  </si>
  <si>
    <t>نورالهدى الجدا</t>
  </si>
  <si>
    <t>هناء ابوحلاوه</t>
  </si>
  <si>
    <t>وصال الرفاعي</t>
  </si>
  <si>
    <t>ولاء منصور</t>
  </si>
  <si>
    <t>رشا ابو حمدان</t>
  </si>
  <si>
    <t>انعامي</t>
  </si>
  <si>
    <t>العنود العويتي</t>
  </si>
  <si>
    <t>ايفلين حسينو</t>
  </si>
  <si>
    <t>حلا حتيتاني</t>
  </si>
  <si>
    <t>حلا فرج</t>
  </si>
  <si>
    <t>خيريه المطلق</t>
  </si>
  <si>
    <t>رندا علوش</t>
  </si>
  <si>
    <t>لينا النجار</t>
  </si>
  <si>
    <t>ميسم عبدالعال</t>
  </si>
  <si>
    <t>هدى الناصر</t>
  </si>
  <si>
    <t>زغيه</t>
  </si>
  <si>
    <t xml:space="preserve">هناء حمود </t>
  </si>
  <si>
    <t>م</t>
  </si>
  <si>
    <t>فصل ثاني 2021-2022</t>
  </si>
  <si>
    <t>جبله</t>
  </si>
  <si>
    <t>seham</t>
  </si>
  <si>
    <t>ادبي</t>
  </si>
  <si>
    <t>راس العين</t>
  </si>
  <si>
    <t>ghada</t>
  </si>
  <si>
    <t>DAMASCUS</t>
  </si>
  <si>
    <t>قاره</t>
  </si>
  <si>
    <t>Fatema</t>
  </si>
  <si>
    <t>DAMASCOS</t>
  </si>
  <si>
    <t xml:space="preserve">دمشق </t>
  </si>
  <si>
    <t>hanaa</t>
  </si>
  <si>
    <t>THANAA</t>
  </si>
  <si>
    <t>damascus</t>
  </si>
  <si>
    <t>NADIA</t>
  </si>
  <si>
    <t>SWAIDA</t>
  </si>
  <si>
    <t xml:space="preserve">damascus </t>
  </si>
  <si>
    <t>swaida</t>
  </si>
  <si>
    <t>FATIMA</t>
  </si>
  <si>
    <t>jamila</t>
  </si>
  <si>
    <t>BASEMA</t>
  </si>
  <si>
    <t>samar</t>
  </si>
  <si>
    <t>انثى</t>
  </si>
  <si>
    <t>AMENA</t>
  </si>
  <si>
    <t>LATAKIA</t>
  </si>
  <si>
    <t>صيدنايا</t>
  </si>
  <si>
    <t>ASIA</t>
  </si>
  <si>
    <t>منين</t>
  </si>
  <si>
    <t>jomana</t>
  </si>
  <si>
    <t>DAMASCUSE</t>
  </si>
  <si>
    <t>وادي العيون</t>
  </si>
  <si>
    <t>MONA</t>
  </si>
  <si>
    <t>RAZAN</t>
  </si>
  <si>
    <t>رحيبه</t>
  </si>
  <si>
    <t>Homs</t>
  </si>
  <si>
    <t>fatema</t>
  </si>
  <si>
    <t>RAEDA</t>
  </si>
  <si>
    <t>aetidal</t>
  </si>
  <si>
    <t>damscus</t>
  </si>
  <si>
    <t>GHADA</t>
  </si>
  <si>
    <t>MAHA</t>
  </si>
  <si>
    <t>rajaa</t>
  </si>
  <si>
    <t>damascous</t>
  </si>
  <si>
    <t>ازرع</t>
  </si>
  <si>
    <t>AFAF</t>
  </si>
  <si>
    <t>DARAA</t>
  </si>
  <si>
    <t>عرطوز</t>
  </si>
  <si>
    <t>artouz</t>
  </si>
  <si>
    <t>جبلة</t>
  </si>
  <si>
    <t>HAYAT</t>
  </si>
  <si>
    <t>مخيم اليرموك</t>
  </si>
  <si>
    <t>KHAWLA</t>
  </si>
  <si>
    <t>جرمانا</t>
  </si>
  <si>
    <t>sanaa</t>
  </si>
  <si>
    <t xml:space="preserve">مساكن السيدة زينب </t>
  </si>
  <si>
    <t>Kawthar</t>
  </si>
  <si>
    <t>Damascus</t>
  </si>
  <si>
    <t>AISHA</t>
  </si>
  <si>
    <t>جديدة عرطوز</t>
  </si>
  <si>
    <t>KAREMA</t>
  </si>
  <si>
    <t>hayat</t>
  </si>
  <si>
    <t>iman</t>
  </si>
  <si>
    <t>بصرى الشام</t>
  </si>
  <si>
    <t>entesar</t>
  </si>
  <si>
    <t>daraa</t>
  </si>
  <si>
    <t>AIDA</t>
  </si>
  <si>
    <t xml:space="preserve">حماة </t>
  </si>
  <si>
    <t>hama</t>
  </si>
  <si>
    <t>اليرموك</t>
  </si>
  <si>
    <t>wafaa</t>
  </si>
  <si>
    <t>yarmo;</t>
  </si>
  <si>
    <t>التل</t>
  </si>
  <si>
    <t>altal</t>
  </si>
  <si>
    <t>REEM</t>
  </si>
  <si>
    <t>WAFAA</t>
  </si>
  <si>
    <t>TARTOUS</t>
  </si>
  <si>
    <t>SEHAM</t>
  </si>
  <si>
    <t>DAMSCUS</t>
  </si>
  <si>
    <t>AMAL</t>
  </si>
  <si>
    <t>JARMANA</t>
  </si>
  <si>
    <t>حماه</t>
  </si>
  <si>
    <t>AMINA</t>
  </si>
  <si>
    <t>HAMA</t>
  </si>
  <si>
    <t>fatima</t>
  </si>
  <si>
    <t>RANDA</t>
  </si>
  <si>
    <t>aisha</t>
  </si>
  <si>
    <t>داريا</t>
  </si>
  <si>
    <t>نوى</t>
  </si>
  <si>
    <t>lattakia</t>
  </si>
  <si>
    <t>الرياض</t>
  </si>
  <si>
    <t>EMAN</t>
  </si>
  <si>
    <t>KSA</t>
  </si>
  <si>
    <t>basema</t>
  </si>
  <si>
    <t>nabela</t>
  </si>
  <si>
    <t>طير جبه</t>
  </si>
  <si>
    <t>جديدة الوادي</t>
  </si>
  <si>
    <t>sahar</t>
  </si>
  <si>
    <t>najah</t>
  </si>
  <si>
    <t>NAJAT</t>
  </si>
  <si>
    <t>JARAMANA</t>
  </si>
  <si>
    <t>damascos</t>
  </si>
  <si>
    <t>معضمية</t>
  </si>
  <si>
    <t>DAMASCUS SURBURB</t>
  </si>
  <si>
    <t>سرغايا</t>
  </si>
  <si>
    <t>Elham</t>
  </si>
  <si>
    <t>HANAN</t>
  </si>
  <si>
    <t>ام الطيور</t>
  </si>
  <si>
    <t>NADA</t>
  </si>
  <si>
    <t>LATTAKIA</t>
  </si>
  <si>
    <t>Houda</t>
  </si>
  <si>
    <t>مضايا</t>
  </si>
  <si>
    <t>LILA</t>
  </si>
  <si>
    <t>DAAMSCUS</t>
  </si>
  <si>
    <t>دوما</t>
  </si>
  <si>
    <t>DOMA</t>
  </si>
  <si>
    <t>SAHAR</t>
  </si>
  <si>
    <t>الضمير</t>
  </si>
  <si>
    <t>DAMAS SUBURB</t>
  </si>
  <si>
    <t>تل جديد</t>
  </si>
  <si>
    <t>eetedal</t>
  </si>
  <si>
    <t>taljded</t>
  </si>
  <si>
    <t>hanan</t>
  </si>
  <si>
    <t>nadia</t>
  </si>
  <si>
    <t>جيرود</t>
  </si>
  <si>
    <t>sobhia</t>
  </si>
  <si>
    <t>FATEMA</t>
  </si>
  <si>
    <t>HOMS</t>
  </si>
  <si>
    <t>homs</t>
  </si>
  <si>
    <t>غباغب</t>
  </si>
  <si>
    <t>sabah</t>
  </si>
  <si>
    <t>HAFIZA</t>
  </si>
  <si>
    <t>قباسين</t>
  </si>
  <si>
    <t>SABAH</t>
  </si>
  <si>
    <t xml:space="preserve">ريف دمشق </t>
  </si>
  <si>
    <t>NAJWA</t>
  </si>
  <si>
    <t>يبرود</t>
  </si>
  <si>
    <t>yabroud</t>
  </si>
  <si>
    <t>WAFEQA</t>
  </si>
  <si>
    <t>الصنمين</t>
  </si>
  <si>
    <t>سلميه</t>
  </si>
  <si>
    <t>كسوه</t>
  </si>
  <si>
    <t>dalal</t>
  </si>
  <si>
    <t>keswa</t>
  </si>
  <si>
    <t>شام</t>
  </si>
  <si>
    <t>sawsan</t>
  </si>
  <si>
    <t>damas</t>
  </si>
  <si>
    <t>NEMAT</t>
  </si>
  <si>
    <t>sameera</t>
  </si>
  <si>
    <t>BADEAA</t>
  </si>
  <si>
    <t>MAYSAA</t>
  </si>
  <si>
    <t>HUDA</t>
  </si>
  <si>
    <t>هجين</t>
  </si>
  <si>
    <t>القطيفة</t>
  </si>
  <si>
    <t>قطنا</t>
  </si>
  <si>
    <t>AEDA</t>
  </si>
  <si>
    <t>bouthaena</t>
  </si>
  <si>
    <t>jasem</t>
  </si>
  <si>
    <t>KHIRIA</t>
  </si>
  <si>
    <t>DRAA</t>
  </si>
  <si>
    <t>ام الرمان</t>
  </si>
  <si>
    <t>ELHAM</t>
  </si>
  <si>
    <t>Rawaa</t>
  </si>
  <si>
    <t>زبداني</t>
  </si>
  <si>
    <t>ADEBA</t>
  </si>
  <si>
    <t>Rawda</t>
  </si>
  <si>
    <t>Damscus</t>
  </si>
  <si>
    <t>ZUAILA</t>
  </si>
  <si>
    <t xml:space="preserve">السيدة زينب </t>
  </si>
  <si>
    <t>steih</t>
  </si>
  <si>
    <t>suburb damascus</t>
  </si>
  <si>
    <t>هيجانه</t>
  </si>
  <si>
    <t>MARYAM</t>
  </si>
  <si>
    <t xml:space="preserve">يرموك </t>
  </si>
  <si>
    <t>raghda</t>
  </si>
  <si>
    <t>yarmook</t>
  </si>
  <si>
    <t xml:space="preserve">رحيبية </t>
  </si>
  <si>
    <t xml:space="preserve">fatema </t>
  </si>
  <si>
    <t xml:space="preserve">rahebeh </t>
  </si>
  <si>
    <t>mona</t>
  </si>
  <si>
    <t>ebtesam</t>
  </si>
  <si>
    <t>يرموك</t>
  </si>
  <si>
    <t>EBTSSAM</t>
  </si>
  <si>
    <t>Daraa</t>
  </si>
  <si>
    <t>amal</t>
  </si>
  <si>
    <t>HIBA</t>
  </si>
  <si>
    <t>مشفى درعا</t>
  </si>
  <si>
    <t>EBTISAM</t>
  </si>
  <si>
    <t>Jaramana</t>
  </si>
  <si>
    <t>houda</t>
  </si>
  <si>
    <t>HOUDA</t>
  </si>
  <si>
    <t>khawla</t>
  </si>
  <si>
    <t>raghdaa</t>
  </si>
  <si>
    <t>jaramana</t>
  </si>
  <si>
    <t>damascus suburb</t>
  </si>
  <si>
    <t>REHAN</t>
  </si>
  <si>
    <t>SAFAA</t>
  </si>
  <si>
    <t>LATIFA</t>
  </si>
  <si>
    <t>رنكوس</t>
  </si>
  <si>
    <t>العاليه</t>
  </si>
  <si>
    <t>SAMEERA</t>
  </si>
  <si>
    <t>دير شميل</t>
  </si>
  <si>
    <t>MAREIAM</t>
  </si>
  <si>
    <t>النبك</t>
  </si>
  <si>
    <t>souad</t>
  </si>
  <si>
    <t>lina</t>
  </si>
  <si>
    <t>yosra</t>
  </si>
  <si>
    <t>سويدان شاميه</t>
  </si>
  <si>
    <t>غزلانية</t>
  </si>
  <si>
    <t>hind</t>
  </si>
  <si>
    <t>Dalal</t>
  </si>
  <si>
    <t>Hama</t>
  </si>
  <si>
    <t>راس المعرة</t>
  </si>
  <si>
    <t>RASHA</t>
  </si>
  <si>
    <t>badeaa</t>
  </si>
  <si>
    <t>KHADIJA</t>
  </si>
  <si>
    <t>الهيات</t>
  </si>
  <si>
    <t>DALAL</t>
  </si>
  <si>
    <t>السيدة زينب</t>
  </si>
  <si>
    <t>salha</t>
  </si>
  <si>
    <t>AMIRA</t>
  </si>
  <si>
    <t>zakia</t>
  </si>
  <si>
    <t>NAJAH</t>
  </si>
  <si>
    <t>جباتا الخشب</t>
  </si>
  <si>
    <t>hala</t>
  </si>
  <si>
    <t>ref damascus</t>
  </si>
  <si>
    <t>SUAD</t>
  </si>
  <si>
    <t>INTESAR</t>
  </si>
  <si>
    <t>ضمير</t>
  </si>
  <si>
    <t>JAMILA</t>
  </si>
  <si>
    <t>حصنان</t>
  </si>
  <si>
    <t>MOUNIERA</t>
  </si>
  <si>
    <t>قطيفة</t>
  </si>
  <si>
    <t>زملكا</t>
  </si>
  <si>
    <t>سلحب</t>
  </si>
  <si>
    <t>AAESHA</t>
  </si>
  <si>
    <t>YABROUD</t>
  </si>
  <si>
    <t>HANAA</t>
  </si>
  <si>
    <t>hdia</t>
  </si>
  <si>
    <t>Sahar</t>
  </si>
  <si>
    <t>ابو فرج</t>
  </si>
  <si>
    <t>REMA</t>
  </si>
  <si>
    <t xml:space="preserve">الكسوة </t>
  </si>
  <si>
    <t>تسيل</t>
  </si>
  <si>
    <t>Adeba</t>
  </si>
  <si>
    <t xml:space="preserve">السويداء </t>
  </si>
  <si>
    <t>JOMANA</t>
  </si>
  <si>
    <t>SWAEDAA</t>
  </si>
  <si>
    <t>EMAD</t>
  </si>
  <si>
    <t>NEHAD</t>
  </si>
  <si>
    <t>eman</t>
  </si>
  <si>
    <t>FADIA</t>
  </si>
  <si>
    <t>nareman</t>
  </si>
  <si>
    <t>سبينه</t>
  </si>
  <si>
    <t>daria</t>
  </si>
  <si>
    <t>maha</t>
  </si>
  <si>
    <t>rola</t>
  </si>
  <si>
    <t>عربين</t>
  </si>
  <si>
    <t>hiam</t>
  </si>
  <si>
    <t>alia</t>
  </si>
  <si>
    <t>salma</t>
  </si>
  <si>
    <t>SAWSAN</t>
  </si>
  <si>
    <t>DAMASCUS SUBURB</t>
  </si>
  <si>
    <t>SALWA</t>
  </si>
  <si>
    <t>الكويت</t>
  </si>
  <si>
    <t>mudalallah</t>
  </si>
  <si>
    <t>kuwait</t>
  </si>
  <si>
    <t>NABILA</t>
  </si>
  <si>
    <t>jdaedet artous</t>
  </si>
  <si>
    <t>sohaila</t>
  </si>
  <si>
    <t>كسوة</t>
  </si>
  <si>
    <t>HAMDA</t>
  </si>
  <si>
    <t>LINA</t>
  </si>
  <si>
    <t>Najwa</t>
  </si>
  <si>
    <t>hoyda</t>
  </si>
  <si>
    <t>SHADIA</t>
  </si>
  <si>
    <t>بلاط</t>
  </si>
  <si>
    <t xml:space="preserve">aysha </t>
  </si>
  <si>
    <t>صحنايا</t>
  </si>
  <si>
    <t>ZOUHUR</t>
  </si>
  <si>
    <t>doma</t>
  </si>
  <si>
    <t>Khadeja</t>
  </si>
  <si>
    <t>nabila</t>
  </si>
  <si>
    <t>majedah</t>
  </si>
  <si>
    <t>MOUNA</t>
  </si>
  <si>
    <t>Nada</t>
  </si>
  <si>
    <t>المشرفة</t>
  </si>
  <si>
    <t>SAMIRA</t>
  </si>
  <si>
    <t>RASMIA</t>
  </si>
  <si>
    <t>SANAA</t>
  </si>
  <si>
    <t>lila</t>
  </si>
  <si>
    <t>الفوعة</t>
  </si>
  <si>
    <t>DAMAS</t>
  </si>
  <si>
    <t>NEDAL</t>
  </si>
  <si>
    <t>MAJEDA</t>
  </si>
  <si>
    <t>اشرفية صحنايا</t>
  </si>
  <si>
    <t>BASMA</t>
  </si>
  <si>
    <t>HASAN</t>
  </si>
  <si>
    <t>Rema</t>
  </si>
  <si>
    <t>مشفى دوما</t>
  </si>
  <si>
    <t>mashfa doma</t>
  </si>
  <si>
    <t>HAZEM</t>
  </si>
  <si>
    <t>LUTFIA</t>
  </si>
  <si>
    <t>انخل</t>
  </si>
  <si>
    <t>جباب</t>
  </si>
  <si>
    <t>HAMIDA</t>
  </si>
  <si>
    <t xml:space="preserve">شطحة </t>
  </si>
  <si>
    <t xml:space="preserve">LAILA </t>
  </si>
  <si>
    <t xml:space="preserve">SHATHA </t>
  </si>
  <si>
    <t>Alswida</t>
  </si>
  <si>
    <t>Maream</t>
  </si>
  <si>
    <t>hana</t>
  </si>
  <si>
    <t>Eman</t>
  </si>
  <si>
    <t>ZIENAB</t>
  </si>
  <si>
    <t>SUBHIA</t>
  </si>
  <si>
    <t>RAWDA</t>
  </si>
  <si>
    <t xml:space="preserve">سرغايا </t>
  </si>
  <si>
    <t>MAYSON</t>
  </si>
  <si>
    <t>BOUSHRA</t>
  </si>
  <si>
    <t>Badrea</t>
  </si>
  <si>
    <t>HALA</t>
  </si>
  <si>
    <t>ببيلا</t>
  </si>
  <si>
    <t>شبعا</t>
  </si>
  <si>
    <t>shabaa</t>
  </si>
  <si>
    <t>السويداء - شهبا</t>
  </si>
  <si>
    <t>Samar</t>
  </si>
  <si>
    <t>Alswaidaa-Shahba</t>
  </si>
  <si>
    <t>afaf</t>
  </si>
  <si>
    <t>KHOLA</t>
  </si>
  <si>
    <t>HANADI</t>
  </si>
  <si>
    <t>QAMAR</t>
  </si>
  <si>
    <t>damascoc</t>
  </si>
  <si>
    <t>قدسيا</t>
  </si>
  <si>
    <t>هامة</t>
  </si>
  <si>
    <t>Fouzi</t>
  </si>
  <si>
    <t>مصياف</t>
  </si>
  <si>
    <t>حضر</t>
  </si>
  <si>
    <t>SAMAR</t>
  </si>
  <si>
    <t>الكسوة</t>
  </si>
  <si>
    <t>ابطع</t>
  </si>
  <si>
    <t>داعل</t>
  </si>
  <si>
    <t>MALAK</t>
  </si>
  <si>
    <t>FARHA</t>
  </si>
  <si>
    <t>KAWKAB</t>
  </si>
  <si>
    <t>YASMINDA</t>
  </si>
  <si>
    <t>DEIR ALZOR</t>
  </si>
  <si>
    <t>نبع الطيب</t>
  </si>
  <si>
    <t>noor alhuda</t>
  </si>
  <si>
    <t>JOUMANA</t>
  </si>
  <si>
    <t>حرستا</t>
  </si>
  <si>
    <t>المجدل</t>
  </si>
  <si>
    <t>nofa</t>
  </si>
  <si>
    <t>HEND</t>
  </si>
  <si>
    <t>موثبين</t>
  </si>
  <si>
    <t>ADAWEIA</t>
  </si>
  <si>
    <t>مليحه العطش</t>
  </si>
  <si>
    <t>mlehet alatash</t>
  </si>
  <si>
    <t>ناصريه</t>
  </si>
  <si>
    <t>SONDOS</t>
  </si>
  <si>
    <t>Ahmad</t>
  </si>
  <si>
    <t>ليبيا بني وليد</t>
  </si>
  <si>
    <t>nayfah</t>
  </si>
  <si>
    <t>libya</t>
  </si>
  <si>
    <t>RAJAA</t>
  </si>
  <si>
    <t xml:space="preserve">مخيم اليرموك </t>
  </si>
  <si>
    <t>AMIERA</t>
  </si>
  <si>
    <t>Nabela</t>
  </si>
  <si>
    <t>FATIMAH</t>
  </si>
  <si>
    <t>Nadea</t>
  </si>
  <si>
    <t>Draa</t>
  </si>
  <si>
    <t>samra</t>
  </si>
  <si>
    <t>RAWAA</t>
  </si>
  <si>
    <t>HASOUNA</t>
  </si>
  <si>
    <t>DER EZZOUR</t>
  </si>
  <si>
    <t>SOUAD</t>
  </si>
  <si>
    <t>سعسع</t>
  </si>
  <si>
    <t>قطيفه</t>
  </si>
  <si>
    <t>صبورة</t>
  </si>
  <si>
    <t>حرجله</t>
  </si>
  <si>
    <t>reif damascus</t>
  </si>
  <si>
    <t>ZAHRA</t>
  </si>
  <si>
    <t>MARWA</t>
  </si>
  <si>
    <t>كفر بطنا</t>
  </si>
  <si>
    <t>عرى</t>
  </si>
  <si>
    <t>HASNA</t>
  </si>
  <si>
    <t>nahed</t>
  </si>
  <si>
    <t>Hanaa</t>
  </si>
  <si>
    <t>كفر شمس</t>
  </si>
  <si>
    <t>SAMIERA</t>
  </si>
  <si>
    <t>NAZERA</t>
  </si>
  <si>
    <t>BADIAH</t>
  </si>
  <si>
    <t>QATTANA</t>
  </si>
  <si>
    <t>حرستا البصل</t>
  </si>
  <si>
    <t>MAREAM</t>
  </si>
  <si>
    <t>حموره</t>
  </si>
  <si>
    <t>القريتين</t>
  </si>
  <si>
    <t>الحتان</t>
  </si>
  <si>
    <t>maryam</t>
  </si>
  <si>
    <t>alhattan</t>
  </si>
  <si>
    <t>Amal</t>
  </si>
  <si>
    <t>elham</t>
  </si>
  <si>
    <t>RUKAIA</t>
  </si>
  <si>
    <t>KATANA</t>
  </si>
  <si>
    <t>amina</t>
  </si>
  <si>
    <t xml:space="preserve">خربة غزالة </t>
  </si>
  <si>
    <t>sahnaya</t>
  </si>
  <si>
    <t>jeroud</t>
  </si>
  <si>
    <t>heam</t>
  </si>
  <si>
    <t>ينبع</t>
  </si>
  <si>
    <t>الركايا</t>
  </si>
  <si>
    <t>Noura</t>
  </si>
  <si>
    <t>MANSOURA</t>
  </si>
  <si>
    <t>دمِشق</t>
  </si>
  <si>
    <t>ZAKIHA</t>
  </si>
  <si>
    <t>MARY</t>
  </si>
  <si>
    <t>LUNA</t>
  </si>
  <si>
    <t>جوبر</t>
  </si>
  <si>
    <t>ATYEA</t>
  </si>
  <si>
    <t>Falak</t>
  </si>
  <si>
    <t>BOTHINA</t>
  </si>
  <si>
    <t>عين ترما</t>
  </si>
  <si>
    <t>حيالين</t>
  </si>
  <si>
    <t>MAISOUN</t>
  </si>
  <si>
    <t>NIZAR</t>
  </si>
  <si>
    <t>SUKAINA</t>
  </si>
  <si>
    <t>ALIEHA</t>
  </si>
  <si>
    <t>السيده زينب</t>
  </si>
  <si>
    <t>Hamda</t>
  </si>
  <si>
    <t>NAHLA</t>
  </si>
  <si>
    <t>WAHEDA</t>
  </si>
  <si>
    <t>nafisa</t>
  </si>
  <si>
    <t>REHAB</t>
  </si>
  <si>
    <t>Heba</t>
  </si>
  <si>
    <t>دير البخت</t>
  </si>
  <si>
    <t>Eslah</t>
  </si>
  <si>
    <t xml:space="preserve">damascoc </t>
  </si>
  <si>
    <t>NOUVA</t>
  </si>
  <si>
    <t>ديبين</t>
  </si>
  <si>
    <t>RADEA</t>
  </si>
  <si>
    <t xml:space="preserve">ieman </t>
  </si>
  <si>
    <t>HYAM</t>
  </si>
  <si>
    <t>دربل</t>
  </si>
  <si>
    <t>DALA</t>
  </si>
  <si>
    <t>fareza</t>
  </si>
  <si>
    <t>NAWAL</t>
  </si>
  <si>
    <t>ادلب</t>
  </si>
  <si>
    <t>IDLEB</t>
  </si>
  <si>
    <t>RANIA</t>
  </si>
  <si>
    <t>hajr</t>
  </si>
  <si>
    <t>WEDAD</t>
  </si>
  <si>
    <t>Raseela</t>
  </si>
  <si>
    <t>Sahnaya</t>
  </si>
  <si>
    <t>Katren</t>
  </si>
  <si>
    <t>Jehan</t>
  </si>
  <si>
    <t>asmaa</t>
  </si>
  <si>
    <t>الحجر الاسود</t>
  </si>
  <si>
    <t>amena</t>
  </si>
  <si>
    <t>AMSHA</t>
  </si>
  <si>
    <t>عريقة</t>
  </si>
  <si>
    <t>zaiera</t>
  </si>
  <si>
    <t>damascus subrb</t>
  </si>
  <si>
    <t>NEBAL</t>
  </si>
  <si>
    <t>najat</t>
  </si>
  <si>
    <t>NHWA</t>
  </si>
  <si>
    <t xml:space="preserve">دير الزور </t>
  </si>
  <si>
    <t xml:space="preserve">maryam </t>
  </si>
  <si>
    <t xml:space="preserve">der alzour </t>
  </si>
  <si>
    <t>Fadia</t>
  </si>
  <si>
    <t>YOUSRA</t>
  </si>
  <si>
    <t>khadija</t>
  </si>
  <si>
    <t>EATEDAL</t>
  </si>
  <si>
    <t xml:space="preserve">DAMASCUS </t>
  </si>
  <si>
    <t>المزيرعه</t>
  </si>
  <si>
    <t>AlMazera</t>
  </si>
  <si>
    <t>MARIAM</t>
  </si>
  <si>
    <t>MAHDIA</t>
  </si>
  <si>
    <t>azizah</t>
  </si>
  <si>
    <t xml:space="preserve">houda </t>
  </si>
  <si>
    <t>ALKUIET</t>
  </si>
  <si>
    <t>zahra</t>
  </si>
  <si>
    <t>ZEINAB</t>
  </si>
  <si>
    <t>دمشق سوريا</t>
  </si>
  <si>
    <t>damascus syria</t>
  </si>
  <si>
    <t>قرين</t>
  </si>
  <si>
    <t>enaami</t>
  </si>
  <si>
    <t>ghanma</t>
  </si>
  <si>
    <t>kotifa</t>
  </si>
  <si>
    <t>ريمه حازم</t>
  </si>
  <si>
    <t>mounera</t>
  </si>
  <si>
    <t>NAJIA</t>
  </si>
  <si>
    <t>محجة</t>
  </si>
  <si>
    <t>KWAIT</t>
  </si>
  <si>
    <t>mouna</t>
  </si>
  <si>
    <t>maysaa</t>
  </si>
  <si>
    <t>nawal</t>
  </si>
  <si>
    <t>طرابلس</t>
  </si>
  <si>
    <t>الحوائق</t>
  </si>
  <si>
    <t>قبر الست</t>
  </si>
  <si>
    <t>AMANE</t>
  </si>
  <si>
    <t>badrya</t>
  </si>
  <si>
    <t>شطحه</t>
  </si>
  <si>
    <t>المسيفرة</t>
  </si>
  <si>
    <t>ZIENA</t>
  </si>
  <si>
    <t>nadya</t>
  </si>
  <si>
    <t>Swsan</t>
  </si>
  <si>
    <t>Najah</t>
  </si>
  <si>
    <t>Wafaa</t>
  </si>
  <si>
    <t>LUTFIEH</t>
  </si>
  <si>
    <t>مليحه</t>
  </si>
  <si>
    <t>عاليه</t>
  </si>
  <si>
    <t>MARIEAM</t>
  </si>
  <si>
    <t>المسيفره</t>
  </si>
  <si>
    <t>amira</t>
  </si>
  <si>
    <t>AlKiswa</t>
  </si>
  <si>
    <t>بقعسم</t>
  </si>
  <si>
    <t>FREIAL</t>
  </si>
  <si>
    <t>الحراك</t>
  </si>
  <si>
    <t>ALNABK</t>
  </si>
  <si>
    <t>DAAD</t>
  </si>
  <si>
    <t>معضميه</t>
  </si>
  <si>
    <t>القنيه</t>
  </si>
  <si>
    <t>مساكن دوما</t>
  </si>
  <si>
    <t>bashira</t>
  </si>
  <si>
    <t>NAJDEA</t>
  </si>
  <si>
    <t>ROUIDA</t>
  </si>
  <si>
    <t>NASRA</t>
  </si>
  <si>
    <t>safaa</t>
  </si>
  <si>
    <t>الباغوز</t>
  </si>
  <si>
    <t>albaghouz</t>
  </si>
  <si>
    <t>fayza</t>
  </si>
  <si>
    <t>KAMAR</t>
  </si>
  <si>
    <t>الطيبه</t>
  </si>
  <si>
    <t xml:space="preserve">HEAM </t>
  </si>
  <si>
    <t xml:space="preserve">DAMASCOUS </t>
  </si>
  <si>
    <t>TABARK</t>
  </si>
  <si>
    <t>نبع الصخر</t>
  </si>
  <si>
    <t>aamena</t>
  </si>
  <si>
    <t>nabealsakher</t>
  </si>
  <si>
    <t>FADILA</t>
  </si>
  <si>
    <t>askarya</t>
  </si>
  <si>
    <t>رستن</t>
  </si>
  <si>
    <t>SUHIER</t>
  </si>
  <si>
    <t>amna</t>
  </si>
  <si>
    <t>FATIEMA</t>
  </si>
  <si>
    <t>عتيل</t>
  </si>
  <si>
    <t>MISOUN</t>
  </si>
  <si>
    <t>Mouna</t>
  </si>
  <si>
    <t>NADEMA</t>
  </si>
  <si>
    <t>المزيريب</t>
  </si>
  <si>
    <t>zaghba</t>
  </si>
  <si>
    <t>mzeerib</t>
  </si>
  <si>
    <t>TAHANE</t>
  </si>
  <si>
    <t>رحيبة</t>
  </si>
  <si>
    <t>FAIZA</t>
  </si>
  <si>
    <t>Raea</t>
  </si>
  <si>
    <t>Thnaa</t>
  </si>
  <si>
    <t>Trtos</t>
  </si>
  <si>
    <t>faten</t>
  </si>
  <si>
    <t xml:space="preserve">الضمير </t>
  </si>
  <si>
    <t>nada</t>
  </si>
  <si>
    <t>Fatemeh</t>
  </si>
  <si>
    <t>عين الفيجه</t>
  </si>
  <si>
    <t>Sabah</t>
  </si>
  <si>
    <t>FATEN</t>
  </si>
  <si>
    <t>salhsab</t>
  </si>
  <si>
    <t>Nour Alhuda</t>
  </si>
  <si>
    <t>krbt ghazaleh</t>
  </si>
  <si>
    <t>AMERA</t>
  </si>
  <si>
    <t>reem sharef</t>
  </si>
  <si>
    <t>RASMEHA</t>
  </si>
  <si>
    <t>Shadih</t>
  </si>
  <si>
    <t>Badea</t>
  </si>
  <si>
    <t>Sabaha</t>
  </si>
  <si>
    <t>IBTESAM</t>
  </si>
  <si>
    <t>DEBA</t>
  </si>
  <si>
    <t>Deer Alzoor</t>
  </si>
  <si>
    <t>DAWLAT</t>
  </si>
  <si>
    <t>RAYA</t>
  </si>
  <si>
    <t>SHAZA</t>
  </si>
  <si>
    <t>Amena</t>
  </si>
  <si>
    <t>anaam</t>
  </si>
  <si>
    <t>HIAM</t>
  </si>
  <si>
    <t>HAIFAA</t>
  </si>
  <si>
    <t>HANA</t>
  </si>
  <si>
    <t>KHERAT</t>
  </si>
  <si>
    <t>Rakea</t>
  </si>
  <si>
    <t>Ayesha</t>
  </si>
  <si>
    <t>Alea</t>
  </si>
  <si>
    <t>Damer</t>
  </si>
  <si>
    <t>الرقمه</t>
  </si>
  <si>
    <t>GHOFRAN</t>
  </si>
  <si>
    <t>ابو دعمة</t>
  </si>
  <si>
    <t>RODAINA</t>
  </si>
  <si>
    <t>DAEEL</t>
  </si>
  <si>
    <t>القرداحة</t>
  </si>
  <si>
    <t>eneam</t>
  </si>
  <si>
    <t>alkordaha</t>
  </si>
  <si>
    <t>AWASH</t>
  </si>
  <si>
    <t>kaokab</t>
  </si>
  <si>
    <t>الغاريه</t>
  </si>
  <si>
    <t>swaida-algareya</t>
  </si>
  <si>
    <t>NAZHA</t>
  </si>
  <si>
    <t>WAGEHA</t>
  </si>
  <si>
    <t>haifaa</t>
  </si>
  <si>
    <t>BASIMA</t>
  </si>
  <si>
    <t>كفر الطون</t>
  </si>
  <si>
    <t>القريتيين</t>
  </si>
  <si>
    <t>AMIENAH</t>
  </si>
  <si>
    <t>geroud</t>
  </si>
  <si>
    <t>تواني</t>
  </si>
  <si>
    <t>Dlal</t>
  </si>
  <si>
    <t>Harjla</t>
  </si>
  <si>
    <t>douma</t>
  </si>
  <si>
    <t xml:space="preserve">أشرفية صحنايا </t>
  </si>
  <si>
    <t>BAHIA</t>
  </si>
  <si>
    <t>FAYZA</t>
  </si>
  <si>
    <t>FREAL</t>
  </si>
  <si>
    <t xml:space="preserve">muhdeia </t>
  </si>
  <si>
    <t xml:space="preserve">Damasus </t>
  </si>
  <si>
    <t>umnaa</t>
  </si>
  <si>
    <t>fadwa</t>
  </si>
  <si>
    <t>البوكمال</t>
  </si>
  <si>
    <t>MOUTIHA</t>
  </si>
  <si>
    <t>RANA</t>
  </si>
  <si>
    <t>NIHAD</t>
  </si>
  <si>
    <t>bosra alsham</t>
  </si>
  <si>
    <t>SWEDAA</t>
  </si>
  <si>
    <t>MANAL</t>
  </si>
  <si>
    <t>شعف</t>
  </si>
  <si>
    <t>swaida-shaaf</t>
  </si>
  <si>
    <t>abeer</t>
  </si>
  <si>
    <t>احسم</t>
  </si>
  <si>
    <t>ehsem</t>
  </si>
  <si>
    <t>LEBANON</t>
  </si>
  <si>
    <t>WASFIA</t>
  </si>
  <si>
    <t>DEIR EZZOR</t>
  </si>
  <si>
    <t>حمام قنيه</t>
  </si>
  <si>
    <t>MOUTEEAH</t>
  </si>
  <si>
    <t>HAMAM KEINH</t>
  </si>
  <si>
    <t>نبك</t>
  </si>
  <si>
    <t>AZIZA</t>
  </si>
  <si>
    <t>HAYFA</t>
  </si>
  <si>
    <t>YUSRA</t>
  </si>
  <si>
    <t>رسم الحرمل الامام</t>
  </si>
  <si>
    <t>Aleppo</t>
  </si>
  <si>
    <t>ALRIAD</t>
  </si>
  <si>
    <t>بيتيما</t>
  </si>
  <si>
    <t>omea</t>
  </si>
  <si>
    <t xml:space="preserve">رضيمة اللواء </t>
  </si>
  <si>
    <t>حمورة</t>
  </si>
  <si>
    <t>aesha</t>
  </si>
  <si>
    <t>hmora</t>
  </si>
  <si>
    <t>LAYLA</t>
  </si>
  <si>
    <t xml:space="preserve">حماه </t>
  </si>
  <si>
    <t>kothar</t>
  </si>
  <si>
    <t>hma</t>
  </si>
  <si>
    <t>randa</t>
  </si>
  <si>
    <t>صفور</t>
  </si>
  <si>
    <t>GHOUSSOUN</t>
  </si>
  <si>
    <t>ALIA</t>
  </si>
  <si>
    <t>karema</t>
  </si>
  <si>
    <t>amara</t>
  </si>
  <si>
    <t>samira</t>
  </si>
  <si>
    <t>AWATEF</t>
  </si>
  <si>
    <t>tartous</t>
  </si>
  <si>
    <t>بانياس</t>
  </si>
  <si>
    <t>KARAWAN</t>
  </si>
  <si>
    <t>قيصما</t>
  </si>
  <si>
    <t>ZOUHOR</t>
  </si>
  <si>
    <t xml:space="preserve">برمانا رعد </t>
  </si>
  <si>
    <t>reima</t>
  </si>
  <si>
    <t>FRANCE</t>
  </si>
  <si>
    <t>المعرة</t>
  </si>
  <si>
    <t>Al Tal</t>
  </si>
  <si>
    <t xml:space="preserve">lamis </t>
  </si>
  <si>
    <t>خان الشيح</t>
  </si>
  <si>
    <t>بخضرمو</t>
  </si>
  <si>
    <t>latakia</t>
  </si>
  <si>
    <t>gomana</t>
  </si>
  <si>
    <t>الابزمو</t>
  </si>
  <si>
    <t>Hanan</t>
  </si>
  <si>
    <t>nazera</t>
  </si>
  <si>
    <t>NABELA</t>
  </si>
  <si>
    <t>WADAH</t>
  </si>
  <si>
    <t>LEILA</t>
  </si>
  <si>
    <t>HOMOS</t>
  </si>
  <si>
    <t>LAMA</t>
  </si>
  <si>
    <t>wedad</t>
  </si>
  <si>
    <t>هبارية</t>
  </si>
  <si>
    <t>MREFA</t>
  </si>
  <si>
    <t>fouz</t>
  </si>
  <si>
    <t>nasra</t>
  </si>
  <si>
    <t>كفر العواميد</t>
  </si>
  <si>
    <t xml:space="preserve">DAMAS SUBURB </t>
  </si>
  <si>
    <t>warda</t>
  </si>
  <si>
    <t>Ghada</t>
  </si>
  <si>
    <t xml:space="preserve">النبك </t>
  </si>
  <si>
    <t xml:space="preserve">fardos </t>
  </si>
  <si>
    <t xml:space="preserve">damascus suburb </t>
  </si>
  <si>
    <t>IDLIB</t>
  </si>
  <si>
    <t>MUNA</t>
  </si>
  <si>
    <t>Seham</t>
  </si>
  <si>
    <t>KHULOUD</t>
  </si>
  <si>
    <t>Ateh</t>
  </si>
  <si>
    <t>Ashrafea shnaea</t>
  </si>
  <si>
    <t>mokeliba</t>
  </si>
  <si>
    <t>shaka</t>
  </si>
  <si>
    <t>JAMELHA</t>
  </si>
  <si>
    <t>ezdehar</t>
  </si>
  <si>
    <t>yarmouk</t>
  </si>
  <si>
    <t>جديدة الوادب</t>
  </si>
  <si>
    <t>gdaedet alwadi</t>
  </si>
  <si>
    <t>KHOLOUD</t>
  </si>
  <si>
    <t>deiba</t>
  </si>
  <si>
    <t>Faryda</t>
  </si>
  <si>
    <t>ISHTEAK</t>
  </si>
  <si>
    <t>ASMAA</t>
  </si>
  <si>
    <t>Hifa</t>
  </si>
  <si>
    <t>خبب</t>
  </si>
  <si>
    <t>يلدا</t>
  </si>
  <si>
    <t>kdsea</t>
  </si>
  <si>
    <t xml:space="preserve">FATIMA </t>
  </si>
  <si>
    <t>souher</t>
  </si>
  <si>
    <t>MARAM</t>
  </si>
  <si>
    <t xml:space="preserve">طفس </t>
  </si>
  <si>
    <t>monera</t>
  </si>
  <si>
    <t>tafs</t>
  </si>
  <si>
    <t>FAREDA</t>
  </si>
  <si>
    <t>Rajaa</t>
  </si>
  <si>
    <t>MAISAA</t>
  </si>
  <si>
    <t>SAMMAR</t>
  </si>
  <si>
    <t xml:space="preserve">doma </t>
  </si>
  <si>
    <t>nabk</t>
  </si>
  <si>
    <t>الهويا</t>
  </si>
  <si>
    <t>Al-Houayya</t>
  </si>
  <si>
    <t>الثورة</t>
  </si>
  <si>
    <t>zohour</t>
  </si>
  <si>
    <t>althawra</t>
  </si>
  <si>
    <t>بنغازي</t>
  </si>
  <si>
    <t>Fatima</t>
  </si>
  <si>
    <t>عراق</t>
  </si>
  <si>
    <t>irq</t>
  </si>
  <si>
    <t>shahnaz</t>
  </si>
  <si>
    <t>MAYEADA</t>
  </si>
  <si>
    <t>شلوح</t>
  </si>
  <si>
    <t>daeed</t>
  </si>
  <si>
    <t>shalouh</t>
  </si>
  <si>
    <t>wasfiea</t>
  </si>
  <si>
    <t>RIMA</t>
  </si>
  <si>
    <t>NADWA</t>
  </si>
  <si>
    <t>JINA</t>
  </si>
  <si>
    <t>fayzeh</t>
  </si>
  <si>
    <t>جده</t>
  </si>
  <si>
    <t>SALMA</t>
  </si>
  <si>
    <t>SUHA</t>
  </si>
  <si>
    <t>SAHNAYA</t>
  </si>
  <si>
    <t>lena</t>
  </si>
  <si>
    <t>tawani</t>
  </si>
  <si>
    <t xml:space="preserve">najia </t>
  </si>
  <si>
    <t>lama</t>
  </si>
  <si>
    <t>salwa</t>
  </si>
  <si>
    <t>manal</t>
  </si>
  <si>
    <t>Faten</t>
  </si>
  <si>
    <t>الروضة</t>
  </si>
  <si>
    <t>أبو ظبي</t>
  </si>
  <si>
    <t>Yabroud</t>
  </si>
  <si>
    <t>saeda</t>
  </si>
  <si>
    <t>RADIEH</t>
  </si>
  <si>
    <t>الشيخ مسكين</t>
  </si>
  <si>
    <t>BARINA</t>
  </si>
  <si>
    <t>GHALIA</t>
  </si>
  <si>
    <t>jamela</t>
  </si>
  <si>
    <t>harsta</t>
  </si>
  <si>
    <t>NADRA</t>
  </si>
  <si>
    <t>Nahla</t>
  </si>
  <si>
    <t>بويضة</t>
  </si>
  <si>
    <t>lamia</t>
  </si>
  <si>
    <t>عطنه</t>
  </si>
  <si>
    <t>تلكلخ</t>
  </si>
  <si>
    <t>KERAM</t>
  </si>
  <si>
    <t>SAMIA</t>
  </si>
  <si>
    <t>nouha</t>
  </si>
  <si>
    <t>SHIKHA</t>
  </si>
  <si>
    <t>ZENAT</t>
  </si>
  <si>
    <t>anahed</t>
  </si>
  <si>
    <t>ref damas</t>
  </si>
  <si>
    <t>NOFA</t>
  </si>
  <si>
    <t xml:space="preserve">سملين </t>
  </si>
  <si>
    <t>samlen</t>
  </si>
  <si>
    <t xml:space="preserve">جاسم </t>
  </si>
  <si>
    <t>kaousar</t>
  </si>
  <si>
    <t xml:space="preserve">مضايا </t>
  </si>
  <si>
    <t>بطموش</t>
  </si>
  <si>
    <t>ZABIAH</t>
  </si>
  <si>
    <t>EBTESSAM</t>
  </si>
  <si>
    <t>deirezour</t>
  </si>
  <si>
    <t xml:space="preserve">حلب </t>
  </si>
  <si>
    <t>Wedad</t>
  </si>
  <si>
    <t>تلشهاب</t>
  </si>
  <si>
    <t>FAYZAA</t>
  </si>
  <si>
    <t>FEDAA</t>
  </si>
  <si>
    <t>السوق</t>
  </si>
  <si>
    <t xml:space="preserve">مشفى دوما </t>
  </si>
  <si>
    <t xml:space="preserve">اللاذقية </t>
  </si>
  <si>
    <t>asha</t>
  </si>
  <si>
    <t>der alzoor</t>
  </si>
  <si>
    <t>خان ارنبة</t>
  </si>
  <si>
    <t>AMNEH</t>
  </si>
  <si>
    <t>SUAAD</t>
  </si>
  <si>
    <t>درمينه</t>
  </si>
  <si>
    <t>darmina</t>
  </si>
  <si>
    <t>RAMZA</t>
  </si>
  <si>
    <t>نواطيف</t>
  </si>
  <si>
    <t>AMANI</t>
  </si>
  <si>
    <t>AMNIH</t>
  </si>
  <si>
    <t>JOUHINA</t>
  </si>
  <si>
    <t>Karema</t>
  </si>
  <si>
    <t xml:space="preserve">eman </t>
  </si>
  <si>
    <t>GAMILA</t>
  </si>
  <si>
    <t>misaa</t>
  </si>
  <si>
    <t>ENTESAR</t>
  </si>
  <si>
    <t>GHARAM</t>
  </si>
  <si>
    <t>وقم</t>
  </si>
  <si>
    <t>الدانا</t>
  </si>
  <si>
    <t>JAMILAH</t>
  </si>
  <si>
    <t>ENAS</t>
  </si>
  <si>
    <t>استبرق</t>
  </si>
  <si>
    <t>BAHJAH</t>
  </si>
  <si>
    <t>ienam</t>
  </si>
  <si>
    <t>حنجور</t>
  </si>
  <si>
    <t>حران</t>
  </si>
  <si>
    <t>SARAH</t>
  </si>
  <si>
    <t>SHAHIRA</t>
  </si>
  <si>
    <t>YOUMNA</t>
  </si>
  <si>
    <t>ADLAH</t>
  </si>
  <si>
    <t>SARAB</t>
  </si>
  <si>
    <t xml:space="preserve">سقبا </t>
  </si>
  <si>
    <t xml:space="preserve">SEHAM </t>
  </si>
  <si>
    <t xml:space="preserve">DAMASCUS SUBURB </t>
  </si>
  <si>
    <t>سرت</t>
  </si>
  <si>
    <t>مسيكه</t>
  </si>
  <si>
    <t>KHADRA</t>
  </si>
  <si>
    <t>SAFA</t>
  </si>
  <si>
    <t>thanaa</t>
  </si>
  <si>
    <t>NOUR ALHUDA</t>
  </si>
  <si>
    <t xml:space="preserve">نشابيه </t>
  </si>
  <si>
    <t>zeana</t>
  </si>
  <si>
    <t>nashabeh</t>
  </si>
  <si>
    <t>معربه</t>
  </si>
  <si>
    <t>بنش</t>
  </si>
  <si>
    <t>دير علي</t>
  </si>
  <si>
    <t>1afaf</t>
  </si>
  <si>
    <t>majeda</t>
  </si>
  <si>
    <t>KHADIJEH</t>
  </si>
  <si>
    <t>دير عطيه</t>
  </si>
  <si>
    <t>NAHEDA</t>
  </si>
  <si>
    <t>ysra</t>
  </si>
  <si>
    <t>reef damascous</t>
  </si>
  <si>
    <t>Nsreen</t>
  </si>
  <si>
    <t>rania</t>
  </si>
  <si>
    <t>NOSIEBA</t>
  </si>
  <si>
    <t>SHAMSA</t>
  </si>
  <si>
    <t>Munera</t>
  </si>
  <si>
    <t>SABHA</t>
  </si>
  <si>
    <t>BODI</t>
  </si>
  <si>
    <t>summer</t>
  </si>
  <si>
    <t>amera</t>
  </si>
  <si>
    <t>مجيدل</t>
  </si>
  <si>
    <t>SHAREFA</t>
  </si>
  <si>
    <t>Etedal</t>
  </si>
  <si>
    <t>marah</t>
  </si>
  <si>
    <t>عرنة</t>
  </si>
  <si>
    <t>AEDAA</t>
  </si>
  <si>
    <t>AYDA</t>
  </si>
  <si>
    <t>debah</t>
  </si>
  <si>
    <t>hosn</t>
  </si>
  <si>
    <t>NABK</t>
  </si>
  <si>
    <t>افره</t>
  </si>
  <si>
    <t>Amera</t>
  </si>
  <si>
    <t>بلودان</t>
  </si>
  <si>
    <t>KUWAIT</t>
  </si>
  <si>
    <t>MADINA</t>
  </si>
  <si>
    <t>sehnaya</t>
  </si>
  <si>
    <t>قارة</t>
  </si>
  <si>
    <t>maria</t>
  </si>
  <si>
    <t>MALEKA</t>
  </si>
  <si>
    <t>EFTEKAR</t>
  </si>
  <si>
    <t xml:space="preserve">قبو الشميسة </t>
  </si>
  <si>
    <t xml:space="preserve">hanan </t>
  </si>
  <si>
    <t>لبنان</t>
  </si>
  <si>
    <t>majida</t>
  </si>
  <si>
    <t>lebanese</t>
  </si>
  <si>
    <t>زبدين</t>
  </si>
  <si>
    <t>Mannar</t>
  </si>
  <si>
    <t>جلو رسفيل</t>
  </si>
  <si>
    <t>jlo rasfel</t>
  </si>
  <si>
    <t>NARIMAN</t>
  </si>
  <si>
    <t>RABHA</t>
  </si>
  <si>
    <t>ZAKIA</t>
  </si>
  <si>
    <t>nsreen</t>
  </si>
  <si>
    <t>raeda</t>
  </si>
  <si>
    <t>باريس</t>
  </si>
  <si>
    <t>HELWA</t>
  </si>
  <si>
    <t>SHEREN</t>
  </si>
  <si>
    <t>Iman</t>
  </si>
  <si>
    <t>ANAM</t>
  </si>
  <si>
    <t>bothina</t>
  </si>
  <si>
    <t>hamora</t>
  </si>
  <si>
    <t>SUHELA</t>
  </si>
  <si>
    <t>azeza</t>
  </si>
  <si>
    <t>shatha</t>
  </si>
  <si>
    <t>SALAM</t>
  </si>
  <si>
    <t xml:space="preserve">مشفى درعا </t>
  </si>
  <si>
    <t>NAAMA</t>
  </si>
  <si>
    <t>monira</t>
  </si>
  <si>
    <t xml:space="preserve">دير خيبة </t>
  </si>
  <si>
    <t>Aiseaf</t>
  </si>
  <si>
    <t>roese</t>
  </si>
  <si>
    <t>jeroed</t>
  </si>
  <si>
    <t>mnawwar</t>
  </si>
  <si>
    <t>مهين</t>
  </si>
  <si>
    <t>mheen</t>
  </si>
  <si>
    <t>قرفا</t>
  </si>
  <si>
    <t>ديرعطية</t>
  </si>
  <si>
    <t>dearateah</t>
  </si>
  <si>
    <t>aisheh</t>
  </si>
  <si>
    <t>DAMAS SUBREB</t>
  </si>
  <si>
    <t>جسرين</t>
  </si>
  <si>
    <t>Amna</t>
  </si>
  <si>
    <t xml:space="preserve">serghaya </t>
  </si>
  <si>
    <t>كالي كولومبيا</t>
  </si>
  <si>
    <t>EKRAM</t>
  </si>
  <si>
    <t>Nour AlHouda</t>
  </si>
  <si>
    <t>RASHDA</t>
  </si>
  <si>
    <t>MALKA</t>
  </si>
  <si>
    <t>SABINA</t>
  </si>
  <si>
    <t>ghroub</t>
  </si>
  <si>
    <t>feryal</t>
  </si>
  <si>
    <t>basemah</t>
  </si>
  <si>
    <t>RAGHDAA</t>
  </si>
  <si>
    <t>نبل</t>
  </si>
  <si>
    <t>banias</t>
  </si>
  <si>
    <t>العطنة</t>
  </si>
  <si>
    <t xml:space="preserve">عتيبة </t>
  </si>
  <si>
    <t>hamda</t>
  </si>
  <si>
    <t>ateba</t>
  </si>
  <si>
    <t>يادودة</t>
  </si>
  <si>
    <t>yadoda</t>
  </si>
  <si>
    <t>RISHA</t>
  </si>
  <si>
    <t>nohad</t>
  </si>
  <si>
    <t>aamnah</t>
  </si>
  <si>
    <t>banghaze</t>
  </si>
  <si>
    <t>MANSEHA</t>
  </si>
  <si>
    <t>صدد</t>
  </si>
  <si>
    <t>donia</t>
  </si>
  <si>
    <t>HSNEHA</t>
  </si>
  <si>
    <t>بويضان</t>
  </si>
  <si>
    <t>mariam</t>
  </si>
  <si>
    <t>moadamia</t>
  </si>
  <si>
    <t>خلخلة</t>
  </si>
  <si>
    <t>دمشق مشفى الجامعة</t>
  </si>
  <si>
    <t>SOMIA</t>
  </si>
  <si>
    <t>msarra</t>
  </si>
  <si>
    <t>ZOBIDA</t>
  </si>
  <si>
    <t>العيدية</t>
  </si>
  <si>
    <t>aleidia</t>
  </si>
  <si>
    <t>MAHASEN</t>
  </si>
  <si>
    <t>HADEL</t>
  </si>
  <si>
    <t>Sbena</t>
  </si>
  <si>
    <t>GHOSON</t>
  </si>
  <si>
    <t>swidaa</t>
  </si>
  <si>
    <t>BASHIERA</t>
  </si>
  <si>
    <t>BAHEJ</t>
  </si>
  <si>
    <t>ETIHAD</t>
  </si>
  <si>
    <t xml:space="preserve">سعلو </t>
  </si>
  <si>
    <t>hoda</t>
  </si>
  <si>
    <t xml:space="preserve">deer alzor </t>
  </si>
  <si>
    <t>JOHAINA</t>
  </si>
  <si>
    <t>Afaf</t>
  </si>
  <si>
    <t xml:space="preserve">amal </t>
  </si>
  <si>
    <t xml:space="preserve">moadamaia </t>
  </si>
  <si>
    <t>تلفيتا</t>
  </si>
  <si>
    <t>bothaina</t>
  </si>
  <si>
    <t>MAZEN</t>
  </si>
  <si>
    <t>WADHIA</t>
  </si>
  <si>
    <t>Lobana</t>
  </si>
  <si>
    <t>zamalka</t>
  </si>
  <si>
    <t>بقرص تحتاني</t>
  </si>
  <si>
    <t>WAJED</t>
  </si>
  <si>
    <t>دير الزر</t>
  </si>
  <si>
    <t>dez alzor</t>
  </si>
  <si>
    <t>efranjiah</t>
  </si>
  <si>
    <t>KHETAM</t>
  </si>
  <si>
    <t>Sohana</t>
  </si>
  <si>
    <t>REDA</t>
  </si>
  <si>
    <t xml:space="preserve">معضمية </t>
  </si>
  <si>
    <t>modmia</t>
  </si>
  <si>
    <t>HEIAM</t>
  </si>
  <si>
    <t>ناحته</t>
  </si>
  <si>
    <t>alnabek</t>
  </si>
  <si>
    <t>RATEBA</t>
  </si>
  <si>
    <t>sorea</t>
  </si>
  <si>
    <t>Souzan</t>
  </si>
  <si>
    <t>Kwait</t>
  </si>
  <si>
    <t xml:space="preserve">mayson </t>
  </si>
  <si>
    <t>MABOULA</t>
  </si>
  <si>
    <t>NAWA</t>
  </si>
  <si>
    <t>almasa</t>
  </si>
  <si>
    <t>bahya</t>
  </si>
  <si>
    <t>raewa</t>
  </si>
  <si>
    <t>ZUBEIDA</t>
  </si>
  <si>
    <t>BADRIA</t>
  </si>
  <si>
    <t>HALIEMA</t>
  </si>
  <si>
    <t>المتن</t>
  </si>
  <si>
    <t>القريات</t>
  </si>
  <si>
    <t>كويت</t>
  </si>
  <si>
    <t>WADHA</t>
  </si>
  <si>
    <t>mosiaf</t>
  </si>
  <si>
    <t>ebtisam</t>
  </si>
  <si>
    <t>Nawal</t>
  </si>
  <si>
    <t>REFQA</t>
  </si>
  <si>
    <t>شللخ</t>
  </si>
  <si>
    <t>SHLLKH</t>
  </si>
  <si>
    <t>غزلانيه</t>
  </si>
  <si>
    <t>HADIA</t>
  </si>
  <si>
    <t>DAMASCUS SUBURA</t>
  </si>
  <si>
    <t>ZAKIH</t>
  </si>
  <si>
    <t>yarmok</t>
  </si>
  <si>
    <t>MOUNERA</t>
  </si>
  <si>
    <t>fdeleh</t>
  </si>
  <si>
    <t>saad</t>
  </si>
  <si>
    <t>معر شورين</t>
  </si>
  <si>
    <t>AYOSH</t>
  </si>
  <si>
    <t>Manen</t>
  </si>
  <si>
    <t>نصيب</t>
  </si>
  <si>
    <t>EISHAH</t>
  </si>
  <si>
    <t>NASSEEB</t>
  </si>
  <si>
    <t>AWSAF</t>
  </si>
  <si>
    <t>Mofida</t>
  </si>
  <si>
    <t xml:space="preserve">جبا </t>
  </si>
  <si>
    <t xml:space="preserve">hiam </t>
  </si>
  <si>
    <t>jba</t>
  </si>
  <si>
    <t>الجنينة</t>
  </si>
  <si>
    <t>Monefa</t>
  </si>
  <si>
    <t>Alswaidaa</t>
  </si>
  <si>
    <t>SADIEHA</t>
  </si>
  <si>
    <t>AMNE</t>
  </si>
  <si>
    <t>ROUQIA</t>
  </si>
  <si>
    <t>wafika</t>
  </si>
  <si>
    <t>AREJ</t>
  </si>
  <si>
    <t>azrah</t>
  </si>
  <si>
    <t>almzereb</t>
  </si>
  <si>
    <t>aleaa</t>
  </si>
  <si>
    <t>GHINA</t>
  </si>
  <si>
    <t>SAMERA</t>
  </si>
  <si>
    <t>ولغا</t>
  </si>
  <si>
    <t>ansaf</t>
  </si>
  <si>
    <t xml:space="preserve">هليل </t>
  </si>
  <si>
    <t xml:space="preserve">ALEPPO </t>
  </si>
  <si>
    <t>ابو كليفون</t>
  </si>
  <si>
    <t xml:space="preserve">عسال الورد </t>
  </si>
  <si>
    <t>momena</t>
  </si>
  <si>
    <t>غارية شرقية</t>
  </si>
  <si>
    <t>jamal</t>
  </si>
  <si>
    <t>WAFIKA</t>
  </si>
  <si>
    <t>Hadea</t>
  </si>
  <si>
    <t>nadema</t>
  </si>
  <si>
    <t>ساقيه نجم</t>
  </si>
  <si>
    <t>Amira</t>
  </si>
  <si>
    <t>hanadi</t>
  </si>
  <si>
    <t>Wazera</t>
  </si>
  <si>
    <t>مفعله</t>
  </si>
  <si>
    <t xml:space="preserve">قطنا </t>
  </si>
  <si>
    <t>kweit</t>
  </si>
  <si>
    <t>Razan</t>
  </si>
  <si>
    <t>damascoys</t>
  </si>
  <si>
    <t>nadwa</t>
  </si>
  <si>
    <t xml:space="preserve">بطيحة النازحين </t>
  </si>
  <si>
    <t>wadha</t>
  </si>
  <si>
    <t>fahira</t>
  </si>
  <si>
    <t>اسبانيا فالنسيا</t>
  </si>
  <si>
    <t>ISPANI</t>
  </si>
  <si>
    <t>Hakema</t>
  </si>
  <si>
    <t>سملين</t>
  </si>
  <si>
    <t>Arbea</t>
  </si>
  <si>
    <t>كفرنان</t>
  </si>
  <si>
    <t>Majeda</t>
  </si>
  <si>
    <t>السهوة</t>
  </si>
  <si>
    <t>حسرات</t>
  </si>
  <si>
    <t xml:space="preserve">اريحا </t>
  </si>
  <si>
    <t>SJERA</t>
  </si>
  <si>
    <t>bahaa</t>
  </si>
  <si>
    <t>hania</t>
  </si>
  <si>
    <t>ateel</t>
  </si>
  <si>
    <t>Kwthar</t>
  </si>
  <si>
    <t>Deer AlZoor</t>
  </si>
  <si>
    <t>تلة الخضر</t>
  </si>
  <si>
    <t>Jadeh</t>
  </si>
  <si>
    <t>maysoun</t>
  </si>
  <si>
    <t>aldmairalmai</t>
  </si>
  <si>
    <t>سهوه الخضر</t>
  </si>
  <si>
    <t>BAHIERA</t>
  </si>
  <si>
    <t>MAJED</t>
  </si>
  <si>
    <t>BARA</t>
  </si>
  <si>
    <t>ديرعطيه</t>
  </si>
  <si>
    <t>Sada</t>
  </si>
  <si>
    <t>السيال</t>
  </si>
  <si>
    <t>REBHA</t>
  </si>
  <si>
    <t>eayiduh</t>
  </si>
  <si>
    <t>قصيه</t>
  </si>
  <si>
    <t>raeefa</t>
  </si>
  <si>
    <t>qassia</t>
  </si>
  <si>
    <t>KHALSAH</t>
  </si>
  <si>
    <t>بزينه</t>
  </si>
  <si>
    <t>BNYA</t>
  </si>
  <si>
    <t>samiha</t>
  </si>
  <si>
    <t>سماقيات</t>
  </si>
  <si>
    <t>Monera</t>
  </si>
  <si>
    <t>karah</t>
  </si>
  <si>
    <t>rabah</t>
  </si>
  <si>
    <t>HADLA</t>
  </si>
  <si>
    <t>صفاصفة</t>
  </si>
  <si>
    <t>safsafa</t>
  </si>
  <si>
    <t>HADEA</t>
  </si>
  <si>
    <t>ضهر المغر</t>
  </si>
  <si>
    <t>daher almaghar</t>
  </si>
  <si>
    <t>ALKWEIT</t>
  </si>
  <si>
    <t>YOULA  HRIZ</t>
  </si>
  <si>
    <t>MIKAAAIL</t>
  </si>
  <si>
    <t>QAMAR TAKI</t>
  </si>
  <si>
    <t>YOUSEF</t>
  </si>
  <si>
    <t>MAHMOUD</t>
  </si>
  <si>
    <t>moustafa</t>
  </si>
  <si>
    <t>RASHA SENAN</t>
  </si>
  <si>
    <t>HAITHAM</t>
  </si>
  <si>
    <t>NISREEN AHMAD</t>
  </si>
  <si>
    <t>RAJI</t>
  </si>
  <si>
    <t>KHALED</t>
  </si>
  <si>
    <t>KHALIL</t>
  </si>
  <si>
    <t>RAJAA ALJSRI</t>
  </si>
  <si>
    <t>MHD NIZAR</t>
  </si>
  <si>
    <t>MOHAMMAD</t>
  </si>
  <si>
    <t>RACHA OTHMAN</t>
  </si>
  <si>
    <t>HASHEM</t>
  </si>
  <si>
    <t>mhmmad</t>
  </si>
  <si>
    <t>omar</t>
  </si>
  <si>
    <t>khadeja boushi</t>
  </si>
  <si>
    <t>naef</t>
  </si>
  <si>
    <t>MOHAMAD</t>
  </si>
  <si>
    <t xml:space="preserve">nedaa </t>
  </si>
  <si>
    <t>mahmoud</t>
  </si>
  <si>
    <t>SALIM</t>
  </si>
  <si>
    <t>bassam</t>
  </si>
  <si>
    <t>rama feda</t>
  </si>
  <si>
    <t>faisal</t>
  </si>
  <si>
    <t>ZUHEIR</t>
  </si>
  <si>
    <t>farah alyamani</t>
  </si>
  <si>
    <t>abdulmonem</t>
  </si>
  <si>
    <t>hasan</t>
  </si>
  <si>
    <t>WALAA ABD ALRZAK</t>
  </si>
  <si>
    <t>AHMAD</t>
  </si>
  <si>
    <t>ALI</t>
  </si>
  <si>
    <t>malek</t>
  </si>
  <si>
    <t>BASAM</t>
  </si>
  <si>
    <t xml:space="preserve">AHMAD </t>
  </si>
  <si>
    <t>akram</t>
  </si>
  <si>
    <t>ABD ALSTAR</t>
  </si>
  <si>
    <t>Mohammad</t>
  </si>
  <si>
    <t>salim</t>
  </si>
  <si>
    <t>abir fawaz</t>
  </si>
  <si>
    <t>abd allh</t>
  </si>
  <si>
    <t>ZUHIER</t>
  </si>
  <si>
    <t>IBRAHIEM</t>
  </si>
  <si>
    <t>talal</t>
  </si>
  <si>
    <t>NOJOD ABO HAMED</t>
  </si>
  <si>
    <t>SALEH</t>
  </si>
  <si>
    <t>KHALIED</t>
  </si>
  <si>
    <t>ahmad</t>
  </si>
  <si>
    <t>hala shahada</t>
  </si>
  <si>
    <t>mohamad</t>
  </si>
  <si>
    <t>MHD KHIER</t>
  </si>
  <si>
    <t>sobhi</t>
  </si>
  <si>
    <t>ADNAN</t>
  </si>
  <si>
    <t>YASSIN</t>
  </si>
  <si>
    <t>Douaa Al Malek</t>
  </si>
  <si>
    <t>Mohmad Jamal</t>
  </si>
  <si>
    <t>ghassan</t>
  </si>
  <si>
    <t>EID</t>
  </si>
  <si>
    <t>RIADH</t>
  </si>
  <si>
    <t>nisreen alhamwi</t>
  </si>
  <si>
    <t>mofed</t>
  </si>
  <si>
    <t>yosef</t>
  </si>
  <si>
    <t>mohammad</t>
  </si>
  <si>
    <t>mohammad adnan</t>
  </si>
  <si>
    <t xml:space="preserve">ahmad </t>
  </si>
  <si>
    <t>FOUAD</t>
  </si>
  <si>
    <t>MOHAMMED</t>
  </si>
  <si>
    <t>Nabel</t>
  </si>
  <si>
    <t>samer</t>
  </si>
  <si>
    <t>Roua Al Drwesh</t>
  </si>
  <si>
    <t>Abd AlRazak</t>
  </si>
  <si>
    <t>Raghad Alhaeek</t>
  </si>
  <si>
    <t>Zyad</t>
  </si>
  <si>
    <t>ONOD AYOB</t>
  </si>
  <si>
    <t>AYOB</t>
  </si>
  <si>
    <t>abd almajed</t>
  </si>
  <si>
    <t>YOUSSEF</t>
  </si>
  <si>
    <t>mostafa</t>
  </si>
  <si>
    <t>YASSER</t>
  </si>
  <si>
    <t>YOUSIEF</t>
  </si>
  <si>
    <t>khaled</t>
  </si>
  <si>
    <t xml:space="preserve">mohamaad </t>
  </si>
  <si>
    <t>saeed</t>
  </si>
  <si>
    <t>mahmod</t>
  </si>
  <si>
    <t>mohammad salah</t>
  </si>
  <si>
    <t>KAMEL</t>
  </si>
  <si>
    <t>ZAKARIA</t>
  </si>
  <si>
    <t>SAFA AMAM</t>
  </si>
  <si>
    <t>WAJEH</t>
  </si>
  <si>
    <t>eabd alrahim</t>
  </si>
  <si>
    <t>MALEK</t>
  </si>
  <si>
    <t>zead</t>
  </si>
  <si>
    <t>SAEED</t>
  </si>
  <si>
    <t>kamal</t>
  </si>
  <si>
    <t>Hasan</t>
  </si>
  <si>
    <t>rahma almasry</t>
  </si>
  <si>
    <t>mohammad ali</t>
  </si>
  <si>
    <t>reem kholy</t>
  </si>
  <si>
    <t>jaber</t>
  </si>
  <si>
    <t>Doua Matouk</t>
  </si>
  <si>
    <t>Mohamad Taofek</t>
  </si>
  <si>
    <t>WALEED</t>
  </si>
  <si>
    <t>meriana aldahok</t>
  </si>
  <si>
    <t>marwan</t>
  </si>
  <si>
    <t>LAMA MAGHRBI</t>
  </si>
  <si>
    <t>AREF</t>
  </si>
  <si>
    <t>yaser</t>
  </si>
  <si>
    <t>hassan</t>
  </si>
  <si>
    <t>JAMAL</t>
  </si>
  <si>
    <t>yousef</t>
  </si>
  <si>
    <t>KAMAL</t>
  </si>
  <si>
    <t>saleh</t>
  </si>
  <si>
    <t>AYAAT JABER</t>
  </si>
  <si>
    <t>OTHMAN</t>
  </si>
  <si>
    <t>monir</t>
  </si>
  <si>
    <t>ABD ALRZAK</t>
  </si>
  <si>
    <t>AYMAN</t>
  </si>
  <si>
    <t>NEMA ABO MOUR</t>
  </si>
  <si>
    <t>IBRAHIM</t>
  </si>
  <si>
    <t>majed</t>
  </si>
  <si>
    <t>lial asmandar</t>
  </si>
  <si>
    <t>yoseyousef</t>
  </si>
  <si>
    <t>ali</t>
  </si>
  <si>
    <t>BATOUL MAROUF</t>
  </si>
  <si>
    <t>KHLOUD KAZHALI</t>
  </si>
  <si>
    <t>GHAZI</t>
  </si>
  <si>
    <t xml:space="preserve">LAMA  HAYFAH </t>
  </si>
  <si>
    <t xml:space="preserve">NAWRAS </t>
  </si>
  <si>
    <t>JAMEL</t>
  </si>
  <si>
    <t>MAHER</t>
  </si>
  <si>
    <t>JLNAR ALKKAK</t>
  </si>
  <si>
    <t>MHD YASER</t>
  </si>
  <si>
    <t>Zenab Asfor</t>
  </si>
  <si>
    <t>Momad Kjer</t>
  </si>
  <si>
    <t>NABIL</t>
  </si>
  <si>
    <t>RANA ALHAMED</t>
  </si>
  <si>
    <t>FARES</t>
  </si>
  <si>
    <t>KASEM</t>
  </si>
  <si>
    <t>SALMAN</t>
  </si>
  <si>
    <t>najdat</t>
  </si>
  <si>
    <t>Roula Mohammad</t>
  </si>
  <si>
    <t>Yousef</t>
  </si>
  <si>
    <t>Mohmad</t>
  </si>
  <si>
    <t>ISMAIL</t>
  </si>
  <si>
    <t>ABD ALKAREM</t>
  </si>
  <si>
    <t>AYA ALAHMAD ALHAJ KHDER</t>
  </si>
  <si>
    <t>AMANA DIEB</t>
  </si>
  <si>
    <t>TAHER</t>
  </si>
  <si>
    <t>HUSIEN</t>
  </si>
  <si>
    <t>RAFIF ALKHOURY</t>
  </si>
  <si>
    <t>GHASSAN</t>
  </si>
  <si>
    <t>RANA ALAFIONI</t>
  </si>
  <si>
    <t>MOUSTAFA</t>
  </si>
  <si>
    <t>ZEINA ALSABAH</t>
  </si>
  <si>
    <t>SHEHADA</t>
  </si>
  <si>
    <t>sabreen alshouli alhariri</t>
  </si>
  <si>
    <t>fared</t>
  </si>
  <si>
    <t>ghofran hmedan</t>
  </si>
  <si>
    <t>esaam</t>
  </si>
  <si>
    <t>Mays Mansor</t>
  </si>
  <si>
    <t>Heba Al Halke</t>
  </si>
  <si>
    <t>Naser</t>
  </si>
  <si>
    <t>WESSAM ALZAYAT</t>
  </si>
  <si>
    <t>NAZEER</t>
  </si>
  <si>
    <t>WISSAM ASSI</t>
  </si>
  <si>
    <t>ABDALMOAEN</t>
  </si>
  <si>
    <t>YUSRA HELAL</t>
  </si>
  <si>
    <t>REDWAN</t>
  </si>
  <si>
    <t xml:space="preserve">mohammad </t>
  </si>
  <si>
    <t>hussein</t>
  </si>
  <si>
    <t>AKRAM</t>
  </si>
  <si>
    <t>MOUSA</t>
  </si>
  <si>
    <t>MHD ADEL</t>
  </si>
  <si>
    <t>TALEB</t>
  </si>
  <si>
    <t>MAYSAM ABDULAAL</t>
  </si>
  <si>
    <t>NAZIR</t>
  </si>
  <si>
    <t>FAWAZ</t>
  </si>
  <si>
    <t>FAOUAZ</t>
  </si>
  <si>
    <t>NAELA JOMAH</t>
  </si>
  <si>
    <t>HAMZA</t>
  </si>
  <si>
    <t>HISHAM</t>
  </si>
  <si>
    <t>fouad</t>
  </si>
  <si>
    <t>adnan</t>
  </si>
  <si>
    <t>Hala Alsabagh</t>
  </si>
  <si>
    <t>suliman</t>
  </si>
  <si>
    <t>HEBA WARDA</t>
  </si>
  <si>
    <t>KHOLOD MERE</t>
  </si>
  <si>
    <t>READ</t>
  </si>
  <si>
    <t>DOUAA ALZOURE</t>
  </si>
  <si>
    <t>SAMIER</t>
  </si>
  <si>
    <t>REEM ALKADE</t>
  </si>
  <si>
    <t>SAWSAN ALSHEHADA</t>
  </si>
  <si>
    <t>KRESTEN ALKHOLE</t>
  </si>
  <si>
    <t>JAN</t>
  </si>
  <si>
    <t>LUBNA ALMESELMANI</t>
  </si>
  <si>
    <t>RADWAN</t>
  </si>
  <si>
    <t>MADEHA AMEESH</t>
  </si>
  <si>
    <t>Nasreen Kasoma</t>
  </si>
  <si>
    <t>Nazer</t>
  </si>
  <si>
    <t>MHD SAMIER</t>
  </si>
  <si>
    <t>NOUR KHALASI</t>
  </si>
  <si>
    <t>NOURMAN ALSEDA</t>
  </si>
  <si>
    <t>MHD NABIEL</t>
  </si>
  <si>
    <t>hala alkarad</t>
  </si>
  <si>
    <t>FATEMA TAKI</t>
  </si>
  <si>
    <t>MHD SHAREEF</t>
  </si>
  <si>
    <t>Marwa Mahwsh</t>
  </si>
  <si>
    <t>Foze</t>
  </si>
  <si>
    <t>WAED ALKALASH</t>
  </si>
  <si>
    <t>FAISAL</t>
  </si>
  <si>
    <t>eman ghanam</t>
  </si>
  <si>
    <t>abdalrazak</t>
  </si>
  <si>
    <t>haitham</t>
  </si>
  <si>
    <t>KHOLOUD GHABRA</t>
  </si>
  <si>
    <t>ADEEB</t>
  </si>
  <si>
    <t>OBEDA ALMOUGHRABI</t>
  </si>
  <si>
    <t>ABD ALRAZAK</t>
  </si>
  <si>
    <t>NADA AICHA</t>
  </si>
  <si>
    <t>ABDULRAHMAN</t>
  </si>
  <si>
    <t>SAMIR</t>
  </si>
  <si>
    <t>ELFAT BOURHAN</t>
  </si>
  <si>
    <t>batool ali</t>
  </si>
  <si>
    <t>mohsn</t>
  </si>
  <si>
    <t>NEZAR</t>
  </si>
  <si>
    <t>Tamara Sabea</t>
  </si>
  <si>
    <t>Ajwad</t>
  </si>
  <si>
    <t>Hanan Swaha</t>
  </si>
  <si>
    <t>DIALA ALKHATEEB</t>
  </si>
  <si>
    <t>ABDALHAMEED</t>
  </si>
  <si>
    <t>RAGHAD ALSHIEKHA</t>
  </si>
  <si>
    <t>DEAB</t>
  </si>
  <si>
    <t>seham karesli</t>
  </si>
  <si>
    <t>abdulmaeen</t>
  </si>
  <si>
    <t xml:space="preserve">aisha  alhasan </t>
  </si>
  <si>
    <t xml:space="preserve">shehab </t>
  </si>
  <si>
    <t>FATEN ZEIN</t>
  </si>
  <si>
    <t>HUSSAIN</t>
  </si>
  <si>
    <t>LATEFA TALAB</t>
  </si>
  <si>
    <t>ABDULLATEEF</t>
  </si>
  <si>
    <t>NOUR ALBAKRI</t>
  </si>
  <si>
    <t>NOUR ALAYOUN JABER</t>
  </si>
  <si>
    <t>AYED</t>
  </si>
  <si>
    <t>HANAA ABO HALAWA</t>
  </si>
  <si>
    <t>MAROUF</t>
  </si>
  <si>
    <t>wisal alrifaie</t>
  </si>
  <si>
    <t>abdalmonaem</t>
  </si>
  <si>
    <t>YARA HASAN</t>
  </si>
  <si>
    <t>ABRAHIN</t>
  </si>
  <si>
    <t>rawan almasri</t>
  </si>
  <si>
    <t>SAKINA KDESAT</t>
  </si>
  <si>
    <t>YASIEN</t>
  </si>
  <si>
    <t>Akram</t>
  </si>
  <si>
    <t>rasha abou hamdan</t>
  </si>
  <si>
    <t>akaber henede</t>
  </si>
  <si>
    <t>faysal</t>
  </si>
  <si>
    <t>ALAA ALKATEB</t>
  </si>
  <si>
    <t>Ayat Bayad</t>
  </si>
  <si>
    <t>Omar</t>
  </si>
  <si>
    <t>IVELEEN HOUSENO</t>
  </si>
  <si>
    <t>JAMEEL</t>
  </si>
  <si>
    <t>aya almahasna</t>
  </si>
  <si>
    <t>osama</t>
  </si>
  <si>
    <t>BOUSHRA ABD ALKADER</t>
  </si>
  <si>
    <t>AHAMD</t>
  </si>
  <si>
    <t>housen</t>
  </si>
  <si>
    <t>Tamara Mohmad</t>
  </si>
  <si>
    <t>Jehad</t>
  </si>
  <si>
    <t>HALA FAREJ</t>
  </si>
  <si>
    <t>hanan alkawarit</t>
  </si>
  <si>
    <t>KHIEREA ALMOUTLAK</t>
  </si>
  <si>
    <t>Yaseen</t>
  </si>
  <si>
    <t>DIANA SAKER</t>
  </si>
  <si>
    <t>salman</t>
  </si>
  <si>
    <t>MHD MAJED</t>
  </si>
  <si>
    <t>RUKAYA ABDULFATAH</t>
  </si>
  <si>
    <t>RANA ABO AISHA</t>
  </si>
  <si>
    <t>RANDA ALLOUSH</t>
  </si>
  <si>
    <t>nabeel</t>
  </si>
  <si>
    <t>MHD JAMAL</t>
  </si>
  <si>
    <t>sndos alali</t>
  </si>
  <si>
    <t>ISSAM</t>
  </si>
  <si>
    <t>SALEM</t>
  </si>
  <si>
    <t>FATIMA ALALI</t>
  </si>
  <si>
    <t>HESHAM</t>
  </si>
  <si>
    <t>kamelya amer</t>
  </si>
  <si>
    <t>abdo</t>
  </si>
  <si>
    <t>NOUR ALHABOUS</t>
  </si>
  <si>
    <t>ZIEAD</t>
  </si>
  <si>
    <t>ANWAR</t>
  </si>
  <si>
    <t>hoda alnasser</t>
  </si>
  <si>
    <t>sharif</t>
  </si>
  <si>
    <t>AJWAD</t>
  </si>
  <si>
    <t>AMAL ALSHAREA</t>
  </si>
  <si>
    <t>ABDULLAH</t>
  </si>
  <si>
    <t>Adnan</t>
  </si>
  <si>
    <t>Enas Khader</t>
  </si>
  <si>
    <t>Maher</t>
  </si>
  <si>
    <t>Moustfa</t>
  </si>
  <si>
    <t>Khadigah Ahmad</t>
  </si>
  <si>
    <t>Aref</t>
  </si>
  <si>
    <t>Dareen Mahsna</t>
  </si>
  <si>
    <t>DOUAA KHARAT</t>
  </si>
  <si>
    <t>Ruba Alkhatieb</t>
  </si>
  <si>
    <t>Waleed</t>
  </si>
  <si>
    <t>ranim tereh</t>
  </si>
  <si>
    <t>mohammed hasan</t>
  </si>
  <si>
    <t>Reem AlHabib</t>
  </si>
  <si>
    <t>Sofana Al Ebrahem</t>
  </si>
  <si>
    <t>Alea Tarabeshe</t>
  </si>
  <si>
    <t>Motaa</t>
  </si>
  <si>
    <t>YEHEA</t>
  </si>
  <si>
    <t>KENDA RAHMEH</t>
  </si>
  <si>
    <t>AHMAD ZIAD</t>
  </si>
  <si>
    <t>LINA HAMDAN</t>
  </si>
  <si>
    <t>EZZ EDDIN</t>
  </si>
  <si>
    <t>MARAH ALTABAA</t>
  </si>
  <si>
    <t>Manal Abo Esha</t>
  </si>
  <si>
    <t>GHASAN</t>
  </si>
  <si>
    <t>ELFAT SALOUH</t>
  </si>
  <si>
    <t>ENAAM ALAKEL</t>
  </si>
  <si>
    <t>halima alkoke</t>
  </si>
  <si>
    <t>kholod albrehe</t>
  </si>
  <si>
    <t>salama</t>
  </si>
  <si>
    <t>DARIEN MAHFOUD</t>
  </si>
  <si>
    <t>DOUAA SHOLAH</t>
  </si>
  <si>
    <t>DIANA HASAN</t>
  </si>
  <si>
    <t>RANIA AJEB</t>
  </si>
  <si>
    <t>RANEA ALBAKER</t>
  </si>
  <si>
    <t>GAMEL</t>
  </si>
  <si>
    <t>REHAM KHADAJ</t>
  </si>
  <si>
    <t>ZAHRAA ALSHADAT</t>
  </si>
  <si>
    <t xml:space="preserve">Zena  naameh </t>
  </si>
  <si>
    <t>Abd alnafe</t>
  </si>
  <si>
    <t>Hasen</t>
  </si>
  <si>
    <t>SHARIHAN ALABDALLAH ALHEDDAWI</t>
  </si>
  <si>
    <t>SAFIA HAJE SAFR</t>
  </si>
  <si>
    <t>MHD SHAWKE</t>
  </si>
  <si>
    <t>OLA WAHBI</t>
  </si>
  <si>
    <t>ABDALKAREEM</t>
  </si>
  <si>
    <t>ISMAEL</t>
  </si>
  <si>
    <t>FATIMA MOHAMMAD</t>
  </si>
  <si>
    <t>AWAD</t>
  </si>
  <si>
    <t>fatema hafez</t>
  </si>
  <si>
    <t>SALIEM</t>
  </si>
  <si>
    <t>linda DEEBOU</t>
  </si>
  <si>
    <t>MARAH MAHFOUD</t>
  </si>
  <si>
    <t>ABDO</t>
  </si>
  <si>
    <t>MANAR ALTAWEL</t>
  </si>
  <si>
    <t>SAEL</t>
  </si>
  <si>
    <t>Manal Al Hage</t>
  </si>
  <si>
    <t>MAI GHAZALA</t>
  </si>
  <si>
    <t>NOUR ALMALAH</t>
  </si>
  <si>
    <t>Khaled</t>
  </si>
  <si>
    <t>HANADE BAHEIRA</t>
  </si>
  <si>
    <t>SHEBANE</t>
  </si>
  <si>
    <t>YARA ZAHEDA</t>
  </si>
  <si>
    <t>AIMAN</t>
  </si>
  <si>
    <t>ola saeed</t>
  </si>
  <si>
    <t>rania faraj</t>
  </si>
  <si>
    <t>Rafek</t>
  </si>
  <si>
    <t>MANSOUR</t>
  </si>
  <si>
    <t>JASSEM</t>
  </si>
  <si>
    <t>Rahaf Jodia</t>
  </si>
  <si>
    <t>Adel</t>
  </si>
  <si>
    <t>REMA NASRE</t>
  </si>
  <si>
    <t>MHD NEDAL</t>
  </si>
  <si>
    <t>fatina almzor</t>
  </si>
  <si>
    <t>mhd zouher</t>
  </si>
  <si>
    <t>AMER</t>
  </si>
  <si>
    <t>nezar</t>
  </si>
  <si>
    <t xml:space="preserve">tamara  abo aziza </t>
  </si>
  <si>
    <t xml:space="preserve">adnan </t>
  </si>
  <si>
    <t>DEMA ALTOIL</t>
  </si>
  <si>
    <t>SHAMES ALDEN</t>
  </si>
  <si>
    <t>yasser</t>
  </si>
  <si>
    <t>ESRAA ALYASIEN</t>
  </si>
  <si>
    <t>asaad</t>
  </si>
  <si>
    <t>AYA ARABE KATBEHA</t>
  </si>
  <si>
    <t>RUBA ALJLAWE</t>
  </si>
  <si>
    <t>emad</t>
  </si>
  <si>
    <t>FARAH ALSBREJ</t>
  </si>
  <si>
    <t>maisam alkam</t>
  </si>
  <si>
    <t>adel</t>
  </si>
  <si>
    <t xml:space="preserve">NADA ABO ALKHER </t>
  </si>
  <si>
    <t xml:space="preserve">HASAN </t>
  </si>
  <si>
    <t>noura  almousa</t>
  </si>
  <si>
    <t xml:space="preserve">dahaam </t>
  </si>
  <si>
    <t>HANADE RAJAB</t>
  </si>
  <si>
    <t xml:space="preserve">manar  alnather </t>
  </si>
  <si>
    <t xml:space="preserve">mohamad </t>
  </si>
  <si>
    <t>ALAA ABO RASHDAN</t>
  </si>
  <si>
    <t>MOHSMMAD</t>
  </si>
  <si>
    <t>HANAN ALSHOLE</t>
  </si>
  <si>
    <t>ABD ALHAKEM</t>
  </si>
  <si>
    <t>DOUAA KHALIED</t>
  </si>
  <si>
    <t>LUBNA ABOU ALZAHAB</t>
  </si>
  <si>
    <t>Lela Alhagale</t>
  </si>
  <si>
    <t>Naef</t>
  </si>
  <si>
    <t>linda makiah</t>
  </si>
  <si>
    <t>nasouh</t>
  </si>
  <si>
    <t>DRGHAM</t>
  </si>
  <si>
    <t>Nour  Kaddour</t>
  </si>
  <si>
    <t>Mohammad Nour</t>
  </si>
  <si>
    <t>NOURSHAN ALHUSIEN</t>
  </si>
  <si>
    <t>ZAKRIHA</t>
  </si>
  <si>
    <t>NERMIN ABDO</t>
  </si>
  <si>
    <t>MAHDE</t>
  </si>
  <si>
    <t>hiba shhada</t>
  </si>
  <si>
    <t>Houda Badwe</t>
  </si>
  <si>
    <t>Mostfa</t>
  </si>
  <si>
    <t>hend belal</t>
  </si>
  <si>
    <t>mustafa</t>
  </si>
  <si>
    <t>Evan Razak</t>
  </si>
  <si>
    <t>Amad al deeyn</t>
  </si>
  <si>
    <t>TAGHRED HASOUN</t>
  </si>
  <si>
    <t>FRHAT</t>
  </si>
  <si>
    <t>ESRAA KHDER</t>
  </si>
  <si>
    <t>AEZ ALDDIEN</t>
  </si>
  <si>
    <t>Asmaa Alshowiki</t>
  </si>
  <si>
    <t>Naser Al-deen</t>
  </si>
  <si>
    <t>ASIL DUKMAK</t>
  </si>
  <si>
    <t>FAEZ</t>
  </si>
  <si>
    <t>Ali</t>
  </si>
  <si>
    <t>Alaa Alhudhud</t>
  </si>
  <si>
    <t>Mustafa</t>
  </si>
  <si>
    <t>ALAA GHAEAD</t>
  </si>
  <si>
    <t>iman salakha</t>
  </si>
  <si>
    <t>HATEM</t>
  </si>
  <si>
    <t>BSHRA ALMOTY</t>
  </si>
  <si>
    <t>WAHEED</t>
  </si>
  <si>
    <t>BUSHRA ALHIRBAWI</t>
  </si>
  <si>
    <t>OMAR</t>
  </si>
  <si>
    <t>FAYEZ</t>
  </si>
  <si>
    <t>BAYAN ALHARASH</t>
  </si>
  <si>
    <t>mohamaad</t>
  </si>
  <si>
    <t>khetam soltan</t>
  </si>
  <si>
    <t>mpohammad</t>
  </si>
  <si>
    <t>KHOLOD DEKKO</t>
  </si>
  <si>
    <t>ABDULMAJID</t>
  </si>
  <si>
    <t>DANA AL OLBY</t>
  </si>
  <si>
    <t xml:space="preserve">MOHAMMAD </t>
  </si>
  <si>
    <t>MHD BASHAR</t>
  </si>
  <si>
    <t>RAMA MOUSA</t>
  </si>
  <si>
    <t>MHD SALAH</t>
  </si>
  <si>
    <t>roba  alrabdawe</t>
  </si>
  <si>
    <t xml:space="preserve">mamdooh </t>
  </si>
  <si>
    <t>RAZAN IBRAHIEM</t>
  </si>
  <si>
    <t>raghdaa khabbaz</t>
  </si>
  <si>
    <t>ahmad moumen</t>
  </si>
  <si>
    <t>Salem</t>
  </si>
  <si>
    <t>RAHAF ALDOBOSH</t>
  </si>
  <si>
    <t>RIMA ALKHARJ</t>
  </si>
  <si>
    <t>MHD AMEEN</t>
  </si>
  <si>
    <t>MHD FAWAZ</t>
  </si>
  <si>
    <t>ZIENAB ISMAEL</t>
  </si>
  <si>
    <t>Zinab Mansour</t>
  </si>
  <si>
    <t>Housam</t>
  </si>
  <si>
    <t>ZIENA ISMAEL</t>
  </si>
  <si>
    <t>SARA ABOU LZAHAB</t>
  </si>
  <si>
    <t>SAMAR KHAMIES</t>
  </si>
  <si>
    <t>sewar tobaje</t>
  </si>
  <si>
    <t>nizar</t>
  </si>
  <si>
    <t>Souzan Alyounes</t>
  </si>
  <si>
    <t>Wael</t>
  </si>
  <si>
    <t>swzan zaid</t>
  </si>
  <si>
    <t>safa tanta</t>
  </si>
  <si>
    <t>sleman</t>
  </si>
  <si>
    <t>SAFAA BADDAH</t>
  </si>
  <si>
    <t>ola baqli</t>
  </si>
  <si>
    <t>talib</t>
  </si>
  <si>
    <t>FARAH ALMAGHRBIE</t>
  </si>
  <si>
    <t>LOBABA AJAJ</t>
  </si>
  <si>
    <t>lama wees</t>
  </si>
  <si>
    <t>maher</t>
  </si>
  <si>
    <t>layal alali</t>
  </si>
  <si>
    <t>laila alabed</t>
  </si>
  <si>
    <t>fayz</t>
  </si>
  <si>
    <t>MAYADA ALKATRIB</t>
  </si>
  <si>
    <t>OSAMA</t>
  </si>
  <si>
    <t>BARAKAT</t>
  </si>
  <si>
    <t>Nance Makhlof</t>
  </si>
  <si>
    <t>Smamer</t>
  </si>
  <si>
    <t>nahed  hjleh</t>
  </si>
  <si>
    <t>nazem</t>
  </si>
  <si>
    <t>mohammad saeed</t>
  </si>
  <si>
    <t>NEMHA BETAR</t>
  </si>
  <si>
    <t>NOOR TAKTAK</t>
  </si>
  <si>
    <t>ABDALRAHMAN</t>
  </si>
  <si>
    <t>SAMI</t>
  </si>
  <si>
    <t>huda tarraf</t>
  </si>
  <si>
    <t>BASHIER</t>
  </si>
  <si>
    <t>HAIFAA QASSAM</t>
  </si>
  <si>
    <t>ABDULKADER</t>
  </si>
  <si>
    <t>WAFAA ALSHAER</t>
  </si>
  <si>
    <t>FAWZI</t>
  </si>
  <si>
    <t>WALAA ALHOMSE ALSHAHER B ALAZRAKK</t>
  </si>
  <si>
    <t>MHD IBRAHIEM</t>
  </si>
  <si>
    <t>yara  al halabi</t>
  </si>
  <si>
    <t>YARA SHAHEEN</t>
  </si>
  <si>
    <t>HELAL</t>
  </si>
  <si>
    <t>ALAA ALMAZLOUM</t>
  </si>
  <si>
    <t>AMANI JOHER</t>
  </si>
  <si>
    <t>AMAL ALOKDEH</t>
  </si>
  <si>
    <t xml:space="preserve">AMNA ENAWEI </t>
  </si>
  <si>
    <t>ZKY</t>
  </si>
  <si>
    <t>RAMA ALJDAN</t>
  </si>
  <si>
    <t>RAWAN ALHABET</t>
  </si>
  <si>
    <t>HANE</t>
  </si>
  <si>
    <t>REEM HANNOUF</t>
  </si>
  <si>
    <t>RIMA KHALLAF</t>
  </si>
  <si>
    <t>AFEEF</t>
  </si>
  <si>
    <t>RIHAM SHAMANDOUR</t>
  </si>
  <si>
    <t>ZAMZAM ALHAJ</t>
  </si>
  <si>
    <t>TAYSIR</t>
  </si>
  <si>
    <t>ZIEANB ALDAGHLE</t>
  </si>
  <si>
    <t>Ayman</t>
  </si>
  <si>
    <t>sara azzam</t>
  </si>
  <si>
    <t>salah</t>
  </si>
  <si>
    <t>BASSAM</t>
  </si>
  <si>
    <t>samaah  alrifae</t>
  </si>
  <si>
    <t xml:space="preserve">mhd talib </t>
  </si>
  <si>
    <t>shrok alnasar</t>
  </si>
  <si>
    <t>naje</t>
  </si>
  <si>
    <t>Shrouq  Abedalrahman</t>
  </si>
  <si>
    <t>Nabeel</t>
  </si>
  <si>
    <t>OLA YOUSSEF</t>
  </si>
  <si>
    <t>ghazal ahmad</t>
  </si>
  <si>
    <t>FARDOUS ALBDEWE</t>
  </si>
  <si>
    <t>KAREM</t>
  </si>
  <si>
    <t>LAMIS HATAHET</t>
  </si>
  <si>
    <t>MAMDOUH</t>
  </si>
  <si>
    <t>manal alfahed</t>
  </si>
  <si>
    <t>wahab</t>
  </si>
  <si>
    <t>MHD SAIED</t>
  </si>
  <si>
    <t>NEDAA SAMIER</t>
  </si>
  <si>
    <t>NAEMA WANOUS</t>
  </si>
  <si>
    <t>NIEZAR</t>
  </si>
  <si>
    <t>Nurjan Gairley</t>
  </si>
  <si>
    <t>yasir</t>
  </si>
  <si>
    <t>ABD ALKADER</t>
  </si>
  <si>
    <t>HEBA ABD ALNABE</t>
  </si>
  <si>
    <t>HUDA QOTAB</t>
  </si>
  <si>
    <t>MOH NABEL</t>
  </si>
  <si>
    <t>HADIL BURGHLIH</t>
  </si>
  <si>
    <t>AZZO</t>
  </si>
  <si>
    <t>HANAA MOHAMAD</t>
  </si>
  <si>
    <t>haifaa arbsh</t>
  </si>
  <si>
    <t>hasem</t>
  </si>
  <si>
    <t>walaa alsaed</t>
  </si>
  <si>
    <t xml:space="preserve">walaa  beko </t>
  </si>
  <si>
    <t xml:space="preserve">marwan </t>
  </si>
  <si>
    <t>MAMOUN</t>
  </si>
  <si>
    <t>SHEREN ALJEROUDI</t>
  </si>
  <si>
    <t>MHD IHSAN</t>
  </si>
  <si>
    <t>SAFWAN</t>
  </si>
  <si>
    <t>ESRAA SHHADA</t>
  </si>
  <si>
    <t>FUISAL</t>
  </si>
  <si>
    <t>esraa mohamad</t>
  </si>
  <si>
    <t>hithm</t>
  </si>
  <si>
    <t>ebrahim</t>
  </si>
  <si>
    <t>Alaa Noure Alsalem</t>
  </si>
  <si>
    <t>JEHAD</t>
  </si>
  <si>
    <t>INTESAR ALKESRE</t>
  </si>
  <si>
    <t>ELAF ABED</t>
  </si>
  <si>
    <t>GHAZE</t>
  </si>
  <si>
    <t>EMAN KRKOURA</t>
  </si>
  <si>
    <t>ENAS ABOU NASSAR</t>
  </si>
  <si>
    <t>NASSAR</t>
  </si>
  <si>
    <t>MOHAMAD BASEM</t>
  </si>
  <si>
    <t>BATOUL ASEI</t>
  </si>
  <si>
    <t>HEKMAT</t>
  </si>
  <si>
    <t>BAYAN ALKASEM</t>
  </si>
  <si>
    <t>TALA CHARIF</t>
  </si>
  <si>
    <t>CHARIF</t>
  </si>
  <si>
    <t>JOMANA AHMAD</t>
  </si>
  <si>
    <t>HANAN ALBOSH</t>
  </si>
  <si>
    <t>KHLOUD ABDULLATIF</t>
  </si>
  <si>
    <t>BAHJAT</t>
  </si>
  <si>
    <t>DALIA MOSALAM</t>
  </si>
  <si>
    <t>DENA ALHAMWE</t>
  </si>
  <si>
    <t>HAMED</t>
  </si>
  <si>
    <t xml:space="preserve">RUBA ALSAGHEER </t>
  </si>
  <si>
    <t>RASHA ALAYAN</t>
  </si>
  <si>
    <t>ranin  shalalsh</t>
  </si>
  <si>
    <t xml:space="preserve">ghanem </t>
  </si>
  <si>
    <t>RAHAF SHEIKH MKHANEK</t>
  </si>
  <si>
    <t>MOHAMAD MARWAN</t>
  </si>
  <si>
    <t>rahaf aboud</t>
  </si>
  <si>
    <t>feras</t>
  </si>
  <si>
    <t>RAHAF YEHEA</t>
  </si>
  <si>
    <t>rawan jamool</t>
  </si>
  <si>
    <t>ROULA KZIH</t>
  </si>
  <si>
    <t>REEM HAIDER</t>
  </si>
  <si>
    <t>REEM MARZA</t>
  </si>
  <si>
    <t>sara  alasaad</t>
  </si>
  <si>
    <t xml:space="preserve">hasn </t>
  </si>
  <si>
    <t>Sally Almakare</t>
  </si>
  <si>
    <t>SALMA ALBAHRA</t>
  </si>
  <si>
    <t>Samar  Abdulanbi</t>
  </si>
  <si>
    <t>Muhamad</t>
  </si>
  <si>
    <t>SONIA DOBA</t>
  </si>
  <si>
    <t>ABD ALMAJID</t>
  </si>
  <si>
    <t>Sham round</t>
  </si>
  <si>
    <t>muhamad ridwan</t>
  </si>
  <si>
    <t>ABEER ALSHEIKH KWEIDER</t>
  </si>
  <si>
    <t>ATTAA MHAWESH</t>
  </si>
  <si>
    <t>FATIN FAKJANY</t>
  </si>
  <si>
    <t>FATIMA ALI</t>
  </si>
  <si>
    <t>Lama Kewan</t>
  </si>
  <si>
    <t>Esam</t>
  </si>
  <si>
    <t>layla sakman</t>
  </si>
  <si>
    <t>leen almoslly</t>
  </si>
  <si>
    <t>MWAFAK</t>
  </si>
  <si>
    <t>MARY JRRJOUS</t>
  </si>
  <si>
    <t>MARWA SOUKIHA</t>
  </si>
  <si>
    <t>AKEL</t>
  </si>
  <si>
    <t>ABD ALHAMED</t>
  </si>
  <si>
    <t>MESAA DAYOB</t>
  </si>
  <si>
    <t>NSOUR ALHAMEED ALABD ALLAH</t>
  </si>
  <si>
    <t>NAHLA ALAHMAD</t>
  </si>
  <si>
    <t>nour  al sakka</t>
  </si>
  <si>
    <t>motaz</t>
  </si>
  <si>
    <t>NOOR GHOTHANI</t>
  </si>
  <si>
    <t>MOHAMED MOTEA</t>
  </si>
  <si>
    <t>nour lessa almonjed</t>
  </si>
  <si>
    <t>NORMAN DABAS</t>
  </si>
  <si>
    <t>JAWDAT</t>
  </si>
  <si>
    <t>HANADI SABBAN</t>
  </si>
  <si>
    <t>Wafaa Amore</t>
  </si>
  <si>
    <t>YASMIN AAMAA</t>
  </si>
  <si>
    <t>SALAM ALSHEIKH</t>
  </si>
  <si>
    <t>AZRAA ALATWHA</t>
  </si>
  <si>
    <t>hanan shlbi</t>
  </si>
  <si>
    <t>mohamad fateh</t>
  </si>
  <si>
    <t>SAMEER</t>
  </si>
  <si>
    <t>AREEJ NAJY</t>
  </si>
  <si>
    <t>ESRAA MOHEE EDDIN</t>
  </si>
  <si>
    <t>SOLAIMAN</t>
  </si>
  <si>
    <t>ALAA ALAKSHAR</t>
  </si>
  <si>
    <t>MHD ALKHIER</t>
  </si>
  <si>
    <t>ALBATOUL ALALI</t>
  </si>
  <si>
    <t>YOUNEIS</t>
  </si>
  <si>
    <t>elaham masouad</t>
  </si>
  <si>
    <t>nawaf</t>
  </si>
  <si>
    <t>AMIRE SHARAF</t>
  </si>
  <si>
    <t>ALAA ALDIEN</t>
  </si>
  <si>
    <t>ANWAR SMNI</t>
  </si>
  <si>
    <t>AYAT ALIBRAHIEM</t>
  </si>
  <si>
    <t>HAFEZ</t>
  </si>
  <si>
    <t>BARAA MANSOUR</t>
  </si>
  <si>
    <t>SHAREF</t>
  </si>
  <si>
    <t>tasneem altaleb</t>
  </si>
  <si>
    <t>yoqa baker</t>
  </si>
  <si>
    <t>baker</t>
  </si>
  <si>
    <t>JEHAN ALGHAZALE</t>
  </si>
  <si>
    <t>ABD ALATEF</t>
  </si>
  <si>
    <t>hanan alhariri</t>
  </si>
  <si>
    <t>abdoulrahim</t>
  </si>
  <si>
    <t>HANIN HAMAD</t>
  </si>
  <si>
    <t>DANIA MENAAM</t>
  </si>
  <si>
    <t xml:space="preserve">doaa  aldahouk </t>
  </si>
  <si>
    <t xml:space="preserve">khaled </t>
  </si>
  <si>
    <t>DIANA ALSHAREF</t>
  </si>
  <si>
    <t>DIMA BAKAR</t>
  </si>
  <si>
    <t>RAMA ALASAAD</t>
  </si>
  <si>
    <t>MARWAN</t>
  </si>
  <si>
    <t>RAMA SULIMAN</t>
  </si>
  <si>
    <t>YASIN</t>
  </si>
  <si>
    <t>ROBA ALKEDH</t>
  </si>
  <si>
    <t>ROQAYA IDELBI</t>
  </si>
  <si>
    <t>RAND ALSAMRRAEE</t>
  </si>
  <si>
    <t>AAMER</t>
  </si>
  <si>
    <t>REHAM SALEM</t>
  </si>
  <si>
    <t>rahaf ali</t>
  </si>
  <si>
    <t>faeq</t>
  </si>
  <si>
    <t>RAWAN ABD ALKADER</t>
  </si>
  <si>
    <t>ROLA FASHTOK</t>
  </si>
  <si>
    <t>KHEDER</t>
  </si>
  <si>
    <t>REEM AHMAD</t>
  </si>
  <si>
    <t>zenab hermez</t>
  </si>
  <si>
    <t>SARHA ALKHOURE</t>
  </si>
  <si>
    <t>AMEL</t>
  </si>
  <si>
    <t>SARAH ALSULIMAN</t>
  </si>
  <si>
    <t>SAWSAN ALI</t>
  </si>
  <si>
    <t>shefaa alkhaled</t>
  </si>
  <si>
    <t>afraa abd albne</t>
  </si>
  <si>
    <t>oula aldreebe</t>
  </si>
  <si>
    <t>abd alhkim</t>
  </si>
  <si>
    <t>fada alhasan</t>
  </si>
  <si>
    <t>LAILA AZZAWI</t>
  </si>
  <si>
    <t>maram almohammad</t>
  </si>
  <si>
    <t>MARAH FALLOUH</t>
  </si>
  <si>
    <t>JOUHAR</t>
  </si>
  <si>
    <t>MARIAM ABAZA</t>
  </si>
  <si>
    <t>MOUNA ALHAMED</t>
  </si>
  <si>
    <t>AZEZ</t>
  </si>
  <si>
    <t>nour  shehade</t>
  </si>
  <si>
    <t>mouhamed araby</t>
  </si>
  <si>
    <t>WAEL</t>
  </si>
  <si>
    <t>HAZAR ALATEK</t>
  </si>
  <si>
    <t>AMAR</t>
  </si>
  <si>
    <t>walaa hamdan swan</t>
  </si>
  <si>
    <t>SOUNIA SHARAF</t>
  </si>
  <si>
    <t>Hayaa Toka</t>
  </si>
  <si>
    <t>Haseen</t>
  </si>
  <si>
    <t>RANEEM WOBBI</t>
  </si>
  <si>
    <t>HUSIN</t>
  </si>
  <si>
    <t>mamoun</t>
  </si>
  <si>
    <t>samar alshalati</t>
  </si>
  <si>
    <t>nouredden</t>
  </si>
  <si>
    <t>RAFEEF ALBOUSHI</t>
  </si>
  <si>
    <t>hiam ali</t>
  </si>
  <si>
    <t>MAHASEN DURA</t>
  </si>
  <si>
    <t>afraa maya</t>
  </si>
  <si>
    <t>elham youssef</t>
  </si>
  <si>
    <t>mansour</t>
  </si>
  <si>
    <t>rwah salameh</t>
  </si>
  <si>
    <t>walid</t>
  </si>
  <si>
    <t>eftekar sharaf</t>
  </si>
  <si>
    <t>ALAA ALKRDE</t>
  </si>
  <si>
    <t>ZOUHIER</t>
  </si>
  <si>
    <t>Alaa Kador</t>
  </si>
  <si>
    <t>Kher Allah</t>
  </si>
  <si>
    <t>ALAA ALKATAF</t>
  </si>
  <si>
    <t>NAIEF</t>
  </si>
  <si>
    <t>AMANI BATHA</t>
  </si>
  <si>
    <t>HASSAN</t>
  </si>
  <si>
    <t>ANSAF SOLAIMAN</t>
  </si>
  <si>
    <t>MONEEF</t>
  </si>
  <si>
    <t>Ayat Drwesh</t>
  </si>
  <si>
    <t xml:space="preserve">enas  alhsaen </t>
  </si>
  <si>
    <t>enass alnajar</t>
  </si>
  <si>
    <t>FARED</t>
  </si>
  <si>
    <t>Batol Satof</t>
  </si>
  <si>
    <t>BARAA SHAAR</t>
  </si>
  <si>
    <t>moner</t>
  </si>
  <si>
    <t>Boshra Al Sead</t>
  </si>
  <si>
    <t>Radwan</t>
  </si>
  <si>
    <t>BOSHRA ALISSA</t>
  </si>
  <si>
    <t>ZAEYAN</t>
  </si>
  <si>
    <t>BOSHRA MOHAMMAD</t>
  </si>
  <si>
    <t>Tagred Nahla</t>
  </si>
  <si>
    <t>THANEAA ALABDULLAH</t>
  </si>
  <si>
    <t>JOMAN ALSAWADI</t>
  </si>
  <si>
    <t>jomana dahla</t>
  </si>
  <si>
    <t>mohmad noor aldeen</t>
  </si>
  <si>
    <t>JOULIEN JREJES</t>
  </si>
  <si>
    <t>HAMEDA ALMOHAMMED ALAABER</t>
  </si>
  <si>
    <t>hanan alawwam</t>
  </si>
  <si>
    <t>nawwaf</t>
  </si>
  <si>
    <t>HANEN ALI</t>
  </si>
  <si>
    <t>HARES</t>
  </si>
  <si>
    <t>KHAWLA SHAERIA</t>
  </si>
  <si>
    <t>HAMADA</t>
  </si>
  <si>
    <t>DANA MOHAMMED</t>
  </si>
  <si>
    <t>dania khalof</t>
  </si>
  <si>
    <t>abdullah</t>
  </si>
  <si>
    <t>DOUAA WARAK</t>
  </si>
  <si>
    <t>JALAL</t>
  </si>
  <si>
    <t>Kamal</t>
  </si>
  <si>
    <t>ZOUHAIR</t>
  </si>
  <si>
    <t>RAZAN HOURANE</t>
  </si>
  <si>
    <t>rashed</t>
  </si>
  <si>
    <t>RAWDA ALMFLEH</t>
  </si>
  <si>
    <t>ABD ALGHFOUR</t>
  </si>
  <si>
    <t>mahmud</t>
  </si>
  <si>
    <t>RAFAH ASAAD ALI</t>
  </si>
  <si>
    <t>KHDER</t>
  </si>
  <si>
    <t>rokaea hasan</t>
  </si>
  <si>
    <t>RANA ALBOUGHA</t>
  </si>
  <si>
    <t>Rana Alshalaty</t>
  </si>
  <si>
    <t>Mod Mouataz</t>
  </si>
  <si>
    <t>RANIM AHMAD</t>
  </si>
  <si>
    <t>WALID</t>
  </si>
  <si>
    <t>REHAM SAKER</t>
  </si>
  <si>
    <t>RAHAF ABO REKBA</t>
  </si>
  <si>
    <t>Rahaf Habib</t>
  </si>
  <si>
    <t>Mohammed</t>
  </si>
  <si>
    <t>rahaf dhaw</t>
  </si>
  <si>
    <t>issam</t>
  </si>
  <si>
    <t>RAHAF MUSTAFA</t>
  </si>
  <si>
    <t>REEM ALBHLWAN</t>
  </si>
  <si>
    <t>REMA ALAWAR</t>
  </si>
  <si>
    <t>AMMAR</t>
  </si>
  <si>
    <t>salam alahmad</t>
  </si>
  <si>
    <t>barakat</t>
  </si>
  <si>
    <t>SALAM RAHEL</t>
  </si>
  <si>
    <t>SAMAH HAMED</t>
  </si>
  <si>
    <t>SAMAR DEBO</t>
  </si>
  <si>
    <t>SUMIA HIESHAN</t>
  </si>
  <si>
    <t>MHD FAYEZ</t>
  </si>
  <si>
    <t>radwan</t>
  </si>
  <si>
    <t>DOHA ALNSERAT</t>
  </si>
  <si>
    <t>GHALIA ALMASRI</t>
  </si>
  <si>
    <t>GHROB ALRMAN</t>
  </si>
  <si>
    <t>GHOFRAN ALAHMAD</t>
  </si>
  <si>
    <t>GHOFRAN AMMAR</t>
  </si>
  <si>
    <t>hgaeth mhanna</t>
  </si>
  <si>
    <t>eily</t>
  </si>
  <si>
    <t>Gedaa Khase</t>
  </si>
  <si>
    <t>MUSTAFA</t>
  </si>
  <si>
    <t>FOUTOUN KZEIZ</t>
  </si>
  <si>
    <t>farah moustafa</t>
  </si>
  <si>
    <t>fisal</t>
  </si>
  <si>
    <t>RAMEZ</t>
  </si>
  <si>
    <t>kafa alhamod</t>
  </si>
  <si>
    <t>hsien</t>
  </si>
  <si>
    <t>LOUBNA ALABED ALRZAK</t>
  </si>
  <si>
    <t>lama shahin</t>
  </si>
  <si>
    <t>LINA ALYASEIN</t>
  </si>
  <si>
    <t>MARYA ZEAZ</t>
  </si>
  <si>
    <t>Mahasen Abo Alkas</t>
  </si>
  <si>
    <t>Nour Aldeen</t>
  </si>
  <si>
    <t>marah  al horani</t>
  </si>
  <si>
    <t>Marah Alsehnawe</t>
  </si>
  <si>
    <t>marwa alfarekh</t>
  </si>
  <si>
    <t>MARIAM ALI</t>
  </si>
  <si>
    <t>HUSSAM</t>
  </si>
  <si>
    <t>Malak Awata</t>
  </si>
  <si>
    <t>Jamal</t>
  </si>
  <si>
    <t>MNOUR DRDRE</t>
  </si>
  <si>
    <t>MHD RAJAE</t>
  </si>
  <si>
    <t>mona abo shella</t>
  </si>
  <si>
    <t>MONA KAHMOUZ</t>
  </si>
  <si>
    <t>MIRA ALTABAA</t>
  </si>
  <si>
    <t>MPYALDEEN</t>
  </si>
  <si>
    <t>NADIA ALOMARI</t>
  </si>
  <si>
    <t>ISSA</t>
  </si>
  <si>
    <t>MHD DEEB</t>
  </si>
  <si>
    <t>nour abou assaf</t>
  </si>
  <si>
    <t>hanie</t>
  </si>
  <si>
    <t>HAMOUD</t>
  </si>
  <si>
    <t>NOURGEEN BELAL</t>
  </si>
  <si>
    <t xml:space="preserve">MHD ALI </t>
  </si>
  <si>
    <t>HEBA KHALOUF</t>
  </si>
  <si>
    <t>LORANCE</t>
  </si>
  <si>
    <t>HEBA ALKHDER</t>
  </si>
  <si>
    <t>ABD ALMOUHSEN</t>
  </si>
  <si>
    <t>HADEL DEAB ALREFAE</t>
  </si>
  <si>
    <t>HANAA ALDERI</t>
  </si>
  <si>
    <t>WAFEKA ALDKAK</t>
  </si>
  <si>
    <t>GAZWAN</t>
  </si>
  <si>
    <t>WALAA YOUSIEF</t>
  </si>
  <si>
    <t>YOUSRA ALHAMADA</t>
  </si>
  <si>
    <t>esraa hlewa</t>
  </si>
  <si>
    <t>ASMAA IBRAHIEM</t>
  </si>
  <si>
    <t>ELHAM ALSWADE</t>
  </si>
  <si>
    <t>DAROUESH</t>
  </si>
  <si>
    <t>BOTHINA ALI</t>
  </si>
  <si>
    <t>Tahani Altinawi</t>
  </si>
  <si>
    <t>MHD Khair</t>
  </si>
  <si>
    <t>tharwa tharwa</t>
  </si>
  <si>
    <t>fozi</t>
  </si>
  <si>
    <t>khoolod whb</t>
  </si>
  <si>
    <t>shakib</t>
  </si>
  <si>
    <t>rama  aldarwish</t>
  </si>
  <si>
    <t>mojahed</t>
  </si>
  <si>
    <t>rama  khadra</t>
  </si>
  <si>
    <t>nageh</t>
  </si>
  <si>
    <t>ruba almustafa</t>
  </si>
  <si>
    <t>RAGHDA AMOURI</t>
  </si>
  <si>
    <t>ASAAD</t>
  </si>
  <si>
    <t>ROUKIA MOHAMMAD</t>
  </si>
  <si>
    <t>ABD ALGHAFOUR</t>
  </si>
  <si>
    <t>Abd Allah</t>
  </si>
  <si>
    <t>Fouad</t>
  </si>
  <si>
    <t>REMA SOUFAN</t>
  </si>
  <si>
    <t>Samer Alrefae</t>
  </si>
  <si>
    <t>SAMER aLaLOSH</t>
  </si>
  <si>
    <t>SHAZA ALKHWALDA</t>
  </si>
  <si>
    <t>Shaza Baseke</t>
  </si>
  <si>
    <t>Abdo</t>
  </si>
  <si>
    <t>EZAH AHMAD</t>
  </si>
  <si>
    <t>SUEID</t>
  </si>
  <si>
    <t>OLA  IBRAHIEM</t>
  </si>
  <si>
    <t>Faten Zahed</t>
  </si>
  <si>
    <t>Mohmad Ali</t>
  </si>
  <si>
    <t>faten falhoot</t>
  </si>
  <si>
    <t>foaad</t>
  </si>
  <si>
    <t>Fatema Eshak</t>
  </si>
  <si>
    <t>AbD AlFatah</t>
  </si>
  <si>
    <t>marwa hamed</t>
  </si>
  <si>
    <t>MANAL TOUTANJE</t>
  </si>
  <si>
    <t>NANI</t>
  </si>
  <si>
    <t>MAYSSA ALHORE</t>
  </si>
  <si>
    <t>NEMAN</t>
  </si>
  <si>
    <t>NAJAH ALSALEM</t>
  </si>
  <si>
    <t>SAIED</t>
  </si>
  <si>
    <t>nour barawi</t>
  </si>
  <si>
    <t>mohammad walid</t>
  </si>
  <si>
    <t>NOUR  MSHIKHS</t>
  </si>
  <si>
    <t>ABDULFATH</t>
  </si>
  <si>
    <t>naerouz awad</t>
  </si>
  <si>
    <t>anwar</t>
  </si>
  <si>
    <t>HUDA ALAABER</t>
  </si>
  <si>
    <t>QWEIDER</t>
  </si>
  <si>
    <t>HANAA KHALIL</t>
  </si>
  <si>
    <t>helana maklad</t>
  </si>
  <si>
    <t>WAAD ALAWAR</t>
  </si>
  <si>
    <t>ABDALMWLA</t>
  </si>
  <si>
    <t>waed alhadi</t>
  </si>
  <si>
    <t>Banan Baker</t>
  </si>
  <si>
    <t>mayson  braze</t>
  </si>
  <si>
    <t>mhd adnan</t>
  </si>
  <si>
    <t>MHD HAITHAM</t>
  </si>
  <si>
    <t>rabeaa alkahwaji</t>
  </si>
  <si>
    <t>RAWHA HASON</t>
  </si>
  <si>
    <t>NKOULA</t>
  </si>
  <si>
    <t>SULIMAN ALKHATAB</t>
  </si>
  <si>
    <t>JABER</t>
  </si>
  <si>
    <t>THANAA MAHMOUD</t>
  </si>
  <si>
    <t>NOURA ALRAJOLA</t>
  </si>
  <si>
    <t>FAROUQ</t>
  </si>
  <si>
    <t>Noran Jamal Al-Din</t>
  </si>
  <si>
    <t>Benefits</t>
  </si>
  <si>
    <t>ayat  shameea</t>
  </si>
  <si>
    <t xml:space="preserve">ranim  abo alkhir </t>
  </si>
  <si>
    <t>ESAM</t>
  </si>
  <si>
    <t>raefa bakar</t>
  </si>
  <si>
    <t>ARFAN</t>
  </si>
  <si>
    <t>RANIM ALHEBJ</t>
  </si>
  <si>
    <t>Zenab Ahmed</t>
  </si>
  <si>
    <t>Abd Al Azez</t>
  </si>
  <si>
    <t>baraaa alsebrani</t>
  </si>
  <si>
    <t>Ahmed</t>
  </si>
  <si>
    <t xml:space="preserve">fatima molhem </t>
  </si>
  <si>
    <t>NABEEL</t>
  </si>
  <si>
    <t>LOBANA HASAN</t>
  </si>
  <si>
    <t>naseem</t>
  </si>
  <si>
    <t>RAGHAD ALHDRE</t>
  </si>
  <si>
    <t>EVLEN IBRAHIEM</t>
  </si>
  <si>
    <t>amira ayab agha</t>
  </si>
  <si>
    <t>BOUSHRA ALKAWA</t>
  </si>
  <si>
    <t>MHD AMEIN</t>
  </si>
  <si>
    <t>HANAN SHEHADA</t>
  </si>
  <si>
    <t>Dina Sadat</t>
  </si>
  <si>
    <t>Abdul Razzak</t>
  </si>
  <si>
    <t>rabaa moil</t>
  </si>
  <si>
    <t>Shaza Al Nablse</t>
  </si>
  <si>
    <t>OLA KHADRA</t>
  </si>
  <si>
    <t>TAAN</t>
  </si>
  <si>
    <t>LOBNA OTHMAN</t>
  </si>
  <si>
    <t>LAMEES ALI</t>
  </si>
  <si>
    <t>ISKANDER</t>
  </si>
  <si>
    <t>NOUR MATAR</t>
  </si>
  <si>
    <t>ABDALLAH</t>
  </si>
  <si>
    <t>hamsa morshed</t>
  </si>
  <si>
    <t>YASMIN ALHUSSAIN</t>
  </si>
  <si>
    <t>ALANOUD ALWETE</t>
  </si>
  <si>
    <t>LINA ALNAJAR</t>
  </si>
  <si>
    <t>Abd Alaah</t>
  </si>
  <si>
    <t>Nadem</t>
  </si>
  <si>
    <t>REEM ZAIN</t>
  </si>
  <si>
    <t>NASEM</t>
  </si>
  <si>
    <t>ghadeer alhorani</t>
  </si>
  <si>
    <t>alaa</t>
  </si>
  <si>
    <t>MARAM GAWASH</t>
  </si>
  <si>
    <t>Walaa alsafadi</t>
  </si>
  <si>
    <t>mohammad tayseer</t>
  </si>
  <si>
    <t>SALAM BARAKAT</t>
  </si>
  <si>
    <t>noor mohamad</t>
  </si>
  <si>
    <t>mohmad kher</t>
  </si>
  <si>
    <t>walaa taery</t>
  </si>
  <si>
    <t>Jelnar AlAlosh AlZean</t>
  </si>
  <si>
    <t>rabaa naser</t>
  </si>
  <si>
    <t>fahd</t>
  </si>
  <si>
    <t>SALLY HOMSE</t>
  </si>
  <si>
    <t>ELIAS</t>
  </si>
  <si>
    <t>GHALIA ALHALLAK</t>
  </si>
  <si>
    <t>ZUHAIR</t>
  </si>
  <si>
    <t>Maysaa Al Mohmad</t>
  </si>
  <si>
    <t>noor rashed</t>
  </si>
  <si>
    <t>ismael</t>
  </si>
  <si>
    <t>nour alhouda</t>
  </si>
  <si>
    <t xml:space="preserve">mohammad ziad </t>
  </si>
  <si>
    <t>WALAA MANSOUR</t>
  </si>
  <si>
    <t>ajwaa mosleh</t>
  </si>
  <si>
    <t>AYAD</t>
  </si>
  <si>
    <t>ABDULRAZAK</t>
  </si>
  <si>
    <t>ayat shaaria</t>
  </si>
  <si>
    <t xml:space="preserve">abd alkarim </t>
  </si>
  <si>
    <t>HUSIEEN</t>
  </si>
  <si>
    <t xml:space="preserve">SAFA  SHWRABA </t>
  </si>
  <si>
    <t>SAFEA JAMOUS</t>
  </si>
  <si>
    <t>esmat alfares</t>
  </si>
  <si>
    <t>FATEMA SNOBAR</t>
  </si>
  <si>
    <t>FARAH ALDAAS</t>
  </si>
  <si>
    <t>MARAH TAHER</t>
  </si>
  <si>
    <t>REFAT</t>
  </si>
  <si>
    <t>ALSAR MAHMOUD</t>
  </si>
  <si>
    <t>Dalya Alzahnan</t>
  </si>
  <si>
    <t>Shahada</t>
  </si>
  <si>
    <t>rama wena</t>
  </si>
  <si>
    <t>zohair</t>
  </si>
  <si>
    <t>rasha knbr</t>
  </si>
  <si>
    <t>abd alatef</t>
  </si>
  <si>
    <t>RASHA WAHBI</t>
  </si>
  <si>
    <t>RAWABE ALBAKER</t>
  </si>
  <si>
    <t>SONIA HAMOUD</t>
  </si>
  <si>
    <t>Doha Sabahea</t>
  </si>
  <si>
    <t>Abd AlSlam</t>
  </si>
  <si>
    <t>ABEER MANDO</t>
  </si>
  <si>
    <t>sami</t>
  </si>
  <si>
    <t>maysaa alshalabi</t>
  </si>
  <si>
    <t>WEJDAN ALHALAK</t>
  </si>
  <si>
    <t>NOURE</t>
  </si>
  <si>
    <t>Wafaa Shabaan</t>
  </si>
  <si>
    <t>Wafaa Koka</t>
  </si>
  <si>
    <t>Abd AlAzez</t>
  </si>
  <si>
    <t>Areg Rabee</t>
  </si>
  <si>
    <t>Momad Safoh</t>
  </si>
  <si>
    <t>Asmaa AlKelae</t>
  </si>
  <si>
    <t>Yoseef</t>
  </si>
  <si>
    <t>EMAN ALRWAD</t>
  </si>
  <si>
    <t>MHD NOUR</t>
  </si>
  <si>
    <t>AYAAT ALMASRE</t>
  </si>
  <si>
    <t>aya abad</t>
  </si>
  <si>
    <t>BATOUL ALSALEH</t>
  </si>
  <si>
    <t>JOUZFEEN ALMOUSELY</t>
  </si>
  <si>
    <t>ABDALMAJEED</t>
  </si>
  <si>
    <t>DALIA BARAKAT</t>
  </si>
  <si>
    <t>DANIA ALKHOULI</t>
  </si>
  <si>
    <t>MHD ZOUHAIR</t>
  </si>
  <si>
    <t>rana alkhateeb</t>
  </si>
  <si>
    <t>asem</t>
  </si>
  <si>
    <t>Reem Zeater</t>
  </si>
  <si>
    <t>Mohmad Al Fateh</t>
  </si>
  <si>
    <t>rim oyoun</t>
  </si>
  <si>
    <t>samera mawal</t>
  </si>
  <si>
    <t>ale</t>
  </si>
  <si>
    <t>shamaa hilal</t>
  </si>
  <si>
    <t>tawfiq</t>
  </si>
  <si>
    <t>SAFAA ALSATE</t>
  </si>
  <si>
    <t>ASMAA ISSA</t>
  </si>
  <si>
    <t>aleaa almkdad</t>
  </si>
  <si>
    <t>GHADA ABOALI</t>
  </si>
  <si>
    <t>HUSSEN</t>
  </si>
  <si>
    <t>LINA ASAAD</t>
  </si>
  <si>
    <t>LINA ALJADAAN</t>
  </si>
  <si>
    <t>Maya AlMardane</t>
  </si>
  <si>
    <t>Mofed</t>
  </si>
  <si>
    <t>MARWA HAMSHO</t>
  </si>
  <si>
    <t>MARAWN</t>
  </si>
  <si>
    <t>MARWA ZIEN ALDIEN</t>
  </si>
  <si>
    <t>IBRAHEM</t>
  </si>
  <si>
    <t>MAIS ALFAIAD</t>
  </si>
  <si>
    <t>NAJAT ALKHATEEB</t>
  </si>
  <si>
    <t>hala alishah</t>
  </si>
  <si>
    <t>walaa alkasem</t>
  </si>
  <si>
    <t>abd almonem</t>
  </si>
  <si>
    <t>YASMIN ALDALOL</t>
  </si>
  <si>
    <t>Bador AlAhmar</t>
  </si>
  <si>
    <t>luna mhamoud</t>
  </si>
  <si>
    <t>rdwan</t>
  </si>
  <si>
    <t>REEM SADE</t>
  </si>
  <si>
    <t>amani sakka</t>
  </si>
  <si>
    <t>RASHA ABO HADBA</t>
  </si>
  <si>
    <t>ETHAR KHLAF</t>
  </si>
  <si>
    <t>FAESAL</t>
  </si>
  <si>
    <t>jehad</t>
  </si>
  <si>
    <t>marwa abo shash</t>
  </si>
  <si>
    <t>shafeq</t>
  </si>
  <si>
    <t>warda rehan</t>
  </si>
  <si>
    <t>bayan najeb</t>
  </si>
  <si>
    <t>mhd dib</t>
  </si>
  <si>
    <t>SAMA ALHELWANI</t>
  </si>
  <si>
    <t>MHD RIAD</t>
  </si>
  <si>
    <t>GHAZAL KEROT</t>
  </si>
  <si>
    <t>NAJDET</t>
  </si>
  <si>
    <t>FATIMA ALABRAS</t>
  </si>
  <si>
    <t>ABDULMAJEED</t>
  </si>
  <si>
    <t>LEEN EZALDEEN</t>
  </si>
  <si>
    <t>Masa Arabe Katbe</t>
  </si>
  <si>
    <t>Washek</t>
  </si>
  <si>
    <t>MAYSAA ALHAJ ALI</t>
  </si>
  <si>
    <t>Shaban</t>
  </si>
  <si>
    <t>MHD MOUTAZ</t>
  </si>
  <si>
    <t>INTESAR DARWESH</t>
  </si>
  <si>
    <t>ABD ALHAKIM</t>
  </si>
  <si>
    <t>mamon</t>
  </si>
  <si>
    <t>MHD BASAM</t>
  </si>
  <si>
    <t>FAHED</t>
  </si>
  <si>
    <t>Rawda Asaad</t>
  </si>
  <si>
    <t>1hasen</t>
  </si>
  <si>
    <t>FARAH YOUNES</t>
  </si>
  <si>
    <t>MAREA ALALI</t>
  </si>
  <si>
    <t xml:space="preserve">maryam  mohamaad </t>
  </si>
  <si>
    <t>NOUR ALHOUDA JOMAA</t>
  </si>
  <si>
    <t>ABD ALELAH</t>
  </si>
  <si>
    <t>HADEL ALSADE</t>
  </si>
  <si>
    <t>TALET</t>
  </si>
  <si>
    <t>HAYFAA HELAL</t>
  </si>
  <si>
    <t>IBTESAM ALSHARANI</t>
  </si>
  <si>
    <t>JADAN</t>
  </si>
  <si>
    <t>AREJ ALJHMANE</t>
  </si>
  <si>
    <t>MHD AMIEN</t>
  </si>
  <si>
    <t>ALZAHRAA ALKHALAF</t>
  </si>
  <si>
    <t>AMANI AKBIK</t>
  </si>
  <si>
    <t>MHD JALAL</t>
  </si>
  <si>
    <t>Bayan Alsayad</t>
  </si>
  <si>
    <t>Tawfik</t>
  </si>
  <si>
    <t>TASNEEM ABO ASSAF</t>
  </si>
  <si>
    <t>TAHANI ALFAKSEH</t>
  </si>
  <si>
    <t>grouh alnabhan</t>
  </si>
  <si>
    <t>HAFEZA ABD ALAZEZ</t>
  </si>
  <si>
    <t>KHITAM ALGHYAD</t>
  </si>
  <si>
    <t>KHADIJA KAREM</t>
  </si>
  <si>
    <t>KHADIJA ALSHAGHURI</t>
  </si>
  <si>
    <t>DANIA SNOBAR</t>
  </si>
  <si>
    <t>RAZA WAJOUKH</t>
  </si>
  <si>
    <t>RASHA ABO AKEL</t>
  </si>
  <si>
    <t>Raghad Darwesh</t>
  </si>
  <si>
    <t>Mohmad Jamel</t>
  </si>
  <si>
    <t>YASEER</t>
  </si>
  <si>
    <t>rahaf mohrez</t>
  </si>
  <si>
    <t>Rawan  Alhalapy</t>
  </si>
  <si>
    <t>mohummed abd alnasser</t>
  </si>
  <si>
    <t>ZAKRIA</t>
  </si>
  <si>
    <t>GHOFRAN ALBAGHDADE</t>
  </si>
  <si>
    <t>MAREAM ALSHHADAT</t>
  </si>
  <si>
    <t>merna dahi</t>
  </si>
  <si>
    <t>jourge</t>
  </si>
  <si>
    <t>MAYSAA ALZOUBI</t>
  </si>
  <si>
    <t>RAMA HAFEZ</t>
  </si>
  <si>
    <t>ELHAM ORABI</t>
  </si>
  <si>
    <t>AMAL ALAKKAD</t>
  </si>
  <si>
    <t>AYHAM BARGHOUTH</t>
  </si>
  <si>
    <t>batoul alqwaider</t>
  </si>
  <si>
    <t>younis</t>
  </si>
  <si>
    <t xml:space="preserve">baraaa kahlos </t>
  </si>
  <si>
    <t>abd alraaof</t>
  </si>
  <si>
    <t>TAGHRED SAWAN</t>
  </si>
  <si>
    <t>Taymaa Al Agawane</t>
  </si>
  <si>
    <t>JEZEL ELIAS</t>
  </si>
  <si>
    <t>ABD ALMASEH</t>
  </si>
  <si>
    <t>yahya</t>
  </si>
  <si>
    <t>hanan radwan</t>
  </si>
  <si>
    <t>najib</t>
  </si>
  <si>
    <t>DANIA DAHER</t>
  </si>
  <si>
    <t>ABDULHADI</t>
  </si>
  <si>
    <t>Roua Abd Al Rouf</t>
  </si>
  <si>
    <t>RAMA HOARA</t>
  </si>
  <si>
    <t xml:space="preserve">rama alweh </t>
  </si>
  <si>
    <t xml:space="preserve">abd alhade </t>
  </si>
  <si>
    <t>RASHA ABO DAKKA</t>
  </si>
  <si>
    <t>reem jded</t>
  </si>
  <si>
    <t>zakieh yabrodi</t>
  </si>
  <si>
    <t xml:space="preserve">mohammad adnan </t>
  </si>
  <si>
    <t>NOUR EDDIN</t>
  </si>
  <si>
    <t>sara alkotefani</t>
  </si>
  <si>
    <t>mhd gheats</t>
  </si>
  <si>
    <t>SAWSAN SAKKOUR</t>
  </si>
  <si>
    <t>gowfran albasha</t>
  </si>
  <si>
    <t>FADIA ALNAZAL</t>
  </si>
  <si>
    <t>FATIMA ALMETLAK</t>
  </si>
  <si>
    <t>fatema alahmad</t>
  </si>
  <si>
    <t>FATIMA ALNOURI</t>
  </si>
  <si>
    <t>FATIMH HIDAR</t>
  </si>
  <si>
    <t>MAMDWUH</t>
  </si>
  <si>
    <t>MHD NABEIL</t>
  </si>
  <si>
    <t>LAMA NAGHOUZ</t>
  </si>
  <si>
    <t>MAZENA TALEAA</t>
  </si>
  <si>
    <t>MRKZAN GHSEN</t>
  </si>
  <si>
    <t>MARWA TEMSAH</t>
  </si>
  <si>
    <t>MARIEAM ALAZAT</t>
  </si>
  <si>
    <t>nour alhouda  fadel allah</t>
  </si>
  <si>
    <t>NERMAN KHADRA</t>
  </si>
  <si>
    <t>NAJEH</t>
  </si>
  <si>
    <t>HADYEA ALLAH TWATY</t>
  </si>
  <si>
    <t>MOUHAMAD</t>
  </si>
  <si>
    <t>EZAT</t>
  </si>
  <si>
    <t>Amani Nabhani</t>
  </si>
  <si>
    <t>Mohammad Saif AlDeen</t>
  </si>
  <si>
    <t>Bayan Shbat</t>
  </si>
  <si>
    <t>Donia Alkazaz</t>
  </si>
  <si>
    <t>Houssen</t>
  </si>
  <si>
    <t>SUBHIE</t>
  </si>
  <si>
    <t>RUBA KANAN</t>
  </si>
  <si>
    <t>razan othman</t>
  </si>
  <si>
    <t>Zeen Al Raas</t>
  </si>
  <si>
    <t>Mohmad Deeb</t>
  </si>
  <si>
    <t>LAILA ABO RAKTTY</t>
  </si>
  <si>
    <t>ABD ALMALEK</t>
  </si>
  <si>
    <t>Lela AlAsde</t>
  </si>
  <si>
    <t>Gande</t>
  </si>
  <si>
    <t>marahmaah gabal</t>
  </si>
  <si>
    <t>marah kiwan</t>
  </si>
  <si>
    <t>MALAK HAMOUDA</t>
  </si>
  <si>
    <t>MAHA YOUSIEF</t>
  </si>
  <si>
    <t>Nabela Bakro</t>
  </si>
  <si>
    <t>Tofek</t>
  </si>
  <si>
    <t>hazar ebraheem</t>
  </si>
  <si>
    <t>heba nofal</t>
  </si>
  <si>
    <t>ranen alkaleh</t>
  </si>
  <si>
    <t>abdalhalim</t>
  </si>
  <si>
    <t>aref</t>
  </si>
  <si>
    <t>Nedal Al Haj Ali</t>
  </si>
  <si>
    <t>AMIN SALLAM</t>
  </si>
  <si>
    <t>kmal</t>
  </si>
  <si>
    <t>Ahmad Al Ahmad</t>
  </si>
  <si>
    <t>MAJED ALMAHAMID</t>
  </si>
  <si>
    <t>ROUA KILANI</t>
  </si>
  <si>
    <t>RAMA ALBETAR</t>
  </si>
  <si>
    <t>mervat haidar</t>
  </si>
  <si>
    <t>Razan Al Homse</t>
  </si>
  <si>
    <t>REEM ALKEAL</t>
  </si>
  <si>
    <t>MHD NADER</t>
  </si>
  <si>
    <t>RIMA ALKHALDI</t>
  </si>
  <si>
    <t>AHMAD SAEED</t>
  </si>
  <si>
    <t>NADER</t>
  </si>
  <si>
    <t>ziad</t>
  </si>
  <si>
    <t>EBTESAM SAKER</t>
  </si>
  <si>
    <t>HITHAM</t>
  </si>
  <si>
    <t>wedad dahrouj</t>
  </si>
  <si>
    <t>mohammad saaed</t>
  </si>
  <si>
    <t>sawsan alsaied</t>
  </si>
  <si>
    <t>mhamoud</t>
  </si>
  <si>
    <t xml:space="preserve">maryam  alsheekh </t>
  </si>
  <si>
    <t xml:space="preserve">adeeb </t>
  </si>
  <si>
    <t>GHALIA ALAGHWANI</t>
  </si>
  <si>
    <t>MHD FAHD</t>
  </si>
  <si>
    <t>NRMIEN MAKE</t>
  </si>
  <si>
    <t>rawan alsamman</t>
  </si>
  <si>
    <t>rana dardar</t>
  </si>
  <si>
    <t>mohammad maamoun</t>
  </si>
  <si>
    <t>khloud adnan</t>
  </si>
  <si>
    <t>hossan</t>
  </si>
  <si>
    <t>ALAA KLSANI</t>
  </si>
  <si>
    <t>MUHAMMAD FAYEZ</t>
  </si>
  <si>
    <t>esmaeel</t>
  </si>
  <si>
    <t>BASEMA IBRAHIEM</t>
  </si>
  <si>
    <t>NESRIN ALALI</t>
  </si>
  <si>
    <t>ABAS</t>
  </si>
  <si>
    <t>ESRAA SEWAR</t>
  </si>
  <si>
    <t>Nagham Harb</t>
  </si>
  <si>
    <t>Ameer</t>
  </si>
  <si>
    <t>HANAN HASOUN</t>
  </si>
  <si>
    <t>MANAL IBRAHIEM</t>
  </si>
  <si>
    <t>HANAA HAMOUD</t>
  </si>
  <si>
    <t>marlin jbara</t>
  </si>
  <si>
    <t>HANAN SERAH</t>
  </si>
  <si>
    <t>Reem Haram Aghasi</t>
  </si>
  <si>
    <t>REEM HABAL</t>
  </si>
  <si>
    <t>SAWSAN ALAJE</t>
  </si>
  <si>
    <t>AZEZA YLDANE</t>
  </si>
  <si>
    <t>MHD SALIEM</t>
  </si>
  <si>
    <t>MAJEDA ALALI AL TAHA</t>
  </si>
  <si>
    <t>touka almalls</t>
  </si>
  <si>
    <t>farok</t>
  </si>
  <si>
    <t>JIHAN ALTAREFI</t>
  </si>
  <si>
    <t>IFAWZ</t>
  </si>
  <si>
    <t>meryana salman</t>
  </si>
  <si>
    <t>WALLA KHASHA</t>
  </si>
  <si>
    <t>MHAD MAZEN</t>
  </si>
  <si>
    <t>Alaa Al Hamw</t>
  </si>
  <si>
    <t>Alaa Al Zaabe</t>
  </si>
  <si>
    <t>Abd Al Hamed</t>
  </si>
  <si>
    <t>eman khadro</t>
  </si>
  <si>
    <t>KHOULOUD BADOUR</t>
  </si>
  <si>
    <t>doaa  albahsali</t>
  </si>
  <si>
    <t xml:space="preserve">douaa alhomsi </t>
  </si>
  <si>
    <t xml:space="preserve">mohammad hasan </t>
  </si>
  <si>
    <t>RAMA BARGHOTH</t>
  </si>
  <si>
    <t>RAHAF JAKESH</t>
  </si>
  <si>
    <t>ZHOUR ALMASRI</t>
  </si>
  <si>
    <t>samar alchata</t>
  </si>
  <si>
    <t>FATIMA ALBAKER</t>
  </si>
  <si>
    <t>JOUMHA</t>
  </si>
  <si>
    <t>rouba trode</t>
  </si>
  <si>
    <t>ezzat</t>
  </si>
  <si>
    <t>reem a;shofe</t>
  </si>
  <si>
    <t>sulaf shalgien</t>
  </si>
  <si>
    <t>GHAIDAA ALSALEH</t>
  </si>
  <si>
    <t>kamar alkassar</t>
  </si>
  <si>
    <t>mounzer</t>
  </si>
  <si>
    <t>LINA WAAKAD</t>
  </si>
  <si>
    <t>HAYTHAM</t>
  </si>
  <si>
    <t>waed alshofi</t>
  </si>
  <si>
    <t>ENAS SHEKHA</t>
  </si>
  <si>
    <t>HALA HTETANI</t>
  </si>
  <si>
    <t>MOATAZ</t>
  </si>
  <si>
    <t>Sohil</t>
  </si>
  <si>
    <t>Farah Antable</t>
  </si>
  <si>
    <t>Abd AlFatah</t>
  </si>
  <si>
    <t>NOUR NEDAR</t>
  </si>
  <si>
    <t>SIF EDDIN</t>
  </si>
  <si>
    <t>RAJAA EID</t>
  </si>
  <si>
    <t>ANTOUN</t>
  </si>
  <si>
    <t>RASHA ALKHADOUR</t>
  </si>
  <si>
    <t>OLA HAMOUD</t>
  </si>
  <si>
    <t>ghofran zin aldin</t>
  </si>
  <si>
    <t>LAILA ALSBAINI</t>
  </si>
  <si>
    <t>MAHA SALEH</t>
  </si>
  <si>
    <t>maisoon abo deab</t>
  </si>
  <si>
    <t>nemat nkara</t>
  </si>
  <si>
    <t>sohad zakria</t>
  </si>
  <si>
    <t>noor</t>
  </si>
  <si>
    <t>hamza</t>
  </si>
  <si>
    <t>zena haidar</t>
  </si>
  <si>
    <t>SHAHER</t>
  </si>
  <si>
    <t>MUNIRA RAIYA</t>
  </si>
  <si>
    <t>olfat maklad</t>
  </si>
  <si>
    <t>tharaa hamza</t>
  </si>
  <si>
    <t>nazeeh</t>
  </si>
  <si>
    <t>ROLA ALKHATEB</t>
  </si>
  <si>
    <t>ABD ALBASET</t>
  </si>
  <si>
    <t>REHAM MAKSOUSA</t>
  </si>
  <si>
    <t>effah maklad</t>
  </si>
  <si>
    <t>marah albadawi</t>
  </si>
  <si>
    <t>gheath</t>
  </si>
  <si>
    <t>marah ez aldeen</t>
  </si>
  <si>
    <t>mohammad zead</t>
  </si>
  <si>
    <t>RAMADAN</t>
  </si>
  <si>
    <t>FATIMA KARAM</t>
  </si>
  <si>
    <t>MHD MAROUF</t>
  </si>
  <si>
    <t>lena ragab</t>
  </si>
  <si>
    <t>abd alfatah</t>
  </si>
  <si>
    <t>NOOR GDEED</t>
  </si>
  <si>
    <t>HSAN</t>
  </si>
  <si>
    <t>hiba zengi</t>
  </si>
  <si>
    <t>HUDA ALDAKAK</t>
  </si>
  <si>
    <t xml:space="preserve">AFAF NOUR ALDEEN </t>
  </si>
  <si>
    <t>rima alshami</t>
  </si>
  <si>
    <t>ALAA AHMAD</t>
  </si>
  <si>
    <t>Alaa Al Masre</t>
  </si>
  <si>
    <t>Abd Al Kader</t>
  </si>
  <si>
    <t>ENAS MAHMALJI</t>
  </si>
  <si>
    <t>BAYAD JUNID</t>
  </si>
  <si>
    <t>MHD NAEIM</t>
  </si>
  <si>
    <t>ABD ALNASER</t>
  </si>
  <si>
    <t>MHD ADEB</t>
  </si>
  <si>
    <t>KHAWLA MERIE</t>
  </si>
  <si>
    <t>DUAA KHASHA</t>
  </si>
  <si>
    <t>MOHAMMED MAZEN</t>
  </si>
  <si>
    <t>DOAA FAZAA</t>
  </si>
  <si>
    <t>RAMA  DALATI</t>
  </si>
  <si>
    <t>FAHD ADDIN</t>
  </si>
  <si>
    <t>Rahma AlAbd Allah</t>
  </si>
  <si>
    <t>RASHA YOUSSEF</t>
  </si>
  <si>
    <t>MUSLAM</t>
  </si>
  <si>
    <t>RAHAF ALHERBAWI</t>
  </si>
  <si>
    <t>ZIENAB ALKRDE</t>
  </si>
  <si>
    <t>Fatima Almasree</t>
  </si>
  <si>
    <t>Hassan</t>
  </si>
  <si>
    <t>FLOURIN HAMZA</t>
  </si>
  <si>
    <t>MAHA KHORCHID</t>
  </si>
  <si>
    <t>NOOR ALSAFADI</t>
  </si>
  <si>
    <t>MHD YASSER</t>
  </si>
  <si>
    <t>Walaa Alhwrani</t>
  </si>
  <si>
    <t>IMAN NAJIB</t>
  </si>
  <si>
    <t>BATOUL MHESEN</t>
  </si>
  <si>
    <t>taghred alarede</t>
  </si>
  <si>
    <t>KHIER EDDIN</t>
  </si>
  <si>
    <t>RAMA OTHMAN</t>
  </si>
  <si>
    <t>Ahmad rateb</t>
  </si>
  <si>
    <t>RASHA BERGHLI</t>
  </si>
  <si>
    <t>MHD RASHDI</t>
  </si>
  <si>
    <t>RASHA CHANANA</t>
  </si>
  <si>
    <t>solafa nofal</t>
  </si>
  <si>
    <t>nedal</t>
  </si>
  <si>
    <t>SAMAH AHMAD</t>
  </si>
  <si>
    <t>SAMAR ALMAHMOUD</t>
  </si>
  <si>
    <t>soha salhab</t>
  </si>
  <si>
    <t>shoroq araby</t>
  </si>
  <si>
    <t>GHADA RASOUL</t>
  </si>
  <si>
    <t>GHOFRAN ALJRAKE</t>
  </si>
  <si>
    <t>GHAIDA KREZAN</t>
  </si>
  <si>
    <t>FATMA RAHMA</t>
  </si>
  <si>
    <t>LAYAN SHIKH ALARD</t>
  </si>
  <si>
    <t>LEEN AL LAHHAM</t>
  </si>
  <si>
    <t>MAYA ORFELHA</t>
  </si>
  <si>
    <t>MHD WASEF</t>
  </si>
  <si>
    <t>Marah horia</t>
  </si>
  <si>
    <t>mona kasomeh</t>
  </si>
  <si>
    <t>MAYAR HAMADIEH</t>
  </si>
  <si>
    <t>NADA ALNMER</t>
  </si>
  <si>
    <t>nour saad</t>
  </si>
  <si>
    <t>yasamin thabit</t>
  </si>
  <si>
    <t>yhya</t>
  </si>
  <si>
    <t>alaa toma</t>
  </si>
  <si>
    <t>EMAN BREKAT</t>
  </si>
  <si>
    <t>RASHA ALDAWOD</t>
  </si>
  <si>
    <t>RUKAIA ALABED</t>
  </si>
  <si>
    <t>RAHAF ALKABANE</t>
  </si>
  <si>
    <t>FATIMA SALEH</t>
  </si>
  <si>
    <t>FOUTON WAKIL</t>
  </si>
  <si>
    <t>LUBNA ALMOUSA</t>
  </si>
  <si>
    <t>NAJI</t>
  </si>
  <si>
    <t>LAILA ALTOHFA</t>
  </si>
  <si>
    <t>malak masmas</t>
  </si>
  <si>
    <t>MOUNA HSOANI</t>
  </si>
  <si>
    <t>NASOH</t>
  </si>
  <si>
    <t>MHD HASAN</t>
  </si>
  <si>
    <t>NOUR ALIMAM</t>
  </si>
  <si>
    <t>MOHAMAD ZIAD</t>
  </si>
  <si>
    <t>NOUR ALHOUDA</t>
  </si>
  <si>
    <t>Nourhan Akasha</t>
  </si>
  <si>
    <t>Basem</t>
  </si>
  <si>
    <t>HALA SOUFAN</t>
  </si>
  <si>
    <t>MHD YASSIN</t>
  </si>
  <si>
    <t>HIBA MOUTE</t>
  </si>
  <si>
    <t>ABD ALAAH</t>
  </si>
  <si>
    <t>EBTISAM DAABOL</t>
  </si>
  <si>
    <t>ALAA DAABAL</t>
  </si>
  <si>
    <t>MHD EZZ EDDIN</t>
  </si>
  <si>
    <t xml:space="preserve">amina  alhousen </t>
  </si>
  <si>
    <t xml:space="preserve">housein </t>
  </si>
  <si>
    <t>AMIERA ALHAMED</t>
  </si>
  <si>
    <t>AMIRA SALEH</t>
  </si>
  <si>
    <t>MOFLEH</t>
  </si>
  <si>
    <t>KHOLOD DEAB</t>
  </si>
  <si>
    <t>RABAB  ABD ULLAH</t>
  </si>
  <si>
    <t xml:space="preserve">NADEEM </t>
  </si>
  <si>
    <t>REHAM ABO ARAJ</t>
  </si>
  <si>
    <t>ROULA DEIB</t>
  </si>
  <si>
    <t>SROR NOUREDDIN</t>
  </si>
  <si>
    <t>faten sharrouf</t>
  </si>
  <si>
    <t>radi</t>
  </si>
  <si>
    <t>FATEN KAHMOUZ</t>
  </si>
  <si>
    <t>fardous  alraies</t>
  </si>
  <si>
    <t>mhd khair</t>
  </si>
  <si>
    <t>LAMA ALDALATE</t>
  </si>
  <si>
    <t>MARAH RANKOUSE</t>
  </si>
  <si>
    <t>MARWA ALBRH JKLE</t>
  </si>
  <si>
    <t xml:space="preserve">NISREEN  NAGM AL DEEN </t>
  </si>
  <si>
    <t xml:space="preserve">MAHMOUD </t>
  </si>
  <si>
    <t>zohir</t>
  </si>
  <si>
    <t>Boshra Jafar</t>
  </si>
  <si>
    <t>Ragab</t>
  </si>
  <si>
    <t>HANAN ALDKAK</t>
  </si>
  <si>
    <t>RAZAN ABOU HAIELA</t>
  </si>
  <si>
    <t>manal farhat</t>
  </si>
  <si>
    <t>mona farhat</t>
  </si>
  <si>
    <t>sarah maerof</t>
  </si>
  <si>
    <t>Ghalia Alakramy</t>
  </si>
  <si>
    <t>Farouk</t>
  </si>
  <si>
    <t>kara</t>
  </si>
  <si>
    <t>الفصل الثاني من العام الدراسي 2021-2022</t>
  </si>
  <si>
    <t>يجب أن تقوم بملئ الحقول بالمعلومات المطلوبة بشكل صحيح</t>
  </si>
  <si>
    <t>في حال وجود أي خطأ في البيانات يمكنك التعديل من هنا</t>
  </si>
  <si>
    <t>إلى المصرف التسليف الشعبي</t>
  </si>
  <si>
    <t>الفصل الأول 2022-2023</t>
  </si>
  <si>
    <t xml:space="preserve">فاطمة </t>
  </si>
  <si>
    <t>سهير فاهمة</t>
  </si>
  <si>
    <t>حُسن</t>
  </si>
  <si>
    <t>F30</t>
  </si>
  <si>
    <t>بيروت</t>
  </si>
  <si>
    <t>HIBA HUSIEN ALI</t>
  </si>
  <si>
    <t>IZDIHAR</t>
  </si>
  <si>
    <t>mouhamad</t>
  </si>
  <si>
    <t>KHALIEL</t>
  </si>
  <si>
    <t>ميس الحاطوم</t>
  </si>
  <si>
    <t>mhd</t>
  </si>
  <si>
    <t>markzan</t>
  </si>
  <si>
    <t>reham khatba</t>
  </si>
  <si>
    <t>DAREEN ALDIRI</t>
  </si>
  <si>
    <t>FUDA</t>
  </si>
  <si>
    <t>SALLY HASAN</t>
  </si>
  <si>
    <t>JABYNAH</t>
  </si>
  <si>
    <t>Salwa Albasha</t>
  </si>
  <si>
    <t>Shaher</t>
  </si>
  <si>
    <t>Doha</t>
  </si>
  <si>
    <t>Almara</t>
  </si>
  <si>
    <t>LEENA SALMON</t>
  </si>
  <si>
    <t>MARWA KADREE</t>
  </si>
  <si>
    <t>DAHOOK</t>
  </si>
  <si>
    <t>SHAM</t>
  </si>
  <si>
    <t>DAMA SUBURB</t>
  </si>
  <si>
    <t>السقيلبية</t>
  </si>
  <si>
    <t>NAJAT KHABORY</t>
  </si>
  <si>
    <t>AMEEN</t>
  </si>
  <si>
    <t>SADIKA</t>
  </si>
  <si>
    <t>ALSKYLBEEH</t>
  </si>
  <si>
    <t>هبه العلي</t>
  </si>
  <si>
    <t>HEBA ALALI</t>
  </si>
  <si>
    <t>SABOORA</t>
  </si>
  <si>
    <t>FAHED KANZAA</t>
  </si>
  <si>
    <t>KAKRHEA</t>
  </si>
  <si>
    <t>JEHAN KASEM</t>
  </si>
  <si>
    <t>saqr</t>
  </si>
  <si>
    <t>kaes</t>
  </si>
  <si>
    <t>mnen</t>
  </si>
  <si>
    <t>raefa</t>
  </si>
  <si>
    <t>BANAN TANTA</t>
  </si>
  <si>
    <t>MHD GHIATH</t>
  </si>
  <si>
    <t>MAHMOOD</t>
  </si>
  <si>
    <t>DOUAA MOUSA BASHA</t>
  </si>
  <si>
    <t>Ruba alyuseef</t>
  </si>
  <si>
    <t>Atef</t>
  </si>
  <si>
    <t>Alkusweah</t>
  </si>
  <si>
    <t>MOHAMMAD ADEL</t>
  </si>
  <si>
    <t>REEM ALSHHEEZ</t>
  </si>
  <si>
    <t>ZAFER</t>
  </si>
  <si>
    <t>ANAAM</t>
  </si>
  <si>
    <t>sabhia</t>
  </si>
  <si>
    <t>مرح شبانه</t>
  </si>
  <si>
    <t>MARAH SHABANA</t>
  </si>
  <si>
    <t>MAHAJE</t>
  </si>
  <si>
    <t>OBAIDA</t>
  </si>
  <si>
    <t>MAYADA ALSHAHEF</t>
  </si>
  <si>
    <t>MERSEL</t>
  </si>
  <si>
    <t>GHAZALA</t>
  </si>
  <si>
    <t>nansi essa</t>
  </si>
  <si>
    <t>SALAM ALKELANY</t>
  </si>
  <si>
    <t>zaherh</t>
  </si>
  <si>
    <t>TASNIM ALAMIN</t>
  </si>
  <si>
    <t>BADREEDIN</t>
  </si>
  <si>
    <t>janset doughouth</t>
  </si>
  <si>
    <t>HANEN SAHEM</t>
  </si>
  <si>
    <t>HAYAT ALLHAM</t>
  </si>
  <si>
    <t>RANIA ZEINA</t>
  </si>
  <si>
    <t>رشا احمد</t>
  </si>
  <si>
    <t>RASHA AHMAD</t>
  </si>
  <si>
    <t>LAMYAA</t>
  </si>
  <si>
    <t>GBAGB</t>
  </si>
  <si>
    <t>AHMAD MEAD</t>
  </si>
  <si>
    <t>ZAINAB ISMAEL</t>
  </si>
  <si>
    <t>EATISSAM</t>
  </si>
  <si>
    <t>القيسرية</t>
  </si>
  <si>
    <t>saleh a;ojel</t>
  </si>
  <si>
    <t>yaze</t>
  </si>
  <si>
    <t>alqesaria</t>
  </si>
  <si>
    <t>Fatema Al maslmane</t>
  </si>
  <si>
    <t>Mohmad Faeaz</t>
  </si>
  <si>
    <t>SOHEEL</t>
  </si>
  <si>
    <t>nsrin hamsho</t>
  </si>
  <si>
    <t>noor hadad</t>
  </si>
  <si>
    <t>sayda</t>
  </si>
  <si>
    <t>Nevwn alsabg</t>
  </si>
  <si>
    <t>badriah</t>
  </si>
  <si>
    <t>HIBA AMMAR</t>
  </si>
  <si>
    <t>MELENDA</t>
  </si>
  <si>
    <t>DAMASCUS - JARAMANA</t>
  </si>
  <si>
    <t>الاء المقداد</t>
  </si>
  <si>
    <t>KHABAB</t>
  </si>
  <si>
    <t>aya alabd</t>
  </si>
  <si>
    <t>wejeh</t>
  </si>
  <si>
    <t>BOSHRA ALHJAJ</t>
  </si>
  <si>
    <t>JOUDI ISMAIEL</t>
  </si>
  <si>
    <t>HALA YOUSSEF</t>
  </si>
  <si>
    <t>MAJEEDA</t>
  </si>
  <si>
    <t>DANA ALMOBED</t>
  </si>
  <si>
    <t>RUBA ETAHA</t>
  </si>
  <si>
    <t>RANEEM DEEA</t>
  </si>
  <si>
    <t>riham abou ammar</t>
  </si>
  <si>
    <t>fadel</t>
  </si>
  <si>
    <t>RAHAF ALMASRI</t>
  </si>
  <si>
    <t>rahaf</t>
  </si>
  <si>
    <t>RAHAF SALAMA</t>
  </si>
  <si>
    <t>MOHNA</t>
  </si>
  <si>
    <t>رولا دياب</t>
  </si>
  <si>
    <t>REMONDA ABOUD</t>
  </si>
  <si>
    <t>ALIES</t>
  </si>
  <si>
    <t>SAJEDA ALZOURE</t>
  </si>
  <si>
    <t>shatha badr aldeen</t>
  </si>
  <si>
    <t>fawwaz</t>
  </si>
  <si>
    <t>OLA</t>
  </si>
  <si>
    <t>ABEER SHRSHAR</t>
  </si>
  <si>
    <t>ola alaenia</t>
  </si>
  <si>
    <t>عليا سعد الدين</t>
  </si>
  <si>
    <t>محمد اسامه</t>
  </si>
  <si>
    <t>GHAZAL ALBAKRI</t>
  </si>
  <si>
    <t>Jarmana</t>
  </si>
  <si>
    <t>GHFRAN ALRHEBANE</t>
  </si>
  <si>
    <t>FATIMA ALZOABY</t>
  </si>
  <si>
    <t>FARAH ALATAAR</t>
  </si>
  <si>
    <t xml:space="preserve"> DAMASCUS</t>
  </si>
  <si>
    <t>منيرة حوري</t>
  </si>
  <si>
    <t>دريد</t>
  </si>
  <si>
    <t>moneera hory</t>
  </si>
  <si>
    <t>dored</t>
  </si>
  <si>
    <t>alnabk</t>
  </si>
  <si>
    <t>DEIRAZZOR</t>
  </si>
  <si>
    <t>NAJWA QAMAR</t>
  </si>
  <si>
    <t>heba kholi</t>
  </si>
  <si>
    <t>mohamad saeed</t>
  </si>
  <si>
    <t>neamat</t>
  </si>
  <si>
    <t>hadeel abou shakra</t>
  </si>
  <si>
    <t>moneeb</t>
  </si>
  <si>
    <t>WOROD SALEM</t>
  </si>
  <si>
    <t>MHD JABER</t>
  </si>
  <si>
    <t>Wesal Al Mahmoud</t>
  </si>
  <si>
    <t>Zeba</t>
  </si>
  <si>
    <t>Atna</t>
  </si>
  <si>
    <t>متان</t>
  </si>
  <si>
    <t>YOSRA</t>
  </si>
  <si>
    <t>MATAN</t>
  </si>
  <si>
    <t>HANAN DAYOUB</t>
  </si>
  <si>
    <t>Ebthaj Khateb</t>
  </si>
  <si>
    <t>Mohmad Hosam</t>
  </si>
  <si>
    <t>goson</t>
  </si>
  <si>
    <t>ESRAA ALGHBRA</t>
  </si>
  <si>
    <t>اليزة الرمضان</t>
  </si>
  <si>
    <t>تل</t>
  </si>
  <si>
    <t>IMTETHAL ALGHBRA</t>
  </si>
  <si>
    <t>MUSTAFA|</t>
  </si>
  <si>
    <t>ayat</t>
  </si>
  <si>
    <t>nasebah</t>
  </si>
  <si>
    <t>AYA HAMZEH</t>
  </si>
  <si>
    <t>GARAMANA</t>
  </si>
  <si>
    <t>ENAS SHWSHARA</t>
  </si>
  <si>
    <t>ABDULMAJED</t>
  </si>
  <si>
    <t>dounai ismail</t>
  </si>
  <si>
    <t>RAMA ALGHBRA</t>
  </si>
  <si>
    <t>rama mardini</t>
  </si>
  <si>
    <t>mohammed soliman</t>
  </si>
  <si>
    <t>ربا رجب</t>
  </si>
  <si>
    <t>Rash Hamo</t>
  </si>
  <si>
    <t>Rashad</t>
  </si>
  <si>
    <t>Mara</t>
  </si>
  <si>
    <t>RACHA MAHMOUD</t>
  </si>
  <si>
    <t>RANA ALKRDE</t>
  </si>
  <si>
    <t>MHD NAZIER</t>
  </si>
  <si>
    <t>rand</t>
  </si>
  <si>
    <t>tahany</t>
  </si>
  <si>
    <t>keswe</t>
  </si>
  <si>
    <t>rahaf shams aldeen</t>
  </si>
  <si>
    <t>Mnsor</t>
  </si>
  <si>
    <t>RAWAN SOMAK</t>
  </si>
  <si>
    <t>ROULA KASEM</t>
  </si>
  <si>
    <t>SARA TELLO</t>
  </si>
  <si>
    <t>KHLDOUN</t>
  </si>
  <si>
    <t>SUOZI</t>
  </si>
  <si>
    <t>OLA MAHFOOD</t>
  </si>
  <si>
    <t>ADILINA</t>
  </si>
  <si>
    <t>GHALIEH ALMLIHANI</t>
  </si>
  <si>
    <t>ghfran</t>
  </si>
  <si>
    <t>aaiha</t>
  </si>
  <si>
    <t>GHAIDAA JABR</t>
  </si>
  <si>
    <t>FAEZA</t>
  </si>
  <si>
    <t>فاطمه فهد</t>
  </si>
  <si>
    <t>FARAH AJOZ</t>
  </si>
  <si>
    <t>كاتيا غيث</t>
  </si>
  <si>
    <t>انطوان</t>
  </si>
  <si>
    <t>MONOR</t>
  </si>
  <si>
    <t>nisreen</t>
  </si>
  <si>
    <t>درمينة</t>
  </si>
  <si>
    <t>NISREEN YOUSEF</t>
  </si>
  <si>
    <t>HABIB</t>
  </si>
  <si>
    <t>NOUR IBRAHEEM</t>
  </si>
  <si>
    <t>حجيره</t>
  </si>
  <si>
    <t>Yasir</t>
  </si>
  <si>
    <t>نور عبد الفتاح</t>
  </si>
  <si>
    <t>Hagar Aljaban</t>
  </si>
  <si>
    <t>Amane</t>
  </si>
  <si>
    <t>HOUDA BAZAZH</t>
  </si>
  <si>
    <t>HAYA ASSAD</t>
  </si>
  <si>
    <t>EIAD</t>
  </si>
  <si>
    <t>WEJDAN SAKER</t>
  </si>
  <si>
    <t>وفاء راضي</t>
  </si>
  <si>
    <t>Walaa Shaban</t>
  </si>
  <si>
    <t>YASSMINE HALAWE</t>
  </si>
  <si>
    <t>YUSRA SAAD ALDEEN</t>
  </si>
  <si>
    <t>ASSEL ALREFAI</t>
  </si>
  <si>
    <t>MAYSAM</t>
  </si>
  <si>
    <t>SAMAR ALTAKI</t>
  </si>
  <si>
    <t>راس المعره</t>
  </si>
  <si>
    <t>ESRAA ABO ALTESAAT</t>
  </si>
  <si>
    <t>alaa alassaf</t>
  </si>
  <si>
    <t>الاء داوود</t>
  </si>
  <si>
    <t>khadiga</t>
  </si>
  <si>
    <t>اماني حسن</t>
  </si>
  <si>
    <t>aya kurdi</t>
  </si>
  <si>
    <t>azz</t>
  </si>
  <si>
    <t>enas</t>
  </si>
  <si>
    <t>aya salloum</t>
  </si>
  <si>
    <t>BATOUL HURIEH</t>
  </si>
  <si>
    <t>thahbea</t>
  </si>
  <si>
    <t>THOEREA</t>
  </si>
  <si>
    <t>MOUHAMMAD</t>
  </si>
  <si>
    <t>SAFAAA</t>
  </si>
  <si>
    <t>SANAA ALSHANAN</t>
  </si>
  <si>
    <t>HAFSA ALSHABE</t>
  </si>
  <si>
    <t>ATAALAH</t>
  </si>
  <si>
    <t>خلود عامر</t>
  </si>
  <si>
    <t>KHLOOD AMER</t>
  </si>
  <si>
    <t>OKAB</t>
  </si>
  <si>
    <t>DIMA BAKIR</t>
  </si>
  <si>
    <t>RAMA ALMODALLAL</t>
  </si>
  <si>
    <t>MHD AMER</t>
  </si>
  <si>
    <t>rama almeray</t>
  </si>
  <si>
    <t>Rehab Alkhateb</t>
  </si>
  <si>
    <t>Abd Alwahab</t>
  </si>
  <si>
    <t xml:space="preserve">جرمانا </t>
  </si>
  <si>
    <t>razan alzaelaa</t>
  </si>
  <si>
    <t>nasar</t>
  </si>
  <si>
    <t>عين الجرن</t>
  </si>
  <si>
    <t>RAZAN SOLAIMAN</t>
  </si>
  <si>
    <t>NOFAL</t>
  </si>
  <si>
    <t>Rasha Aljoudi</t>
  </si>
  <si>
    <t>rafaah shahein</t>
  </si>
  <si>
    <t>ANABEK</t>
  </si>
  <si>
    <t>REHAM AL SHAMAA</t>
  </si>
  <si>
    <t>MHD HISHAM</t>
  </si>
  <si>
    <t>ROUDINA BADOE</t>
  </si>
  <si>
    <t>rola othman</t>
  </si>
  <si>
    <t>REEM ABO REBIEH</t>
  </si>
  <si>
    <t>AHMAD MONZER</t>
  </si>
  <si>
    <t>REEM YONAS</t>
  </si>
  <si>
    <t>MHD SHAREF</t>
  </si>
  <si>
    <t>saeeda mostafa</t>
  </si>
  <si>
    <t>mpkhayam alyarmouq</t>
  </si>
  <si>
    <t>SARAHA ALATER</t>
  </si>
  <si>
    <t>SABTEH KRIEM</t>
  </si>
  <si>
    <t>AMIREH</t>
  </si>
  <si>
    <t>SALAM BAKRE</t>
  </si>
  <si>
    <t>HAEDR</t>
  </si>
  <si>
    <t>AJAMEA</t>
  </si>
  <si>
    <t>SHOROK ALBADWE</t>
  </si>
  <si>
    <t xml:space="preserve">مريم </t>
  </si>
  <si>
    <t>Shemaa Aljaban</t>
  </si>
  <si>
    <t>abeer almasry</t>
  </si>
  <si>
    <t>Abeer Shekh Khalil</t>
  </si>
  <si>
    <t>الطواطحة</t>
  </si>
  <si>
    <t>ABEER HACHIM</t>
  </si>
  <si>
    <t>MAMDOHA</t>
  </si>
  <si>
    <t>ola hajar</t>
  </si>
  <si>
    <t>ALIAA NASER</t>
  </si>
  <si>
    <t>GHOSON MOHAMMAD</t>
  </si>
  <si>
    <t>MANOKH</t>
  </si>
  <si>
    <t>GHOFRAN HAELAM</t>
  </si>
  <si>
    <t>FADWA BAZRBASHE</t>
  </si>
  <si>
    <t>qamar</t>
  </si>
  <si>
    <t>asma</t>
  </si>
  <si>
    <t>Lama Jabar</t>
  </si>
  <si>
    <t>Lana fatal</t>
  </si>
  <si>
    <t>LEEN ALFRAA</t>
  </si>
  <si>
    <t>MARIAM ABBAS</t>
  </si>
  <si>
    <t>الصبوره</t>
  </si>
  <si>
    <t>MANAR ATYA</t>
  </si>
  <si>
    <t xml:space="preserve">mohamad hasan </t>
  </si>
  <si>
    <t xml:space="preserve">damascs </t>
  </si>
  <si>
    <t>raifa</t>
  </si>
  <si>
    <t>NISREEN SHBEEB</t>
  </si>
  <si>
    <t>MAKIA</t>
  </si>
  <si>
    <t>نهلا الابراهيم</t>
  </si>
  <si>
    <t>NOURA DAABOUL</t>
  </si>
  <si>
    <t>MHD SHAHER</t>
  </si>
  <si>
    <t>HEBA ALKHALAA</t>
  </si>
  <si>
    <t>هلا قصيباتي</t>
  </si>
  <si>
    <t>haya alghayad</t>
  </si>
  <si>
    <t>abdalraouf</t>
  </si>
  <si>
    <t>walaa kaak</t>
  </si>
  <si>
    <t>dmeer</t>
  </si>
  <si>
    <t>YAMAMA ALMOTLAK</t>
  </si>
  <si>
    <t>siwar alkhateeb</t>
  </si>
  <si>
    <t>NAWAL BAKDONES</t>
  </si>
  <si>
    <t>هديه يوسف شيباني</t>
  </si>
  <si>
    <t>NADA FYAD</t>
  </si>
  <si>
    <t xml:space="preserve">islaam fresan </t>
  </si>
  <si>
    <t>كفير يبوس</t>
  </si>
  <si>
    <t>ITEMAD ABD ALKHALEK</t>
  </si>
  <si>
    <t>Entsar</t>
  </si>
  <si>
    <t>ELHAM EBRAHIM</t>
  </si>
  <si>
    <t>NEMAH</t>
  </si>
  <si>
    <t>ALSAYEDA ZINAB</t>
  </si>
  <si>
    <t>elham almahawesh</t>
  </si>
  <si>
    <t>alsaeda zaenab</t>
  </si>
  <si>
    <t>issa</t>
  </si>
  <si>
    <t>boshra joudiya</t>
  </si>
  <si>
    <t>مزرعة بيت جن</t>
  </si>
  <si>
    <t>HANEN WAFAA</t>
  </si>
  <si>
    <t>KHOLOD SFRJLANE</t>
  </si>
  <si>
    <t>DANIA SHAMOUT</t>
  </si>
  <si>
    <t>عربين - ريف دمشق</t>
  </si>
  <si>
    <t>Duaa Shkeran</t>
  </si>
  <si>
    <t>Abdulhafiz</t>
  </si>
  <si>
    <t>Maisaa</t>
  </si>
  <si>
    <t>Damascus contryside</t>
  </si>
  <si>
    <t>roaa hatem</t>
  </si>
  <si>
    <t>RAMA BAKRE BASHA</t>
  </si>
  <si>
    <t>RACHA ALSOS</t>
  </si>
  <si>
    <t>SHBLE</t>
  </si>
  <si>
    <t>الجيد</t>
  </si>
  <si>
    <t>raghad ibrahim</t>
  </si>
  <si>
    <t>yhia</t>
  </si>
  <si>
    <t>ghson</t>
  </si>
  <si>
    <t>RAGHAD ABOLWAFA</t>
  </si>
  <si>
    <t>MOHAMAD OMAR</t>
  </si>
  <si>
    <t>AL TALL</t>
  </si>
  <si>
    <t>alnmr</t>
  </si>
  <si>
    <t>RAHAF SAHEIOUN</t>
  </si>
  <si>
    <t>jableh</t>
  </si>
  <si>
    <t>RAWAN ALHAMED</t>
  </si>
  <si>
    <t>RAWAN ALHAMWE</t>
  </si>
  <si>
    <t>RAWAN ALHANAWE</t>
  </si>
  <si>
    <t>rouz alkhlil</t>
  </si>
  <si>
    <t>rwaeda alqaha hi</t>
  </si>
  <si>
    <t>hyam</t>
  </si>
  <si>
    <t>REMA ALASAAD</t>
  </si>
  <si>
    <t>RIMA HARB</t>
  </si>
  <si>
    <t>FOAAD</t>
  </si>
  <si>
    <t>ERA</t>
  </si>
  <si>
    <t>REHAM ALDAWOOD</t>
  </si>
  <si>
    <t>SALam</t>
  </si>
  <si>
    <t>saadat</t>
  </si>
  <si>
    <t>salama abd alrazak</t>
  </si>
  <si>
    <t>farwk</t>
  </si>
  <si>
    <t>hardan</t>
  </si>
  <si>
    <t>deer alzour</t>
  </si>
  <si>
    <t>ABEER DEAB</t>
  </si>
  <si>
    <t>AFAF ALDBES</t>
  </si>
  <si>
    <t>RAGHED</t>
  </si>
  <si>
    <t>Afaf Abbas</t>
  </si>
  <si>
    <t>Abdulrazak</t>
  </si>
  <si>
    <t>Tafida</t>
  </si>
  <si>
    <t>OLA ALREFAE</t>
  </si>
  <si>
    <t>FADIA JOOMER</t>
  </si>
  <si>
    <t>FATIMA ALNOUR</t>
  </si>
  <si>
    <t>FATHEA BASHIR</t>
  </si>
  <si>
    <t>QAMAR GHANAM</t>
  </si>
  <si>
    <t>Layla</t>
  </si>
  <si>
    <t>MHD Yasin</t>
  </si>
  <si>
    <t>Raouda</t>
  </si>
  <si>
    <t>LINA ALZOUBI</t>
  </si>
  <si>
    <t>AHMAD NACHAT</t>
  </si>
  <si>
    <t>MHD KHALIL ALHAJ ALI</t>
  </si>
  <si>
    <t>TURKEHA</t>
  </si>
  <si>
    <t>maram brek</t>
  </si>
  <si>
    <t>Marwa Alfahal</t>
  </si>
  <si>
    <t>MANAL ALHAJE</t>
  </si>
  <si>
    <t>MANAL SLIMAN</t>
  </si>
  <si>
    <t>RASHEED</t>
  </si>
  <si>
    <t xml:space="preserve">رحيبة </t>
  </si>
  <si>
    <t>aaesa</t>
  </si>
  <si>
    <t>maha marza</t>
  </si>
  <si>
    <t>MIRAL ALYOUSSEF</t>
  </si>
  <si>
    <t>ASSEM</t>
  </si>
  <si>
    <t>AHMAD KHIER</t>
  </si>
  <si>
    <t>FATOM</t>
  </si>
  <si>
    <t>qatana</t>
  </si>
  <si>
    <t>nada alkayal</t>
  </si>
  <si>
    <t>mhd farid</t>
  </si>
  <si>
    <t>NADA ALMSOUTI</t>
  </si>
  <si>
    <t>KHANOM</t>
  </si>
  <si>
    <t>nsreen khalil</t>
  </si>
  <si>
    <t>NASIBEH ALCHIKH</t>
  </si>
  <si>
    <t>ABDULHAKIM</t>
  </si>
  <si>
    <t>KARIMA</t>
  </si>
  <si>
    <t>NEMHA TALAB</t>
  </si>
  <si>
    <t>NAUAR ALZOUBI</t>
  </si>
  <si>
    <t>NAWAL TOTANJE</t>
  </si>
  <si>
    <t>MHD ANWAR</t>
  </si>
  <si>
    <t xml:space="preserve"> nour aldib hnidi</t>
  </si>
  <si>
    <t>NOURA ALHARIRI</t>
  </si>
  <si>
    <t>HEBA ALLAH MAHFOUD</t>
  </si>
  <si>
    <t>MANADE SLEK</t>
  </si>
  <si>
    <t>yahia</t>
  </si>
  <si>
    <t>miada ali</t>
  </si>
  <si>
    <t>ODUDA ZEDAN</t>
  </si>
  <si>
    <t>albotol ramadan</t>
  </si>
  <si>
    <t>miadah</t>
  </si>
  <si>
    <t>شنيره</t>
  </si>
  <si>
    <t>dalia awad</t>
  </si>
  <si>
    <t>ebtihal alkhatib</t>
  </si>
  <si>
    <t>mohmad khalil</t>
  </si>
  <si>
    <t>ALAA JABOULEA</t>
  </si>
  <si>
    <t>EMAN ALHAJALY</t>
  </si>
  <si>
    <t>HYLA</t>
  </si>
  <si>
    <t>ALKWAIT</t>
  </si>
  <si>
    <t>TALFITA</t>
  </si>
  <si>
    <t>BATOL ALSALEH</t>
  </si>
  <si>
    <t>BARAA ALDAHBE</t>
  </si>
  <si>
    <t>Khan Arnba</t>
  </si>
  <si>
    <t>tamam aashour</t>
  </si>
  <si>
    <t>abd allateef</t>
  </si>
  <si>
    <t>rouqia</t>
  </si>
  <si>
    <t>ravqous</t>
  </si>
  <si>
    <t>tharaa barake</t>
  </si>
  <si>
    <t>hasnaa shdoud</t>
  </si>
  <si>
    <t>HAMDA GHSEN</t>
  </si>
  <si>
    <t>HLALA</t>
  </si>
  <si>
    <t>Hanan Malaeb</t>
  </si>
  <si>
    <t>Dareen Nahla</t>
  </si>
  <si>
    <t>Mansor</t>
  </si>
  <si>
    <t>Deba</t>
  </si>
  <si>
    <t>dalal ghosen</t>
  </si>
  <si>
    <t>huddein</t>
  </si>
  <si>
    <t>rana alameer</t>
  </si>
  <si>
    <t>roba mahairi</t>
  </si>
  <si>
    <t>osima</t>
  </si>
  <si>
    <t>الرصيفيه</t>
  </si>
  <si>
    <t>Rasha Sakekar</t>
  </si>
  <si>
    <t>Alrsefea</t>
  </si>
  <si>
    <t>rasha muhamad</t>
  </si>
  <si>
    <t>dayob</t>
  </si>
  <si>
    <t>RAGHAD ALHOSNYYA</t>
  </si>
  <si>
    <t>FAWZY</t>
  </si>
  <si>
    <t>alswaydaa</t>
  </si>
  <si>
    <t>ROUZA ABD ALRZAK</t>
  </si>
  <si>
    <t>ZUBIDA ALSAEID</t>
  </si>
  <si>
    <t>SARA NASER</t>
  </si>
  <si>
    <t>CELIN ALGHAITH</t>
  </si>
  <si>
    <t>NZMEHA</t>
  </si>
  <si>
    <t>samar qatqout</t>
  </si>
  <si>
    <t>nedaa</t>
  </si>
  <si>
    <t>دمسق</t>
  </si>
  <si>
    <t>shaza baqdounes</t>
  </si>
  <si>
    <t>mohammad ammar</t>
  </si>
  <si>
    <t>shrouq akghaseen</t>
  </si>
  <si>
    <t>louay</t>
  </si>
  <si>
    <t>houaida</t>
  </si>
  <si>
    <t>Safaa AlKaser AlRefaea</t>
  </si>
  <si>
    <t>Abd AlRahem</t>
  </si>
  <si>
    <t>Mounera</t>
  </si>
  <si>
    <t>Mashfa Draa</t>
  </si>
  <si>
    <t>ABDALFATTAH</t>
  </si>
  <si>
    <t>FAYZA ALABED</t>
  </si>
  <si>
    <t>farah soliman</t>
  </si>
  <si>
    <t>qtaifa</t>
  </si>
  <si>
    <t>FARAH KATOUH</t>
  </si>
  <si>
    <t>غور العاصي</t>
  </si>
  <si>
    <t>LOURA ALAHMAD</t>
  </si>
  <si>
    <t>MELAN</t>
  </si>
  <si>
    <t>marwa alsehnawi</t>
  </si>
  <si>
    <t>MANAL EI ALDIEEN ALSAGHER</t>
  </si>
  <si>
    <t>Maha Alhasan</t>
  </si>
  <si>
    <t>Marba</t>
  </si>
  <si>
    <t>القنية</t>
  </si>
  <si>
    <t>mayada kretem</t>
  </si>
  <si>
    <t>hasn</t>
  </si>
  <si>
    <t>marem</t>
  </si>
  <si>
    <t>alknea</t>
  </si>
  <si>
    <t>maesaa sarhan</t>
  </si>
  <si>
    <t>مردك</t>
  </si>
  <si>
    <t>narminb nasr</t>
  </si>
  <si>
    <t>sitan</t>
  </si>
  <si>
    <t>moneera</t>
  </si>
  <si>
    <t>Nahed Kano</t>
  </si>
  <si>
    <t>Abd Almaged</t>
  </si>
  <si>
    <t>Yalda</t>
  </si>
  <si>
    <t>zobayda</t>
  </si>
  <si>
    <t>دمشق المزة 86</t>
  </si>
  <si>
    <t>KAFR SHAMS</t>
  </si>
  <si>
    <t>البلاط</t>
  </si>
  <si>
    <t>NOUR JAMOUS</t>
  </si>
  <si>
    <t>NOURHA ABDULLAH</t>
  </si>
  <si>
    <t>AMEN</t>
  </si>
  <si>
    <t>HALAA SADAA</t>
  </si>
  <si>
    <t>HUDA DAROESH</t>
  </si>
  <si>
    <t>MOMENHA</t>
  </si>
  <si>
    <t>HANAA ABO SHAMA</t>
  </si>
  <si>
    <t>Marwa Malkat</t>
  </si>
  <si>
    <t>Alkatefa</t>
  </si>
  <si>
    <t>ENAS SHELLEH</t>
  </si>
  <si>
    <t>KESWA</t>
  </si>
  <si>
    <t>hanan alkhateeb</t>
  </si>
  <si>
    <t>raafat</t>
  </si>
  <si>
    <t>MOTEHA</t>
  </si>
  <si>
    <t>diana altawil</t>
  </si>
  <si>
    <t>RAMA ABDALGHANI</t>
  </si>
  <si>
    <t>MYASSAR</t>
  </si>
  <si>
    <t>ROBA</t>
  </si>
  <si>
    <t>RAZAN ALKRDE</t>
  </si>
  <si>
    <t>raghda maryamqoul</t>
  </si>
  <si>
    <t>الهبيط</t>
  </si>
  <si>
    <t>REHAM ALBAKOR</t>
  </si>
  <si>
    <t>RAHAF ALKASEM</t>
  </si>
  <si>
    <t>rawan jaafar</t>
  </si>
  <si>
    <t>harqah</t>
  </si>
  <si>
    <t>Sahar deeb</t>
  </si>
  <si>
    <t>Salam Baker</t>
  </si>
  <si>
    <t>SALMA ALBASAR</t>
  </si>
  <si>
    <t>سنديانا</t>
  </si>
  <si>
    <t>sanaa daypub</t>
  </si>
  <si>
    <t>omali</t>
  </si>
  <si>
    <t>بيت سوا</t>
  </si>
  <si>
    <t>SOHA JOMAA</t>
  </si>
  <si>
    <t>SABAH ABDULAHAI</t>
  </si>
  <si>
    <t>SAFAA ALJAMOUS</t>
  </si>
  <si>
    <t>almia abo asaad</t>
  </si>
  <si>
    <t>FATEN ALKHADRAWI</t>
  </si>
  <si>
    <t>FATIMA ALHAWO</t>
  </si>
  <si>
    <t>FATIMA ALSHOBAANY</t>
  </si>
  <si>
    <t>fedaa mayhoob</t>
  </si>
  <si>
    <t>talet alkhedr</t>
  </si>
  <si>
    <t>krwan</t>
  </si>
  <si>
    <t>MARAM OBID</t>
  </si>
  <si>
    <t>MEHDI</t>
  </si>
  <si>
    <t>JAAMANA</t>
  </si>
  <si>
    <t>Marwa Sabha</t>
  </si>
  <si>
    <t>Abd Alhakem</t>
  </si>
  <si>
    <t>فاحل</t>
  </si>
  <si>
    <t>malak naeem</t>
  </si>
  <si>
    <t>fahel2-1-</t>
  </si>
  <si>
    <t>MANAL ALWANAS</t>
  </si>
  <si>
    <t>feryalk</t>
  </si>
  <si>
    <t>MAYSSOON ABD ALRAZAK</t>
  </si>
  <si>
    <t>OSAYMA</t>
  </si>
  <si>
    <t>menas alafeef</t>
  </si>
  <si>
    <t>NRMIN ALMUZNA</t>
  </si>
  <si>
    <t>HADIA BAHRI</t>
  </si>
  <si>
    <t>ALAA JABLE</t>
  </si>
  <si>
    <t>SAMAHER</t>
  </si>
  <si>
    <t>BATOOL MOHAMMAD</t>
  </si>
  <si>
    <t>SAMAKYAT</t>
  </si>
  <si>
    <t>ROUA ABDALSALAM</t>
  </si>
  <si>
    <t>MAHMUD</t>
  </si>
  <si>
    <t xml:space="preserve">ملك الخولي </t>
  </si>
  <si>
    <t>MALAK ALKHOLY</t>
  </si>
  <si>
    <t>ABD ALSATAR</t>
  </si>
  <si>
    <t xml:space="preserve">خوله احمد </t>
  </si>
  <si>
    <t>رنا السيد احمد</t>
  </si>
  <si>
    <t>شران</t>
  </si>
  <si>
    <t>VIYAN SHEKH MOUSSA</t>
  </si>
  <si>
    <t>ZALOUKH</t>
  </si>
  <si>
    <t>qamar alsohli</t>
  </si>
  <si>
    <t>alwouit</t>
  </si>
  <si>
    <t>MAISOUN AL NOMAIR</t>
  </si>
  <si>
    <t>HEBA IBRAHEEM</t>
  </si>
  <si>
    <t>HADEEL ALASFAR</t>
  </si>
  <si>
    <t>محمد علمر</t>
  </si>
  <si>
    <t>balsam soud</t>
  </si>
  <si>
    <t>aaref</t>
  </si>
  <si>
    <t>harasts</t>
  </si>
  <si>
    <t>معرين</t>
  </si>
  <si>
    <t>نجود ابو حامد</t>
  </si>
  <si>
    <t>فصول الانقطاع</t>
  </si>
  <si>
    <t>ف1 2022-2023</t>
  </si>
  <si>
    <t>ف2 2022-2023</t>
  </si>
  <si>
    <t>الفصل الثاني 2022-2023</t>
  </si>
  <si>
    <t xml:space="preserve">الاء غياض </t>
  </si>
  <si>
    <t>هنوى</t>
  </si>
  <si>
    <t>اسراء الشيخ</t>
  </si>
  <si>
    <t xml:space="preserve">تسنيم يونس </t>
  </si>
  <si>
    <t>خوله منصور</t>
  </si>
  <si>
    <t>رجاءعفارة</t>
  </si>
  <si>
    <t>رغد ضوا</t>
  </si>
  <si>
    <t>اعتماد</t>
  </si>
  <si>
    <t>سناء الاشقر</t>
  </si>
  <si>
    <t xml:space="preserve">عقل </t>
  </si>
  <si>
    <t>رئيسة</t>
  </si>
  <si>
    <t>طليعه</t>
  </si>
  <si>
    <t>محمد كامل</t>
  </si>
  <si>
    <t>إرسال ملف الإستمارة (Excel ) عبر البريد الإلكتروني إلى العنوان التالي :
kin.ople119@ hotmail.com
 ويجب أن يكون موضوع الإيميل هو الرقم الإمتحاني للطالب</t>
  </si>
  <si>
    <t>الفصل الأول 2024-2023</t>
  </si>
  <si>
    <t>محمود عبد الله</t>
  </si>
  <si>
    <t>برزه</t>
  </si>
  <si>
    <t>خربه عواد</t>
  </si>
  <si>
    <t>رنيم حمزة</t>
  </si>
  <si>
    <t>باسل</t>
  </si>
  <si>
    <t>الحسكه</t>
  </si>
  <si>
    <t>الاء عابدين</t>
  </si>
  <si>
    <t>قمين</t>
  </si>
  <si>
    <t>بيان برنيه</t>
  </si>
  <si>
    <t>رشا العقله</t>
  </si>
  <si>
    <t>ميريل نجمه</t>
  </si>
  <si>
    <t>يولا</t>
  </si>
  <si>
    <t>شروق العقده</t>
  </si>
  <si>
    <t>حياة الاسود</t>
  </si>
  <si>
    <t>جمان</t>
  </si>
  <si>
    <t>نوره الحسين الحميد</t>
  </si>
  <si>
    <t xml:space="preserve">رجاء </t>
  </si>
  <si>
    <t>ضواهره</t>
  </si>
  <si>
    <t>دعاء السوادي</t>
  </si>
  <si>
    <t>احمد عماد</t>
  </si>
  <si>
    <t>ايمان بقعاوي</t>
  </si>
  <si>
    <t>نشيده</t>
  </si>
  <si>
    <t>ليندا حفار حبال</t>
  </si>
  <si>
    <t>بهجة</t>
  </si>
  <si>
    <t>ديما سلامة</t>
  </si>
  <si>
    <t>يارا محمد</t>
  </si>
  <si>
    <t>نجيحه</t>
  </si>
  <si>
    <t>فداء الزيبق</t>
  </si>
  <si>
    <t>الميادين</t>
  </si>
  <si>
    <t>فاطمه الملحم</t>
  </si>
  <si>
    <t>وطنيه</t>
  </si>
  <si>
    <t>ولاء الابراهيم</t>
  </si>
  <si>
    <t>فريده الابراهيم</t>
  </si>
  <si>
    <t xml:space="preserve">مساكن دوما </t>
  </si>
  <si>
    <t>تجاري</t>
  </si>
  <si>
    <t>سنى فبسي</t>
  </si>
  <si>
    <t>قدسي</t>
  </si>
  <si>
    <t xml:space="preserve">رزان كركوتلي </t>
  </si>
  <si>
    <t>أسماء كتب</t>
  </si>
  <si>
    <t>جودي القزاز</t>
  </si>
  <si>
    <t>لبنى سباهي ارناؤوط</t>
  </si>
  <si>
    <t>فرح برنبو</t>
  </si>
  <si>
    <t>سلوى الايون الدباغ</t>
  </si>
  <si>
    <t xml:space="preserve">سوسن كحيل </t>
  </si>
  <si>
    <t>كفرسوسه</t>
  </si>
  <si>
    <t xml:space="preserve">أسماء القيق </t>
  </si>
  <si>
    <t>ازدهار الحريري</t>
  </si>
  <si>
    <t xml:space="preserve">حسني </t>
  </si>
  <si>
    <t xml:space="preserve">سعاد </t>
  </si>
  <si>
    <t xml:space="preserve">علما </t>
  </si>
  <si>
    <t>وفاء أبو حوى</t>
  </si>
  <si>
    <t>خربة الحمام</t>
  </si>
  <si>
    <t>رشا الداود</t>
  </si>
  <si>
    <t>ديما عزكور</t>
  </si>
  <si>
    <t>الخندق الشرقي</t>
  </si>
  <si>
    <t xml:space="preserve">شطحه </t>
  </si>
  <si>
    <t>مستنفذ فصل اول 2023-2024</t>
  </si>
  <si>
    <t>فصل اول 2023-2024</t>
  </si>
  <si>
    <t>الفت الفاعوري</t>
  </si>
  <si>
    <t>جهينة البني</t>
  </si>
  <si>
    <t>نسرين عرفه</t>
  </si>
  <si>
    <t>سامر المراد</t>
  </si>
  <si>
    <t>لميس الخطيب</t>
  </si>
  <si>
    <t>لينا البويضاني</t>
  </si>
  <si>
    <t>نورا مندو</t>
  </si>
  <si>
    <t>علاء الدين</t>
  </si>
  <si>
    <t>نانسي جريس فارس</t>
  </si>
  <si>
    <t>منتى</t>
  </si>
  <si>
    <t>الفصل الثاني 2024-2023</t>
  </si>
  <si>
    <t xml:space="preserve">سيرين الحكيم </t>
  </si>
  <si>
    <t xml:space="preserve">أديبه </t>
  </si>
  <si>
    <t>المانيا الغربية</t>
  </si>
  <si>
    <t>مستنفذ فصل ثاني  2023-2024</t>
  </si>
  <si>
    <t>خلود الحرستاني</t>
  </si>
  <si>
    <t>رانيا الخضري</t>
  </si>
  <si>
    <t>ربا ناصر</t>
  </si>
  <si>
    <t>يعقوب</t>
  </si>
  <si>
    <t>زللو</t>
  </si>
  <si>
    <t>رحمة برغلة</t>
  </si>
  <si>
    <t>رولا شاميه</t>
  </si>
  <si>
    <t>عبد الرحيم العبد الحسين</t>
  </si>
  <si>
    <t>السوسه</t>
  </si>
  <si>
    <t>منار المحمد</t>
  </si>
  <si>
    <t>درعا المحطه</t>
  </si>
  <si>
    <t>نرجس شلغين</t>
  </si>
  <si>
    <t>نغم طيار</t>
  </si>
  <si>
    <t>نور احمد الشواخ</t>
  </si>
  <si>
    <t>كفيه</t>
  </si>
  <si>
    <t>امال علم الدين</t>
  </si>
  <si>
    <t>انيس</t>
  </si>
  <si>
    <t>دينا ابو منصور</t>
  </si>
  <si>
    <t>ثائر</t>
  </si>
  <si>
    <t>سحاب</t>
  </si>
  <si>
    <t>ساره دالي</t>
  </si>
  <si>
    <t>مرام الحللي</t>
  </si>
  <si>
    <t>نجلاء الحسن</t>
  </si>
  <si>
    <t>ايمان الناقوح</t>
  </si>
  <si>
    <t>تانيا موسى</t>
  </si>
  <si>
    <t>رسميه عزام</t>
  </si>
  <si>
    <t>ألطاف</t>
  </si>
  <si>
    <t xml:space="preserve">مروه بلان </t>
  </si>
  <si>
    <t xml:space="preserve">ناصر </t>
  </si>
  <si>
    <t>منار دياب</t>
  </si>
  <si>
    <t>منال العيان</t>
  </si>
  <si>
    <t>ميرنا طنوس</t>
  </si>
  <si>
    <t>ميس زيادة</t>
  </si>
  <si>
    <t>حمام</t>
  </si>
  <si>
    <t>ندى العبد الله</t>
  </si>
  <si>
    <t>رانيا سليم</t>
  </si>
  <si>
    <t>زيد</t>
  </si>
  <si>
    <t>هلا النجار</t>
  </si>
  <si>
    <t>محمد يوسف</t>
  </si>
  <si>
    <t>وفاء قرموشه</t>
  </si>
  <si>
    <t>مغيضة</t>
  </si>
  <si>
    <t>هناء السالم</t>
  </si>
  <si>
    <t>خلود النعمان</t>
  </si>
  <si>
    <t>رأس العين</t>
  </si>
  <si>
    <t>اية يونس</t>
  </si>
  <si>
    <t>الرقم الجامعي</t>
  </si>
  <si>
    <t>ف22024-2023</t>
  </si>
  <si>
    <t>استمارة تسجيل طلاب برنامج رياض الأطفال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</si>
  <si>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</si>
  <si>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</si>
  <si>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فصل اول 2025-2024</t>
  </si>
  <si>
    <t>إسماعيل المحمد</t>
  </si>
  <si>
    <t>امنة درويش</t>
  </si>
  <si>
    <t>باسل السعيد</t>
  </si>
  <si>
    <t xml:space="preserve">فواز </t>
  </si>
  <si>
    <t>صبرية</t>
  </si>
  <si>
    <t>حمداوي يسين</t>
  </si>
  <si>
    <t>مستنفذ</t>
  </si>
  <si>
    <t>سيفة خليل</t>
  </si>
  <si>
    <t>سعيده</t>
  </si>
  <si>
    <t>عائشة الزعبي</t>
  </si>
  <si>
    <t>لبنى حاكمة</t>
  </si>
  <si>
    <t>لمى المكامي</t>
  </si>
  <si>
    <t>نور الحسيني</t>
  </si>
  <si>
    <t>احمد مغلاج</t>
  </si>
  <si>
    <t>بشرى الاديب</t>
  </si>
  <si>
    <t>نجوى الفرحان</t>
  </si>
  <si>
    <t>لونا الحسين</t>
  </si>
  <si>
    <t>زكية</t>
  </si>
  <si>
    <t>فرح المنجد</t>
  </si>
  <si>
    <t>محمد خليل</t>
  </si>
  <si>
    <t>نازك</t>
  </si>
  <si>
    <t>رغد المونس</t>
  </si>
  <si>
    <t>رهف مخلوف</t>
  </si>
  <si>
    <t>نابغة</t>
  </si>
  <si>
    <t>اقبال فياض</t>
  </si>
  <si>
    <t>بشرى الخضراوي</t>
  </si>
  <si>
    <t xml:space="preserve">الاء حمو </t>
  </si>
  <si>
    <t xml:space="preserve">اية رجب </t>
  </si>
  <si>
    <t xml:space="preserve">عزيزة بكار </t>
  </si>
  <si>
    <t>لوره مخول</t>
  </si>
  <si>
    <t>مستنفذ فصل اول 2024-2025</t>
  </si>
  <si>
    <t>مستفذ فصل اول 2024-2025</t>
  </si>
  <si>
    <t>قائمة جديدة</t>
  </si>
  <si>
    <t xml:space="preserve">م </t>
  </si>
  <si>
    <t>م    مستنفذ</t>
  </si>
  <si>
    <t xml:space="preserve">مستنفذ </t>
  </si>
  <si>
    <t>مستنفذ    م</t>
  </si>
  <si>
    <t>م  مستنفذة</t>
  </si>
  <si>
    <t>نا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</si>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</sst>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ل.س.‏&quot;"/>
    <numFmt numFmtId="165" formatCode="[$-1010000]yyyy/mm/dd;@"/>
    <numFmt numFmtId="166" formatCode="m/d/yyyy;@"/>
    <numFmt numFmtId="167" formatCode="yyyy/mm/dd;@"/>
  </numFmts>
  <fonts count="103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4"/>
      <name val="Sakkal Majalla"/>
    </font>
    <font>
      <b/>
      <sz val="11"/>
      <color indexed="8"/>
      <name val="Arial"/>
      <family val="2"/>
    </font>
    <font>
      <sz val="10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</cellStyleXfs>
  <cellXfs count="600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7" xfId="0" applyFont="1" applyFill="1" applyBorder="1" applyAlignment="1" applyProtection="1">
      <alignment horizontal="center" vertical="center"/>
      <protection hidden="1"/>
    </xf>
    <xf numFmtId="0" fontId="34" fillId="13" borderId="48" xfId="0" applyFont="1" applyFill="1" applyBorder="1" applyAlignment="1" applyProtection="1">
      <alignment horizontal="center" vertical="center"/>
      <protection hidden="1"/>
    </xf>
    <xf numFmtId="14" fontId="34" fillId="13" borderId="48" xfId="0" applyNumberFormat="1" applyFont="1" applyFill="1" applyBorder="1" applyAlignment="1" applyProtection="1">
      <alignment horizontal="center" vertical="center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35" fillId="13" borderId="47" xfId="0" applyFont="1" applyFill="1" applyBorder="1" applyAlignment="1" applyProtection="1">
      <alignment horizontal="center" vertical="center"/>
      <protection hidden="1"/>
    </xf>
    <xf numFmtId="0" fontId="35" fillId="13" borderId="48" xfId="0" applyFont="1" applyFill="1" applyBorder="1" applyAlignment="1" applyProtection="1">
      <alignment horizontal="center" vertical="center"/>
      <protection hidden="1"/>
    </xf>
    <xf numFmtId="14" fontId="35" fillId="13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4" borderId="49" xfId="0" applyFont="1" applyFill="1" applyBorder="1" applyAlignment="1" applyProtection="1">
      <alignment horizontal="center" vertical="center"/>
      <protection hidden="1"/>
    </xf>
    <xf numFmtId="0" fontId="36" fillId="14" borderId="50" xfId="0" applyFont="1" applyFill="1" applyBorder="1" applyAlignment="1" applyProtection="1">
      <alignment horizontal="center" vertical="center"/>
      <protection hidden="1"/>
    </xf>
    <xf numFmtId="14" fontId="36" fillId="14" borderId="50" xfId="0" applyNumberFormat="1" applyFont="1" applyFill="1" applyBorder="1" applyAlignment="1" applyProtection="1">
      <alignment horizontal="center" vertical="center"/>
      <protection hidden="1"/>
    </xf>
    <xf numFmtId="0" fontId="36" fillId="14" borderId="51" xfId="0" applyFont="1" applyFill="1" applyBorder="1" applyAlignment="1" applyProtection="1">
      <alignment horizontal="center" vertical="center"/>
      <protection hidden="1"/>
    </xf>
    <xf numFmtId="0" fontId="28" fillId="4" borderId="65" xfId="0" applyFont="1" applyFill="1" applyBorder="1" applyAlignment="1" applyProtection="1">
      <alignment horizontal="center" vertical="center"/>
      <protection hidden="1"/>
    </xf>
    <xf numFmtId="0" fontId="28" fillId="4" borderId="68" xfId="0" applyFont="1" applyFill="1" applyBorder="1" applyAlignment="1" applyProtection="1">
      <alignment horizontal="center" vertical="center"/>
      <protection hidden="1"/>
    </xf>
    <xf numFmtId="0" fontId="28" fillId="4" borderId="67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/>
      <protection hidden="1"/>
    </xf>
    <xf numFmtId="0" fontId="36" fillId="11" borderId="50" xfId="0" applyFont="1" applyFill="1" applyBorder="1" applyAlignment="1" applyProtection="1">
      <alignment horizontal="center" vertical="center"/>
      <protection hidden="1"/>
    </xf>
    <xf numFmtId="0" fontId="36" fillId="11" borderId="58" xfId="0" applyFont="1" applyFill="1" applyBorder="1" applyAlignment="1" applyProtection="1">
      <alignment horizontal="center" vertical="center"/>
      <protection hidden="1"/>
    </xf>
    <xf numFmtId="0" fontId="28" fillId="15" borderId="57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vertical="center"/>
      <protection hidden="1"/>
    </xf>
    <xf numFmtId="49" fontId="36" fillId="14" borderId="50" xfId="0" applyNumberFormat="1" applyFont="1" applyFill="1" applyBorder="1" applyAlignment="1" applyProtection="1">
      <alignment horizontal="center" vertical="center"/>
      <protection hidden="1"/>
    </xf>
    <xf numFmtId="49" fontId="28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60" fillId="21" borderId="83" xfId="1" applyFont="1" applyFill="1" applyBorder="1"/>
    <xf numFmtId="0" fontId="56" fillId="0" borderId="0" xfId="1" applyFont="1" applyFill="1" applyBorder="1" applyAlignment="1">
      <alignment vertical="center" wrapText="1"/>
    </xf>
    <xf numFmtId="0" fontId="56" fillId="0" borderId="0" xfId="1" applyFont="1" applyFill="1" applyAlignment="1"/>
    <xf numFmtId="0" fontId="33" fillId="0" borderId="0" xfId="0" applyFont="1" applyProtection="1">
      <protection hidden="1"/>
    </xf>
    <xf numFmtId="0" fontId="11" fillId="0" borderId="46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5" fillId="5" borderId="107" xfId="0" applyFont="1" applyFill="1" applyBorder="1" applyAlignment="1" applyProtection="1">
      <alignment horizontal="center" vertical="center"/>
      <protection hidden="1"/>
    </xf>
    <xf numFmtId="0" fontId="65" fillId="5" borderId="32" xfId="0" applyFont="1" applyFill="1" applyBorder="1" applyAlignment="1" applyProtection="1">
      <alignment horizontal="center" vertical="center"/>
      <protection hidden="1"/>
    </xf>
    <xf numFmtId="0" fontId="26" fillId="7" borderId="33" xfId="0" applyFont="1" applyFill="1" applyBorder="1" applyAlignment="1" applyProtection="1">
      <alignment horizontal="center" vertical="center"/>
      <protection locked="0" hidden="1"/>
    </xf>
    <xf numFmtId="0" fontId="2" fillId="3" borderId="109" xfId="0" applyFont="1" applyFill="1" applyBorder="1" applyAlignment="1" applyProtection="1">
      <alignment horizontal="center" vertical="center"/>
      <protection hidden="1"/>
    </xf>
    <xf numFmtId="0" fontId="65" fillId="3" borderId="111" xfId="0" applyFont="1" applyFill="1" applyBorder="1" applyAlignment="1" applyProtection="1">
      <alignment horizontal="center" vertical="center"/>
      <protection hidden="1"/>
    </xf>
    <xf numFmtId="0" fontId="65" fillId="3" borderId="33" xfId="0" applyFont="1" applyFill="1" applyBorder="1" applyAlignment="1" applyProtection="1">
      <alignment horizontal="center" vertical="center"/>
      <protection hidden="1"/>
    </xf>
    <xf numFmtId="0" fontId="65" fillId="5" borderId="112" xfId="0" applyFont="1" applyFill="1" applyBorder="1" applyAlignment="1" applyProtection="1">
      <alignment horizontal="center" vertical="center"/>
      <protection hidden="1"/>
    </xf>
    <xf numFmtId="0" fontId="65" fillId="3" borderId="113" xfId="0" applyFont="1" applyFill="1" applyBorder="1" applyAlignment="1" applyProtection="1">
      <alignment horizontal="center" vertical="center"/>
      <protection hidden="1"/>
    </xf>
    <xf numFmtId="0" fontId="65" fillId="5" borderId="114" xfId="0" applyFont="1" applyFill="1" applyBorder="1" applyAlignment="1" applyProtection="1">
      <alignment horizontal="center" vertical="center"/>
      <protection hidden="1"/>
    </xf>
    <xf numFmtId="0" fontId="65" fillId="3" borderId="14" xfId="0" applyFont="1" applyFill="1" applyBorder="1" applyAlignment="1" applyProtection="1">
      <alignment horizontal="center" vertical="center"/>
      <protection hidden="1"/>
    </xf>
    <xf numFmtId="0" fontId="65" fillId="8" borderId="107" xfId="0" applyFont="1" applyFill="1" applyBorder="1" applyAlignment="1" applyProtection="1">
      <alignment horizontal="center" vertical="center"/>
      <protection hidden="1"/>
    </xf>
    <xf numFmtId="0" fontId="65" fillId="8" borderId="111" xfId="0" applyFont="1" applyFill="1" applyBorder="1" applyAlignment="1" applyProtection="1">
      <alignment horizontal="center" vertical="center"/>
      <protection hidden="1"/>
    </xf>
    <xf numFmtId="0" fontId="36" fillId="8" borderId="0" xfId="0" applyFont="1" applyFill="1" applyAlignment="1" applyProtection="1">
      <alignment horizontal="center" vertical="center"/>
      <protection hidden="1"/>
    </xf>
    <xf numFmtId="0" fontId="65" fillId="8" borderId="32" xfId="0" applyFont="1" applyFill="1" applyBorder="1" applyAlignment="1" applyProtection="1">
      <alignment horizontal="center" vertical="center"/>
      <protection hidden="1"/>
    </xf>
    <xf numFmtId="0" fontId="65" fillId="8" borderId="33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6" fillId="16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5" xfId="0" applyFont="1" applyFill="1" applyBorder="1" applyAlignment="1" applyProtection="1">
      <alignment horizontal="center" vertical="center" shrinkToFit="1"/>
      <protection hidden="1"/>
    </xf>
    <xf numFmtId="0" fontId="32" fillId="2" borderId="10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33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7" fillId="13" borderId="0" xfId="0" applyFont="1" applyFill="1" applyProtection="1"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49" fillId="0" borderId="22" xfId="0" applyFont="1" applyBorder="1" applyAlignment="1" applyProtection="1">
      <alignment vertical="center"/>
      <protection hidden="1"/>
    </xf>
    <xf numFmtId="0" fontId="49" fillId="0" borderId="23" xfId="0" applyFont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13" fillId="13" borderId="0" xfId="0" applyFont="1" applyFill="1" applyProtection="1">
      <protection hidden="1"/>
    </xf>
    <xf numFmtId="0" fontId="32" fillId="0" borderId="73" xfId="0" applyFont="1" applyBorder="1" applyAlignment="1" applyProtection="1">
      <alignment vertical="center" textRotation="90" shrinkToFit="1"/>
      <protection hidden="1"/>
    </xf>
    <xf numFmtId="0" fontId="0" fillId="0" borderId="73" xfId="0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0" borderId="17" xfId="0" applyFont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3" borderId="18" xfId="0" applyFont="1" applyFill="1" applyBorder="1" applyAlignment="1" applyProtection="1">
      <alignment vertical="center" shrinkToFit="1"/>
      <protection hidden="1"/>
    </xf>
    <xf numFmtId="0" fontId="77" fillId="3" borderId="118" xfId="0" applyFont="1" applyFill="1" applyBorder="1" applyAlignment="1" applyProtection="1">
      <alignment vertical="center" shrinkToFit="1"/>
      <protection hidden="1"/>
    </xf>
    <xf numFmtId="0" fontId="75" fillId="24" borderId="0" xfId="0" applyFont="1" applyFill="1" applyAlignment="1" applyProtection="1">
      <alignment horizontal="center" vertical="center" shrinkToFit="1"/>
      <protection hidden="1"/>
    </xf>
    <xf numFmtId="164" fontId="75" fillId="24" borderId="0" xfId="0" applyNumberFormat="1" applyFont="1" applyFill="1" applyAlignment="1" applyProtection="1">
      <alignment horizontal="center" vertical="center" shrinkToFit="1"/>
      <protection hidden="1"/>
    </xf>
    <xf numFmtId="164" fontId="75" fillId="24" borderId="12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8" fillId="11" borderId="119" xfId="0" applyFont="1" applyFill="1" applyBorder="1" applyAlignment="1">
      <alignment vertical="center" wrapText="1"/>
    </xf>
    <xf numFmtId="0" fontId="48" fillId="11" borderId="120" xfId="0" applyFont="1" applyFill="1" applyBorder="1" applyAlignment="1">
      <alignment vertical="center" wrapText="1"/>
    </xf>
    <xf numFmtId="0" fontId="71" fillId="3" borderId="135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1" fontId="71" fillId="3" borderId="136" xfId="0" applyNumberFormat="1" applyFont="1" applyFill="1" applyBorder="1" applyAlignment="1">
      <alignment horizontal="center"/>
    </xf>
    <xf numFmtId="0" fontId="71" fillId="3" borderId="136" xfId="0" applyFont="1" applyFill="1" applyBorder="1" applyAlignment="1">
      <alignment horizontal="center"/>
    </xf>
    <xf numFmtId="0" fontId="71" fillId="3" borderId="135" xfId="0" applyFont="1" applyFill="1" applyBorder="1" applyAlignment="1">
      <alignment horizontal="center"/>
    </xf>
    <xf numFmtId="0" fontId="71" fillId="3" borderId="28" xfId="0" applyFont="1" applyFill="1" applyBorder="1" applyAlignment="1">
      <alignment horizontal="center"/>
    </xf>
    <xf numFmtId="0" fontId="80" fillId="3" borderId="28" xfId="0" applyFont="1" applyFill="1" applyBorder="1" applyAlignment="1">
      <alignment horizontal="center"/>
    </xf>
    <xf numFmtId="0" fontId="71" fillId="3" borderId="28" xfId="0" applyFont="1" applyFill="1" applyBorder="1"/>
    <xf numFmtId="0" fontId="71" fillId="3" borderId="136" xfId="0" applyFont="1" applyFill="1" applyBorder="1" applyAlignment="1">
      <alignment horizontal="center" vertical="center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0" fontId="87" fillId="6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9" fillId="12" borderId="124" xfId="0" applyFont="1" applyFill="1" applyBorder="1" applyAlignment="1" applyProtection="1">
      <alignment horizontal="center" vertical="center" shrinkToFit="1"/>
      <protection hidden="1"/>
    </xf>
    <xf numFmtId="0" fontId="90" fillId="12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0" fontId="91" fillId="6" borderId="124" xfId="1" applyFont="1" applyFill="1" applyBorder="1" applyAlignment="1" applyProtection="1">
      <alignment horizontal="center" vertical="center" shrinkToFit="1"/>
      <protection hidden="1"/>
    </xf>
    <xf numFmtId="0" fontId="85" fillId="12" borderId="124" xfId="0" applyFont="1" applyFill="1" applyBorder="1" applyAlignment="1" applyProtection="1">
      <alignment horizontal="center" vertical="center" shrinkToFit="1"/>
      <protection hidden="1"/>
    </xf>
    <xf numFmtId="0" fontId="92" fillId="6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89" fillId="0" borderId="124" xfId="0" applyFont="1" applyBorder="1" applyAlignment="1" applyProtection="1">
      <alignment horizontal="center" vertical="center" shrinkToFit="1"/>
      <protection hidden="1"/>
    </xf>
    <xf numFmtId="14" fontId="93" fillId="0" borderId="124" xfId="0" applyNumberFormat="1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 vertical="center"/>
    </xf>
    <xf numFmtId="0" fontId="65" fillId="14" borderId="25" xfId="0" applyFont="1" applyFill="1" applyBorder="1" applyAlignment="1" applyProtection="1">
      <alignment horizontal="center" vertical="center"/>
      <protection hidden="1"/>
    </xf>
    <xf numFmtId="0" fontId="65" fillId="14" borderId="24" xfId="0" applyFont="1" applyFill="1" applyBorder="1" applyAlignment="1" applyProtection="1">
      <alignment horizontal="center" vertical="center"/>
      <protection hidden="1"/>
    </xf>
    <xf numFmtId="0" fontId="65" fillId="14" borderId="2" xfId="0" applyFont="1" applyFill="1" applyBorder="1" applyAlignment="1" applyProtection="1">
      <alignment horizontal="center" vertical="center"/>
      <protection hidden="1"/>
    </xf>
    <xf numFmtId="0" fontId="26" fillId="14" borderId="3" xfId="0" applyFont="1" applyFill="1" applyBorder="1" applyAlignment="1" applyProtection="1">
      <alignment horizontal="center" vertical="center"/>
      <protection hidden="1"/>
    </xf>
    <xf numFmtId="0" fontId="26" fillId="14" borderId="72" xfId="0" applyFont="1" applyFill="1" applyBorder="1" applyAlignment="1" applyProtection="1">
      <alignment horizontal="center" vertical="center"/>
      <protection hidden="1"/>
    </xf>
    <xf numFmtId="0" fontId="26" fillId="14" borderId="108" xfId="0" applyFont="1" applyFill="1" applyBorder="1" applyAlignment="1" applyProtection="1">
      <alignment horizontal="center" vertical="center"/>
      <protection hidden="1"/>
    </xf>
    <xf numFmtId="0" fontId="26" fillId="14" borderId="115" xfId="0" applyFont="1" applyFill="1" applyBorder="1" applyAlignment="1" applyProtection="1">
      <alignment horizontal="center" vertical="center"/>
      <protection hidden="1"/>
    </xf>
    <xf numFmtId="0" fontId="26" fillId="14" borderId="29" xfId="0" applyFont="1" applyFill="1" applyBorder="1" applyAlignment="1" applyProtection="1">
      <alignment horizontal="center" vertical="center"/>
      <protection hidden="1"/>
    </xf>
    <xf numFmtId="0" fontId="26" fillId="14" borderId="116" xfId="0" applyFont="1" applyFill="1" applyBorder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 vertical="center"/>
      <protection hidden="1"/>
    </xf>
    <xf numFmtId="0" fontId="0" fillId="14" borderId="72" xfId="0" applyFill="1" applyBorder="1" applyAlignment="1" applyProtection="1">
      <alignment horizontal="center" vertical="center"/>
      <protection hidden="1"/>
    </xf>
    <xf numFmtId="0" fontId="0" fillId="14" borderId="108" xfId="0" applyFill="1" applyBorder="1" applyAlignment="1" applyProtection="1">
      <alignment horizontal="center" vertical="center"/>
      <protection hidden="1"/>
    </xf>
    <xf numFmtId="0" fontId="71" fillId="3" borderId="117" xfId="0" applyFont="1" applyFill="1" applyBorder="1" applyAlignment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118" xfId="0" applyFill="1" applyBorder="1" applyAlignment="1" applyProtection="1">
      <alignment horizontal="center" vertical="center" wrapText="1"/>
      <protection locked="0"/>
    </xf>
    <xf numFmtId="165" fontId="0" fillId="5" borderId="28" xfId="0" applyNumberFormat="1" applyFill="1" applyBorder="1" applyAlignment="1" applyProtection="1">
      <alignment horizontal="center" vertical="center" wrapText="1"/>
      <protection locked="0"/>
    </xf>
    <xf numFmtId="165" fontId="71" fillId="3" borderId="28" xfId="0" applyNumberFormat="1" applyFont="1" applyFill="1" applyBorder="1" applyAlignment="1">
      <alignment horizontal="center" vertical="center"/>
    </xf>
    <xf numFmtId="165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9" xfId="0" applyFont="1" applyFill="1" applyBorder="1" applyAlignment="1">
      <alignment horizontal="center" vertical="center"/>
    </xf>
    <xf numFmtId="0" fontId="33" fillId="12" borderId="0" xfId="0" applyFont="1" applyFill="1"/>
    <xf numFmtId="0" fontId="73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4" fillId="0" borderId="0" xfId="0" applyNumberFormat="1" applyFont="1" applyAlignment="1">
      <alignment horizontal="center" vertical="center" shrinkToFit="1"/>
    </xf>
    <xf numFmtId="0" fontId="30" fillId="11" borderId="26" xfId="0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center" vertical="center"/>
    </xf>
    <xf numFmtId="49" fontId="30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11" borderId="119" xfId="0" applyFont="1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 wrapText="1"/>
    </xf>
    <xf numFmtId="0" fontId="95" fillId="11" borderId="26" xfId="0" applyFont="1" applyFill="1" applyBorder="1" applyAlignment="1">
      <alignment horizontal="center" vertical="center"/>
    </xf>
    <xf numFmtId="165" fontId="0" fillId="5" borderId="118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7" fillId="0" borderId="142" xfId="5" applyFont="1" applyBorder="1" applyAlignment="1">
      <alignment horizontal="right" wrapText="1"/>
    </xf>
    <xf numFmtId="0" fontId="97" fillId="0" borderId="142" xfId="5" applyFont="1" applyBorder="1" applyAlignment="1">
      <alignment wrapText="1"/>
    </xf>
    <xf numFmtId="0" fontId="96" fillId="0" borderId="0" xfId="5"/>
    <xf numFmtId="0" fontId="97" fillId="29" borderId="143" xfId="6" applyFont="1" applyFill="1" applyBorder="1" applyAlignment="1">
      <alignment horizontal="center"/>
    </xf>
    <xf numFmtId="166" fontId="97" fillId="29" borderId="143" xfId="6" applyNumberFormat="1" applyFont="1" applyFill="1" applyBorder="1" applyAlignment="1">
      <alignment horizontal="center"/>
    </xf>
    <xf numFmtId="0" fontId="97" fillId="30" borderId="143" xfId="6" applyFont="1" applyFill="1" applyBorder="1" applyAlignment="1">
      <alignment horizontal="center"/>
    </xf>
    <xf numFmtId="0" fontId="97" fillId="0" borderId="142" xfId="6" applyFont="1" applyBorder="1" applyAlignment="1">
      <alignment horizontal="right" wrapText="1"/>
    </xf>
    <xf numFmtId="0" fontId="97" fillId="0" borderId="142" xfId="6" applyFont="1" applyBorder="1" applyAlignment="1">
      <alignment wrapText="1"/>
    </xf>
    <xf numFmtId="0" fontId="97" fillId="0" borderId="0" xfId="5" applyFont="1" applyAlignment="1">
      <alignment horizontal="right" wrapText="1"/>
    </xf>
    <xf numFmtId="0" fontId="97" fillId="0" borderId="0" xfId="5" applyFont="1" applyAlignment="1">
      <alignment wrapText="1"/>
    </xf>
    <xf numFmtId="0" fontId="0" fillId="0" borderId="142" xfId="0" applyBorder="1"/>
    <xf numFmtId="49" fontId="97" fillId="0" borderId="0" xfId="5" applyNumberFormat="1" applyFont="1" applyAlignment="1">
      <alignment wrapText="1"/>
    </xf>
    <xf numFmtId="0" fontId="96" fillId="0" borderId="142" xfId="5" applyBorder="1"/>
    <xf numFmtId="0" fontId="97" fillId="29" borderId="144" xfId="6" applyFont="1" applyFill="1" applyBorder="1" applyAlignment="1">
      <alignment horizontal="center"/>
    </xf>
    <xf numFmtId="14" fontId="0" fillId="0" borderId="0" xfId="0" applyNumberFormat="1"/>
    <xf numFmtId="14" fontId="97" fillId="29" borderId="143" xfId="6" applyNumberFormat="1" applyFont="1" applyFill="1" applyBorder="1" applyAlignment="1">
      <alignment horizontal="center"/>
    </xf>
    <xf numFmtId="0" fontId="97" fillId="0" borderId="142" xfId="8" applyFont="1" applyBorder="1" applyAlignment="1">
      <alignment horizontal="right" wrapText="1"/>
    </xf>
    <xf numFmtId="0" fontId="97" fillId="0" borderId="142" xfId="8" applyFont="1" applyBorder="1" applyAlignment="1">
      <alignment wrapText="1"/>
    </xf>
    <xf numFmtId="0" fontId="97" fillId="0" borderId="0" xfId="9" applyFont="1" applyAlignment="1">
      <alignment wrapText="1"/>
    </xf>
    <xf numFmtId="0" fontId="97" fillId="0" borderId="0" xfId="8" applyFont="1" applyAlignment="1">
      <alignment wrapText="1"/>
    </xf>
    <xf numFmtId="14" fontId="97" fillId="0" borderId="142" xfId="8" applyNumberFormat="1" applyFont="1" applyBorder="1" applyAlignment="1">
      <alignment wrapText="1"/>
    </xf>
    <xf numFmtId="0" fontId="97" fillId="0" borderId="142" xfId="9" applyFont="1" applyBorder="1" applyAlignment="1">
      <alignment horizontal="right" wrapText="1"/>
    </xf>
    <xf numFmtId="0" fontId="97" fillId="0" borderId="142" xfId="9" applyFont="1" applyBorder="1" applyAlignment="1">
      <alignment wrapText="1"/>
    </xf>
    <xf numFmtId="167" fontId="97" fillId="0" borderId="142" xfId="9" applyNumberFormat="1" applyFont="1" applyBorder="1" applyAlignment="1">
      <alignment horizontal="right" wrapText="1"/>
    </xf>
    <xf numFmtId="0" fontId="97" fillId="0" borderId="145" xfId="8" applyFont="1" applyBorder="1" applyAlignment="1">
      <alignment wrapText="1"/>
    </xf>
    <xf numFmtId="0" fontId="0" fillId="0" borderId="145" xfId="0" applyBorder="1"/>
    <xf numFmtId="0" fontId="97" fillId="0" borderId="145" xfId="9" applyFont="1" applyBorder="1" applyAlignment="1">
      <alignment wrapText="1"/>
    </xf>
    <xf numFmtId="167" fontId="97" fillId="0" borderId="0" xfId="9" applyNumberFormat="1" applyFont="1" applyAlignment="1">
      <alignment horizontal="right" wrapText="1"/>
    </xf>
    <xf numFmtId="0" fontId="97" fillId="0" borderId="142" xfId="10" applyFont="1" applyBorder="1" applyAlignment="1">
      <alignment horizontal="right" wrapText="1"/>
    </xf>
    <xf numFmtId="0" fontId="97" fillId="0" borderId="142" xfId="10" applyFont="1" applyBorder="1" applyAlignment="1">
      <alignment wrapText="1"/>
    </xf>
    <xf numFmtId="0" fontId="97" fillId="0" borderId="142" xfId="11" applyFont="1" applyBorder="1" applyAlignment="1">
      <alignment horizontal="right" wrapText="1"/>
    </xf>
    <xf numFmtId="0" fontId="97" fillId="0" borderId="142" xfId="11" applyFont="1" applyBorder="1" applyAlignment="1">
      <alignment wrapText="1"/>
    </xf>
    <xf numFmtId="0" fontId="97" fillId="0" borderId="145" xfId="10" applyFont="1" applyBorder="1" applyAlignment="1">
      <alignment wrapText="1"/>
    </xf>
    <xf numFmtId="0" fontId="97" fillId="0" borderId="0" xfId="10" applyFont="1" applyAlignment="1">
      <alignment wrapText="1"/>
    </xf>
    <xf numFmtId="0" fontId="0" fillId="31" borderId="0" xfId="0" applyFill="1"/>
    <xf numFmtId="0" fontId="0" fillId="31" borderId="142" xfId="0" applyFill="1" applyBorder="1"/>
    <xf numFmtId="0" fontId="97" fillId="31" borderId="142" xfId="10" applyFont="1" applyFill="1" applyBorder="1" applyAlignment="1">
      <alignment wrapText="1"/>
    </xf>
    <xf numFmtId="0" fontId="97" fillId="31" borderId="0" xfId="10" applyFont="1" applyFill="1" applyAlignment="1">
      <alignment wrapText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30" fillId="11" borderId="26" xfId="0" applyFont="1" applyFill="1" applyBorder="1" applyAlignment="1" applyProtection="1">
      <alignment horizontal="center" vertical="center"/>
      <protection hidden="1"/>
    </xf>
    <xf numFmtId="0" fontId="99" fillId="5" borderId="146" xfId="0" applyFont="1" applyFill="1" applyBorder="1" applyAlignment="1" applyProtection="1">
      <alignment horizontal="center" vertical="center" shrinkToFit="1"/>
      <protection hidden="1"/>
    </xf>
    <xf numFmtId="0" fontId="99" fillId="5" borderId="147" xfId="0" applyFont="1" applyFill="1" applyBorder="1" applyAlignment="1" applyProtection="1">
      <alignment horizontal="center" vertical="center" shrinkToFit="1"/>
      <protection hidden="1"/>
    </xf>
    <xf numFmtId="0" fontId="100" fillId="32" borderId="0" xfId="0" applyFont="1" applyFill="1" applyAlignment="1">
      <alignment horizontal="center" vertical="center" shrinkToFit="1" readingOrder="1"/>
    </xf>
    <xf numFmtId="0" fontId="100" fillId="32" borderId="0" xfId="0" applyFont="1" applyFill="1" applyAlignment="1">
      <alignment horizontal="center" vertical="center" shrinkToFit="1" readingOrder="2"/>
    </xf>
    <xf numFmtId="0" fontId="100" fillId="32" borderId="0" xfId="0" applyFont="1" applyFill="1" applyAlignment="1">
      <alignment vertical="center" shrinkToFit="1" readingOrder="2"/>
    </xf>
    <xf numFmtId="0" fontId="101" fillId="0" borderId="0" xfId="0" applyFont="1"/>
    <xf numFmtId="0" fontId="95" fillId="2" borderId="0" xfId="0" applyFont="1" applyFill="1" applyAlignment="1">
      <alignment horizontal="center" shrinkToFit="1" readingOrder="2"/>
    </xf>
    <xf numFmtId="0" fontId="2" fillId="2" borderId="0" xfId="0" applyFont="1" applyFill="1" applyAlignment="1">
      <alignment horizontal="center"/>
    </xf>
    <xf numFmtId="0" fontId="57" fillId="0" borderId="22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57" fillId="0" borderId="23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36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38" xfId="0" applyFont="1" applyBorder="1" applyAlignment="1">
      <alignment horizontal="center" wrapText="1"/>
    </xf>
    <xf numFmtId="0" fontId="58" fillId="21" borderId="82" xfId="0" applyFont="1" applyFill="1" applyBorder="1" applyAlignment="1">
      <alignment horizontal="right" wrapText="1"/>
    </xf>
    <xf numFmtId="0" fontId="58" fillId="21" borderId="56" xfId="0" applyFont="1" applyFill="1" applyBorder="1" applyAlignment="1">
      <alignment horizontal="right" wrapText="1"/>
    </xf>
    <xf numFmtId="0" fontId="58" fillId="21" borderId="83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8" fillId="21" borderId="75" xfId="0" applyFont="1" applyFill="1" applyBorder="1" applyAlignment="1">
      <alignment horizontal="right" wrapText="1"/>
    </xf>
    <xf numFmtId="0" fontId="58" fillId="21" borderId="0" xfId="0" applyFont="1" applyFill="1" applyAlignment="1">
      <alignment horizontal="right" wrapText="1"/>
    </xf>
    <xf numFmtId="0" fontId="58" fillId="21" borderId="9" xfId="0" applyFont="1" applyFill="1" applyBorder="1" applyAlignment="1">
      <alignment horizontal="right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58" fillId="21" borderId="82" xfId="0" applyFont="1" applyFill="1" applyBorder="1" applyAlignment="1">
      <alignment horizontal="center"/>
    </xf>
    <xf numFmtId="0" fontId="58" fillId="21" borderId="56" xfId="0" applyFont="1" applyFill="1" applyBorder="1" applyAlignment="1">
      <alignment horizontal="center"/>
    </xf>
    <xf numFmtId="0" fontId="59" fillId="21" borderId="56" xfId="1" applyFont="1" applyFill="1" applyBorder="1" applyAlignment="1">
      <alignment horizontal="center"/>
    </xf>
    <xf numFmtId="0" fontId="59" fillId="21" borderId="83" xfId="1" applyFont="1" applyFill="1" applyBorder="1" applyAlignment="1">
      <alignment horizontal="center"/>
    </xf>
    <xf numFmtId="0" fontId="58" fillId="21" borderId="102" xfId="0" applyFont="1" applyFill="1" applyBorder="1" applyAlignment="1">
      <alignment horizontal="right" vertical="center"/>
    </xf>
    <xf numFmtId="0" fontId="58" fillId="21" borderId="78" xfId="0" applyFont="1" applyFill="1" applyBorder="1" applyAlignment="1">
      <alignment horizontal="right" vertical="center"/>
    </xf>
    <xf numFmtId="0" fontId="58" fillId="21" borderId="103" xfId="0" applyFont="1" applyFill="1" applyBorder="1" applyAlignment="1">
      <alignment horizontal="right" vertical="center"/>
    </xf>
    <xf numFmtId="9" fontId="58" fillId="21" borderId="94" xfId="0" applyNumberFormat="1" applyFont="1" applyFill="1" applyBorder="1" applyAlignment="1">
      <alignment horizontal="right" vertical="center" wrapText="1"/>
    </xf>
    <xf numFmtId="0" fontId="58" fillId="21" borderId="95" xfId="0" applyFont="1" applyFill="1" applyBorder="1" applyAlignment="1">
      <alignment horizontal="right" vertical="center" wrapText="1"/>
    </xf>
    <xf numFmtId="0" fontId="58" fillId="21" borderId="87" xfId="0" applyFont="1" applyFill="1" applyBorder="1" applyAlignment="1">
      <alignment horizontal="center" wrapText="1"/>
    </xf>
    <xf numFmtId="0" fontId="58" fillId="21" borderId="75" xfId="0" applyFont="1" applyFill="1" applyBorder="1" applyAlignment="1">
      <alignment horizontal="center" wrapText="1"/>
    </xf>
    <xf numFmtId="0" fontId="58" fillId="21" borderId="88" xfId="0" applyFont="1" applyFill="1" applyBorder="1" applyAlignment="1">
      <alignment horizontal="center" wrapText="1"/>
    </xf>
    <xf numFmtId="0" fontId="58" fillId="21" borderId="89" xfId="0" applyFont="1" applyFill="1" applyBorder="1" applyAlignment="1">
      <alignment horizontal="center" wrapText="1"/>
    </xf>
    <xf numFmtId="0" fontId="58" fillId="21" borderId="74" xfId="0" applyFont="1" applyFill="1" applyBorder="1" applyAlignment="1">
      <alignment horizontal="center" wrapText="1"/>
    </xf>
    <xf numFmtId="0" fontId="58" fillId="21" borderId="90" xfId="0" applyFont="1" applyFill="1" applyBorder="1" applyAlignment="1">
      <alignment horizontal="center" wrapText="1"/>
    </xf>
    <xf numFmtId="0" fontId="58" fillId="21" borderId="102" xfId="0" applyFont="1" applyFill="1" applyBorder="1" applyAlignment="1">
      <alignment horizontal="right" wrapText="1"/>
    </xf>
    <xf numFmtId="0" fontId="58" fillId="21" borderId="78" xfId="0" applyFont="1" applyFill="1" applyBorder="1" applyAlignment="1">
      <alignment horizontal="right" wrapText="1"/>
    </xf>
    <xf numFmtId="0" fontId="58" fillId="21" borderId="103" xfId="0" applyFont="1" applyFill="1" applyBorder="1" applyAlignment="1">
      <alignment horizontal="right" wrapText="1"/>
    </xf>
    <xf numFmtId="0" fontId="58" fillId="21" borderId="94" xfId="0" applyFont="1" applyFill="1" applyBorder="1" applyAlignment="1">
      <alignment horizontal="right" readingOrder="1"/>
    </xf>
    <xf numFmtId="0" fontId="58" fillId="21" borderId="95" xfId="0" applyFont="1" applyFill="1" applyBorder="1" applyAlignment="1">
      <alignment horizontal="right" readingOrder="1"/>
    </xf>
    <xf numFmtId="0" fontId="58" fillId="21" borderId="104" xfId="0" applyFont="1" applyFill="1" applyBorder="1" applyAlignment="1">
      <alignment horizontal="right" vertical="center"/>
    </xf>
    <xf numFmtId="0" fontId="58" fillId="21" borderId="105" xfId="0" applyFont="1" applyFill="1" applyBorder="1" applyAlignment="1">
      <alignment horizontal="right" vertical="center"/>
    </xf>
    <xf numFmtId="0" fontId="58" fillId="21" borderId="106" xfId="0" applyFont="1" applyFill="1" applyBorder="1" applyAlignment="1">
      <alignment horizontal="right" vertical="center"/>
    </xf>
    <xf numFmtId="9" fontId="58" fillId="21" borderId="96" xfId="0" applyNumberFormat="1" applyFont="1" applyFill="1" applyBorder="1" applyAlignment="1">
      <alignment horizontal="right" vertical="center"/>
    </xf>
    <xf numFmtId="0" fontId="58" fillId="21" borderId="97" xfId="0" applyFont="1" applyFill="1" applyBorder="1" applyAlignment="1">
      <alignment horizontal="right" vertical="center"/>
    </xf>
    <xf numFmtId="0" fontId="58" fillId="21" borderId="82" xfId="0" applyFont="1" applyFill="1" applyBorder="1" applyAlignment="1">
      <alignment horizontal="right"/>
    </xf>
    <xf numFmtId="0" fontId="58" fillId="21" borderId="56" xfId="0" applyFont="1" applyFill="1" applyBorder="1" applyAlignment="1">
      <alignment horizontal="right"/>
    </xf>
    <xf numFmtId="0" fontId="58" fillId="21" borderId="83" xfId="0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/>
    </xf>
    <xf numFmtId="0" fontId="58" fillId="21" borderId="78" xfId="0" applyFont="1" applyFill="1" applyBorder="1" applyAlignment="1">
      <alignment horizontal="right"/>
    </xf>
    <xf numFmtId="0" fontId="58" fillId="21" borderId="103" xfId="0" applyFont="1" applyFill="1" applyBorder="1" applyAlignment="1">
      <alignment horizontal="right"/>
    </xf>
    <xf numFmtId="9" fontId="58" fillId="21" borderId="94" xfId="0" applyNumberFormat="1" applyFont="1" applyFill="1" applyBorder="1" applyAlignment="1">
      <alignment horizontal="right" vertical="center"/>
    </xf>
    <xf numFmtId="0" fontId="58" fillId="21" borderId="95" xfId="0" applyFont="1" applyFill="1" applyBorder="1" applyAlignment="1">
      <alignment horizontal="right" vertical="center"/>
    </xf>
    <xf numFmtId="0" fontId="58" fillId="21" borderId="93" xfId="0" applyFont="1" applyFill="1" applyBorder="1" applyAlignment="1">
      <alignment horizontal="right" vertical="center" wrapText="1"/>
    </xf>
    <xf numFmtId="0" fontId="58" fillId="21" borderId="94" xfId="0" applyFont="1" applyFill="1" applyBorder="1" applyAlignment="1">
      <alignment horizontal="right" vertical="center" wrapText="1"/>
    </xf>
    <xf numFmtId="9" fontId="58" fillId="13" borderId="94" xfId="0" applyNumberFormat="1" applyFont="1" applyFill="1" applyBorder="1" applyAlignment="1">
      <alignment horizontal="right"/>
    </xf>
    <xf numFmtId="0" fontId="58" fillId="13" borderId="95" xfId="0" applyFont="1" applyFill="1" applyBorder="1" applyAlignment="1">
      <alignment horizontal="right"/>
    </xf>
    <xf numFmtId="0" fontId="58" fillId="13" borderId="94" xfId="0" applyFont="1" applyFill="1" applyBorder="1" applyAlignment="1">
      <alignment horizontal="right"/>
    </xf>
    <xf numFmtId="0" fontId="58" fillId="21" borderId="84" xfId="0" applyFont="1" applyFill="1" applyBorder="1" applyAlignment="1">
      <alignment horizontal="right"/>
    </xf>
    <xf numFmtId="0" fontId="58" fillId="21" borderId="85" xfId="0" applyFont="1" applyFill="1" applyBorder="1" applyAlignment="1">
      <alignment horizontal="right"/>
    </xf>
    <xf numFmtId="0" fontId="58" fillId="21" borderId="86" xfId="0" applyFont="1" applyFill="1" applyBorder="1" applyAlignment="1">
      <alignment horizontal="right"/>
    </xf>
    <xf numFmtId="0" fontId="58" fillId="21" borderId="93" xfId="0" applyFont="1" applyFill="1" applyBorder="1" applyAlignment="1">
      <alignment horizontal="right" vertical="center"/>
    </xf>
    <xf numFmtId="0" fontId="58" fillId="21" borderId="94" xfId="0" applyFont="1" applyFill="1" applyBorder="1" applyAlignment="1">
      <alignment horizontal="right" vertical="center"/>
    </xf>
    <xf numFmtId="9" fontId="58" fillId="21" borderId="94" xfId="1" applyNumberFormat="1" applyFont="1" applyFill="1" applyBorder="1" applyAlignment="1">
      <alignment horizontal="right" vertical="center"/>
    </xf>
    <xf numFmtId="0" fontId="58" fillId="21" borderId="95" xfId="1" applyFont="1" applyFill="1" applyBorder="1" applyAlignment="1">
      <alignment horizontal="right" vertical="center"/>
    </xf>
    <xf numFmtId="0" fontId="58" fillId="21" borderId="102" xfId="0" applyFont="1" applyFill="1" applyBorder="1" applyAlignment="1">
      <alignment horizontal="right" vertical="center" wrapText="1"/>
    </xf>
    <xf numFmtId="0" fontId="58" fillId="21" borderId="78" xfId="0" applyFont="1" applyFill="1" applyBorder="1" applyAlignment="1">
      <alignment horizontal="right" vertical="center" wrapText="1"/>
    </xf>
    <xf numFmtId="0" fontId="58" fillId="21" borderId="103" xfId="0" applyFont="1" applyFill="1" applyBorder="1" applyAlignment="1">
      <alignment horizontal="right" vertical="center" wrapText="1"/>
    </xf>
    <xf numFmtId="0" fontId="64" fillId="21" borderId="94" xfId="0" applyFont="1" applyFill="1" applyBorder="1" applyAlignment="1">
      <alignment horizontal="right" vertical="center"/>
    </xf>
    <xf numFmtId="0" fontId="64" fillId="21" borderId="95" xfId="0" applyFont="1" applyFill="1" applyBorder="1" applyAlignment="1">
      <alignment horizontal="right" vertical="center"/>
    </xf>
    <xf numFmtId="0" fontId="60" fillId="21" borderId="82" xfId="1" applyFont="1" applyFill="1" applyBorder="1" applyAlignment="1">
      <alignment horizontal="right"/>
    </xf>
    <xf numFmtId="0" fontId="60" fillId="21" borderId="56" xfId="1" applyFont="1" applyFill="1" applyBorder="1" applyAlignment="1">
      <alignment horizontal="right"/>
    </xf>
    <xf numFmtId="0" fontId="60" fillId="21" borderId="83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3" fillId="21" borderId="91" xfId="0" applyFont="1" applyFill="1" applyBorder="1" applyAlignment="1">
      <alignment horizontal="center" vertical="center"/>
    </xf>
    <xf numFmtId="0" fontId="61" fillId="21" borderId="92" xfId="0" applyFont="1" applyFill="1" applyBorder="1" applyAlignment="1">
      <alignment horizontal="center" vertical="center"/>
    </xf>
    <xf numFmtId="0" fontId="61" fillId="21" borderId="93" xfId="0" applyFont="1" applyFill="1" applyBorder="1" applyAlignment="1">
      <alignment horizontal="center" vertical="center"/>
    </xf>
    <xf numFmtId="0" fontId="61" fillId="21" borderId="94" xfId="0" applyFont="1" applyFill="1" applyBorder="1" applyAlignment="1">
      <alignment horizontal="center" vertical="center"/>
    </xf>
    <xf numFmtId="0" fontId="61" fillId="21" borderId="98" xfId="0" applyFont="1" applyFill="1" applyBorder="1" applyAlignment="1">
      <alignment horizontal="center" vertical="center"/>
    </xf>
    <xf numFmtId="0" fontId="61" fillId="21" borderId="99" xfId="0" applyFont="1" applyFill="1" applyBorder="1" applyAlignment="1">
      <alignment horizontal="center" vertical="center"/>
    </xf>
    <xf numFmtId="0" fontId="61" fillId="21" borderId="100" xfId="0" applyFont="1" applyFill="1" applyBorder="1" applyAlignment="1">
      <alignment horizontal="center" vertical="center"/>
    </xf>
    <xf numFmtId="0" fontId="61" fillId="21" borderId="101" xfId="0" applyFont="1" applyFill="1" applyBorder="1" applyAlignment="1">
      <alignment horizontal="center" vertical="center"/>
    </xf>
    <xf numFmtId="0" fontId="60" fillId="21" borderId="79" xfId="1" applyFont="1" applyFill="1" applyBorder="1" applyAlignment="1">
      <alignment horizontal="right"/>
    </xf>
    <xf numFmtId="0" fontId="60" fillId="21" borderId="80" xfId="1" applyFont="1" applyFill="1" applyBorder="1" applyAlignment="1">
      <alignment horizontal="right"/>
    </xf>
    <xf numFmtId="0" fontId="60" fillId="21" borderId="81" xfId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72" fillId="26" borderId="0" xfId="0" applyFont="1" applyFill="1" applyAlignment="1">
      <alignment horizontal="center" vertical="center"/>
    </xf>
    <xf numFmtId="0" fontId="81" fillId="6" borderId="0" xfId="0" applyFont="1" applyFill="1" applyAlignment="1" applyProtection="1">
      <alignment horizontal="center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6" fillId="0" borderId="124" xfId="1" applyFont="1" applyFill="1" applyBorder="1" applyAlignment="1" applyProtection="1">
      <alignment horizontal="center" vertical="center" shrinkToFit="1"/>
      <protection hidden="1"/>
    </xf>
    <xf numFmtId="0" fontId="88" fillId="0" borderId="124" xfId="0" applyFont="1" applyBorder="1" applyAlignment="1" applyProtection="1">
      <alignment horizontal="center" vertical="center" shrinkToFit="1"/>
      <protection hidden="1"/>
    </xf>
    <xf numFmtId="165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0" borderId="124" xfId="1" applyFont="1" applyFill="1" applyBorder="1" applyAlignment="1" applyProtection="1">
      <alignment horizontal="center" vertical="center" shrinkToFit="1"/>
      <protection hidden="1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2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5" fillId="28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locked="0" hidden="1"/>
    </xf>
    <xf numFmtId="0" fontId="86" fillId="3" borderId="124" xfId="1" applyFont="1" applyFill="1" applyBorder="1" applyAlignment="1" applyProtection="1">
      <alignment horizontal="center" vertical="center" wrapText="1" shrinkToFit="1"/>
      <protection hidden="1"/>
    </xf>
    <xf numFmtId="0" fontId="86" fillId="3" borderId="124" xfId="1" applyFont="1" applyFill="1" applyBorder="1" applyAlignment="1" applyProtection="1">
      <alignment horizontal="center" vertical="center" shrinkToFit="1"/>
      <protection hidden="1"/>
    </xf>
    <xf numFmtId="0" fontId="5" fillId="14" borderId="10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4" fillId="3" borderId="110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10" xfId="0" applyFont="1" applyFill="1" applyBorder="1" applyAlignment="1" applyProtection="1">
      <alignment horizontal="center" vertical="center" shrinkToFit="1"/>
      <protection hidden="1"/>
    </xf>
    <xf numFmtId="0" fontId="6" fillId="14" borderId="33" xfId="0" applyFont="1" applyFill="1" applyBorder="1" applyAlignment="1" applyProtection="1">
      <alignment horizontal="center" vertical="center"/>
      <protection hidden="1"/>
    </xf>
    <xf numFmtId="0" fontId="31" fillId="12" borderId="30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 wrapText="1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/>
      <protection hidden="1"/>
    </xf>
    <xf numFmtId="0" fontId="70" fillId="23" borderId="0" xfId="0" applyFont="1" applyFill="1" applyAlignment="1" applyProtection="1">
      <alignment horizontal="center" vertical="center"/>
      <protection hidden="1"/>
    </xf>
    <xf numFmtId="0" fontId="43" fillId="23" borderId="0" xfId="0" applyFont="1" applyFill="1" applyAlignment="1" applyProtection="1">
      <alignment horizontal="center" vertical="center" shrinkToFit="1"/>
      <protection hidden="1"/>
    </xf>
    <xf numFmtId="0" fontId="68" fillId="22" borderId="45" xfId="0" applyFont="1" applyFill="1" applyBorder="1" applyAlignment="1" applyProtection="1">
      <alignment horizontal="center" vertical="center"/>
      <protection hidden="1"/>
    </xf>
    <xf numFmtId="164" fontId="69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164" fontId="28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5" fillId="14" borderId="21" xfId="0" applyFont="1" applyFill="1" applyBorder="1" applyAlignment="1" applyProtection="1">
      <alignment horizontal="center" vertical="center"/>
      <protection hidden="1"/>
    </xf>
    <xf numFmtId="0" fontId="31" fillId="12" borderId="37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shrinkToFit="1"/>
      <protection hidden="1"/>
    </xf>
    <xf numFmtId="0" fontId="31" fillId="13" borderId="139" xfId="0" applyFont="1" applyFill="1" applyBorder="1" applyAlignment="1">
      <alignment horizontal="center" vertical="center" wrapText="1"/>
    </xf>
    <xf numFmtId="0" fontId="31" fillId="13" borderId="140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37" fillId="5" borderId="30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94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83" fillId="3" borderId="45" xfId="0" applyNumberFormat="1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/>
      <protection hidden="1"/>
    </xf>
    <xf numFmtId="164" fontId="28" fillId="14" borderId="0" xfId="0" applyNumberFormat="1" applyFont="1" applyFill="1" applyAlignment="1" applyProtection="1">
      <alignment horizontal="center" vertical="center" shrinkToFit="1"/>
      <protection hidden="1"/>
    </xf>
    <xf numFmtId="0" fontId="67" fillId="22" borderId="45" xfId="0" applyFont="1" applyFill="1" applyBorder="1" applyAlignment="1" applyProtection="1">
      <alignment horizontal="center"/>
      <protection hidden="1"/>
    </xf>
    <xf numFmtId="0" fontId="28" fillId="14" borderId="0" xfId="0" applyFont="1" applyFill="1" applyAlignment="1" applyProtection="1">
      <alignment horizontal="center" vertical="center"/>
      <protection locked="0" hidden="1"/>
    </xf>
    <xf numFmtId="164" fontId="27" fillId="14" borderId="45" xfId="0" applyNumberFormat="1" applyFont="1" applyFill="1" applyBorder="1" applyAlignment="1" applyProtection="1">
      <alignment horizontal="center" vertical="center" shrinkToFit="1"/>
      <protection hidden="1"/>
    </xf>
    <xf numFmtId="22" fontId="75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26" xfId="0" applyFont="1" applyBorder="1" applyAlignment="1" applyProtection="1">
      <alignment horizontal="right" vertical="center" shrinkToFit="1"/>
      <protection hidden="1"/>
    </xf>
    <xf numFmtId="0" fontId="1" fillId="0" borderId="20" xfId="0" applyFont="1" applyBorder="1" applyAlignment="1" applyProtection="1">
      <alignment horizontal="right" vertical="center" shrinkToFit="1"/>
      <protection hidden="1"/>
    </xf>
    <xf numFmtId="0" fontId="76" fillId="3" borderId="20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3" borderId="20" xfId="0" applyFont="1" applyFill="1" applyBorder="1" applyAlignment="1" applyProtection="1">
      <alignment horizontal="center" vertical="center" shrinkToFit="1"/>
      <protection hidden="1"/>
    </xf>
    <xf numFmtId="0" fontId="1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0" fontId="8" fillId="3" borderId="129" xfId="0" applyFont="1" applyFill="1" applyBorder="1" applyAlignment="1" applyProtection="1">
      <alignment horizontal="center" vertical="center" shrinkToFit="1"/>
      <protection hidden="1"/>
    </xf>
    <xf numFmtId="0" fontId="75" fillId="0" borderId="127" xfId="0" applyFont="1" applyBorder="1" applyAlignment="1" applyProtection="1">
      <alignment horizontal="right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77" fillId="3" borderId="18" xfId="0" applyFont="1" applyFill="1" applyBorder="1" applyAlignment="1" applyProtection="1">
      <alignment horizontal="center" vertical="center" shrinkToFit="1"/>
      <protection hidden="1"/>
    </xf>
    <xf numFmtId="0" fontId="1" fillId="3" borderId="115" xfId="0" applyFont="1" applyFill="1" applyBorder="1" applyAlignment="1" applyProtection="1">
      <alignment horizontal="center"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75" fillId="0" borderId="9" xfId="0" applyFont="1" applyBorder="1" applyAlignment="1" applyProtection="1">
      <alignment horizontal="center" vertical="center" shrinkToFit="1" readingOrder="2"/>
      <protection hidden="1"/>
    </xf>
    <xf numFmtId="0" fontId="75" fillId="3" borderId="18" xfId="0" applyFont="1" applyFill="1" applyBorder="1" applyAlignment="1" applyProtection="1">
      <alignment horizontal="center" vertical="center" shrinkToFit="1"/>
      <protection hidden="1"/>
    </xf>
    <xf numFmtId="0" fontId="77" fillId="0" borderId="29" xfId="0" applyFont="1" applyBorder="1" applyAlignment="1" applyProtection="1">
      <alignment horizontal="center" vertical="center" shrinkToFit="1"/>
      <protection hidden="1"/>
    </xf>
    <xf numFmtId="0" fontId="75" fillId="24" borderId="31" xfId="0" applyFont="1" applyFill="1" applyBorder="1" applyAlignment="1" applyProtection="1">
      <alignment horizontal="center" vertical="center" shrinkToFit="1"/>
      <protection hidden="1"/>
    </xf>
    <xf numFmtId="0" fontId="75" fillId="24" borderId="19" xfId="0" applyFont="1" applyFill="1" applyBorder="1" applyAlignment="1" applyProtection="1">
      <alignment horizontal="center" vertical="center" shrinkToFit="1"/>
      <protection hidden="1"/>
    </xf>
    <xf numFmtId="164" fontId="75" fillId="24" borderId="19" xfId="0" applyNumberFormat="1" applyFont="1" applyFill="1" applyBorder="1" applyAlignment="1" applyProtection="1">
      <alignment horizontal="center" vertical="center" shrinkToFit="1"/>
      <protection hidden="1"/>
    </xf>
    <xf numFmtId="0" fontId="78" fillId="6" borderId="31" xfId="0" applyFont="1" applyFill="1" applyBorder="1" applyAlignment="1" applyProtection="1">
      <alignment horizontal="center" shrinkToFit="1"/>
      <protection hidden="1"/>
    </xf>
    <xf numFmtId="0" fontId="78" fillId="6" borderId="19" xfId="0" applyFont="1" applyFill="1" applyBorder="1" applyAlignment="1" applyProtection="1">
      <alignment horizontal="center" shrinkToFit="1"/>
      <protection hidden="1"/>
    </xf>
    <xf numFmtId="0" fontId="78" fillId="6" borderId="119" xfId="0" applyFont="1" applyFill="1" applyBorder="1" applyAlignment="1" applyProtection="1">
      <alignment horizontal="center" shrinkToFit="1"/>
      <protection hidden="1"/>
    </xf>
    <xf numFmtId="0" fontId="78" fillId="6" borderId="76" xfId="0" applyFont="1" applyFill="1" applyBorder="1" applyAlignment="1" applyProtection="1">
      <alignment horizontal="center" vertical="center" shrinkToFit="1"/>
      <protection hidden="1"/>
    </xf>
    <xf numFmtId="0" fontId="78" fillId="6" borderId="0" xfId="0" applyFont="1" applyFill="1" applyAlignment="1" applyProtection="1">
      <alignment horizontal="center" vertical="center" shrinkToFit="1"/>
      <protection hidden="1"/>
    </xf>
    <xf numFmtId="0" fontId="78" fillId="6" borderId="120" xfId="0" applyFont="1" applyFill="1" applyBorder="1" applyAlignment="1" applyProtection="1">
      <alignment horizontal="center" vertical="center" shrinkToFit="1"/>
      <protection hidden="1"/>
    </xf>
    <xf numFmtId="0" fontId="1" fillId="0" borderId="127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2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4" fillId="16" borderId="5" xfId="0" applyFont="1" applyFill="1" applyBorder="1" applyAlignment="1" applyProtection="1">
      <alignment horizontal="right" vertical="top" wrapText="1"/>
      <protection hidden="1"/>
    </xf>
    <xf numFmtId="0" fontId="84" fillId="16" borderId="5" xfId="0" applyFont="1" applyFill="1" applyBorder="1" applyAlignment="1" applyProtection="1">
      <alignment horizontal="right" vertical="top"/>
      <protection hidden="1"/>
    </xf>
    <xf numFmtId="0" fontId="84" fillId="16" borderId="0" xfId="0" applyFont="1" applyFill="1" applyAlignment="1" applyProtection="1">
      <alignment horizontal="right" vertical="top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20" xfId="0" applyFont="1" applyFill="1" applyBorder="1" applyAlignment="1" applyProtection="1">
      <alignment horizontal="center" vertical="center" shrinkToFit="1"/>
      <protection hidden="1"/>
    </xf>
    <xf numFmtId="0" fontId="32" fillId="2" borderId="35" xfId="0" applyFont="1" applyFill="1" applyBorder="1" applyAlignment="1" applyProtection="1">
      <alignment horizontal="center" vertical="center" shrinkToFit="1"/>
      <protection hidden="1"/>
    </xf>
    <xf numFmtId="0" fontId="32" fillId="0" borderId="33" xfId="0" applyFont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29" xfId="0" applyFont="1" applyFill="1" applyBorder="1" applyAlignment="1" applyProtection="1">
      <alignment horizontal="center" vertical="center" shrinkToFit="1"/>
      <protection hidden="1"/>
    </xf>
    <xf numFmtId="49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27" borderId="125" xfId="0" applyFill="1" applyBorder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141" xfId="0" applyFill="1" applyBorder="1" applyAlignment="1" applyProtection="1">
      <alignment horizontal="center" vertical="center" wrapText="1"/>
      <protection hidden="1"/>
    </xf>
    <xf numFmtId="164" fontId="77" fillId="3" borderId="18" xfId="0" applyNumberFormat="1" applyFont="1" applyFill="1" applyBorder="1" applyAlignment="1" applyProtection="1">
      <alignment horizontal="right" shrinkToFit="1"/>
      <protection hidden="1"/>
    </xf>
    <xf numFmtId="164" fontId="77" fillId="3" borderId="118" xfId="0" applyNumberFormat="1" applyFont="1" applyFill="1" applyBorder="1" applyAlignment="1" applyProtection="1">
      <alignment horizontal="right" shrinkToFit="1"/>
      <protection hidden="1"/>
    </xf>
    <xf numFmtId="164" fontId="77" fillId="3" borderId="18" xfId="0" applyNumberFormat="1" applyFont="1" applyFill="1" applyBorder="1" applyAlignment="1" applyProtection="1">
      <alignment horizontal="right" vertical="center" shrinkToFit="1"/>
      <protection hidden="1"/>
    </xf>
    <xf numFmtId="164" fontId="77" fillId="3" borderId="11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18" xfId="0" applyFont="1" applyFill="1" applyBorder="1" applyAlignment="1" applyProtection="1">
      <alignment horizontal="center" vertical="center" shrinkToFit="1"/>
      <protection hidden="1"/>
    </xf>
    <xf numFmtId="0" fontId="75" fillId="3" borderId="18" xfId="0" applyFont="1" applyFill="1" applyBorder="1" applyAlignment="1" applyProtection="1">
      <alignment horizontal="right" vertical="center" shrinkToFit="1"/>
      <protection hidden="1"/>
    </xf>
    <xf numFmtId="0" fontId="75" fillId="3" borderId="118" xfId="0" applyFont="1" applyFill="1" applyBorder="1" applyAlignment="1" applyProtection="1">
      <alignment horizontal="right" vertical="center" shrinkToFit="1"/>
      <protection hidden="1"/>
    </xf>
    <xf numFmtId="0" fontId="8" fillId="0" borderId="117" xfId="0" applyFont="1" applyBorder="1" applyAlignment="1" applyProtection="1">
      <alignment horizontal="center" vertical="center" shrinkToFit="1"/>
      <protection hidden="1"/>
    </xf>
    <xf numFmtId="165" fontId="77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17" xfId="0" applyFont="1" applyBorder="1" applyAlignment="1" applyProtection="1">
      <alignment horizontal="right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hidden="1"/>
    </xf>
    <xf numFmtId="49" fontId="77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19" xfId="0" applyFont="1" applyFill="1" applyBorder="1" applyAlignment="1" applyProtection="1">
      <alignment horizontal="center" vertical="center" shrinkToFit="1"/>
      <protection hidden="1"/>
    </xf>
    <xf numFmtId="0" fontId="82" fillId="0" borderId="17" xfId="0" applyFont="1" applyBorder="1" applyAlignment="1" applyProtection="1">
      <alignment horizontal="right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7" xfId="0" applyFont="1" applyBorder="1" applyAlignment="1" applyProtection="1">
      <alignment horizontal="right" vertical="center" shrinkToFit="1"/>
      <protection hidden="1"/>
    </xf>
    <xf numFmtId="0" fontId="1" fillId="0" borderId="121" xfId="0" applyFont="1" applyBorder="1" applyAlignment="1" applyProtection="1">
      <alignment horizontal="right" vertical="center" shrinkToFit="1"/>
      <protection hidden="1"/>
    </xf>
    <xf numFmtId="0" fontId="78" fillId="6" borderId="1" xfId="0" applyFont="1" applyFill="1" applyBorder="1" applyAlignment="1" applyProtection="1">
      <alignment horizontal="center" vertical="center" shrinkToFit="1"/>
      <protection hidden="1"/>
    </xf>
    <xf numFmtId="0" fontId="78" fillId="6" borderId="17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right" vertical="center" shrinkToFit="1"/>
      <protection hidden="1"/>
    </xf>
    <xf numFmtId="0" fontId="77" fillId="0" borderId="18" xfId="0" applyFont="1" applyBorder="1" applyAlignment="1" applyProtection="1">
      <alignment horizontal="right" vertical="center" shrinkToFit="1"/>
      <protection hidden="1"/>
    </xf>
    <xf numFmtId="0" fontId="77" fillId="0" borderId="31" xfId="0" applyFont="1" applyBorder="1" applyAlignment="1" applyProtection="1">
      <alignment horizontal="center" vertical="center" shrinkToFit="1"/>
      <protection hidden="1"/>
    </xf>
    <xf numFmtId="0" fontId="77" fillId="0" borderId="19" xfId="0" applyFont="1" applyBorder="1" applyAlignment="1" applyProtection="1">
      <alignment horizontal="center" vertical="center" shrinkToFit="1"/>
      <protection hidden="1"/>
    </xf>
    <xf numFmtId="164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1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horizontal="center" vertical="center" shrinkToFit="1"/>
      <protection hidden="1"/>
    </xf>
    <xf numFmtId="0" fontId="77" fillId="0" borderId="119" xfId="0" applyFont="1" applyBorder="1" applyAlignment="1" applyProtection="1">
      <alignment horizontal="center" vertical="center" shrinkToFit="1"/>
      <protection hidden="1"/>
    </xf>
    <xf numFmtId="0" fontId="77" fillId="0" borderId="120" xfId="0" applyFont="1" applyBorder="1" applyAlignment="1" applyProtection="1">
      <alignment horizontal="center" vertical="center" shrinkToFit="1"/>
      <protection hidden="1"/>
    </xf>
    <xf numFmtId="0" fontId="77" fillId="0" borderId="76" xfId="0" applyFont="1" applyBorder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center" vertical="center" shrinkToFit="1"/>
      <protection hidden="1"/>
    </xf>
    <xf numFmtId="0" fontId="78" fillId="6" borderId="121" xfId="0" applyFont="1" applyFill="1" applyBorder="1" applyAlignment="1" applyProtection="1">
      <alignment horizontal="center" vertical="center" shrinkToFit="1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3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42" fillId="4" borderId="59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69" xfId="0" applyFont="1" applyFill="1" applyBorder="1" applyAlignment="1" applyProtection="1">
      <alignment horizontal="center" vertical="center"/>
      <protection hidden="1"/>
    </xf>
    <xf numFmtId="0" fontId="42" fillId="4" borderId="70" xfId="0" applyFont="1" applyFill="1" applyBorder="1" applyAlignment="1" applyProtection="1">
      <alignment horizontal="center" vertical="center"/>
      <protection hidden="1"/>
    </xf>
    <xf numFmtId="0" fontId="42" fillId="4" borderId="71" xfId="0" applyFont="1" applyFill="1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41" xfId="0" applyFont="1" applyFill="1" applyBorder="1" applyAlignment="1" applyProtection="1">
      <alignment horizontal="center" vertical="center" textRotation="90" wrapText="1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4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8" borderId="44" xfId="0" applyFont="1" applyFill="1" applyBorder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8" xfId="0" applyFont="1" applyFill="1" applyBorder="1" applyAlignment="1" applyProtection="1">
      <alignment horizontal="center" vertical="center"/>
      <protection hidden="1"/>
    </xf>
    <xf numFmtId="0" fontId="29" fillId="19" borderId="53" xfId="0" applyFont="1" applyFill="1" applyBorder="1" applyAlignment="1" applyProtection="1">
      <alignment horizontal="center" vertical="center"/>
      <protection hidden="1"/>
    </xf>
    <xf numFmtId="0" fontId="29" fillId="19" borderId="54" xfId="0" applyFont="1" applyFill="1" applyBorder="1" applyAlignment="1" applyProtection="1">
      <alignment horizontal="center" vertical="center"/>
      <protection hidden="1"/>
    </xf>
    <xf numFmtId="0" fontId="29" fillId="19" borderId="55" xfId="0" applyFont="1" applyFill="1" applyBorder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79" fillId="25" borderId="138" xfId="0" applyFont="1" applyFill="1" applyBorder="1" applyAlignment="1">
      <alignment horizontal="center" vertical="center"/>
    </xf>
    <xf numFmtId="0" fontId="79" fillId="25" borderId="134" xfId="0" applyFont="1" applyFill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68" fillId="25" borderId="28" xfId="0" applyFont="1" applyFill="1" applyBorder="1" applyAlignment="1">
      <alignment horizontal="center" vertical="center"/>
    </xf>
    <xf numFmtId="0" fontId="43" fillId="25" borderId="137" xfId="0" applyFont="1" applyFill="1" applyBorder="1" applyAlignment="1">
      <alignment horizontal="center" vertical="center" wrapText="1"/>
    </xf>
    <xf numFmtId="0" fontId="43" fillId="25" borderId="133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122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>
      <alignment horizontal="center" vertical="center" wrapText="1"/>
    </xf>
    <xf numFmtId="0" fontId="43" fillId="25" borderId="134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 applyProtection="1">
      <alignment horizontal="center" vertical="center" wrapText="1"/>
      <protection hidden="1"/>
    </xf>
    <xf numFmtId="0" fontId="43" fillId="25" borderId="134" xfId="0" applyFont="1" applyFill="1" applyBorder="1" applyAlignment="1" applyProtection="1">
      <alignment horizontal="center" vertical="center" wrapText="1"/>
      <protection hidden="1"/>
    </xf>
    <xf numFmtId="0" fontId="43" fillId="25" borderId="135" xfId="0" applyFont="1" applyFill="1" applyBorder="1" applyAlignment="1" applyProtection="1">
      <alignment horizontal="center" vertical="center" wrapText="1"/>
      <protection hidden="1"/>
    </xf>
    <xf numFmtId="0" fontId="68" fillId="25" borderId="28" xfId="0" applyFont="1" applyFill="1" applyBorder="1" applyAlignment="1">
      <alignment horizontal="center" vertical="center" wrapText="1"/>
    </xf>
    <xf numFmtId="0" fontId="68" fillId="25" borderId="26" xfId="0" applyFont="1" applyFill="1" applyBorder="1" applyAlignment="1">
      <alignment horizontal="center" vertical="center" textRotation="90" wrapText="1"/>
    </xf>
    <xf numFmtId="0" fontId="68" fillId="25" borderId="122" xfId="0" applyFont="1" applyFill="1" applyBorder="1" applyAlignment="1">
      <alignment horizontal="center" vertical="center" textRotation="90" wrapText="1"/>
    </xf>
    <xf numFmtId="0" fontId="68" fillId="25" borderId="138" xfId="0" applyFont="1" applyFill="1" applyBorder="1" applyAlignment="1">
      <alignment horizontal="center" vertical="center" textRotation="90" wrapText="1"/>
    </xf>
    <xf numFmtId="0" fontId="68" fillId="25" borderId="134" xfId="0" applyFont="1" applyFill="1" applyBorder="1" applyAlignment="1">
      <alignment horizontal="center" vertical="center" textRotation="90" wrapText="1"/>
    </xf>
    <xf numFmtId="0" fontId="79" fillId="25" borderId="137" xfId="0" applyFont="1" applyFill="1" applyBorder="1" applyAlignment="1">
      <alignment horizontal="center" vertical="center"/>
    </xf>
    <xf numFmtId="0" fontId="79" fillId="25" borderId="133" xfId="0" applyFont="1" applyFill="1" applyBorder="1" applyAlignment="1">
      <alignment horizontal="center" vertical="center"/>
    </xf>
    <xf numFmtId="0" fontId="79" fillId="25" borderId="26" xfId="0" applyFont="1" applyFill="1" applyBorder="1" applyAlignment="1">
      <alignment horizontal="center" vertical="center"/>
    </xf>
    <xf numFmtId="0" fontId="79" fillId="25" borderId="122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68" fillId="25" borderId="137" xfId="0" applyFont="1" applyFill="1" applyBorder="1" applyAlignment="1">
      <alignment horizontal="center" vertical="center" textRotation="90"/>
    </xf>
    <xf numFmtId="0" fontId="68" fillId="25" borderId="133" xfId="0" applyFont="1" applyFill="1" applyBorder="1" applyAlignment="1">
      <alignment horizontal="center" vertical="center" textRotation="90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22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</cellXfs>
  <cellStyles count="12">
    <cellStyle name="Normal 2" xfId="2" xr:uid="{00000000-0005-0000-0000-000002000000}"/>
    <cellStyle name="Normal 2 2" xfId="3" xr:uid="{00000000-0005-0000-0000-000003000000}"/>
    <cellStyle name="Normal 2 2 2" xfId="7" xr:uid="{00000000-0005-0000-0000-000004000000}"/>
    <cellStyle name="Normal_Sheet1" xfId="10" xr:uid="{00000000-0005-0000-0000-000005000000}"/>
    <cellStyle name="Normal_Sheet2" xfId="9" xr:uid="{00000000-0005-0000-0000-000006000000}"/>
    <cellStyle name="Normal_ورقة2" xfId="8" xr:uid="{00000000-0005-0000-0000-000007000000}"/>
    <cellStyle name="Normal_ورقة4" xfId="11" xr:uid="{00000000-0005-0000-0000-000008000000}"/>
    <cellStyle name="Normal_ورقه2 استمارة ف1" xfId="6" xr:uid="{00000000-0005-0000-0000-000009000000}"/>
    <cellStyle name="Normal_ورقه4" xfId="5" xr:uid="{00000000-0005-0000-0000-00000A000000}"/>
    <cellStyle name="ارتباط تشعبي" xfId="1" builtinId="8"/>
    <cellStyle name="عادي" xfId="0" builtinId="0"/>
    <cellStyle name="عادي 2" xfId="4" xr:uid="{00000000-0005-0000-0000-00000B000000}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1348740</xdr:colOff>
      <xdr:row>8</xdr:row>
      <xdr:rowOff>160020</xdr:rowOff>
    </xdr:from>
    <xdr:to>
      <xdr:col>6</xdr:col>
      <xdr:colOff>548640</xdr:colOff>
      <xdr:row>8</xdr:row>
      <xdr:rowOff>419100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83821C09-C5FA-4614-83B2-DC0716DFADAB}"/>
            </a:ext>
          </a:extLst>
        </xdr:cNvPr>
        <xdr:cNvSpPr/>
      </xdr:nvSpPr>
      <xdr:spPr>
        <a:xfrm rot="10800000">
          <a:off x="10109873100" y="278892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76200</xdr:colOff>
      <xdr:row>11</xdr:row>
      <xdr:rowOff>7620</xdr:rowOff>
    </xdr:from>
    <xdr:to>
      <xdr:col>7</xdr:col>
      <xdr:colOff>647700</xdr:colOff>
      <xdr:row>11</xdr:row>
      <xdr:rowOff>266700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EE4C2AD9-37AB-4117-9BD7-F5EAD0A9F615}"/>
            </a:ext>
          </a:extLst>
        </xdr:cNvPr>
        <xdr:cNvSpPr/>
      </xdr:nvSpPr>
      <xdr:spPr>
        <a:xfrm rot="10800000">
          <a:off x="10099357500" y="36804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28</xdr:col>
      <xdr:colOff>75247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PC1/Downloads/&#1601;&#1589;&#1604;%20&#1579;&#1575;&#1606;&#1610;%2020242025&#1603;&#1604;%20&#1575;&#1604;&#1587;&#1606;&#1608;&#1575;&#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كل السنوات"/>
      <sheetName val="ورقة1"/>
    </sheetNames>
    <sheetDataSet>
      <sheetData sheetId="0">
        <row r="2">
          <cell r="A2">
            <v>500330</v>
          </cell>
          <cell r="B2" t="str">
            <v xml:space="preserve">أسماء القيق </v>
          </cell>
          <cell r="C2" t="str">
            <v>محمد</v>
          </cell>
          <cell r="D2" t="str">
            <v>نعمه</v>
          </cell>
          <cell r="E2" t="str">
            <v>الرابعة</v>
          </cell>
          <cell r="J2" t="str">
            <v>مستنفذ</v>
          </cell>
        </row>
        <row r="3">
          <cell r="A3">
            <v>501161</v>
          </cell>
          <cell r="B3" t="str">
            <v>سوسن الزحيلي</v>
          </cell>
          <cell r="C3" t="str">
            <v>نبيل</v>
          </cell>
          <cell r="D3" t="str">
            <v>رويده</v>
          </cell>
          <cell r="E3" t="str">
            <v>الثالثة</v>
          </cell>
        </row>
        <row r="4">
          <cell r="A4">
            <v>501177</v>
          </cell>
          <cell r="B4" t="str">
            <v xml:space="preserve">سيرين الحكيم </v>
          </cell>
          <cell r="C4" t="str">
            <v>أيمن</v>
          </cell>
          <cell r="D4" t="str">
            <v xml:space="preserve">أديبه </v>
          </cell>
          <cell r="E4" t="str">
            <v>الرابعة</v>
          </cell>
          <cell r="J4" t="str">
            <v>مستنفذ</v>
          </cell>
        </row>
        <row r="5">
          <cell r="A5">
            <v>502096</v>
          </cell>
          <cell r="B5" t="str">
            <v>هبة حسين علي</v>
          </cell>
          <cell r="C5" t="str">
            <v>حسين</v>
          </cell>
          <cell r="D5" t="str">
            <v>ازدهار</v>
          </cell>
          <cell r="E5" t="str">
            <v>الرابعة</v>
          </cell>
          <cell r="J5" t="str">
            <v>مستنفذ</v>
          </cell>
        </row>
        <row r="6">
          <cell r="A6">
            <v>502610</v>
          </cell>
          <cell r="B6" t="str">
            <v>اسماء الشاهر</v>
          </cell>
          <cell r="C6" t="str">
            <v>احمد</v>
          </cell>
          <cell r="D6" t="str">
            <v>حياة</v>
          </cell>
          <cell r="E6" t="str">
            <v>الرابعة</v>
          </cell>
          <cell r="J6" t="str">
            <v>مستنفذ</v>
          </cell>
        </row>
        <row r="7">
          <cell r="A7">
            <v>502654</v>
          </cell>
          <cell r="B7" t="str">
            <v>إسماعيل المحمد</v>
          </cell>
          <cell r="C7" t="str">
            <v>نايف</v>
          </cell>
          <cell r="D7" t="str">
            <v>نوره</v>
          </cell>
          <cell r="E7" t="str">
            <v>الرابعة حديث</v>
          </cell>
          <cell r="F7">
            <v>505</v>
          </cell>
          <cell r="G7">
            <v>507</v>
          </cell>
          <cell r="H7">
            <v>509</v>
          </cell>
          <cell r="I7">
            <v>307</v>
          </cell>
          <cell r="J7" t="str">
            <v xml:space="preserve">م </v>
          </cell>
        </row>
        <row r="8">
          <cell r="A8">
            <v>502788</v>
          </cell>
          <cell r="B8" t="str">
            <v>الفت الفاعوري</v>
          </cell>
          <cell r="C8" t="str">
            <v>حامد</v>
          </cell>
          <cell r="D8" t="str">
            <v>جميله</v>
          </cell>
          <cell r="E8" t="str">
            <v>الرابعة</v>
          </cell>
          <cell r="J8" t="str">
            <v>مستنفذ</v>
          </cell>
        </row>
        <row r="9">
          <cell r="A9">
            <v>502976</v>
          </cell>
          <cell r="B9" t="str">
            <v>امنة درويش</v>
          </cell>
          <cell r="C9" t="str">
            <v>عيسى</v>
          </cell>
          <cell r="D9" t="str">
            <v>مريم</v>
          </cell>
          <cell r="E9" t="str">
            <v>الرابعة</v>
          </cell>
        </row>
        <row r="10">
          <cell r="A10">
            <v>503268</v>
          </cell>
          <cell r="B10" t="str">
            <v>باسل السعيد</v>
          </cell>
          <cell r="C10" t="str">
            <v xml:space="preserve">فواز </v>
          </cell>
          <cell r="D10" t="str">
            <v>صبرية</v>
          </cell>
          <cell r="E10" t="str">
            <v>الرابعة</v>
          </cell>
        </row>
        <row r="11">
          <cell r="A11">
            <v>503747</v>
          </cell>
          <cell r="B11" t="str">
            <v>جهينة البني</v>
          </cell>
          <cell r="C11" t="str">
            <v>هاني</v>
          </cell>
          <cell r="D11" t="str">
            <v>نجاح</v>
          </cell>
          <cell r="E11" t="str">
            <v>الرابعة</v>
          </cell>
          <cell r="J11" t="str">
            <v>مستنفذ</v>
          </cell>
        </row>
        <row r="12">
          <cell r="A12">
            <v>503917</v>
          </cell>
          <cell r="B12" t="str">
            <v>حمداوي يسين</v>
          </cell>
          <cell r="E12" t="str">
            <v>الرابعة</v>
          </cell>
        </row>
        <row r="13">
          <cell r="A13">
            <v>504073</v>
          </cell>
          <cell r="B13" t="str">
            <v>خلود الحرستاني</v>
          </cell>
          <cell r="C13" t="str">
            <v>ابراهيم</v>
          </cell>
          <cell r="D13" t="str">
            <v>هيفاء</v>
          </cell>
          <cell r="E13" t="str">
            <v>الرابعة</v>
          </cell>
          <cell r="J13" t="str">
            <v>مستنفذ</v>
          </cell>
        </row>
        <row r="14">
          <cell r="A14">
            <v>504193</v>
          </cell>
          <cell r="B14" t="str">
            <v>داليا القوصي</v>
          </cell>
          <cell r="C14" t="str">
            <v>وفيق</v>
          </cell>
          <cell r="D14" t="str">
            <v>غاده</v>
          </cell>
          <cell r="E14" t="str">
            <v>الثانية</v>
          </cell>
          <cell r="J14" t="str">
            <v>مستنفذ</v>
          </cell>
        </row>
        <row r="15">
          <cell r="A15">
            <v>504556</v>
          </cell>
          <cell r="B15" t="str">
            <v>رانيا الخضري</v>
          </cell>
          <cell r="C15" t="str">
            <v>محي الدين</v>
          </cell>
          <cell r="D15" t="str">
            <v>سهام</v>
          </cell>
          <cell r="E15" t="str">
            <v>الرابعة</v>
          </cell>
          <cell r="J15" t="str">
            <v>مستنفذ</v>
          </cell>
        </row>
        <row r="16">
          <cell r="A16">
            <v>504586</v>
          </cell>
          <cell r="B16" t="str">
            <v>رانيا فرج</v>
          </cell>
          <cell r="C16" t="str">
            <v>طلال</v>
          </cell>
          <cell r="D16" t="str">
            <v>زكيه</v>
          </cell>
          <cell r="E16" t="str">
            <v>الرابعة</v>
          </cell>
        </row>
        <row r="17">
          <cell r="A17">
            <v>504645</v>
          </cell>
          <cell r="B17" t="str">
            <v>ربا النهار</v>
          </cell>
          <cell r="C17" t="str">
            <v>عبد الحليم</v>
          </cell>
          <cell r="D17" t="str">
            <v>فاطمه</v>
          </cell>
          <cell r="E17" t="str">
            <v>الثالثة</v>
          </cell>
        </row>
        <row r="18">
          <cell r="A18">
            <v>504670</v>
          </cell>
          <cell r="B18" t="str">
            <v>ربا ناصر</v>
          </cell>
          <cell r="C18" t="str">
            <v>يعقوب</v>
          </cell>
          <cell r="D18" t="str">
            <v>سحر</v>
          </cell>
          <cell r="E18" t="str">
            <v>الرابعة</v>
          </cell>
        </row>
        <row r="19">
          <cell r="A19">
            <v>504733</v>
          </cell>
          <cell r="B19" t="str">
            <v>رحمة برغلة</v>
          </cell>
          <cell r="C19" t="str">
            <v>مصطفى</v>
          </cell>
          <cell r="D19" t="str">
            <v>سميرة</v>
          </cell>
          <cell r="E19" t="str">
            <v>الرابعة</v>
          </cell>
          <cell r="J19" t="str">
            <v>مستنفذ</v>
          </cell>
        </row>
        <row r="20">
          <cell r="A20">
            <v>504747</v>
          </cell>
          <cell r="B20" t="str">
            <v xml:space="preserve">رزان كركوتلي </v>
          </cell>
          <cell r="C20" t="str">
            <v>محمد عدنان</v>
          </cell>
          <cell r="D20" t="str">
            <v>ضحوك</v>
          </cell>
          <cell r="E20" t="str">
            <v>الرابعة</v>
          </cell>
          <cell r="J20" t="str">
            <v>مستنفذ</v>
          </cell>
        </row>
        <row r="21">
          <cell r="A21">
            <v>504776</v>
          </cell>
          <cell r="B21" t="str">
            <v>رزان علي</v>
          </cell>
          <cell r="C21" t="str">
            <v>بديع</v>
          </cell>
          <cell r="D21" t="str">
            <v>منى</v>
          </cell>
          <cell r="E21" t="str">
            <v>الثالثة</v>
          </cell>
          <cell r="J21" t="str">
            <v>مستنفذ فصل اول 2023-2024</v>
          </cell>
        </row>
        <row r="22">
          <cell r="A22">
            <v>505328</v>
          </cell>
          <cell r="B22" t="str">
            <v>رولا شاميه</v>
          </cell>
          <cell r="C22" t="str">
            <v>ديب</v>
          </cell>
          <cell r="D22" t="str">
            <v>فطوم</v>
          </cell>
          <cell r="E22" t="str">
            <v>الرابعة</v>
          </cell>
        </row>
        <row r="23">
          <cell r="A23">
            <v>505730</v>
          </cell>
          <cell r="B23" t="str">
            <v>سامر المراد</v>
          </cell>
          <cell r="C23" t="str">
            <v>ابراهيم</v>
          </cell>
          <cell r="D23" t="str">
            <v>امنة</v>
          </cell>
          <cell r="E23" t="str">
            <v>الرابعة</v>
          </cell>
        </row>
        <row r="24">
          <cell r="A24">
            <v>505922</v>
          </cell>
          <cell r="B24" t="str">
            <v>سماح كلثوم</v>
          </cell>
          <cell r="C24" t="str">
            <v>محمد سمير</v>
          </cell>
          <cell r="D24" t="str">
            <v>نزهه</v>
          </cell>
          <cell r="E24" t="str">
            <v>الثالثة</v>
          </cell>
        </row>
        <row r="25">
          <cell r="A25">
            <v>506079</v>
          </cell>
          <cell r="B25" t="str">
            <v>سهاد زكريا</v>
          </cell>
          <cell r="C25" t="str">
            <v>نور</v>
          </cell>
          <cell r="D25" t="str">
            <v>سهام</v>
          </cell>
          <cell r="E25" t="str">
            <v>الرابعة</v>
          </cell>
        </row>
        <row r="26">
          <cell r="A26">
            <v>506692</v>
          </cell>
          <cell r="B26" t="str">
            <v>عبد الرحيم العبد الحسين</v>
          </cell>
          <cell r="C26" t="str">
            <v xml:space="preserve">محمد </v>
          </cell>
          <cell r="D26" t="str">
            <v>طليعه</v>
          </cell>
          <cell r="E26" t="str">
            <v>الرابعة</v>
          </cell>
          <cell r="J26" t="str">
            <v>مستنفذ</v>
          </cell>
        </row>
        <row r="27">
          <cell r="A27">
            <v>507572</v>
          </cell>
          <cell r="B27" t="str">
            <v>فداء الزيبق</v>
          </cell>
          <cell r="C27" t="str">
            <v>خليل</v>
          </cell>
          <cell r="D27" t="str">
            <v>فاطمة</v>
          </cell>
          <cell r="E27" t="str">
            <v>الرابعة</v>
          </cell>
          <cell r="J27" t="str">
            <v>مستنفذ</v>
          </cell>
        </row>
        <row r="28">
          <cell r="A28">
            <v>507944</v>
          </cell>
          <cell r="B28" t="str">
            <v>لمى المكامي</v>
          </cell>
          <cell r="C28" t="str">
            <v>مصطفى</v>
          </cell>
          <cell r="E28" t="str">
            <v>الرابعة</v>
          </cell>
        </row>
        <row r="29">
          <cell r="A29">
            <v>507982</v>
          </cell>
          <cell r="B29" t="str">
            <v>لميس الخطيب</v>
          </cell>
          <cell r="C29" t="str">
            <v xml:space="preserve">عبد الكريم </v>
          </cell>
          <cell r="D29" t="str">
            <v>اميمه</v>
          </cell>
          <cell r="E29" t="str">
            <v>الرابعة</v>
          </cell>
        </row>
        <row r="30">
          <cell r="A30">
            <v>508027</v>
          </cell>
          <cell r="B30" t="str">
            <v>ليال علي</v>
          </cell>
          <cell r="C30" t="str">
            <v>علي</v>
          </cell>
          <cell r="D30" t="str">
            <v>اميرة</v>
          </cell>
          <cell r="E30" t="str">
            <v>الرابعة</v>
          </cell>
          <cell r="J30" t="str">
            <v>مستنفذ</v>
          </cell>
        </row>
        <row r="31">
          <cell r="A31">
            <v>508076</v>
          </cell>
          <cell r="B31" t="str">
            <v>لينا البويضاني</v>
          </cell>
          <cell r="C31" t="str">
            <v>محمد فيصل</v>
          </cell>
          <cell r="D31" t="str">
            <v>سوسن</v>
          </cell>
          <cell r="E31" t="str">
            <v>الرابعة</v>
          </cell>
        </row>
        <row r="32">
          <cell r="A32">
            <v>508274</v>
          </cell>
          <cell r="B32" t="str">
            <v>مايا غنام</v>
          </cell>
          <cell r="C32" t="str">
            <v>محمد معتز</v>
          </cell>
          <cell r="D32" t="str">
            <v>ندى</v>
          </cell>
          <cell r="E32" t="str">
            <v>الثالثة</v>
          </cell>
        </row>
        <row r="33">
          <cell r="A33">
            <v>508277</v>
          </cell>
          <cell r="B33" t="str">
            <v>ميس الحاطوم</v>
          </cell>
          <cell r="C33" t="str">
            <v>وفيق</v>
          </cell>
          <cell r="D33" t="str">
            <v>هيام</v>
          </cell>
          <cell r="E33" t="str">
            <v>الرابعة</v>
          </cell>
          <cell r="J33" t="str">
            <v>مستنفذ</v>
          </cell>
        </row>
        <row r="34">
          <cell r="A34">
            <v>508722</v>
          </cell>
          <cell r="B34" t="str">
            <v>منار المحمد</v>
          </cell>
          <cell r="C34" t="str">
            <v>منصور</v>
          </cell>
          <cell r="D34" t="str">
            <v>نبيله</v>
          </cell>
          <cell r="E34" t="str">
            <v>الرابعة</v>
          </cell>
          <cell r="J34" t="str">
            <v>مستنفذ فصل اول 2024-2025</v>
          </cell>
        </row>
        <row r="35">
          <cell r="A35">
            <v>509012</v>
          </cell>
          <cell r="B35" t="str">
            <v>مياسة احمد</v>
          </cell>
          <cell r="C35" t="str">
            <v>ياسر</v>
          </cell>
          <cell r="D35" t="str">
            <v>نديمة</v>
          </cell>
          <cell r="E35" t="str">
            <v>الثانية</v>
          </cell>
          <cell r="J35" t="str">
            <v>مستنفذ</v>
          </cell>
        </row>
        <row r="36">
          <cell r="A36">
            <v>509377</v>
          </cell>
          <cell r="B36" t="str">
            <v>نرجس شلغين</v>
          </cell>
          <cell r="C36" t="str">
            <v>كمال</v>
          </cell>
          <cell r="D36" t="str">
            <v>مها</v>
          </cell>
          <cell r="E36" t="str">
            <v>الرابعة</v>
          </cell>
        </row>
        <row r="37">
          <cell r="A37">
            <v>509476</v>
          </cell>
          <cell r="B37" t="str">
            <v>نسرين عرفه</v>
          </cell>
          <cell r="C37" t="str">
            <v>بسام</v>
          </cell>
          <cell r="D37" t="str">
            <v>ندى</v>
          </cell>
          <cell r="E37" t="str">
            <v>الرابعة</v>
          </cell>
          <cell r="J37" t="str">
            <v>مستنفذ</v>
          </cell>
        </row>
        <row r="38">
          <cell r="A38">
            <v>509550</v>
          </cell>
          <cell r="B38" t="str">
            <v>نغم طيار</v>
          </cell>
          <cell r="C38" t="str">
            <v>جمال</v>
          </cell>
          <cell r="D38" t="str">
            <v>صباح</v>
          </cell>
          <cell r="E38" t="str">
            <v>الرابعة</v>
          </cell>
        </row>
        <row r="39">
          <cell r="A39">
            <v>509614</v>
          </cell>
          <cell r="B39" t="str">
            <v>نور الحسيني</v>
          </cell>
          <cell r="C39" t="str">
            <v>هاني</v>
          </cell>
          <cell r="D39" t="str">
            <v>امينه</v>
          </cell>
          <cell r="E39" t="str">
            <v>الرابعة</v>
          </cell>
          <cell r="J39" t="str">
            <v>مستنفذ فصل اول 2024-2025</v>
          </cell>
        </row>
        <row r="40">
          <cell r="A40">
            <v>509636</v>
          </cell>
          <cell r="B40" t="str">
            <v>نور احمد الشواخ</v>
          </cell>
          <cell r="C40" t="str">
            <v>محمود</v>
          </cell>
          <cell r="D40" t="str">
            <v>كفيه</v>
          </cell>
          <cell r="E40" t="str">
            <v>الرابعة</v>
          </cell>
          <cell r="J40" t="str">
            <v>مستنفذ</v>
          </cell>
        </row>
        <row r="41">
          <cell r="A41">
            <v>509764</v>
          </cell>
          <cell r="B41" t="str">
            <v>نورا مندو</v>
          </cell>
          <cell r="C41" t="str">
            <v>علاء الدين</v>
          </cell>
          <cell r="D41" t="str">
            <v>مريم</v>
          </cell>
          <cell r="E41" t="str">
            <v>الرابعة</v>
          </cell>
        </row>
        <row r="42">
          <cell r="A42">
            <v>510393</v>
          </cell>
          <cell r="B42" t="str">
            <v>وعد الشوفي</v>
          </cell>
          <cell r="C42" t="str">
            <v>عصام</v>
          </cell>
          <cell r="D42" t="str">
            <v>سهام</v>
          </cell>
          <cell r="E42" t="str">
            <v>الرابعة</v>
          </cell>
          <cell r="J42" t="str">
            <v>مستنفذ</v>
          </cell>
        </row>
        <row r="43">
          <cell r="A43">
            <v>510451</v>
          </cell>
          <cell r="B43" t="str">
            <v>علا علي بك</v>
          </cell>
          <cell r="C43" t="str">
            <v>محمد موفق</v>
          </cell>
          <cell r="D43" t="str">
            <v>غفران</v>
          </cell>
          <cell r="E43" t="str">
            <v>الثانية</v>
          </cell>
        </row>
        <row r="44">
          <cell r="A44">
            <v>510452</v>
          </cell>
          <cell r="B44" t="str">
            <v>ولاء الابراهيم</v>
          </cell>
          <cell r="C44" t="str">
            <v>مزيد</v>
          </cell>
          <cell r="D44" t="str">
            <v>فريده الابراهيم</v>
          </cell>
          <cell r="E44" t="str">
            <v>الرابعة</v>
          </cell>
        </row>
        <row r="45">
          <cell r="A45">
            <v>510497</v>
          </cell>
          <cell r="B45" t="str">
            <v>يارا محمد</v>
          </cell>
          <cell r="C45" t="str">
            <v>سلمان</v>
          </cell>
          <cell r="D45" t="str">
            <v>نجيحه</v>
          </cell>
          <cell r="E45" t="str">
            <v>الرابعة</v>
          </cell>
        </row>
        <row r="46">
          <cell r="A46">
            <v>510642</v>
          </cell>
          <cell r="B46" t="str">
            <v>امال علم الدين</v>
          </cell>
          <cell r="C46" t="str">
            <v>انيس</v>
          </cell>
          <cell r="D46" t="str">
            <v>هيله</v>
          </cell>
          <cell r="E46" t="str">
            <v>الرابعة</v>
          </cell>
        </row>
        <row r="47">
          <cell r="A47">
            <v>510715</v>
          </cell>
          <cell r="B47" t="str">
            <v>احمد مغلاج</v>
          </cell>
          <cell r="C47" t="str">
            <v>محمد</v>
          </cell>
          <cell r="D47" t="str">
            <v>جميلة</v>
          </cell>
          <cell r="E47" t="str">
            <v>الرابعة</v>
          </cell>
        </row>
        <row r="48">
          <cell r="A48">
            <v>510786</v>
          </cell>
          <cell r="B48" t="str">
            <v>ايمان بقعاوي</v>
          </cell>
          <cell r="C48" t="str">
            <v>علي</v>
          </cell>
          <cell r="D48" t="str">
            <v>نشيده</v>
          </cell>
          <cell r="E48" t="str">
            <v>الرابعة حديث</v>
          </cell>
          <cell r="F48">
            <v>504</v>
          </cell>
          <cell r="G48">
            <v>609</v>
          </cell>
          <cell r="J48" t="str">
            <v>م</v>
          </cell>
        </row>
        <row r="49">
          <cell r="A49">
            <v>510805</v>
          </cell>
          <cell r="B49" t="str">
            <v>بشرى الاديب</v>
          </cell>
          <cell r="C49" t="str">
            <v>محمد</v>
          </cell>
          <cell r="D49" t="str">
            <v>صفاء</v>
          </cell>
          <cell r="E49" t="str">
            <v>الرابعة</v>
          </cell>
        </row>
        <row r="50">
          <cell r="A50">
            <v>511215</v>
          </cell>
          <cell r="B50" t="str">
            <v>فاطمه الملحم</v>
          </cell>
          <cell r="C50" t="str">
            <v>احمد</v>
          </cell>
          <cell r="D50" t="str">
            <v>وطنيه</v>
          </cell>
          <cell r="E50" t="str">
            <v>الرابعة حديث</v>
          </cell>
          <cell r="F50">
            <v>609</v>
          </cell>
          <cell r="J50" t="str">
            <v>م</v>
          </cell>
        </row>
        <row r="51">
          <cell r="A51">
            <v>511320</v>
          </cell>
          <cell r="B51" t="str">
            <v>محمود عبد الله</v>
          </cell>
          <cell r="C51" t="str">
            <v>فؤاد</v>
          </cell>
          <cell r="D51" t="str">
            <v>فاطمه</v>
          </cell>
          <cell r="E51" t="str">
            <v>الرابعة</v>
          </cell>
        </row>
        <row r="52">
          <cell r="A52">
            <v>511389</v>
          </cell>
          <cell r="B52" t="str">
            <v>ميس الحسين</v>
          </cell>
          <cell r="C52" t="str">
            <v>محمدخير</v>
          </cell>
          <cell r="D52" t="str">
            <v>ميساء</v>
          </cell>
          <cell r="E52" t="str">
            <v>الثالثة</v>
          </cell>
        </row>
        <row r="53">
          <cell r="A53">
            <v>511407</v>
          </cell>
          <cell r="B53" t="str">
            <v>نانسي جريس فارس</v>
          </cell>
          <cell r="C53" t="str">
            <v>عيسى</v>
          </cell>
          <cell r="D53" t="str">
            <v>منتى</v>
          </cell>
          <cell r="E53" t="str">
            <v>الرابعة</v>
          </cell>
          <cell r="J53" t="str">
            <v>مستنفذ</v>
          </cell>
        </row>
        <row r="54">
          <cell r="A54">
            <v>511569</v>
          </cell>
          <cell r="B54" t="str">
            <v>ازدهار الحريري</v>
          </cell>
          <cell r="C54" t="str">
            <v>حسني</v>
          </cell>
          <cell r="D54" t="str">
            <v>سعاد</v>
          </cell>
          <cell r="E54" t="str">
            <v>الرابعة</v>
          </cell>
          <cell r="J54" t="str">
            <v>مستنفذ</v>
          </cell>
        </row>
        <row r="55">
          <cell r="A55">
            <v>511763</v>
          </cell>
          <cell r="B55" t="str">
            <v>دينا ابو منصور</v>
          </cell>
          <cell r="C55" t="str">
            <v>ثائر</v>
          </cell>
          <cell r="D55" t="str">
            <v>سحاب</v>
          </cell>
          <cell r="E55" t="str">
            <v>الرابعة</v>
          </cell>
          <cell r="J55" t="str">
            <v>مستنفذ</v>
          </cell>
        </row>
        <row r="56">
          <cell r="A56">
            <v>511890</v>
          </cell>
          <cell r="B56" t="str">
            <v>ساره دالي</v>
          </cell>
          <cell r="C56" t="str">
            <v>عز الدين</v>
          </cell>
          <cell r="D56" t="str">
            <v>سهام</v>
          </cell>
          <cell r="E56" t="str">
            <v>الرابعة</v>
          </cell>
        </row>
        <row r="57">
          <cell r="A57">
            <v>512138</v>
          </cell>
          <cell r="B57" t="str">
            <v>مرام الحللي</v>
          </cell>
          <cell r="C57" t="str">
            <v>عمر</v>
          </cell>
          <cell r="D57" t="str">
            <v>مياده</v>
          </cell>
          <cell r="E57" t="str">
            <v>الرابعة</v>
          </cell>
        </row>
        <row r="58">
          <cell r="A58">
            <v>512144</v>
          </cell>
          <cell r="B58" t="str">
            <v>مروة الاجوة</v>
          </cell>
          <cell r="C58" t="str">
            <v xml:space="preserve">مصفى </v>
          </cell>
          <cell r="D58" t="str">
            <v>وفاء</v>
          </cell>
          <cell r="E58" t="str">
            <v>الثالثة حديث</v>
          </cell>
          <cell r="F58">
            <v>207</v>
          </cell>
          <cell r="G58">
            <v>309</v>
          </cell>
          <cell r="H58">
            <v>403</v>
          </cell>
          <cell r="I58">
            <v>407</v>
          </cell>
          <cell r="J58" t="str">
            <v xml:space="preserve">م      </v>
          </cell>
        </row>
        <row r="59">
          <cell r="A59">
            <v>512215</v>
          </cell>
          <cell r="B59" t="str">
            <v>ناهد علوان</v>
          </cell>
          <cell r="C59" t="str">
            <v>خالد</v>
          </cell>
          <cell r="D59" t="str">
            <v>فاطمة</v>
          </cell>
          <cell r="E59" t="str">
            <v>الثانية</v>
          </cell>
          <cell r="J59" t="str">
            <v>مستنفذ</v>
          </cell>
        </row>
        <row r="60">
          <cell r="A60">
            <v>512224</v>
          </cell>
          <cell r="B60" t="str">
            <v>نجلاء الحسن</v>
          </cell>
          <cell r="C60" t="str">
            <v>زكريا</v>
          </cell>
          <cell r="D60" t="str">
            <v>مكية</v>
          </cell>
          <cell r="E60" t="str">
            <v>الرابعة</v>
          </cell>
          <cell r="J60" t="str">
            <v>مستنفذ</v>
          </cell>
        </row>
        <row r="61">
          <cell r="A61">
            <v>512444</v>
          </cell>
          <cell r="B61" t="str">
            <v>الاء شريف</v>
          </cell>
          <cell r="C61" t="str">
            <v>عمر</v>
          </cell>
          <cell r="D61" t="str">
            <v>ايمان</v>
          </cell>
          <cell r="E61" t="str">
            <v>الثالثة</v>
          </cell>
        </row>
        <row r="62">
          <cell r="A62">
            <v>512486</v>
          </cell>
          <cell r="B62" t="str">
            <v>ايمان الناقوح</v>
          </cell>
          <cell r="C62" t="str">
            <v>احمد</v>
          </cell>
          <cell r="D62" t="str">
            <v>امنة</v>
          </cell>
          <cell r="E62" t="str">
            <v>الرابعة</v>
          </cell>
        </row>
        <row r="63">
          <cell r="A63">
            <v>512533</v>
          </cell>
          <cell r="B63" t="str">
            <v>تانيا موسى</v>
          </cell>
          <cell r="C63" t="str">
            <v>محمد</v>
          </cell>
          <cell r="D63" t="str">
            <v>زينب</v>
          </cell>
          <cell r="E63" t="str">
            <v>الرابعة</v>
          </cell>
        </row>
        <row r="64">
          <cell r="A64">
            <v>512682</v>
          </cell>
          <cell r="B64" t="str">
            <v>رسميه عزام</v>
          </cell>
          <cell r="C64" t="str">
            <v>ابراهيم</v>
          </cell>
          <cell r="D64" t="str">
            <v>ألطاف</v>
          </cell>
          <cell r="E64" t="str">
            <v>الرابعة</v>
          </cell>
          <cell r="J64" t="str">
            <v>مستنفذ</v>
          </cell>
        </row>
        <row r="65">
          <cell r="A65">
            <v>512827</v>
          </cell>
          <cell r="B65" t="str">
            <v>سهير درويش</v>
          </cell>
          <cell r="C65" t="str">
            <v>محمد</v>
          </cell>
          <cell r="D65" t="str">
            <v>مركزان</v>
          </cell>
          <cell r="E65" t="str">
            <v>الرابعة</v>
          </cell>
          <cell r="J65" t="str">
            <v>مستنفذ</v>
          </cell>
        </row>
        <row r="66">
          <cell r="A66">
            <v>513009</v>
          </cell>
          <cell r="B66" t="str">
            <v>لونا الحسين</v>
          </cell>
          <cell r="C66" t="str">
            <v xml:space="preserve">يوسف </v>
          </cell>
          <cell r="D66" t="str">
            <v>زكية</v>
          </cell>
          <cell r="E66" t="str">
            <v>الرابعة</v>
          </cell>
          <cell r="J66" t="str">
            <v>مستنفذ فصل اول 2024-2025</v>
          </cell>
        </row>
        <row r="67">
          <cell r="A67">
            <v>513057</v>
          </cell>
          <cell r="B67" t="str">
            <v xml:space="preserve">مروه بلان </v>
          </cell>
          <cell r="C67" t="str">
            <v xml:space="preserve">ناصر </v>
          </cell>
          <cell r="D67" t="str">
            <v>امل</v>
          </cell>
          <cell r="E67" t="str">
            <v>الرابعة</v>
          </cell>
        </row>
        <row r="68">
          <cell r="A68">
            <v>513075</v>
          </cell>
          <cell r="B68" t="str">
            <v>منار دياب</v>
          </cell>
          <cell r="C68" t="str">
            <v>احمد</v>
          </cell>
          <cell r="D68" t="str">
            <v>كروان</v>
          </cell>
          <cell r="E68" t="str">
            <v>الرابعة</v>
          </cell>
          <cell r="J68" t="str">
            <v>مستنفذ</v>
          </cell>
        </row>
        <row r="69">
          <cell r="A69">
            <v>513079</v>
          </cell>
          <cell r="B69" t="str">
            <v>منال العيان</v>
          </cell>
          <cell r="C69" t="str">
            <v>محمد</v>
          </cell>
          <cell r="D69" t="str">
            <v>سحر</v>
          </cell>
          <cell r="E69" t="str">
            <v>الرابعة</v>
          </cell>
          <cell r="J69" t="str">
            <v>مستنفذ</v>
          </cell>
        </row>
        <row r="70">
          <cell r="A70">
            <v>513114</v>
          </cell>
          <cell r="B70" t="str">
            <v>ميرنا طنوس</v>
          </cell>
          <cell r="C70" t="str">
            <v>الياس</v>
          </cell>
          <cell r="D70" t="str">
            <v>سميره</v>
          </cell>
          <cell r="E70" t="str">
            <v>الرابعة</v>
          </cell>
        </row>
        <row r="71">
          <cell r="A71">
            <v>513121</v>
          </cell>
          <cell r="B71" t="str">
            <v>ميس زيادة</v>
          </cell>
          <cell r="C71" t="str">
            <v>حمام</v>
          </cell>
          <cell r="D71" t="str">
            <v>وفاء</v>
          </cell>
          <cell r="E71" t="str">
            <v>الرابعة</v>
          </cell>
        </row>
        <row r="72">
          <cell r="A72">
            <v>513155</v>
          </cell>
          <cell r="B72" t="str">
            <v>ندى العبد الله</v>
          </cell>
          <cell r="C72" t="str">
            <v>علي</v>
          </cell>
          <cell r="D72" t="str">
            <v>مها</v>
          </cell>
          <cell r="E72" t="str">
            <v>الرابعة حديث</v>
          </cell>
          <cell r="F72">
            <v>505</v>
          </cell>
          <cell r="G72">
            <v>607</v>
          </cell>
          <cell r="H72">
            <v>608</v>
          </cell>
          <cell r="I72">
            <v>609</v>
          </cell>
          <cell r="J72" t="str">
            <v>م    مستنفذ</v>
          </cell>
        </row>
        <row r="73">
          <cell r="A73">
            <v>513254</v>
          </cell>
          <cell r="B73" t="str">
            <v>رانيا سليم</v>
          </cell>
          <cell r="C73" t="str">
            <v>زيد</v>
          </cell>
          <cell r="D73" t="str">
            <v>لطيفه</v>
          </cell>
          <cell r="E73" t="str">
            <v>الرابعة</v>
          </cell>
        </row>
        <row r="74">
          <cell r="A74">
            <v>513258</v>
          </cell>
          <cell r="B74" t="str">
            <v>هلا النجار</v>
          </cell>
          <cell r="C74" t="str">
            <v>محمد يوسف</v>
          </cell>
          <cell r="D74" t="str">
            <v>ايمان</v>
          </cell>
          <cell r="E74" t="str">
            <v>الرابعة</v>
          </cell>
          <cell r="J74" t="str">
            <v>مستنفذ</v>
          </cell>
        </row>
        <row r="75">
          <cell r="A75">
            <v>513270</v>
          </cell>
          <cell r="B75" t="str">
            <v>هنادي العبد</v>
          </cell>
          <cell r="C75" t="str">
            <v>جميل</v>
          </cell>
          <cell r="D75" t="str">
            <v>انيسة</v>
          </cell>
          <cell r="E75" t="str">
            <v>الرابعة</v>
          </cell>
        </row>
        <row r="76">
          <cell r="A76">
            <v>513300</v>
          </cell>
          <cell r="B76" t="str">
            <v>وفاء قرموشه</v>
          </cell>
          <cell r="C76" t="str">
            <v>محسن</v>
          </cell>
          <cell r="D76" t="str">
            <v>مغيضة</v>
          </cell>
          <cell r="E76" t="str">
            <v>الرابعة</v>
          </cell>
        </row>
        <row r="77">
          <cell r="A77">
            <v>513424</v>
          </cell>
          <cell r="B77" t="str">
            <v>ايه ثمينه</v>
          </cell>
          <cell r="C77" t="str">
            <v>سليم</v>
          </cell>
          <cell r="D77" t="str">
            <v>فاطمه</v>
          </cell>
          <cell r="E77" t="str">
            <v>الثالثة</v>
          </cell>
        </row>
        <row r="78">
          <cell r="A78">
            <v>513528</v>
          </cell>
          <cell r="B78" t="str">
            <v>ديما رزق</v>
          </cell>
          <cell r="C78" t="str">
            <v xml:space="preserve">نبيه </v>
          </cell>
          <cell r="D78" t="str">
            <v>نوال</v>
          </cell>
          <cell r="E78" t="str">
            <v>الثالثة</v>
          </cell>
        </row>
        <row r="79">
          <cell r="A79">
            <v>513597</v>
          </cell>
          <cell r="B79" t="str">
            <v>رهام خطبا</v>
          </cell>
          <cell r="C79" t="str">
            <v>نبيل</v>
          </cell>
          <cell r="D79" t="str">
            <v>اميرة</v>
          </cell>
          <cell r="E79" t="str">
            <v>الرابعة</v>
          </cell>
        </row>
        <row r="80">
          <cell r="A80">
            <v>513605</v>
          </cell>
          <cell r="B80" t="str">
            <v>رهف جودية</v>
          </cell>
          <cell r="C80" t="str">
            <v xml:space="preserve">عادل </v>
          </cell>
          <cell r="D80" t="str">
            <v>الهام</v>
          </cell>
          <cell r="E80" t="str">
            <v>الرابعة</v>
          </cell>
        </row>
        <row r="81">
          <cell r="A81">
            <v>513636</v>
          </cell>
          <cell r="B81" t="str">
            <v>ريما نصري</v>
          </cell>
          <cell r="C81" t="str">
            <v>محمد نضال</v>
          </cell>
          <cell r="D81" t="str">
            <v>زهور</v>
          </cell>
          <cell r="E81" t="str">
            <v>الرابعة</v>
          </cell>
        </row>
        <row r="82">
          <cell r="A82">
            <v>513642</v>
          </cell>
          <cell r="B82" t="str">
            <v>زينة حيدر</v>
          </cell>
          <cell r="C82" t="str">
            <v>كمال</v>
          </cell>
          <cell r="D82" t="str">
            <v>ريما</v>
          </cell>
          <cell r="E82" t="str">
            <v>الرابعة</v>
          </cell>
        </row>
        <row r="83">
          <cell r="A83">
            <v>513779</v>
          </cell>
          <cell r="B83" t="str">
            <v>فاتنه المزور</v>
          </cell>
          <cell r="C83" t="str">
            <v>محمد زهير</v>
          </cell>
          <cell r="D83" t="str">
            <v>امل</v>
          </cell>
          <cell r="E83" t="str">
            <v>الرابعة</v>
          </cell>
          <cell r="J83" t="str">
            <v>مستنفذ فصل اول 2024-2025</v>
          </cell>
        </row>
        <row r="84">
          <cell r="A84">
            <v>513783</v>
          </cell>
          <cell r="B84" t="str">
            <v>فاديه خباز</v>
          </cell>
          <cell r="C84" t="str">
            <v>اميليوجودت</v>
          </cell>
          <cell r="D84" t="str">
            <v>وفاء</v>
          </cell>
          <cell r="E84" t="str">
            <v>الثالثة</v>
          </cell>
          <cell r="J84" t="str">
            <v>مستنفذ</v>
          </cell>
        </row>
        <row r="85">
          <cell r="A85">
            <v>514007</v>
          </cell>
          <cell r="B85" t="str">
            <v>هبا شلبي</v>
          </cell>
          <cell r="C85" t="str">
            <v>عبد الحميد</v>
          </cell>
          <cell r="E85" t="str">
            <v>الثالثة حديث</v>
          </cell>
          <cell r="F85">
            <v>407</v>
          </cell>
          <cell r="J85" t="str">
            <v>م</v>
          </cell>
        </row>
        <row r="86">
          <cell r="A86">
            <v>514044</v>
          </cell>
          <cell r="B86" t="str">
            <v xml:space="preserve">هناء حمود </v>
          </cell>
          <cell r="C86" t="str">
            <v>مأمون</v>
          </cell>
          <cell r="D86" t="str">
            <v>رقية</v>
          </cell>
          <cell r="E86" t="str">
            <v>الرابعة</v>
          </cell>
        </row>
        <row r="87">
          <cell r="A87">
            <v>514320</v>
          </cell>
          <cell r="B87" t="str">
            <v>دارين الديري</v>
          </cell>
          <cell r="C87" t="str">
            <v>احمد</v>
          </cell>
          <cell r="D87" t="str">
            <v>فضا</v>
          </cell>
          <cell r="E87" t="str">
            <v>الرابعة حديث</v>
          </cell>
          <cell r="F87">
            <v>505</v>
          </cell>
          <cell r="G87">
            <v>604</v>
          </cell>
          <cell r="H87">
            <v>608</v>
          </cell>
          <cell r="I87">
            <v>609</v>
          </cell>
          <cell r="J87" t="str">
            <v>م</v>
          </cell>
        </row>
        <row r="88">
          <cell r="A88">
            <v>514486</v>
          </cell>
          <cell r="B88" t="str">
            <v>زينب عصفور</v>
          </cell>
          <cell r="C88" t="str">
            <v>محمد خير</v>
          </cell>
          <cell r="D88" t="str">
            <v>بدريه</v>
          </cell>
          <cell r="E88" t="str">
            <v>الرابعة</v>
          </cell>
          <cell r="J88" t="str">
            <v>مستنفذ</v>
          </cell>
        </row>
        <row r="89">
          <cell r="A89">
            <v>514498</v>
          </cell>
          <cell r="B89" t="str">
            <v>سالي حسن</v>
          </cell>
          <cell r="C89" t="str">
            <v>نبيل</v>
          </cell>
          <cell r="D89" t="str">
            <v>جهينة</v>
          </cell>
          <cell r="E89" t="str">
            <v>الرابعة</v>
          </cell>
        </row>
        <row r="90">
          <cell r="A90">
            <v>514514</v>
          </cell>
          <cell r="B90" t="str">
            <v>سلوى الباشا</v>
          </cell>
          <cell r="C90" t="str">
            <v>شاهر</v>
          </cell>
          <cell r="D90" t="str">
            <v>ضحى</v>
          </cell>
          <cell r="E90" t="str">
            <v>الرابعة</v>
          </cell>
          <cell r="J90" t="str">
            <v>مستنفذ</v>
          </cell>
        </row>
        <row r="91">
          <cell r="A91">
            <v>514539</v>
          </cell>
          <cell r="B91" t="str">
            <v>سهام ابو الخير</v>
          </cell>
          <cell r="C91" t="str">
            <v>احمد</v>
          </cell>
          <cell r="D91" t="str">
            <v>وصال</v>
          </cell>
          <cell r="E91" t="str">
            <v>الثانية</v>
          </cell>
        </row>
        <row r="92">
          <cell r="A92">
            <v>514545</v>
          </cell>
          <cell r="B92" t="str">
            <v xml:space="preserve">سوزان  أبو زلام </v>
          </cell>
          <cell r="E92" t="str">
            <v>الثانية حديث</v>
          </cell>
          <cell r="F92">
            <v>104</v>
          </cell>
          <cell r="G92">
            <v>106</v>
          </cell>
          <cell r="H92">
            <v>204</v>
          </cell>
          <cell r="J92" t="str">
            <v>م مستنفذ</v>
          </cell>
        </row>
        <row r="93">
          <cell r="A93">
            <v>514682</v>
          </cell>
          <cell r="B93" t="str">
            <v>فداء البيطار</v>
          </cell>
          <cell r="C93" t="str">
            <v>نصوح</v>
          </cell>
          <cell r="D93" t="str">
            <v>ناديا</v>
          </cell>
          <cell r="E93" t="str">
            <v>الثالثة حديث</v>
          </cell>
          <cell r="F93">
            <v>409</v>
          </cell>
          <cell r="G93">
            <v>108</v>
          </cell>
          <cell r="J93" t="str">
            <v>م</v>
          </cell>
        </row>
        <row r="94">
          <cell r="A94">
            <v>514687</v>
          </cell>
          <cell r="B94" t="str">
            <v>فرح برنبو</v>
          </cell>
          <cell r="C94" t="str">
            <v>محمد بسام</v>
          </cell>
          <cell r="D94" t="str">
            <v>ابتسام</v>
          </cell>
          <cell r="E94" t="str">
            <v>الرابعة</v>
          </cell>
          <cell r="J94" t="str">
            <v>مستنفذ</v>
          </cell>
        </row>
        <row r="95">
          <cell r="A95">
            <v>514743</v>
          </cell>
          <cell r="B95" t="str">
            <v>لينا سلمون</v>
          </cell>
          <cell r="C95" t="str">
            <v>انور</v>
          </cell>
          <cell r="D95" t="str">
            <v>سميرة</v>
          </cell>
          <cell r="E95" t="str">
            <v>الرابعة</v>
          </cell>
          <cell r="J95" t="str">
            <v>مستنفذ فصل اول 2024-2025</v>
          </cell>
        </row>
        <row r="96">
          <cell r="A96">
            <v>514747</v>
          </cell>
          <cell r="B96" t="str">
            <v>ليندا حفار حبال</v>
          </cell>
          <cell r="C96" t="str">
            <v>هيثم</v>
          </cell>
          <cell r="D96" t="str">
            <v>سحر</v>
          </cell>
          <cell r="E96" t="str">
            <v>الرابعة</v>
          </cell>
          <cell r="J96" t="str">
            <v>مستنفذ</v>
          </cell>
        </row>
        <row r="97">
          <cell r="A97">
            <v>514775</v>
          </cell>
          <cell r="B97" t="str">
            <v>مروة قادري</v>
          </cell>
          <cell r="C97" t="str">
            <v>عماد</v>
          </cell>
          <cell r="D97" t="str">
            <v>ضحوك</v>
          </cell>
          <cell r="E97" t="str">
            <v>الرابعة</v>
          </cell>
          <cell r="J97" t="str">
            <v>مستنفذ</v>
          </cell>
        </row>
        <row r="98">
          <cell r="A98">
            <v>514777</v>
          </cell>
          <cell r="B98" t="str">
            <v>مروة العمارين</v>
          </cell>
          <cell r="C98" t="str">
            <v>حسين</v>
          </cell>
          <cell r="D98" t="str">
            <v>عائشة</v>
          </cell>
          <cell r="E98" t="str">
            <v>الثالثة</v>
          </cell>
        </row>
        <row r="99">
          <cell r="A99">
            <v>514809</v>
          </cell>
          <cell r="B99" t="str">
            <v>منيره ريا</v>
          </cell>
          <cell r="C99" t="str">
            <v>حازم</v>
          </cell>
          <cell r="D99" t="str">
            <v>دلال</v>
          </cell>
          <cell r="E99" t="str">
            <v>الرابعة</v>
          </cell>
          <cell r="J99" t="str">
            <v>مستنفذ فصل اول 2024-2025</v>
          </cell>
        </row>
        <row r="100">
          <cell r="A100">
            <v>514846</v>
          </cell>
          <cell r="B100" t="str">
            <v>نجاة خابوري</v>
          </cell>
          <cell r="C100" t="str">
            <v>امين</v>
          </cell>
          <cell r="D100" t="str">
            <v>صديقة</v>
          </cell>
          <cell r="E100" t="str">
            <v>الرابعة</v>
          </cell>
        </row>
        <row r="101">
          <cell r="A101">
            <v>514862</v>
          </cell>
          <cell r="B101" t="str">
            <v>نرمين مكي</v>
          </cell>
          <cell r="C101" t="str">
            <v>رضوان</v>
          </cell>
          <cell r="D101" t="str">
            <v>فادية</v>
          </cell>
          <cell r="E101" t="str">
            <v>الرابعة</v>
          </cell>
        </row>
        <row r="102">
          <cell r="A102">
            <v>514874</v>
          </cell>
          <cell r="B102" t="str">
            <v>نغم ابو مغضب</v>
          </cell>
          <cell r="C102" t="str">
            <v>نزار</v>
          </cell>
          <cell r="D102" t="str">
            <v>اعتدال</v>
          </cell>
          <cell r="E102" t="str">
            <v>الثالثة</v>
          </cell>
        </row>
        <row r="103">
          <cell r="A103">
            <v>514933</v>
          </cell>
          <cell r="B103" t="str">
            <v>هبه العلي</v>
          </cell>
          <cell r="C103" t="str">
            <v>احمد</v>
          </cell>
          <cell r="D103" t="str">
            <v>انتصار</v>
          </cell>
          <cell r="E103" t="str">
            <v>الرابعة حديث</v>
          </cell>
          <cell r="F103">
            <v>509</v>
          </cell>
          <cell r="G103">
            <v>608</v>
          </cell>
          <cell r="H103">
            <v>303</v>
          </cell>
          <cell r="I103">
            <v>406</v>
          </cell>
          <cell r="J103" t="str">
            <v>م</v>
          </cell>
        </row>
        <row r="104">
          <cell r="A104">
            <v>515086</v>
          </cell>
          <cell r="B104" t="str">
            <v>فهد قنزع</v>
          </cell>
          <cell r="C104" t="str">
            <v>علي</v>
          </cell>
          <cell r="D104" t="str">
            <v>فكراه</v>
          </cell>
          <cell r="E104" t="str">
            <v>الرابعة</v>
          </cell>
          <cell r="J104" t="str">
            <v>مستنفذ</v>
          </cell>
        </row>
        <row r="105">
          <cell r="A105">
            <v>515099</v>
          </cell>
          <cell r="B105" t="str">
            <v xml:space="preserve">احمد حمزة </v>
          </cell>
          <cell r="C105" t="str">
            <v>محمد</v>
          </cell>
          <cell r="D105" t="str">
            <v>فطوم</v>
          </cell>
          <cell r="E105" t="str">
            <v>الثالثة</v>
          </cell>
        </row>
        <row r="106">
          <cell r="A106">
            <v>515116</v>
          </cell>
          <cell r="B106" t="str">
            <v>الاء كلساني</v>
          </cell>
          <cell r="C106" t="str">
            <v>محمدفايز</v>
          </cell>
          <cell r="D106" t="str">
            <v>نبيلة</v>
          </cell>
          <cell r="E106" t="str">
            <v>الرابعة</v>
          </cell>
          <cell r="J106" t="str">
            <v>مستنفذ</v>
          </cell>
        </row>
        <row r="107">
          <cell r="A107">
            <v>515190</v>
          </cell>
          <cell r="B107" t="str">
            <v>بدور الاحمر</v>
          </cell>
          <cell r="C107" t="str">
            <v>ياسين</v>
          </cell>
          <cell r="D107" t="str">
            <v>نوره</v>
          </cell>
          <cell r="E107" t="str">
            <v>الرابعة</v>
          </cell>
        </row>
        <row r="108">
          <cell r="A108">
            <v>515215</v>
          </cell>
          <cell r="B108" t="str">
            <v>تمارة أيو عزيزة</v>
          </cell>
          <cell r="C108" t="str">
            <v>عدنان</v>
          </cell>
          <cell r="D108" t="str">
            <v>لميس</v>
          </cell>
          <cell r="E108" t="str">
            <v>الرابعة</v>
          </cell>
          <cell r="J108" t="str">
            <v>مستنفذ</v>
          </cell>
        </row>
        <row r="109">
          <cell r="A109">
            <v>515239</v>
          </cell>
          <cell r="B109" t="str">
            <v>جيهان قاسم</v>
          </cell>
          <cell r="C109" t="str">
            <v>احمد</v>
          </cell>
          <cell r="D109" t="str">
            <v>نوفه</v>
          </cell>
          <cell r="E109" t="str">
            <v>الرابعة</v>
          </cell>
        </row>
        <row r="110">
          <cell r="A110">
            <v>515293</v>
          </cell>
          <cell r="B110" t="str">
            <v>ديماالطويل</v>
          </cell>
          <cell r="C110" t="str">
            <v>شمس الدين</v>
          </cell>
          <cell r="D110" t="str">
            <v>خوله</v>
          </cell>
          <cell r="E110" t="str">
            <v>الرابعة</v>
          </cell>
        </row>
        <row r="111">
          <cell r="A111">
            <v>515331</v>
          </cell>
          <cell r="B111" t="str">
            <v>رشا اسماعيل</v>
          </cell>
          <cell r="C111" t="str">
            <v>عبدو</v>
          </cell>
          <cell r="D111" t="str">
            <v>فاطمة</v>
          </cell>
          <cell r="E111" t="str">
            <v>الثالثة</v>
          </cell>
        </row>
        <row r="112">
          <cell r="A112">
            <v>515398</v>
          </cell>
          <cell r="B112" t="str">
            <v>ريم زين</v>
          </cell>
          <cell r="C112" t="str">
            <v>نسيم</v>
          </cell>
          <cell r="D112" t="str">
            <v>هدى</v>
          </cell>
          <cell r="E112" t="str">
            <v>الرابعة</v>
          </cell>
        </row>
        <row r="113">
          <cell r="A113">
            <v>515402</v>
          </cell>
          <cell r="B113" t="str">
            <v>ريما الخالدي</v>
          </cell>
          <cell r="C113" t="str">
            <v>احمد بن عيدسعيد</v>
          </cell>
          <cell r="D113" t="str">
            <v>عائده</v>
          </cell>
          <cell r="E113" t="str">
            <v>الرابعة حديث</v>
          </cell>
          <cell r="F113">
            <v>509</v>
          </cell>
          <cell r="G113">
            <v>607</v>
          </cell>
          <cell r="H113">
            <v>609</v>
          </cell>
          <cell r="I113">
            <v>308</v>
          </cell>
          <cell r="J113" t="str">
            <v>م</v>
          </cell>
        </row>
        <row r="114">
          <cell r="A114">
            <v>515426</v>
          </cell>
          <cell r="B114" t="str">
            <v>سماح الحشيش</v>
          </cell>
          <cell r="C114" t="str">
            <v>علي</v>
          </cell>
          <cell r="D114" t="str">
            <v>نهوند</v>
          </cell>
          <cell r="E114" t="str">
            <v>الثالثة</v>
          </cell>
          <cell r="J114" t="str">
            <v>مستنفذ</v>
          </cell>
        </row>
        <row r="115">
          <cell r="A115">
            <v>515436</v>
          </cell>
          <cell r="B115" t="str">
            <v>سنى قبسي</v>
          </cell>
          <cell r="C115" t="str">
            <v>قدسي</v>
          </cell>
          <cell r="D115" t="str">
            <v>هناء</v>
          </cell>
          <cell r="E115" t="str">
            <v>الرابعة</v>
          </cell>
          <cell r="J115" t="str">
            <v>مستنفذ</v>
          </cell>
        </row>
        <row r="116">
          <cell r="A116">
            <v>515528</v>
          </cell>
          <cell r="B116" t="str">
            <v>غديرالحوراني</v>
          </cell>
          <cell r="C116" t="str">
            <v>علاء</v>
          </cell>
          <cell r="D116" t="str">
            <v>امينة</v>
          </cell>
          <cell r="E116" t="str">
            <v>الرابعة</v>
          </cell>
        </row>
        <row r="117">
          <cell r="A117">
            <v>515539</v>
          </cell>
          <cell r="B117" t="str">
            <v>فادياالغضة</v>
          </cell>
          <cell r="C117" t="str">
            <v>مدحت</v>
          </cell>
          <cell r="D117" t="str">
            <v>سلام</v>
          </cell>
          <cell r="E117" t="str">
            <v>الثالثة</v>
          </cell>
        </row>
        <row r="118">
          <cell r="A118">
            <v>515575</v>
          </cell>
          <cell r="B118" t="str">
            <v>لونا محمود</v>
          </cell>
          <cell r="C118" t="str">
            <v>رضوان</v>
          </cell>
          <cell r="D118" t="str">
            <v>منى</v>
          </cell>
          <cell r="E118" t="str">
            <v>الرابعة</v>
          </cell>
          <cell r="J118" t="str">
            <v>مستنفذ</v>
          </cell>
        </row>
        <row r="119">
          <cell r="A119">
            <v>515586</v>
          </cell>
          <cell r="B119" t="str">
            <v>مارلين جبارة</v>
          </cell>
          <cell r="C119" t="str">
            <v>اسعد</v>
          </cell>
          <cell r="D119" t="str">
            <v>سوسن</v>
          </cell>
          <cell r="E119" t="str">
            <v>الرابعة</v>
          </cell>
        </row>
        <row r="120">
          <cell r="A120">
            <v>515615</v>
          </cell>
          <cell r="B120" t="str">
            <v>مرح المحاميد</v>
          </cell>
          <cell r="C120" t="str">
            <v>حسين</v>
          </cell>
          <cell r="D120" t="str">
            <v>نفل</v>
          </cell>
          <cell r="E120" t="str">
            <v>الثانية</v>
          </cell>
        </row>
        <row r="121">
          <cell r="A121">
            <v>515717</v>
          </cell>
          <cell r="B121" t="str">
            <v>نورالنحاس</v>
          </cell>
          <cell r="C121" t="str">
            <v>مطاع</v>
          </cell>
          <cell r="D121" t="str">
            <v>هبه</v>
          </cell>
          <cell r="E121" t="str">
            <v>الثانية</v>
          </cell>
          <cell r="J121" t="str">
            <v>مستنفذ</v>
          </cell>
        </row>
        <row r="122">
          <cell r="A122">
            <v>515851</v>
          </cell>
          <cell r="B122" t="str">
            <v>اسراء الياسين</v>
          </cell>
          <cell r="C122" t="str">
            <v>محمود</v>
          </cell>
          <cell r="D122" t="str">
            <v>فاطمة</v>
          </cell>
          <cell r="E122" t="str">
            <v>الرابعة</v>
          </cell>
          <cell r="J122" t="str">
            <v>مستنفذ فصل اول 2024-2025</v>
          </cell>
        </row>
        <row r="123">
          <cell r="A123">
            <v>515879</v>
          </cell>
          <cell r="B123" t="str">
            <v>الرحاب المحمد</v>
          </cell>
          <cell r="C123" t="str">
            <v>عبده</v>
          </cell>
          <cell r="E123" t="str">
            <v>الثالثة</v>
          </cell>
          <cell r="J123" t="str">
            <v>مستنفذ فصل اول 2024-2025</v>
          </cell>
        </row>
        <row r="124">
          <cell r="A124">
            <v>515881</v>
          </cell>
          <cell r="B124" t="str">
            <v>الفت مقلد</v>
          </cell>
          <cell r="C124" t="str">
            <v>صقر</v>
          </cell>
          <cell r="D124" t="str">
            <v>نزيره</v>
          </cell>
          <cell r="E124" t="str">
            <v>الرابعة</v>
          </cell>
        </row>
        <row r="125">
          <cell r="A125">
            <v>515916</v>
          </cell>
          <cell r="B125" t="str">
            <v xml:space="preserve">ايمان شلهوم </v>
          </cell>
          <cell r="C125" t="str">
            <v xml:space="preserve">قيس </v>
          </cell>
          <cell r="D125" t="str">
            <v>جميلة</v>
          </cell>
          <cell r="E125" t="str">
            <v>الرابعة</v>
          </cell>
        </row>
        <row r="126">
          <cell r="A126">
            <v>515933</v>
          </cell>
          <cell r="B126" t="str">
            <v>الاء الغباري</v>
          </cell>
          <cell r="C126" t="str">
            <v>محمد</v>
          </cell>
          <cell r="D126" t="str">
            <v>رئيفه</v>
          </cell>
          <cell r="E126" t="str">
            <v>الرابعة</v>
          </cell>
          <cell r="J126" t="str">
            <v>مستنفذ</v>
          </cell>
        </row>
        <row r="127">
          <cell r="A127">
            <v>515939</v>
          </cell>
          <cell r="B127" t="str">
            <v>ايه عربي كاتبي</v>
          </cell>
          <cell r="C127" t="str">
            <v>محمد</v>
          </cell>
          <cell r="D127" t="str">
            <v>نبيله</v>
          </cell>
          <cell r="E127" t="str">
            <v>الرابعة</v>
          </cell>
        </row>
        <row r="128">
          <cell r="A128">
            <v>515954</v>
          </cell>
          <cell r="B128" t="str">
            <v>بشرى كريم الدين</v>
          </cell>
          <cell r="C128" t="str">
            <v>عبد الحميد</v>
          </cell>
          <cell r="D128" t="str">
            <v>حنان</v>
          </cell>
          <cell r="E128" t="str">
            <v>الثالثة</v>
          </cell>
        </row>
        <row r="129">
          <cell r="A129">
            <v>515962</v>
          </cell>
          <cell r="B129" t="str">
            <v>بنان طنطه</v>
          </cell>
          <cell r="C129" t="str">
            <v>محمد غياث</v>
          </cell>
          <cell r="D129" t="str">
            <v>هبة</v>
          </cell>
          <cell r="E129" t="str">
            <v>الرابعة</v>
          </cell>
          <cell r="J129" t="str">
            <v>مستنفذ</v>
          </cell>
        </row>
        <row r="130">
          <cell r="A130">
            <v>515968</v>
          </cell>
          <cell r="B130" t="str">
            <v>بيان برنيه</v>
          </cell>
          <cell r="C130" t="str">
            <v>خالد</v>
          </cell>
          <cell r="D130" t="str">
            <v>غاده</v>
          </cell>
          <cell r="E130" t="str">
            <v>الرابعة</v>
          </cell>
          <cell r="J130" t="str">
            <v>مستنفذ</v>
          </cell>
        </row>
        <row r="131">
          <cell r="A131">
            <v>515985</v>
          </cell>
          <cell r="B131" t="str">
            <v>ثراء حمزه</v>
          </cell>
          <cell r="C131" t="str">
            <v>نزيه</v>
          </cell>
          <cell r="D131" t="str">
            <v>صباح</v>
          </cell>
          <cell r="E131" t="str">
            <v>الرابعة</v>
          </cell>
        </row>
        <row r="132">
          <cell r="A132">
            <v>516012</v>
          </cell>
          <cell r="B132" t="str">
            <v>حياة الاسود</v>
          </cell>
          <cell r="C132" t="str">
            <v>محمود</v>
          </cell>
          <cell r="D132" t="str">
            <v>جمان</v>
          </cell>
          <cell r="E132" t="str">
            <v>الرابعة</v>
          </cell>
          <cell r="J132" t="str">
            <v>مستنفذ</v>
          </cell>
        </row>
        <row r="133">
          <cell r="A133">
            <v>516039</v>
          </cell>
          <cell r="B133" t="str">
            <v xml:space="preserve">دعاء موسى باشا </v>
          </cell>
          <cell r="C133" t="str">
            <v xml:space="preserve">نزار </v>
          </cell>
          <cell r="D133" t="str">
            <v>هدى</v>
          </cell>
          <cell r="E133" t="str">
            <v>الرابعة</v>
          </cell>
          <cell r="J133" t="str">
            <v>مستنفذ فصل اول 2024-2025</v>
          </cell>
        </row>
        <row r="134">
          <cell r="A134">
            <v>516043</v>
          </cell>
          <cell r="B134" t="str">
            <v>دونه العبود</v>
          </cell>
          <cell r="C134" t="str">
            <v>ابراهيم</v>
          </cell>
          <cell r="D134" t="str">
            <v>خزنه</v>
          </cell>
          <cell r="E134" t="str">
            <v>الثالثة</v>
          </cell>
        </row>
        <row r="135">
          <cell r="A135">
            <v>516069</v>
          </cell>
          <cell r="B135" t="str">
            <v>ربا الجلاوي</v>
          </cell>
          <cell r="C135" t="str">
            <v>اسماعيل</v>
          </cell>
          <cell r="D135" t="str">
            <v>وضاح</v>
          </cell>
          <cell r="E135" t="str">
            <v>الرابعة</v>
          </cell>
        </row>
        <row r="136">
          <cell r="A136">
            <v>516070</v>
          </cell>
          <cell r="B136" t="str">
            <v>ربا اليوسف</v>
          </cell>
          <cell r="C136" t="str">
            <v>عاطف</v>
          </cell>
          <cell r="D136" t="str">
            <v>وداد</v>
          </cell>
          <cell r="E136" t="str">
            <v>الرابعة</v>
          </cell>
        </row>
        <row r="137">
          <cell r="A137">
            <v>516101</v>
          </cell>
          <cell r="B137" t="str">
            <v>رغد المونس</v>
          </cell>
          <cell r="C137" t="str">
            <v>عبد المنعم</v>
          </cell>
          <cell r="E137" t="str">
            <v>الرابعة</v>
          </cell>
          <cell r="J137" t="str">
            <v xml:space="preserve">مستنفذ </v>
          </cell>
        </row>
        <row r="138">
          <cell r="A138">
            <v>516111</v>
          </cell>
          <cell r="B138" t="str">
            <v>رلى الخطيب</v>
          </cell>
          <cell r="C138" t="str">
            <v>عبد الباسط</v>
          </cell>
          <cell r="D138" t="str">
            <v>ليلى</v>
          </cell>
          <cell r="E138" t="str">
            <v>الرابعة</v>
          </cell>
          <cell r="J138" t="str">
            <v>مستنفذ فصل اول 2024-2025</v>
          </cell>
        </row>
        <row r="139">
          <cell r="A139">
            <v>516130</v>
          </cell>
          <cell r="B139" t="str">
            <v>رنيم الحلبي</v>
          </cell>
          <cell r="C139" t="str">
            <v>زياد</v>
          </cell>
          <cell r="E139" t="str">
            <v>الثالثة</v>
          </cell>
          <cell r="J139" t="str">
            <v>مستنفذ فصل اول 2024-2025</v>
          </cell>
        </row>
        <row r="140">
          <cell r="A140">
            <v>516135</v>
          </cell>
          <cell r="B140" t="str">
            <v>رهام مقصوصه</v>
          </cell>
          <cell r="C140" t="str">
            <v>محمد عادل</v>
          </cell>
          <cell r="D140" t="str">
            <v>لما</v>
          </cell>
          <cell r="E140" t="str">
            <v>الرابعة</v>
          </cell>
        </row>
        <row r="141">
          <cell r="A141">
            <v>516174</v>
          </cell>
          <cell r="B141" t="str">
            <v>ريم الشحيذ</v>
          </cell>
          <cell r="C141" t="str">
            <v>ظافر</v>
          </cell>
          <cell r="D141" t="str">
            <v>سوسن</v>
          </cell>
          <cell r="E141" t="str">
            <v>الرابعة حديث</v>
          </cell>
          <cell r="F141">
            <v>507</v>
          </cell>
          <cell r="G141">
            <v>509</v>
          </cell>
          <cell r="H141">
            <v>609</v>
          </cell>
          <cell r="I141">
            <v>207</v>
          </cell>
          <cell r="J141" t="str">
            <v>م</v>
          </cell>
        </row>
        <row r="142">
          <cell r="A142">
            <v>516180</v>
          </cell>
          <cell r="B142" t="str">
            <v>ريم سعدي</v>
          </cell>
          <cell r="C142" t="str">
            <v>أيمن</v>
          </cell>
          <cell r="D142" t="str">
            <v>خوله</v>
          </cell>
          <cell r="E142" t="str">
            <v>الرابعة</v>
          </cell>
          <cell r="J142" t="str">
            <v>مستنفذ فصل اول 2024-2025</v>
          </cell>
        </row>
        <row r="143">
          <cell r="A143">
            <v>516216</v>
          </cell>
          <cell r="B143" t="str">
            <v>سلام سليمان</v>
          </cell>
          <cell r="C143" t="str">
            <v>جاسم</v>
          </cell>
          <cell r="D143" t="str">
            <v>خديجة</v>
          </cell>
          <cell r="E143" t="str">
            <v>الرابعة</v>
          </cell>
        </row>
        <row r="144">
          <cell r="A144">
            <v>516221</v>
          </cell>
          <cell r="B144" t="str">
            <v>سلوى الايون الدباغ</v>
          </cell>
          <cell r="C144" t="str">
            <v>احمد</v>
          </cell>
          <cell r="D144" t="str">
            <v>منى</v>
          </cell>
          <cell r="E144" t="str">
            <v>الرابعة</v>
          </cell>
          <cell r="J144" t="str">
            <v>مستنفذ</v>
          </cell>
        </row>
        <row r="145">
          <cell r="A145">
            <v>516240</v>
          </cell>
          <cell r="B145" t="str">
            <v xml:space="preserve">سوسن كحيل </v>
          </cell>
          <cell r="C145" t="str">
            <v>محمد</v>
          </cell>
          <cell r="D145" t="str">
            <v>نورا</v>
          </cell>
          <cell r="E145" t="str">
            <v>الرابعة</v>
          </cell>
          <cell r="J145" t="str">
            <v>مستنفذ</v>
          </cell>
        </row>
        <row r="146">
          <cell r="A146">
            <v>516247</v>
          </cell>
          <cell r="B146" t="str">
            <v>شاديه زاهر</v>
          </cell>
          <cell r="C146" t="str">
            <v>سلمان</v>
          </cell>
          <cell r="D146" t="str">
            <v>دلال</v>
          </cell>
          <cell r="E146" t="str">
            <v>الثالثة</v>
          </cell>
        </row>
        <row r="147">
          <cell r="A147">
            <v>516259</v>
          </cell>
          <cell r="B147" t="str">
            <v>شيماء النعيم</v>
          </cell>
          <cell r="C147" t="str">
            <v>نواف</v>
          </cell>
          <cell r="D147" t="str">
            <v>خيرات</v>
          </cell>
          <cell r="E147" t="str">
            <v>الثالثة</v>
          </cell>
        </row>
        <row r="148">
          <cell r="A148">
            <v>516264</v>
          </cell>
          <cell r="B148" t="str">
            <v>صبحية الناصير</v>
          </cell>
          <cell r="C148" t="str">
            <v>عبد الكريم</v>
          </cell>
          <cell r="E148" t="str">
            <v>الثانية</v>
          </cell>
          <cell r="J148" t="str">
            <v>مستنفذ</v>
          </cell>
        </row>
        <row r="149">
          <cell r="A149">
            <v>516295</v>
          </cell>
          <cell r="B149" t="str">
            <v>عفه مقلد</v>
          </cell>
          <cell r="C149" t="str">
            <v>صقر</v>
          </cell>
          <cell r="D149" t="str">
            <v>نزيره</v>
          </cell>
          <cell r="E149" t="str">
            <v>الرابعة</v>
          </cell>
          <cell r="J149" t="str">
            <v>مستنفذ</v>
          </cell>
        </row>
        <row r="150">
          <cell r="A150">
            <v>516357</v>
          </cell>
          <cell r="B150" t="str">
            <v>فرح السبيريج</v>
          </cell>
          <cell r="C150" t="str">
            <v>رضوان</v>
          </cell>
          <cell r="D150" t="str">
            <v>مريفه</v>
          </cell>
          <cell r="E150" t="str">
            <v>الرابعة</v>
          </cell>
          <cell r="J150" t="str">
            <v>مستنفذ فصل اول 2024-2025</v>
          </cell>
        </row>
        <row r="151">
          <cell r="A151">
            <v>516449</v>
          </cell>
          <cell r="B151" t="str">
            <v>مرح البدوي</v>
          </cell>
          <cell r="C151" t="str">
            <v>غياث</v>
          </cell>
          <cell r="D151" t="str">
            <v>صبحيه</v>
          </cell>
          <cell r="E151" t="str">
            <v>الرابعة حديث</v>
          </cell>
          <cell r="F151">
            <v>509</v>
          </cell>
          <cell r="G151">
            <v>605</v>
          </cell>
          <cell r="H151">
            <v>609</v>
          </cell>
          <cell r="J151" t="str">
            <v>م</v>
          </cell>
        </row>
        <row r="152">
          <cell r="A152">
            <v>516453</v>
          </cell>
          <cell r="B152" t="str">
            <v>مرح شبانه</v>
          </cell>
          <cell r="C152" t="str">
            <v>علي</v>
          </cell>
          <cell r="D152" t="str">
            <v>شريفه</v>
          </cell>
          <cell r="E152" t="str">
            <v>الرابعة</v>
          </cell>
          <cell r="J152" t="str">
            <v>مستنفذ</v>
          </cell>
        </row>
        <row r="153">
          <cell r="A153">
            <v>516454</v>
          </cell>
          <cell r="B153" t="str">
            <v>مرح ضاهر</v>
          </cell>
          <cell r="C153" t="str">
            <v>احمد</v>
          </cell>
          <cell r="E153" t="str">
            <v>الثالثة</v>
          </cell>
        </row>
        <row r="154">
          <cell r="A154">
            <v>516455</v>
          </cell>
          <cell r="B154" t="str">
            <v>مرح عز الدين</v>
          </cell>
          <cell r="C154" t="str">
            <v>جهاد</v>
          </cell>
          <cell r="D154" t="str">
            <v>فوز</v>
          </cell>
          <cell r="E154" t="str">
            <v>الرابعة</v>
          </cell>
        </row>
        <row r="155">
          <cell r="A155">
            <v>516481</v>
          </cell>
          <cell r="B155" t="str">
            <v>مريم قويدر</v>
          </cell>
          <cell r="C155" t="str">
            <v>محمد</v>
          </cell>
          <cell r="D155" t="str">
            <v>حباه</v>
          </cell>
          <cell r="E155" t="str">
            <v>الثالثة</v>
          </cell>
          <cell r="J155" t="str">
            <v>مستنفذ فصل اول 2024-2025</v>
          </cell>
        </row>
        <row r="156">
          <cell r="A156">
            <v>516506</v>
          </cell>
          <cell r="B156" t="str">
            <v>منى المنصور</v>
          </cell>
          <cell r="C156" t="str">
            <v>كريم</v>
          </cell>
          <cell r="D156" t="str">
            <v>عندليب</v>
          </cell>
          <cell r="E156" t="str">
            <v>الثالثة</v>
          </cell>
        </row>
        <row r="157">
          <cell r="A157">
            <v>516518</v>
          </cell>
          <cell r="B157" t="str">
            <v>مياده الشحف</v>
          </cell>
          <cell r="C157" t="str">
            <v>مرسل</v>
          </cell>
          <cell r="D157" t="str">
            <v>غزاله</v>
          </cell>
          <cell r="E157" t="str">
            <v>الرابعة</v>
          </cell>
        </row>
        <row r="158">
          <cell r="A158">
            <v>516523</v>
          </cell>
          <cell r="B158" t="str">
            <v>ميرفت أبو حسون</v>
          </cell>
          <cell r="C158" t="str">
            <v>امين</v>
          </cell>
          <cell r="D158" t="str">
            <v>رجاء</v>
          </cell>
          <cell r="E158" t="str">
            <v>الثانية</v>
          </cell>
          <cell r="J158" t="str">
            <v>مستنفذ</v>
          </cell>
        </row>
        <row r="159">
          <cell r="A159">
            <v>516531</v>
          </cell>
          <cell r="B159" t="str">
            <v>ميسم علقم</v>
          </cell>
          <cell r="C159" t="str">
            <v>عادل</v>
          </cell>
          <cell r="D159" t="str">
            <v>ناديا</v>
          </cell>
          <cell r="E159" t="str">
            <v>الرابعة</v>
          </cell>
        </row>
        <row r="160">
          <cell r="A160">
            <v>516537</v>
          </cell>
          <cell r="B160" t="str">
            <v>نانسي عيسى</v>
          </cell>
          <cell r="C160" t="str">
            <v>غسان</v>
          </cell>
          <cell r="D160" t="str">
            <v>رجاء</v>
          </cell>
          <cell r="E160" t="str">
            <v>الرابعة</v>
          </cell>
        </row>
        <row r="161">
          <cell r="A161">
            <v>516552</v>
          </cell>
          <cell r="B161" t="str">
            <v>ندى ابو الخير</v>
          </cell>
          <cell r="C161" t="str">
            <v>حسن</v>
          </cell>
          <cell r="D161" t="str">
            <v>منى</v>
          </cell>
          <cell r="E161" t="str">
            <v>الرابعة</v>
          </cell>
        </row>
        <row r="162">
          <cell r="A162">
            <v>516559</v>
          </cell>
          <cell r="B162" t="str">
            <v>نسرين عجيب</v>
          </cell>
          <cell r="C162" t="str">
            <v>اسعد</v>
          </cell>
          <cell r="D162" t="str">
            <v>انصاف</v>
          </cell>
          <cell r="E162" t="str">
            <v>الثانية</v>
          </cell>
          <cell r="J162" t="str">
            <v>مستنفذ</v>
          </cell>
        </row>
        <row r="163">
          <cell r="A163">
            <v>516561</v>
          </cell>
          <cell r="B163" t="str">
            <v>نسرين نظام</v>
          </cell>
          <cell r="C163" t="str">
            <v xml:space="preserve">احمد </v>
          </cell>
          <cell r="D163" t="str">
            <v>هدى</v>
          </cell>
          <cell r="E163" t="str">
            <v>الرابعة</v>
          </cell>
        </row>
        <row r="164">
          <cell r="A164">
            <v>516567</v>
          </cell>
          <cell r="B164" t="str">
            <v>نغم حرب</v>
          </cell>
          <cell r="C164" t="str">
            <v>أمير</v>
          </cell>
          <cell r="D164" t="str">
            <v>سحر</v>
          </cell>
          <cell r="E164" t="str">
            <v>الرابعة</v>
          </cell>
        </row>
        <row r="165">
          <cell r="A165">
            <v>516577</v>
          </cell>
          <cell r="B165" t="str">
            <v>نور الخبير</v>
          </cell>
          <cell r="C165" t="str">
            <v>جمال</v>
          </cell>
          <cell r="D165" t="str">
            <v>ميمونه</v>
          </cell>
          <cell r="E165" t="str">
            <v>الثالثة</v>
          </cell>
        </row>
        <row r="166">
          <cell r="A166">
            <v>516586</v>
          </cell>
          <cell r="B166" t="str">
            <v>نور الهدى اند ر</v>
          </cell>
          <cell r="C166" t="str">
            <v>خالد</v>
          </cell>
          <cell r="D166" t="str">
            <v>لواحظ</v>
          </cell>
          <cell r="E166" t="str">
            <v>الثانية</v>
          </cell>
          <cell r="J166" t="str">
            <v>مستنفذ</v>
          </cell>
        </row>
        <row r="167">
          <cell r="A167">
            <v>516597</v>
          </cell>
          <cell r="B167" t="str">
            <v>نورا الموسى</v>
          </cell>
          <cell r="C167" t="str">
            <v>دحام</v>
          </cell>
          <cell r="D167" t="str">
            <v>ورده</v>
          </cell>
          <cell r="E167" t="str">
            <v>الرابعة</v>
          </cell>
        </row>
        <row r="168">
          <cell r="A168">
            <v>516624</v>
          </cell>
          <cell r="B168" t="str">
            <v>هبه عابدين</v>
          </cell>
          <cell r="C168" t="str">
            <v>احمد</v>
          </cell>
          <cell r="D168" t="str">
            <v>رافت</v>
          </cell>
          <cell r="E168" t="str">
            <v>الثالثة</v>
          </cell>
        </row>
        <row r="169">
          <cell r="A169">
            <v>516639</v>
          </cell>
          <cell r="B169" t="str">
            <v>هلا الصباغ</v>
          </cell>
          <cell r="C169" t="str">
            <v>سليمان</v>
          </cell>
          <cell r="D169" t="str">
            <v>وفاء</v>
          </cell>
          <cell r="E169" t="str">
            <v>الرابعة</v>
          </cell>
        </row>
        <row r="170">
          <cell r="A170">
            <v>516644</v>
          </cell>
          <cell r="B170" t="str">
            <v>هناء السالم</v>
          </cell>
          <cell r="C170" t="str">
            <v>محمود</v>
          </cell>
          <cell r="D170" t="str">
            <v>نجمه</v>
          </cell>
          <cell r="E170" t="str">
            <v>الرابعة</v>
          </cell>
          <cell r="J170" t="str">
            <v>مستنفذ</v>
          </cell>
        </row>
        <row r="171">
          <cell r="A171">
            <v>516649</v>
          </cell>
          <cell r="B171" t="str">
            <v>هنادي الدبس</v>
          </cell>
          <cell r="C171" t="str">
            <v>عصام</v>
          </cell>
          <cell r="D171" t="str">
            <v>ثناء</v>
          </cell>
          <cell r="E171" t="str">
            <v>الرابعة</v>
          </cell>
          <cell r="J171" t="str">
            <v>مستنفذ فصل اول 2024-2025</v>
          </cell>
        </row>
        <row r="172">
          <cell r="A172">
            <v>516651</v>
          </cell>
          <cell r="B172" t="str">
            <v>هنادي رجب</v>
          </cell>
          <cell r="C172" t="str">
            <v>يوسف</v>
          </cell>
          <cell r="D172" t="str">
            <v>هلا</v>
          </cell>
          <cell r="E172" t="str">
            <v>الرابعة</v>
          </cell>
          <cell r="J172" t="str">
            <v>مستنفذ فصل اول 2024-2025</v>
          </cell>
        </row>
        <row r="173">
          <cell r="A173">
            <v>516672</v>
          </cell>
          <cell r="B173" t="str">
            <v>وفاء أبو حوى</v>
          </cell>
          <cell r="C173" t="str">
            <v>محمد</v>
          </cell>
          <cell r="D173" t="str">
            <v>خديجه</v>
          </cell>
          <cell r="E173" t="str">
            <v>الرابعة</v>
          </cell>
          <cell r="J173" t="str">
            <v>مستنفذ</v>
          </cell>
        </row>
        <row r="174">
          <cell r="A174">
            <v>516758</v>
          </cell>
          <cell r="B174" t="str">
            <v>سلام الكيلاني</v>
          </cell>
          <cell r="C174" t="str">
            <v>محمود</v>
          </cell>
          <cell r="D174" t="str">
            <v>فائزة</v>
          </cell>
          <cell r="E174" t="str">
            <v>الرابعة</v>
          </cell>
        </row>
        <row r="175">
          <cell r="A175">
            <v>516782</v>
          </cell>
          <cell r="B175" t="str">
            <v>منار الناظر</v>
          </cell>
          <cell r="C175" t="str">
            <v xml:space="preserve">محمد </v>
          </cell>
          <cell r="D175" t="str">
            <v>فردوس</v>
          </cell>
          <cell r="E175" t="str">
            <v>الرابعة</v>
          </cell>
        </row>
        <row r="176">
          <cell r="A176">
            <v>516784</v>
          </cell>
          <cell r="B176" t="str">
            <v>نور الحلواني</v>
          </cell>
          <cell r="C176" t="str">
            <v xml:space="preserve">شريف </v>
          </cell>
          <cell r="D176" t="str">
            <v>غاده</v>
          </cell>
          <cell r="E176" t="str">
            <v>الثالثة</v>
          </cell>
        </row>
        <row r="177">
          <cell r="A177">
            <v>516794</v>
          </cell>
          <cell r="B177" t="str">
            <v>بتول معروف</v>
          </cell>
          <cell r="C177" t="str">
            <v>احمد</v>
          </cell>
          <cell r="D177" t="str">
            <v>لطفيه</v>
          </cell>
          <cell r="E177" t="str">
            <v>الرابعة</v>
          </cell>
        </row>
        <row r="178">
          <cell r="A178">
            <v>516826</v>
          </cell>
          <cell r="B178" t="str">
            <v>احلام صالح</v>
          </cell>
          <cell r="C178" t="str">
            <v>سليم</v>
          </cell>
          <cell r="D178" t="str">
            <v>امل</v>
          </cell>
          <cell r="E178" t="str">
            <v>الثالثة</v>
          </cell>
        </row>
        <row r="179">
          <cell r="A179">
            <v>516866</v>
          </cell>
          <cell r="B179" t="str">
            <v>الاء برغله</v>
          </cell>
          <cell r="C179" t="str">
            <v>عيسى</v>
          </cell>
          <cell r="D179" t="str">
            <v>مكية</v>
          </cell>
          <cell r="E179" t="str">
            <v>الرابعة</v>
          </cell>
          <cell r="J179" t="str">
            <v>مستنفذ فصل اول 2024-2025</v>
          </cell>
        </row>
        <row r="180">
          <cell r="A180">
            <v>516873</v>
          </cell>
          <cell r="B180" t="str">
            <v xml:space="preserve">الاءابو رشدان </v>
          </cell>
          <cell r="C180" t="str">
            <v>محمد سعيد</v>
          </cell>
          <cell r="D180" t="str">
            <v>منى</v>
          </cell>
          <cell r="E180" t="str">
            <v>الرابعة</v>
          </cell>
        </row>
        <row r="181">
          <cell r="A181">
            <v>516883</v>
          </cell>
          <cell r="B181" t="str">
            <v>اماني سقا</v>
          </cell>
          <cell r="C181" t="str">
            <v>فايز</v>
          </cell>
          <cell r="D181" t="str">
            <v>زاهرة</v>
          </cell>
          <cell r="E181" t="str">
            <v>الرابعة</v>
          </cell>
          <cell r="J181" t="str">
            <v>مستنفذ فصل اول 2024-2025</v>
          </cell>
        </row>
        <row r="182">
          <cell r="A182">
            <v>516903</v>
          </cell>
          <cell r="B182" t="str">
            <v>اميمه الخطيب</v>
          </cell>
          <cell r="C182" t="str">
            <v>عبد المجيد</v>
          </cell>
          <cell r="D182" t="str">
            <v>رقية</v>
          </cell>
          <cell r="E182" t="str">
            <v>الرابعة</v>
          </cell>
        </row>
        <row r="183">
          <cell r="A183">
            <v>516909</v>
          </cell>
          <cell r="B183" t="str">
            <v>انمار هاشم</v>
          </cell>
          <cell r="C183" t="str">
            <v xml:space="preserve">فيصل </v>
          </cell>
          <cell r="D183" t="str">
            <v>اشواق</v>
          </cell>
          <cell r="E183" t="str">
            <v>الثالثة</v>
          </cell>
        </row>
        <row r="184">
          <cell r="A184">
            <v>516913</v>
          </cell>
          <cell r="B184" t="str">
            <v>ايات جبر</v>
          </cell>
          <cell r="C184" t="str">
            <v>عثمان</v>
          </cell>
          <cell r="D184" t="str">
            <v>وفاء</v>
          </cell>
          <cell r="E184" t="str">
            <v>الرابعة</v>
          </cell>
        </row>
        <row r="185">
          <cell r="A185">
            <v>516922</v>
          </cell>
          <cell r="B185" t="str">
            <v>ايمان بربش</v>
          </cell>
          <cell r="C185" t="str">
            <v>حسن</v>
          </cell>
          <cell r="D185" t="str">
            <v>مريم</v>
          </cell>
          <cell r="E185" t="str">
            <v>الثانية</v>
          </cell>
          <cell r="J185" t="str">
            <v>مستنفذ</v>
          </cell>
        </row>
        <row r="186">
          <cell r="A186">
            <v>516950</v>
          </cell>
          <cell r="B186" t="str">
            <v>بثينة محمود</v>
          </cell>
          <cell r="C186" t="str">
            <v>عبد الكريم</v>
          </cell>
          <cell r="D186" t="str">
            <v>غفله</v>
          </cell>
          <cell r="E186" t="str">
            <v>الثانية</v>
          </cell>
        </row>
        <row r="187">
          <cell r="A187">
            <v>516970</v>
          </cell>
          <cell r="B187" t="str">
            <v xml:space="preserve">تسنيم الأمين  </v>
          </cell>
          <cell r="C187" t="str">
            <v>بدر الدين</v>
          </cell>
          <cell r="D187" t="str">
            <v>صفاء</v>
          </cell>
          <cell r="E187" t="str">
            <v>الرابعة</v>
          </cell>
          <cell r="J187" t="str">
            <v>مستنفذ فصل اول 2024-2025</v>
          </cell>
        </row>
        <row r="188">
          <cell r="A188">
            <v>516977</v>
          </cell>
          <cell r="B188" t="str">
            <v>جانسيت دوغوظ</v>
          </cell>
          <cell r="C188" t="str">
            <v>محمد زياد</v>
          </cell>
          <cell r="D188" t="str">
            <v>رنده</v>
          </cell>
          <cell r="E188" t="str">
            <v>الرابعة</v>
          </cell>
        </row>
        <row r="189">
          <cell r="A189">
            <v>517006</v>
          </cell>
          <cell r="B189" t="str">
            <v>حنان الشولي</v>
          </cell>
          <cell r="C189" t="str">
            <v>عبد الحكيم</v>
          </cell>
          <cell r="D189" t="str">
            <v>هدى</v>
          </cell>
          <cell r="E189" t="str">
            <v>الرابعة</v>
          </cell>
          <cell r="J189" t="str">
            <v>مستنفذ</v>
          </cell>
        </row>
        <row r="190">
          <cell r="A190">
            <v>517010</v>
          </cell>
          <cell r="B190" t="str">
            <v>حنان سره</v>
          </cell>
          <cell r="C190" t="str">
            <v>محمد صلاح</v>
          </cell>
          <cell r="D190" t="str">
            <v>فاطمة</v>
          </cell>
          <cell r="E190" t="str">
            <v>الرابعة</v>
          </cell>
        </row>
        <row r="191">
          <cell r="A191">
            <v>517014</v>
          </cell>
          <cell r="B191" t="str">
            <v>حنين سحيم</v>
          </cell>
          <cell r="C191" t="str">
            <v>عبد الرزاق</v>
          </cell>
          <cell r="D191" t="str">
            <v>نوال</v>
          </cell>
          <cell r="E191" t="str">
            <v>الرابعة</v>
          </cell>
        </row>
        <row r="192">
          <cell r="A192">
            <v>517017</v>
          </cell>
          <cell r="B192" t="str">
            <v>حيات اللحام</v>
          </cell>
          <cell r="C192" t="str">
            <v>سامي</v>
          </cell>
          <cell r="D192" t="str">
            <v>قمر</v>
          </cell>
          <cell r="E192" t="str">
            <v>الرابعة</v>
          </cell>
        </row>
        <row r="193">
          <cell r="A193">
            <v>517033</v>
          </cell>
          <cell r="B193" t="str">
            <v>خلود عدنان</v>
          </cell>
          <cell r="C193" t="str">
            <v>حسن</v>
          </cell>
          <cell r="D193" t="str">
            <v>مدلله</v>
          </cell>
          <cell r="E193" t="str">
            <v>الرابعة</v>
          </cell>
        </row>
        <row r="194">
          <cell r="A194">
            <v>517041</v>
          </cell>
          <cell r="B194" t="str">
            <v>دارين فهد الحناوي</v>
          </cell>
          <cell r="C194" t="str">
            <v>مفيد</v>
          </cell>
          <cell r="D194" t="str">
            <v>نجاة</v>
          </cell>
          <cell r="E194" t="str">
            <v>الثالثة</v>
          </cell>
          <cell r="J194" t="str">
            <v>مستنفذ</v>
          </cell>
        </row>
        <row r="195">
          <cell r="A195">
            <v>517057</v>
          </cell>
          <cell r="B195" t="str">
            <v>دعاءخالد</v>
          </cell>
          <cell r="C195" t="str">
            <v>محمد</v>
          </cell>
          <cell r="D195" t="str">
            <v>منى</v>
          </cell>
          <cell r="E195" t="str">
            <v>الرابعة</v>
          </cell>
        </row>
        <row r="196">
          <cell r="A196">
            <v>517062</v>
          </cell>
          <cell r="B196" t="str">
            <v>ديما سلامة</v>
          </cell>
          <cell r="C196" t="str">
            <v>احسان</v>
          </cell>
          <cell r="D196" t="str">
            <v>عائدة</v>
          </cell>
          <cell r="E196" t="str">
            <v>الرابعة</v>
          </cell>
        </row>
        <row r="197">
          <cell r="A197">
            <v>517076</v>
          </cell>
          <cell r="B197" t="str">
            <v>راما السيد</v>
          </cell>
          <cell r="C197" t="str">
            <v>عماد الدين</v>
          </cell>
          <cell r="D197" t="str">
            <v>هناء</v>
          </cell>
          <cell r="E197" t="str">
            <v>الرابعة</v>
          </cell>
        </row>
        <row r="198">
          <cell r="A198">
            <v>517088</v>
          </cell>
          <cell r="B198" t="str">
            <v>رانيه زينه</v>
          </cell>
          <cell r="C198" t="str">
            <v>رفعت</v>
          </cell>
          <cell r="D198" t="str">
            <v>نجاح</v>
          </cell>
          <cell r="E198" t="str">
            <v>الرابعة</v>
          </cell>
        </row>
        <row r="199">
          <cell r="A199">
            <v>517101</v>
          </cell>
          <cell r="B199" t="str">
            <v>رزان الحمصي</v>
          </cell>
          <cell r="C199" t="str">
            <v>خالد</v>
          </cell>
          <cell r="D199" t="str">
            <v>فاطمة</v>
          </cell>
          <cell r="E199" t="str">
            <v>الرابعة</v>
          </cell>
          <cell r="J199" t="str">
            <v>مستنفذ</v>
          </cell>
        </row>
        <row r="200">
          <cell r="A200">
            <v>517108</v>
          </cell>
          <cell r="B200" t="str">
            <v>رشا ابوحدبه</v>
          </cell>
          <cell r="C200" t="str">
            <v>مروان</v>
          </cell>
          <cell r="D200" t="str">
            <v>سوسن</v>
          </cell>
          <cell r="E200" t="str">
            <v>الرابعة</v>
          </cell>
        </row>
        <row r="201">
          <cell r="A201">
            <v>517109</v>
          </cell>
          <cell r="B201" t="str">
            <v>رشا احمد</v>
          </cell>
          <cell r="C201" t="str">
            <v>جمال</v>
          </cell>
          <cell r="D201" t="str">
            <v>لمياء</v>
          </cell>
          <cell r="E201" t="str">
            <v>الرابعة</v>
          </cell>
          <cell r="J201" t="str">
            <v>مستنفذ</v>
          </cell>
        </row>
        <row r="202">
          <cell r="A202">
            <v>517152</v>
          </cell>
          <cell r="B202" t="str">
            <v>رهف مخلوف</v>
          </cell>
          <cell r="C202" t="str">
            <v>محمد</v>
          </cell>
          <cell r="D202" t="str">
            <v>نابغة</v>
          </cell>
          <cell r="E202" t="str">
            <v>الرابعة</v>
          </cell>
          <cell r="J202" t="str">
            <v>مستنفذ</v>
          </cell>
        </row>
        <row r="203">
          <cell r="A203">
            <v>517154</v>
          </cell>
          <cell r="B203" t="str">
            <v>رهف معاد</v>
          </cell>
          <cell r="C203" t="str">
            <v>احمد</v>
          </cell>
          <cell r="D203" t="str">
            <v>رحاب</v>
          </cell>
          <cell r="E203" t="str">
            <v>الرابعة</v>
          </cell>
        </row>
        <row r="204">
          <cell r="A204">
            <v>517156</v>
          </cell>
          <cell r="B204" t="str">
            <v>روان السمان</v>
          </cell>
          <cell r="C204" t="str">
            <v>محمد سعيد</v>
          </cell>
          <cell r="D204" t="str">
            <v>ناريمان</v>
          </cell>
          <cell r="E204" t="str">
            <v>الرابعة</v>
          </cell>
        </row>
        <row r="205">
          <cell r="A205">
            <v>517174</v>
          </cell>
          <cell r="B205" t="str">
            <v>رولا السيوفي</v>
          </cell>
          <cell r="C205" t="str">
            <v>اسعد</v>
          </cell>
          <cell r="D205" t="str">
            <v>هيفاء</v>
          </cell>
          <cell r="E205" t="str">
            <v>الثالثة</v>
          </cell>
        </row>
        <row r="206">
          <cell r="A206">
            <v>517211</v>
          </cell>
          <cell r="B206" t="str">
            <v>زينب اسماعيل</v>
          </cell>
          <cell r="C206" t="str">
            <v>رمضان</v>
          </cell>
          <cell r="D206" t="str">
            <v>اعتصام</v>
          </cell>
          <cell r="E206" t="str">
            <v>الرابعة</v>
          </cell>
          <cell r="J206" t="str">
            <v>مستنفذ</v>
          </cell>
        </row>
        <row r="207">
          <cell r="A207">
            <v>517224</v>
          </cell>
          <cell r="B207" t="str">
            <v>سارة احمد</v>
          </cell>
          <cell r="C207" t="str">
            <v>جميل</v>
          </cell>
          <cell r="D207" t="str">
            <v>نبيهه</v>
          </cell>
          <cell r="E207" t="str">
            <v>الثالثة</v>
          </cell>
        </row>
        <row r="208">
          <cell r="A208">
            <v>517287</v>
          </cell>
          <cell r="B208" t="str">
            <v>شروق العقده</v>
          </cell>
          <cell r="C208" t="str">
            <v>حسن</v>
          </cell>
          <cell r="D208" t="str">
            <v>باسمه</v>
          </cell>
          <cell r="E208" t="str">
            <v>الرابعة</v>
          </cell>
          <cell r="J208" t="str">
            <v>مستنفذ</v>
          </cell>
        </row>
        <row r="209">
          <cell r="A209">
            <v>517294</v>
          </cell>
          <cell r="B209" t="str">
            <v>صالح العجيل</v>
          </cell>
          <cell r="C209" t="str">
            <v>اسماعيل</v>
          </cell>
          <cell r="D209" t="str">
            <v>يازي</v>
          </cell>
          <cell r="E209" t="str">
            <v>الرابعة</v>
          </cell>
        </row>
        <row r="210">
          <cell r="A210">
            <v>517382</v>
          </cell>
          <cell r="B210" t="str">
            <v>فاطمة الزهراء مرعي</v>
          </cell>
          <cell r="C210" t="str">
            <v>محمد</v>
          </cell>
          <cell r="D210" t="str">
            <v>كوكب</v>
          </cell>
          <cell r="E210" t="str">
            <v>الثالثة</v>
          </cell>
          <cell r="J210" t="str">
            <v>مستنفذ</v>
          </cell>
        </row>
        <row r="211">
          <cell r="A211">
            <v>517397</v>
          </cell>
          <cell r="B211" t="str">
            <v>فاطمه المسلماني</v>
          </cell>
          <cell r="C211" t="str">
            <v>محمد فايز</v>
          </cell>
          <cell r="D211" t="str">
            <v>ايمان</v>
          </cell>
          <cell r="E211" t="str">
            <v>الرابعة</v>
          </cell>
          <cell r="J211" t="str">
            <v>مستنفذ فصل اول 2024-2025</v>
          </cell>
        </row>
        <row r="212">
          <cell r="A212">
            <v>517403</v>
          </cell>
          <cell r="B212" t="str">
            <v>فاطمه كرم</v>
          </cell>
          <cell r="C212" t="str">
            <v>محمد معروف</v>
          </cell>
          <cell r="D212" t="str">
            <v>سميرة</v>
          </cell>
          <cell r="E212" t="str">
            <v>الرابعة</v>
          </cell>
        </row>
        <row r="213">
          <cell r="A213">
            <v>517430</v>
          </cell>
          <cell r="B213" t="str">
            <v>لبنى ابو الذهب</v>
          </cell>
          <cell r="C213" t="str">
            <v>مازن</v>
          </cell>
          <cell r="D213" t="str">
            <v>خلود</v>
          </cell>
          <cell r="E213" t="str">
            <v>الرابعة</v>
          </cell>
          <cell r="J213" t="str">
            <v>مستنفذ</v>
          </cell>
        </row>
        <row r="214">
          <cell r="A214">
            <v>517452</v>
          </cell>
          <cell r="B214" t="str">
            <v>ليله الحاج علي</v>
          </cell>
          <cell r="C214" t="str">
            <v>نايف</v>
          </cell>
          <cell r="D214" t="str">
            <v>عطيه</v>
          </cell>
          <cell r="E214" t="str">
            <v>الرابعة</v>
          </cell>
          <cell r="J214" t="str">
            <v>مستنفذ فصل اول 2024-2025</v>
          </cell>
        </row>
        <row r="215">
          <cell r="A215">
            <v>517460</v>
          </cell>
          <cell r="B215" t="str">
            <v>لينا رجب</v>
          </cell>
          <cell r="C215" t="str">
            <v>عبد الفتاح</v>
          </cell>
          <cell r="D215" t="str">
            <v>امنة</v>
          </cell>
          <cell r="E215" t="str">
            <v>الرابعة</v>
          </cell>
          <cell r="J215" t="str">
            <v>مستنفذ</v>
          </cell>
        </row>
        <row r="216">
          <cell r="A216">
            <v>517464</v>
          </cell>
          <cell r="B216" t="str">
            <v>ليندا مكيه</v>
          </cell>
          <cell r="C216" t="str">
            <v>نصوح</v>
          </cell>
          <cell r="D216" t="str">
            <v>شاكه</v>
          </cell>
          <cell r="E216" t="str">
            <v>الرابعة</v>
          </cell>
          <cell r="J216" t="str">
            <v>مستنفذ</v>
          </cell>
        </row>
        <row r="217">
          <cell r="A217">
            <v>517470</v>
          </cell>
          <cell r="B217" t="str">
            <v>ماريا حداد</v>
          </cell>
          <cell r="C217" t="str">
            <v>يوسف</v>
          </cell>
          <cell r="D217" t="str">
            <v xml:space="preserve">سيده باع صولو </v>
          </cell>
          <cell r="E217" t="str">
            <v>الثالثة</v>
          </cell>
        </row>
        <row r="218">
          <cell r="A218">
            <v>517506</v>
          </cell>
          <cell r="B218" t="str">
            <v>مرح المشكاوي</v>
          </cell>
          <cell r="C218" t="str">
            <v>محمد عصام</v>
          </cell>
          <cell r="D218" t="str">
            <v>ندى</v>
          </cell>
          <cell r="E218" t="str">
            <v>الثالثة</v>
          </cell>
        </row>
        <row r="219">
          <cell r="A219">
            <v>517577</v>
          </cell>
          <cell r="B219" t="str">
            <v>نجود ابو حامد</v>
          </cell>
          <cell r="C219" t="str">
            <v>صالح</v>
          </cell>
          <cell r="D219" t="str">
            <v>كريمه</v>
          </cell>
          <cell r="E219" t="str">
            <v>الرابعة حديث</v>
          </cell>
          <cell r="F219">
            <v>509</v>
          </cell>
          <cell r="G219">
            <v>303</v>
          </cell>
          <cell r="H219">
            <v>403</v>
          </cell>
          <cell r="I219">
            <v>207</v>
          </cell>
          <cell r="J219" t="str">
            <v>م</v>
          </cell>
        </row>
        <row r="220">
          <cell r="A220">
            <v>517581</v>
          </cell>
          <cell r="B220" t="str">
            <v>نجوى مرحبا</v>
          </cell>
          <cell r="C220" t="str">
            <v>محمود</v>
          </cell>
          <cell r="D220" t="str">
            <v>صفاء</v>
          </cell>
          <cell r="E220" t="str">
            <v>الثالثة</v>
          </cell>
          <cell r="J220" t="str">
            <v>مستنفذ</v>
          </cell>
        </row>
        <row r="221">
          <cell r="A221">
            <v>517588</v>
          </cell>
          <cell r="B221" t="str">
            <v>نسرين حمشو</v>
          </cell>
          <cell r="C221" t="str">
            <v>خالد</v>
          </cell>
          <cell r="D221" t="str">
            <v>ايمان</v>
          </cell>
          <cell r="E221" t="str">
            <v>الرابعة</v>
          </cell>
          <cell r="J221" t="str">
            <v>مستنفذ فصل اول 2024-2025</v>
          </cell>
        </row>
        <row r="222">
          <cell r="A222">
            <v>517603</v>
          </cell>
          <cell r="B222" t="str">
            <v>نور جديد</v>
          </cell>
          <cell r="C222" t="str">
            <v>حسن</v>
          </cell>
          <cell r="D222" t="str">
            <v>يسرى</v>
          </cell>
          <cell r="E222" t="str">
            <v>الرابعة</v>
          </cell>
          <cell r="J222" t="str">
            <v>مستنفذ فصل اول 2024-2025</v>
          </cell>
        </row>
        <row r="223">
          <cell r="A223">
            <v>517609</v>
          </cell>
          <cell r="B223" t="str">
            <v>نور درويش</v>
          </cell>
          <cell r="C223" t="str">
            <v>صالح</v>
          </cell>
          <cell r="D223" t="str">
            <v>جوليا درويش</v>
          </cell>
          <cell r="E223" t="str">
            <v>الثالثة حديث</v>
          </cell>
          <cell r="F223">
            <v>307</v>
          </cell>
          <cell r="G223">
            <v>405</v>
          </cell>
          <cell r="J223" t="str">
            <v>م</v>
          </cell>
        </row>
        <row r="224">
          <cell r="A224">
            <v>517616</v>
          </cell>
          <cell r="B224" t="str">
            <v>نور قدور</v>
          </cell>
          <cell r="C224" t="str">
            <v>محمد نور</v>
          </cell>
          <cell r="D224" t="str">
            <v>وفاء</v>
          </cell>
          <cell r="E224" t="str">
            <v>الرابعة</v>
          </cell>
        </row>
        <row r="225">
          <cell r="A225">
            <v>517626</v>
          </cell>
          <cell r="B225" t="str">
            <v>نورحداد</v>
          </cell>
          <cell r="C225" t="str">
            <v>يوسف</v>
          </cell>
          <cell r="D225" t="str">
            <v>سيده</v>
          </cell>
          <cell r="E225" t="str">
            <v>الرابعة</v>
          </cell>
          <cell r="J225" t="str">
            <v>مستنفذ</v>
          </cell>
        </row>
        <row r="226">
          <cell r="A226">
            <v>517628</v>
          </cell>
          <cell r="B226" t="str">
            <v>نورشان الحسين</v>
          </cell>
          <cell r="C226" t="str">
            <v>زكريا</v>
          </cell>
          <cell r="D226" t="str">
            <v>فريال</v>
          </cell>
          <cell r="E226" t="str">
            <v>الرابعة</v>
          </cell>
          <cell r="J226" t="str">
            <v>مستنفذ</v>
          </cell>
        </row>
        <row r="227">
          <cell r="A227">
            <v>517638</v>
          </cell>
          <cell r="B227" t="str">
            <v>نيرمين عبدو</v>
          </cell>
          <cell r="C227" t="str">
            <v>مهدي</v>
          </cell>
          <cell r="D227" t="str">
            <v>جميلة</v>
          </cell>
          <cell r="E227" t="str">
            <v>الرابعة</v>
          </cell>
        </row>
        <row r="228">
          <cell r="A228">
            <v>517640</v>
          </cell>
          <cell r="B228" t="str">
            <v>نيفين الصباغ</v>
          </cell>
          <cell r="C228" t="str">
            <v>محمد سعيد</v>
          </cell>
          <cell r="D228" t="str">
            <v>بدريه</v>
          </cell>
          <cell r="E228" t="str">
            <v>الرابعة</v>
          </cell>
        </row>
        <row r="229">
          <cell r="A229">
            <v>517648</v>
          </cell>
          <cell r="B229" t="str">
            <v>هبة بكر</v>
          </cell>
          <cell r="C229" t="str">
            <v>لؤي</v>
          </cell>
          <cell r="D229" t="str">
            <v>شفاء</v>
          </cell>
          <cell r="E229" t="str">
            <v>الثالثة</v>
          </cell>
        </row>
        <row r="230">
          <cell r="A230">
            <v>517649</v>
          </cell>
          <cell r="B230" t="str">
            <v>هبة شحادة</v>
          </cell>
          <cell r="C230" t="str">
            <v>احمد</v>
          </cell>
          <cell r="D230" t="str">
            <v>ازدهار</v>
          </cell>
          <cell r="E230" t="str">
            <v>الرابعة</v>
          </cell>
        </row>
        <row r="231">
          <cell r="A231">
            <v>517657</v>
          </cell>
          <cell r="B231" t="str">
            <v>هبه الزنجي</v>
          </cell>
          <cell r="C231" t="str">
            <v>زياد</v>
          </cell>
          <cell r="D231" t="str">
            <v>ايمان</v>
          </cell>
          <cell r="E231" t="str">
            <v>الرابعة</v>
          </cell>
        </row>
        <row r="232">
          <cell r="A232">
            <v>517661</v>
          </cell>
          <cell r="B232" t="str">
            <v>هبه الميدعاني</v>
          </cell>
          <cell r="C232" t="str">
            <v>مأمون</v>
          </cell>
          <cell r="D232" t="str">
            <v>وفاء</v>
          </cell>
          <cell r="E232" t="str">
            <v>الثالثة</v>
          </cell>
        </row>
        <row r="233">
          <cell r="A233">
            <v>517668</v>
          </cell>
          <cell r="B233" t="str">
            <v xml:space="preserve">هبه عمار </v>
          </cell>
          <cell r="C233" t="str">
            <v>عارف</v>
          </cell>
          <cell r="D233" t="str">
            <v>ملنده</v>
          </cell>
          <cell r="E233" t="str">
            <v>الرابعة</v>
          </cell>
          <cell r="J233" t="str">
            <v>مستنفذ</v>
          </cell>
        </row>
        <row r="234">
          <cell r="A234">
            <v>517670</v>
          </cell>
          <cell r="B234" t="str">
            <v>هبه ورده</v>
          </cell>
          <cell r="C234" t="str">
            <v>محمد</v>
          </cell>
          <cell r="D234" t="str">
            <v>امينه</v>
          </cell>
          <cell r="E234" t="str">
            <v>الرابعة</v>
          </cell>
        </row>
        <row r="235">
          <cell r="A235">
            <v>517673</v>
          </cell>
          <cell r="B235" t="str">
            <v>هدى الدقاق</v>
          </cell>
          <cell r="C235" t="str">
            <v xml:space="preserve">هيثم </v>
          </cell>
          <cell r="D235" t="str">
            <v>خلود</v>
          </cell>
          <cell r="E235" t="str">
            <v>الرابعة</v>
          </cell>
          <cell r="J235" t="str">
            <v>مستنفذ</v>
          </cell>
        </row>
        <row r="236">
          <cell r="A236">
            <v>517675</v>
          </cell>
          <cell r="B236" t="str">
            <v>هدى بدوي</v>
          </cell>
          <cell r="C236" t="str">
            <v>مصطفى</v>
          </cell>
          <cell r="D236" t="str">
            <v>سهام</v>
          </cell>
          <cell r="E236" t="str">
            <v>الرابعة</v>
          </cell>
        </row>
        <row r="237">
          <cell r="A237">
            <v>517684</v>
          </cell>
          <cell r="B237" t="str">
            <v>هلا شحادة</v>
          </cell>
          <cell r="C237" t="str">
            <v xml:space="preserve">محمد  </v>
          </cell>
          <cell r="D237" t="str">
            <v>وفاء</v>
          </cell>
          <cell r="E237" t="str">
            <v>الرابعة</v>
          </cell>
          <cell r="J237" t="str">
            <v>مستنفذ</v>
          </cell>
        </row>
        <row r="238">
          <cell r="A238">
            <v>517694</v>
          </cell>
          <cell r="B238" t="str">
            <v xml:space="preserve">هنادي عبد السلام </v>
          </cell>
          <cell r="C238" t="str">
            <v xml:space="preserve">معين </v>
          </cell>
          <cell r="D238" t="str">
            <v>نهى</v>
          </cell>
          <cell r="E238" t="str">
            <v>الثالثة</v>
          </cell>
          <cell r="J238" t="str">
            <v>مستنفذ</v>
          </cell>
        </row>
        <row r="239">
          <cell r="A239">
            <v>517697</v>
          </cell>
          <cell r="B239" t="str">
            <v>هند بلال</v>
          </cell>
          <cell r="C239" t="str">
            <v>مصطفى</v>
          </cell>
          <cell r="D239" t="str">
            <v>ديبه</v>
          </cell>
          <cell r="E239" t="str">
            <v>الرابعة</v>
          </cell>
        </row>
        <row r="240">
          <cell r="A240">
            <v>517742</v>
          </cell>
          <cell r="B240" t="str">
            <v>ايفان رزق</v>
          </cell>
          <cell r="C240" t="str">
            <v>عماد الدين</v>
          </cell>
          <cell r="D240" t="str">
            <v>فريدة</v>
          </cell>
          <cell r="E240" t="str">
            <v>الرابعة</v>
          </cell>
        </row>
        <row r="241">
          <cell r="A241">
            <v>517755</v>
          </cell>
          <cell r="B241" t="str">
            <v>ريم حرم اغاسي</v>
          </cell>
          <cell r="C241" t="str">
            <v xml:space="preserve">حسن ايمن </v>
          </cell>
          <cell r="D241" t="str">
            <v>سمر</v>
          </cell>
          <cell r="E241" t="str">
            <v>الرابعة</v>
          </cell>
        </row>
        <row r="242">
          <cell r="A242">
            <v>517787</v>
          </cell>
          <cell r="B242" t="str">
            <v>تغريد حسون</v>
          </cell>
          <cell r="C242" t="str">
            <v>فرحات</v>
          </cell>
          <cell r="D242" t="str">
            <v>اشتياق</v>
          </cell>
          <cell r="E242" t="str">
            <v>الرابعة</v>
          </cell>
        </row>
        <row r="243">
          <cell r="A243">
            <v>517794</v>
          </cell>
          <cell r="B243" t="str">
            <v>رجاء بوره</v>
          </cell>
          <cell r="C243" t="str">
            <v>راتب</v>
          </cell>
          <cell r="D243" t="str">
            <v>فاطمه</v>
          </cell>
          <cell r="E243" t="str">
            <v>الثالثة</v>
          </cell>
          <cell r="J243" t="str">
            <v>مستنفذ</v>
          </cell>
        </row>
        <row r="244">
          <cell r="A244">
            <v>517796</v>
          </cell>
          <cell r="B244" t="str">
            <v>رهف ادريس</v>
          </cell>
          <cell r="C244" t="str">
            <v>نزار</v>
          </cell>
          <cell r="D244" t="str">
            <v>سهام</v>
          </cell>
          <cell r="E244" t="str">
            <v>الرابعة حديث</v>
          </cell>
          <cell r="F244">
            <v>509</v>
          </cell>
          <cell r="G244">
            <v>306</v>
          </cell>
          <cell r="H244">
            <v>208</v>
          </cell>
          <cell r="J244" t="str">
            <v>م</v>
          </cell>
        </row>
        <row r="245">
          <cell r="A245">
            <v>517815</v>
          </cell>
          <cell r="B245" t="str">
            <v>يولا زيتون</v>
          </cell>
          <cell r="C245" t="str">
            <v>ابراهيم</v>
          </cell>
          <cell r="D245" t="str">
            <v>جوزفين</v>
          </cell>
          <cell r="E245" t="str">
            <v>الثالثة</v>
          </cell>
        </row>
        <row r="246">
          <cell r="A246">
            <v>517820</v>
          </cell>
          <cell r="B246" t="str">
            <v>ديما عزكور</v>
          </cell>
          <cell r="C246" t="str">
            <v>خالد</v>
          </cell>
          <cell r="D246" t="str">
            <v>وفاء</v>
          </cell>
          <cell r="E246" t="str">
            <v>الرابعة</v>
          </cell>
          <cell r="J246" t="str">
            <v>مستنفذ</v>
          </cell>
        </row>
        <row r="247">
          <cell r="A247">
            <v>517870</v>
          </cell>
          <cell r="B247" t="str">
            <v xml:space="preserve">اسراء خضير </v>
          </cell>
          <cell r="C247" t="str">
            <v xml:space="preserve">عز الدين </v>
          </cell>
          <cell r="D247" t="str">
            <v>اسماء</v>
          </cell>
          <cell r="E247" t="str">
            <v>الرابعة</v>
          </cell>
          <cell r="J247" t="str">
            <v>مستنفذ</v>
          </cell>
        </row>
        <row r="248">
          <cell r="A248">
            <v>517874</v>
          </cell>
          <cell r="B248" t="str">
            <v>اسراء سوار</v>
          </cell>
          <cell r="C248" t="str">
            <v>محمد نادر</v>
          </cell>
          <cell r="D248" t="str">
            <v>نعمت</v>
          </cell>
          <cell r="E248" t="str">
            <v>الرابعة</v>
          </cell>
          <cell r="J248" t="str">
            <v>مستنفذ</v>
          </cell>
        </row>
        <row r="249">
          <cell r="A249">
            <v>517887</v>
          </cell>
          <cell r="B249" t="str">
            <v>اسماء الشويكي</v>
          </cell>
          <cell r="C249" t="str">
            <v>ناصر الدين</v>
          </cell>
          <cell r="D249" t="str">
            <v>هناء</v>
          </cell>
          <cell r="E249" t="str">
            <v>الرابعة</v>
          </cell>
        </row>
        <row r="250">
          <cell r="A250">
            <v>517901</v>
          </cell>
          <cell r="B250" t="str">
            <v>أسماء كتب</v>
          </cell>
          <cell r="C250" t="str">
            <v>موفق</v>
          </cell>
          <cell r="D250" t="str">
            <v>ايمان</v>
          </cell>
          <cell r="E250" t="str">
            <v>الرابعة</v>
          </cell>
          <cell r="J250" t="str">
            <v>مستنفذ</v>
          </cell>
        </row>
        <row r="251">
          <cell r="A251">
            <v>517908</v>
          </cell>
          <cell r="B251" t="str">
            <v xml:space="preserve">اصاله النصيرات </v>
          </cell>
          <cell r="C251" t="str">
            <v xml:space="preserve">نصري </v>
          </cell>
          <cell r="D251" t="str">
            <v>اخلاص</v>
          </cell>
          <cell r="E251" t="str">
            <v>الرابعة</v>
          </cell>
          <cell r="J251" t="str">
            <v>مستنفذ</v>
          </cell>
        </row>
        <row r="252">
          <cell r="A252">
            <v>517909</v>
          </cell>
          <cell r="B252" t="str">
            <v xml:space="preserve">اصيل دقماق </v>
          </cell>
          <cell r="C252" t="str">
            <v xml:space="preserve">فائز </v>
          </cell>
          <cell r="D252" t="str">
            <v>ندى</v>
          </cell>
          <cell r="E252" t="str">
            <v>الرابعة</v>
          </cell>
        </row>
        <row r="253">
          <cell r="A253">
            <v>517940</v>
          </cell>
          <cell r="B253" t="str">
            <v>الاء المقداد</v>
          </cell>
          <cell r="C253" t="str">
            <v xml:space="preserve">مصطفى </v>
          </cell>
          <cell r="D253" t="str">
            <v>غادة</v>
          </cell>
          <cell r="E253" t="str">
            <v>الرابعة</v>
          </cell>
        </row>
        <row r="254">
          <cell r="A254">
            <v>517941</v>
          </cell>
          <cell r="B254" t="str">
            <v xml:space="preserve">الاء الهدهد </v>
          </cell>
          <cell r="C254" t="str">
            <v xml:space="preserve">مصطفى </v>
          </cell>
          <cell r="D254" t="str">
            <v>هيفاء</v>
          </cell>
          <cell r="E254" t="str">
            <v>الرابعة حديث</v>
          </cell>
          <cell r="F254">
            <v>609</v>
          </cell>
          <cell r="G254">
            <v>309</v>
          </cell>
          <cell r="H254">
            <v>407</v>
          </cell>
          <cell r="I254">
            <v>409</v>
          </cell>
          <cell r="J254" t="str">
            <v>م</v>
          </cell>
        </row>
        <row r="255">
          <cell r="A255">
            <v>517954</v>
          </cell>
          <cell r="B255" t="str">
            <v xml:space="preserve">الاء شديد </v>
          </cell>
          <cell r="C255" t="str">
            <v xml:space="preserve">احمد </v>
          </cell>
          <cell r="D255" t="str">
            <v>سهام</v>
          </cell>
          <cell r="E255" t="str">
            <v>الثالثة</v>
          </cell>
        </row>
        <row r="256">
          <cell r="A256">
            <v>517960</v>
          </cell>
          <cell r="B256" t="str">
            <v xml:space="preserve">الاء غياض </v>
          </cell>
          <cell r="C256" t="str">
            <v>يوسف</v>
          </cell>
          <cell r="D256" t="str">
            <v>صباح</v>
          </cell>
          <cell r="E256" t="str">
            <v>الرابعة</v>
          </cell>
          <cell r="J256" t="str">
            <v>مستنفذ</v>
          </cell>
        </row>
        <row r="257">
          <cell r="A257">
            <v>517976</v>
          </cell>
          <cell r="B257" t="str">
            <v>آمال العلي</v>
          </cell>
          <cell r="C257" t="str">
            <v>محسن</v>
          </cell>
          <cell r="D257" t="str">
            <v>وزيره</v>
          </cell>
          <cell r="E257" t="str">
            <v>الثالثة</v>
          </cell>
          <cell r="J257" t="str">
            <v>مستنفذ</v>
          </cell>
        </row>
        <row r="258">
          <cell r="A258">
            <v>518006</v>
          </cell>
          <cell r="B258" t="str">
            <v>اميرة المؤذن</v>
          </cell>
          <cell r="C258" t="str">
            <v xml:space="preserve">محمد مروان </v>
          </cell>
          <cell r="D258" t="str">
            <v>سوسن</v>
          </cell>
          <cell r="E258" t="str">
            <v>الثالثة</v>
          </cell>
          <cell r="J258" t="str">
            <v>مستنفذ فصل اول 2024-2025</v>
          </cell>
        </row>
        <row r="259">
          <cell r="A259">
            <v>518022</v>
          </cell>
          <cell r="B259" t="str">
            <v>انعام يونس</v>
          </cell>
          <cell r="C259" t="str">
            <v xml:space="preserve">جمعة </v>
          </cell>
          <cell r="D259" t="str">
            <v>دلال</v>
          </cell>
          <cell r="E259" t="str">
            <v>الثالثة</v>
          </cell>
        </row>
        <row r="260">
          <cell r="A260">
            <v>518028</v>
          </cell>
          <cell r="B260" t="str">
            <v>ايات اسعد</v>
          </cell>
          <cell r="C260" t="str">
            <v>علي</v>
          </cell>
          <cell r="D260" t="str">
            <v>نوار</v>
          </cell>
          <cell r="E260" t="str">
            <v>الرابعة</v>
          </cell>
        </row>
        <row r="261">
          <cell r="A261">
            <v>518057</v>
          </cell>
          <cell r="B261" t="str">
            <v>ايمان صلاخه</v>
          </cell>
          <cell r="C261" t="str">
            <v xml:space="preserve">خالد </v>
          </cell>
          <cell r="D261" t="str">
            <v>وداد</v>
          </cell>
          <cell r="E261" t="str">
            <v>الرابعة</v>
          </cell>
        </row>
        <row r="262">
          <cell r="A262">
            <v>518066</v>
          </cell>
          <cell r="B262" t="str">
            <v xml:space="preserve">إيثار خلاف  </v>
          </cell>
          <cell r="C262" t="str">
            <v xml:space="preserve">فيصل </v>
          </cell>
          <cell r="D262" t="str">
            <v>نظيرة</v>
          </cell>
          <cell r="E262" t="str">
            <v>الرابعة</v>
          </cell>
        </row>
        <row r="263">
          <cell r="A263">
            <v>518075</v>
          </cell>
          <cell r="B263" t="str">
            <v>ايه العبد</v>
          </cell>
          <cell r="C263" t="str">
            <v>وجيه</v>
          </cell>
          <cell r="D263" t="str">
            <v>فاتن</v>
          </cell>
          <cell r="E263" t="str">
            <v>الرابعة</v>
          </cell>
          <cell r="J263" t="str">
            <v>مستنفذ</v>
          </cell>
        </row>
        <row r="264">
          <cell r="A264">
            <v>518089</v>
          </cell>
          <cell r="B264" t="str">
            <v xml:space="preserve">باسمة ابراهيم </v>
          </cell>
          <cell r="C264" t="str">
            <v xml:space="preserve">علي </v>
          </cell>
          <cell r="D264" t="str">
            <v>نضال</v>
          </cell>
          <cell r="E264" t="str">
            <v>الرابعة حديث</v>
          </cell>
          <cell r="F264">
            <v>506</v>
          </cell>
          <cell r="G264">
            <v>303</v>
          </cell>
          <cell r="H264">
            <v>103</v>
          </cell>
          <cell r="I264">
            <v>207</v>
          </cell>
          <cell r="J264" t="str">
            <v>م</v>
          </cell>
        </row>
        <row r="265">
          <cell r="A265">
            <v>518124</v>
          </cell>
          <cell r="B265" t="str">
            <v>بشرى الحجاج</v>
          </cell>
          <cell r="C265" t="str">
            <v>محمد</v>
          </cell>
          <cell r="D265" t="str">
            <v>مريم</v>
          </cell>
          <cell r="E265" t="str">
            <v>الرابعة</v>
          </cell>
          <cell r="J265" t="str">
            <v>مستنفذ</v>
          </cell>
        </row>
        <row r="266">
          <cell r="A266">
            <v>518126</v>
          </cell>
          <cell r="B266" t="str">
            <v xml:space="preserve">بشرى المعطي </v>
          </cell>
          <cell r="C266" t="str">
            <v>وحيد</v>
          </cell>
          <cell r="D266" t="str">
            <v>منى</v>
          </cell>
          <cell r="E266" t="str">
            <v>الرابعة</v>
          </cell>
        </row>
        <row r="267">
          <cell r="A267">
            <v>518127</v>
          </cell>
          <cell r="B267" t="str">
            <v xml:space="preserve">بشرى الهرباوي </v>
          </cell>
          <cell r="C267" t="str">
            <v xml:space="preserve">عمر </v>
          </cell>
          <cell r="D267" t="str">
            <v>رانيه</v>
          </cell>
          <cell r="E267" t="str">
            <v>الرابعة</v>
          </cell>
        </row>
        <row r="268">
          <cell r="A268">
            <v>518146</v>
          </cell>
          <cell r="B268" t="str">
            <v>بيان الحرش</v>
          </cell>
          <cell r="C268" t="str">
            <v xml:space="preserve">احمد </v>
          </cell>
          <cell r="D268" t="str">
            <v>سناء</v>
          </cell>
          <cell r="E268" t="str">
            <v>الرابعة</v>
          </cell>
        </row>
        <row r="269">
          <cell r="A269">
            <v>518173</v>
          </cell>
          <cell r="B269" t="str">
            <v>تماره ريشي</v>
          </cell>
          <cell r="C269" t="str">
            <v>محمد</v>
          </cell>
          <cell r="D269" t="str">
            <v>أميرة</v>
          </cell>
          <cell r="E269" t="str">
            <v>الثالثة</v>
          </cell>
          <cell r="J269" t="str">
            <v>مستنفذ</v>
          </cell>
        </row>
        <row r="270">
          <cell r="A270">
            <v>518188</v>
          </cell>
          <cell r="B270" t="str">
            <v xml:space="preserve">جودي اسماعيل </v>
          </cell>
          <cell r="C270" t="str">
            <v xml:space="preserve">سليم </v>
          </cell>
          <cell r="D270" t="str">
            <v>مريم</v>
          </cell>
          <cell r="E270" t="str">
            <v>الرابعة</v>
          </cell>
          <cell r="J270" t="str">
            <v>مستنفذ</v>
          </cell>
        </row>
        <row r="271">
          <cell r="A271">
            <v>518206</v>
          </cell>
          <cell r="B271" t="str">
            <v>حلا  يوسف</v>
          </cell>
          <cell r="C271" t="str">
            <v xml:space="preserve">يوسف </v>
          </cell>
          <cell r="D271" t="str">
            <v>مجيده</v>
          </cell>
          <cell r="E271" t="str">
            <v>الرابعة</v>
          </cell>
        </row>
        <row r="272">
          <cell r="A272">
            <v>518208</v>
          </cell>
          <cell r="B272" t="str">
            <v>حلا حمود</v>
          </cell>
          <cell r="C272" t="str">
            <v>ابراهيم</v>
          </cell>
          <cell r="D272" t="str">
            <v>ندى</v>
          </cell>
          <cell r="E272" t="str">
            <v>الثالثة</v>
          </cell>
        </row>
        <row r="273">
          <cell r="A273">
            <v>518210</v>
          </cell>
          <cell r="B273" t="str">
            <v xml:space="preserve">حلا معزو </v>
          </cell>
          <cell r="C273" t="str">
            <v xml:space="preserve">خليل </v>
          </cell>
          <cell r="D273" t="str">
            <v>وحيده</v>
          </cell>
          <cell r="E273" t="str">
            <v>الثالثة</v>
          </cell>
        </row>
        <row r="274">
          <cell r="A274">
            <v>518226</v>
          </cell>
          <cell r="B274" t="str">
            <v xml:space="preserve">حنين حورية </v>
          </cell>
          <cell r="C274" t="str">
            <v>عماد</v>
          </cell>
          <cell r="D274" t="str">
            <v>فاطمة</v>
          </cell>
          <cell r="E274" t="str">
            <v>الثالثة</v>
          </cell>
          <cell r="J274" t="str">
            <v>مستنفذ فصل اول 2024-2025</v>
          </cell>
        </row>
        <row r="275">
          <cell r="A275">
            <v>518228</v>
          </cell>
          <cell r="B275" t="str">
            <v>حنين عماشه</v>
          </cell>
          <cell r="C275" t="str">
            <v>غسان</v>
          </cell>
          <cell r="D275" t="str">
            <v>سهام</v>
          </cell>
          <cell r="E275" t="str">
            <v>الثالثة</v>
          </cell>
          <cell r="J275" t="str">
            <v>مستنفذ فصل ثاني 2023-2024</v>
          </cell>
        </row>
        <row r="276">
          <cell r="A276">
            <v>518232</v>
          </cell>
          <cell r="B276" t="str">
            <v>ختام الذياب</v>
          </cell>
          <cell r="C276" t="str">
            <v>حسين</v>
          </cell>
          <cell r="D276" t="str">
            <v>حمده</v>
          </cell>
          <cell r="E276" t="str">
            <v>الثالثة</v>
          </cell>
        </row>
        <row r="277">
          <cell r="A277">
            <v>518233</v>
          </cell>
          <cell r="B277" t="str">
            <v>ختام سلطان</v>
          </cell>
          <cell r="C277" t="str">
            <v>محمد</v>
          </cell>
          <cell r="D277" t="str">
            <v>هالا</v>
          </cell>
          <cell r="E277" t="str">
            <v>الرابعة</v>
          </cell>
        </row>
        <row r="278">
          <cell r="A278">
            <v>518236</v>
          </cell>
          <cell r="B278" t="str">
            <v>خديجه بوشي</v>
          </cell>
          <cell r="C278" t="str">
            <v>محمد</v>
          </cell>
          <cell r="D278" t="str">
            <v>دلال</v>
          </cell>
          <cell r="E278" t="str">
            <v>الرابعة</v>
          </cell>
          <cell r="J278" t="str">
            <v>مستنفذ فصل اول 2024-2025</v>
          </cell>
        </row>
        <row r="279">
          <cell r="A279">
            <v>518243</v>
          </cell>
          <cell r="B279" t="str">
            <v>خلود القزحلي</v>
          </cell>
          <cell r="C279" t="str">
            <v>غازي</v>
          </cell>
          <cell r="D279" t="str">
            <v>حميده</v>
          </cell>
          <cell r="E279" t="str">
            <v>الرابعة</v>
          </cell>
          <cell r="J279" t="str">
            <v>مستنفذ</v>
          </cell>
        </row>
        <row r="280">
          <cell r="A280">
            <v>518245</v>
          </cell>
          <cell r="B280" t="str">
            <v>خلود النعمان</v>
          </cell>
          <cell r="C280" t="str">
            <v>محمد</v>
          </cell>
          <cell r="D280" t="str">
            <v>مريم</v>
          </cell>
          <cell r="E280" t="str">
            <v>الرابعة</v>
          </cell>
          <cell r="J280" t="str">
            <v>مستنفذ</v>
          </cell>
        </row>
        <row r="281">
          <cell r="A281">
            <v>518247</v>
          </cell>
          <cell r="B281" t="str">
            <v>خلود دقو</v>
          </cell>
          <cell r="C281" t="str">
            <v>عبد المجيد</v>
          </cell>
          <cell r="D281" t="str">
            <v>سميرة</v>
          </cell>
          <cell r="E281" t="str">
            <v>الرابعة</v>
          </cell>
          <cell r="J281" t="str">
            <v>مستنفذ</v>
          </cell>
        </row>
        <row r="282">
          <cell r="A282">
            <v>518250</v>
          </cell>
          <cell r="B282" t="str">
            <v>خلود مرعي</v>
          </cell>
          <cell r="C282" t="str">
            <v>رياض</v>
          </cell>
          <cell r="D282" t="str">
            <v>اديبة</v>
          </cell>
          <cell r="E282" t="str">
            <v>الرابعة</v>
          </cell>
        </row>
        <row r="283">
          <cell r="A283">
            <v>518260</v>
          </cell>
          <cell r="B283" t="str">
            <v xml:space="preserve">دانا العلبي </v>
          </cell>
          <cell r="C283" t="str">
            <v xml:space="preserve">محمد  </v>
          </cell>
          <cell r="D283" t="str">
            <v>فاطمة</v>
          </cell>
          <cell r="E283" t="str">
            <v>الرابعة</v>
          </cell>
          <cell r="J283" t="str">
            <v>مستنفذ</v>
          </cell>
        </row>
        <row r="284">
          <cell r="A284">
            <v>518262</v>
          </cell>
          <cell r="B284" t="str">
            <v>دانا المبيض</v>
          </cell>
          <cell r="C284" t="str">
            <v>محمد</v>
          </cell>
          <cell r="D284" t="str">
            <v>صفاء</v>
          </cell>
          <cell r="E284" t="str">
            <v>الرابعة</v>
          </cell>
        </row>
        <row r="285">
          <cell r="A285">
            <v>518285</v>
          </cell>
          <cell r="B285" t="str">
            <v>دعاء الزعوري</v>
          </cell>
          <cell r="C285" t="str">
            <v>سمير</v>
          </cell>
          <cell r="D285" t="str">
            <v>هناء</v>
          </cell>
          <cell r="E285" t="str">
            <v>الرابعة</v>
          </cell>
        </row>
        <row r="286">
          <cell r="A286">
            <v>518288</v>
          </cell>
          <cell r="B286" t="str">
            <v>دعاء السوادي</v>
          </cell>
          <cell r="C286" t="str">
            <v>احمد عماد</v>
          </cell>
          <cell r="D286" t="str">
            <v>حنان</v>
          </cell>
          <cell r="E286" t="str">
            <v>الرابعة</v>
          </cell>
          <cell r="J286" t="str">
            <v>مستنفذ</v>
          </cell>
        </row>
        <row r="287">
          <cell r="A287">
            <v>518295</v>
          </cell>
          <cell r="B287" t="str">
            <v>دعاء الملك</v>
          </cell>
          <cell r="C287" t="str">
            <v>محمد جمال</v>
          </cell>
          <cell r="D287" t="str">
            <v>هدى</v>
          </cell>
          <cell r="E287" t="str">
            <v>الرابعة</v>
          </cell>
        </row>
        <row r="288">
          <cell r="A288">
            <v>518314</v>
          </cell>
          <cell r="B288" t="str">
            <v xml:space="preserve">دعاء معتوق </v>
          </cell>
          <cell r="C288" t="str">
            <v>محمد</v>
          </cell>
          <cell r="D288" t="str">
            <v>نجوى</v>
          </cell>
          <cell r="E288" t="str">
            <v>الرابعة</v>
          </cell>
          <cell r="J288" t="str">
            <v>مستنفذ</v>
          </cell>
        </row>
        <row r="289">
          <cell r="A289">
            <v>518346</v>
          </cell>
          <cell r="B289" t="str">
            <v xml:space="preserve">راما الشحادات </v>
          </cell>
          <cell r="C289" t="str">
            <v xml:space="preserve">بشار </v>
          </cell>
          <cell r="D289" t="str">
            <v>سمر</v>
          </cell>
          <cell r="E289" t="str">
            <v>الثالثة</v>
          </cell>
        </row>
        <row r="290">
          <cell r="A290">
            <v>518359</v>
          </cell>
          <cell r="B290" t="str">
            <v>راما موزه</v>
          </cell>
          <cell r="C290" t="str">
            <v>سمير</v>
          </cell>
          <cell r="D290" t="str">
            <v>عيناء</v>
          </cell>
          <cell r="E290" t="str">
            <v>الثالثة</v>
          </cell>
          <cell r="J290" t="str">
            <v>مستنفذ فصل اول 2024-2025</v>
          </cell>
        </row>
        <row r="291">
          <cell r="A291">
            <v>518360</v>
          </cell>
          <cell r="B291" t="str">
            <v>راماموسى</v>
          </cell>
          <cell r="C291" t="str">
            <v>محمد</v>
          </cell>
          <cell r="D291" t="str">
            <v>مرام</v>
          </cell>
          <cell r="E291" t="str">
            <v>الرابعة</v>
          </cell>
        </row>
        <row r="292">
          <cell r="A292">
            <v>518375</v>
          </cell>
          <cell r="B292" t="str">
            <v xml:space="preserve">ربى  عيطه </v>
          </cell>
          <cell r="C292" t="str">
            <v>أسعد</v>
          </cell>
          <cell r="D292" t="str">
            <v>عائدة</v>
          </cell>
          <cell r="E292" t="str">
            <v>الرابعة</v>
          </cell>
        </row>
        <row r="293">
          <cell r="A293">
            <v>518376</v>
          </cell>
          <cell r="B293" t="str">
            <v>ربى الربداوي</v>
          </cell>
          <cell r="C293" t="str">
            <v>ممدوح</v>
          </cell>
          <cell r="D293" t="str">
            <v>منيرة</v>
          </cell>
          <cell r="E293" t="str">
            <v>الرابعة</v>
          </cell>
        </row>
        <row r="294">
          <cell r="A294">
            <v>518385</v>
          </cell>
          <cell r="B294" t="str">
            <v xml:space="preserve">رحمه المصري </v>
          </cell>
          <cell r="C294" t="str">
            <v xml:space="preserve">محمد علي </v>
          </cell>
          <cell r="D294" t="str">
            <v>حنان</v>
          </cell>
          <cell r="E294" t="str">
            <v>الرابعة</v>
          </cell>
          <cell r="J294" t="str">
            <v>مستنفذ</v>
          </cell>
        </row>
        <row r="295">
          <cell r="A295">
            <v>518393</v>
          </cell>
          <cell r="B295" t="str">
            <v xml:space="preserve">رزان ابراهيم </v>
          </cell>
          <cell r="C295" t="str">
            <v xml:space="preserve">محمد </v>
          </cell>
          <cell r="D295" t="str">
            <v>فريده</v>
          </cell>
          <cell r="E295" t="str">
            <v>الرابعة</v>
          </cell>
          <cell r="J295" t="str">
            <v>مستنفذ</v>
          </cell>
        </row>
        <row r="296">
          <cell r="A296">
            <v>518415</v>
          </cell>
          <cell r="B296" t="str">
            <v>رشا الحاج</v>
          </cell>
          <cell r="C296" t="str">
            <v>وليد</v>
          </cell>
          <cell r="D296" t="str">
            <v>سمر</v>
          </cell>
          <cell r="E296" t="str">
            <v>الثالثة</v>
          </cell>
        </row>
        <row r="297">
          <cell r="A297">
            <v>518422</v>
          </cell>
          <cell r="B297" t="str">
            <v>رشا سنان</v>
          </cell>
          <cell r="C297" t="str">
            <v>هيثم</v>
          </cell>
          <cell r="D297" t="str">
            <v>ملك</v>
          </cell>
          <cell r="E297" t="str">
            <v>الرابعة</v>
          </cell>
        </row>
        <row r="298">
          <cell r="A298">
            <v>518448</v>
          </cell>
          <cell r="B298" t="str">
            <v xml:space="preserve">رغداء خباز </v>
          </cell>
          <cell r="C298" t="str">
            <v xml:space="preserve">احمد </v>
          </cell>
          <cell r="D298" t="str">
            <v>ناهد</v>
          </cell>
          <cell r="E298" t="str">
            <v>الرابعة</v>
          </cell>
          <cell r="J298" t="str">
            <v>مستنفذ فصل اول 2024-2025</v>
          </cell>
        </row>
        <row r="299">
          <cell r="A299">
            <v>518452</v>
          </cell>
          <cell r="B299" t="str">
            <v>رغده خولة</v>
          </cell>
          <cell r="C299" t="str">
            <v>سليم</v>
          </cell>
          <cell r="D299" t="str">
            <v>لمياء</v>
          </cell>
          <cell r="E299" t="str">
            <v>الثالثة</v>
          </cell>
          <cell r="J299" t="str">
            <v>مستنفذ فصل اول 2024-2025</v>
          </cell>
        </row>
        <row r="300">
          <cell r="A300">
            <v>518488</v>
          </cell>
          <cell r="B300" t="str">
            <v>رنيم ضيه</v>
          </cell>
          <cell r="C300" t="str">
            <v>محمود</v>
          </cell>
          <cell r="D300" t="str">
            <v>هدى</v>
          </cell>
          <cell r="E300" t="str">
            <v>الرابعة</v>
          </cell>
          <cell r="J300" t="str">
            <v>مستنفذ</v>
          </cell>
        </row>
        <row r="301">
          <cell r="A301">
            <v>518489</v>
          </cell>
          <cell r="B301" t="str">
            <v>رهام ابو عمار</v>
          </cell>
          <cell r="C301" t="str">
            <v>فاضل</v>
          </cell>
          <cell r="D301" t="str">
            <v>نها</v>
          </cell>
          <cell r="E301" t="str">
            <v>الرابعة</v>
          </cell>
        </row>
        <row r="302">
          <cell r="A302">
            <v>518513</v>
          </cell>
          <cell r="B302" t="str">
            <v>رهف الدبش</v>
          </cell>
          <cell r="C302" t="str">
            <v>سمير</v>
          </cell>
          <cell r="D302" t="str">
            <v>اسماء</v>
          </cell>
          <cell r="E302" t="str">
            <v>الرابعة</v>
          </cell>
          <cell r="J302" t="str">
            <v>مستنفذ</v>
          </cell>
        </row>
        <row r="303">
          <cell r="A303">
            <v>518516</v>
          </cell>
          <cell r="B303" t="str">
            <v>رهف المصري</v>
          </cell>
          <cell r="C303" t="str">
            <v>محمود</v>
          </cell>
          <cell r="D303" t="str">
            <v>لطيفه</v>
          </cell>
          <cell r="E303" t="str">
            <v>الرابعة</v>
          </cell>
          <cell r="J303" t="str">
            <v>مستنفذ</v>
          </cell>
        </row>
        <row r="304">
          <cell r="A304">
            <v>518521</v>
          </cell>
          <cell r="B304" t="str">
            <v xml:space="preserve">رهف خوله </v>
          </cell>
          <cell r="C304" t="str">
            <v>سليم</v>
          </cell>
          <cell r="D304" t="str">
            <v>لمياء</v>
          </cell>
          <cell r="E304" t="str">
            <v>الرابعة</v>
          </cell>
          <cell r="J304" t="str">
            <v>مستنفذ</v>
          </cell>
        </row>
        <row r="305">
          <cell r="A305">
            <v>518526</v>
          </cell>
          <cell r="B305" t="str">
            <v xml:space="preserve">رهف سلامة </v>
          </cell>
          <cell r="C305" t="str">
            <v xml:space="preserve">مهنا </v>
          </cell>
          <cell r="D305" t="str">
            <v>حياة</v>
          </cell>
          <cell r="E305" t="str">
            <v>الرابعة</v>
          </cell>
          <cell r="J305" t="str">
            <v>مستنفذ</v>
          </cell>
        </row>
        <row r="306">
          <cell r="A306">
            <v>518562</v>
          </cell>
          <cell r="B306" t="str">
            <v>رولا دياب</v>
          </cell>
          <cell r="C306" t="str">
            <v>محمد خير</v>
          </cell>
          <cell r="D306" t="str">
            <v>هناء</v>
          </cell>
          <cell r="E306" t="str">
            <v>الرابعة</v>
          </cell>
          <cell r="J306" t="str">
            <v>مستفذ فصل اول 2024-2025</v>
          </cell>
        </row>
        <row r="307">
          <cell r="A307">
            <v>518569</v>
          </cell>
          <cell r="B307" t="str">
            <v>روى خطاب</v>
          </cell>
          <cell r="C307" t="str">
            <v>محمود</v>
          </cell>
          <cell r="D307" t="str">
            <v>سناء</v>
          </cell>
          <cell r="E307" t="str">
            <v>الثالثة</v>
          </cell>
        </row>
        <row r="308">
          <cell r="A308">
            <v>518579</v>
          </cell>
          <cell r="B308" t="str">
            <v>ريم الكدع</v>
          </cell>
          <cell r="C308" t="str">
            <v>محمد</v>
          </cell>
          <cell r="D308" t="str">
            <v>ماجدة</v>
          </cell>
          <cell r="E308" t="str">
            <v>الرابعة</v>
          </cell>
        </row>
        <row r="309">
          <cell r="A309">
            <v>518580</v>
          </cell>
          <cell r="B309" t="str">
            <v xml:space="preserve">ريم الكيال  </v>
          </cell>
          <cell r="C309" t="str">
            <v>محمد نادر</v>
          </cell>
          <cell r="D309" t="str">
            <v>ثناء</v>
          </cell>
          <cell r="E309" t="str">
            <v>الرابعة</v>
          </cell>
          <cell r="J309" t="str">
            <v>مستنفذ</v>
          </cell>
        </row>
        <row r="310">
          <cell r="A310">
            <v>518582</v>
          </cell>
          <cell r="B310" t="str">
            <v>ريم النجار</v>
          </cell>
          <cell r="C310" t="str">
            <v xml:space="preserve">محمد زيد </v>
          </cell>
          <cell r="D310" t="str">
            <v xml:space="preserve">ناهد </v>
          </cell>
          <cell r="E310" t="str">
            <v>الثانية</v>
          </cell>
          <cell r="J310" t="str">
            <v>مستنفذ</v>
          </cell>
        </row>
        <row r="311">
          <cell r="A311">
            <v>518584</v>
          </cell>
          <cell r="B311" t="str">
            <v>ريم حبال</v>
          </cell>
          <cell r="C311" t="str">
            <v>حسن</v>
          </cell>
          <cell r="D311" t="str">
            <v>رشا</v>
          </cell>
          <cell r="E311" t="str">
            <v>الرابعة</v>
          </cell>
        </row>
        <row r="312">
          <cell r="A312">
            <v>518586</v>
          </cell>
          <cell r="B312" t="str">
            <v xml:space="preserve">ريم خولي </v>
          </cell>
          <cell r="C312" t="str">
            <v>جابر</v>
          </cell>
          <cell r="D312" t="str">
            <v>سهيلة</v>
          </cell>
          <cell r="E312" t="str">
            <v>الرابعة</v>
          </cell>
        </row>
        <row r="313">
          <cell r="A313">
            <v>518594</v>
          </cell>
          <cell r="B313" t="str">
            <v xml:space="preserve">ريما الخرج </v>
          </cell>
          <cell r="C313" t="str">
            <v xml:space="preserve">محمد امين </v>
          </cell>
          <cell r="D313" t="str">
            <v>فايزه</v>
          </cell>
          <cell r="E313" t="str">
            <v>الرابعة</v>
          </cell>
        </row>
        <row r="314">
          <cell r="A314">
            <v>518602</v>
          </cell>
          <cell r="B314" t="str">
            <v xml:space="preserve">ريموندا عبود  </v>
          </cell>
          <cell r="C314" t="str">
            <v xml:space="preserve">نضال </v>
          </cell>
          <cell r="D314" t="str">
            <v>اليس</v>
          </cell>
          <cell r="E314" t="str">
            <v>الرابعة</v>
          </cell>
          <cell r="J314" t="str">
            <v>مستنفذ</v>
          </cell>
        </row>
        <row r="315">
          <cell r="A315">
            <v>518615</v>
          </cell>
          <cell r="B315" t="str">
            <v>زينب اسماعيل</v>
          </cell>
          <cell r="C315" t="str">
            <v xml:space="preserve">احمد </v>
          </cell>
          <cell r="D315" t="str">
            <v>مريم</v>
          </cell>
          <cell r="E315" t="str">
            <v>الرابعة</v>
          </cell>
        </row>
        <row r="316">
          <cell r="A316">
            <v>518616</v>
          </cell>
          <cell r="B316" t="str">
            <v>زينب الخالد</v>
          </cell>
          <cell r="C316" t="str">
            <v>محمد</v>
          </cell>
          <cell r="D316" t="str">
            <v>عفاف</v>
          </cell>
          <cell r="E316" t="str">
            <v>الثالثة</v>
          </cell>
        </row>
        <row r="317">
          <cell r="A317">
            <v>518625</v>
          </cell>
          <cell r="B317" t="str">
            <v>زينب منصور</v>
          </cell>
          <cell r="C317" t="str">
            <v>حسام</v>
          </cell>
          <cell r="D317" t="str">
            <v>امال</v>
          </cell>
          <cell r="E317" t="str">
            <v>الرابعة</v>
          </cell>
          <cell r="J317" t="str">
            <v>مستنفذ فصل اول 2024-2025</v>
          </cell>
        </row>
        <row r="318">
          <cell r="A318">
            <v>518627</v>
          </cell>
          <cell r="B318" t="str">
            <v>زينه اسماعيل</v>
          </cell>
          <cell r="C318" t="str">
            <v>سليم</v>
          </cell>
          <cell r="D318" t="str">
            <v>مريم</v>
          </cell>
          <cell r="E318" t="str">
            <v>الرابعة</v>
          </cell>
        </row>
        <row r="319">
          <cell r="A319">
            <v>518628</v>
          </cell>
          <cell r="B319" t="str">
            <v>ساجده الزوري</v>
          </cell>
          <cell r="C319" t="str">
            <v xml:space="preserve">عبدالله </v>
          </cell>
          <cell r="D319" t="str">
            <v>رحاب</v>
          </cell>
          <cell r="E319" t="str">
            <v>الرابعة</v>
          </cell>
        </row>
        <row r="320">
          <cell r="A320">
            <v>518632</v>
          </cell>
          <cell r="B320" t="str">
            <v>سارة أيوب</v>
          </cell>
          <cell r="C320" t="str">
            <v>عز الدين</v>
          </cell>
          <cell r="D320" t="str">
            <v>فاتن</v>
          </cell>
          <cell r="E320" t="str">
            <v>الثانية</v>
          </cell>
          <cell r="J320" t="str">
            <v>مستنفذ</v>
          </cell>
        </row>
        <row r="321">
          <cell r="A321">
            <v>518638</v>
          </cell>
          <cell r="B321" t="str">
            <v xml:space="preserve">ساره ابو الذهب </v>
          </cell>
          <cell r="C321" t="str">
            <v xml:space="preserve">مازن </v>
          </cell>
          <cell r="D321" t="str">
            <v>خلود</v>
          </cell>
          <cell r="E321" t="str">
            <v>الرابعة</v>
          </cell>
        </row>
        <row r="322">
          <cell r="A322">
            <v>518651</v>
          </cell>
          <cell r="B322" t="str">
            <v xml:space="preserve">سحر ذيب </v>
          </cell>
          <cell r="C322" t="str">
            <v>محمد</v>
          </cell>
          <cell r="D322" t="str">
            <v>دلال</v>
          </cell>
          <cell r="E322" t="str">
            <v>الثالثة</v>
          </cell>
        </row>
        <row r="323">
          <cell r="A323">
            <v>518692</v>
          </cell>
          <cell r="B323" t="str">
            <v xml:space="preserve">سمر خميس </v>
          </cell>
          <cell r="C323" t="str">
            <v>احمد</v>
          </cell>
          <cell r="D323" t="str">
            <v>سعاد</v>
          </cell>
          <cell r="E323" t="str">
            <v>الرابعة</v>
          </cell>
          <cell r="J323" t="str">
            <v>مستنفذ</v>
          </cell>
        </row>
        <row r="324">
          <cell r="A324">
            <v>518725</v>
          </cell>
          <cell r="B324" t="str">
            <v>سوار طوبجي</v>
          </cell>
          <cell r="C324" t="str">
            <v>نزار</v>
          </cell>
          <cell r="D324" t="str">
            <v>نبيلا</v>
          </cell>
          <cell r="E324" t="str">
            <v>الرابعة</v>
          </cell>
        </row>
        <row r="325">
          <cell r="A325">
            <v>518727</v>
          </cell>
          <cell r="B325" t="str">
            <v>سوزان اليونس</v>
          </cell>
          <cell r="C325" t="str">
            <v>وائل</v>
          </cell>
          <cell r="D325" t="str">
            <v>رجاء</v>
          </cell>
          <cell r="E325" t="str">
            <v>الرابعة</v>
          </cell>
          <cell r="J325" t="str">
            <v>مستنفذ</v>
          </cell>
        </row>
        <row r="326">
          <cell r="A326">
            <v>518729</v>
          </cell>
          <cell r="B326" t="str">
            <v>سوزان زيد</v>
          </cell>
          <cell r="C326" t="str">
            <v>حسن</v>
          </cell>
          <cell r="D326" t="str">
            <v>زهور</v>
          </cell>
          <cell r="E326" t="str">
            <v>الرابعة</v>
          </cell>
        </row>
        <row r="327">
          <cell r="A327">
            <v>518732</v>
          </cell>
          <cell r="B327" t="str">
            <v>سوزان عربش</v>
          </cell>
          <cell r="C327" t="str">
            <v>سامي</v>
          </cell>
          <cell r="D327" t="str">
            <v>ماري</v>
          </cell>
          <cell r="E327" t="str">
            <v>الرابعة</v>
          </cell>
        </row>
        <row r="328">
          <cell r="A328">
            <v>518739</v>
          </cell>
          <cell r="B328" t="str">
            <v>سوسن الشحادة</v>
          </cell>
          <cell r="C328" t="str">
            <v>موسى</v>
          </cell>
          <cell r="D328" t="str">
            <v>منصوره</v>
          </cell>
          <cell r="E328" t="str">
            <v>الرابعة</v>
          </cell>
        </row>
        <row r="329">
          <cell r="A329">
            <v>518740</v>
          </cell>
          <cell r="B329" t="str">
            <v>سوسن العجي</v>
          </cell>
          <cell r="C329" t="str">
            <v>حسين</v>
          </cell>
          <cell r="D329" t="str">
            <v>زكيه</v>
          </cell>
          <cell r="E329" t="str">
            <v>الرابعة</v>
          </cell>
        </row>
        <row r="330">
          <cell r="A330">
            <v>518753</v>
          </cell>
          <cell r="B330" t="str">
            <v>شذا بدر الدين</v>
          </cell>
          <cell r="C330" t="str">
            <v>فواز</v>
          </cell>
          <cell r="D330" t="str">
            <v>ايمان</v>
          </cell>
          <cell r="E330" t="str">
            <v>الرابعة</v>
          </cell>
        </row>
        <row r="331">
          <cell r="A331">
            <v>518772</v>
          </cell>
          <cell r="B331" t="str">
            <v xml:space="preserve">صبا عباس </v>
          </cell>
          <cell r="C331" t="str">
            <v xml:space="preserve">صالح </v>
          </cell>
          <cell r="D331" t="str">
            <v>علا</v>
          </cell>
          <cell r="E331" t="str">
            <v>الثالثة</v>
          </cell>
        </row>
        <row r="332">
          <cell r="A332">
            <v>518778</v>
          </cell>
          <cell r="B332" t="str">
            <v>صفا الطربوش</v>
          </cell>
          <cell r="C332" t="str">
            <v>أحمد</v>
          </cell>
          <cell r="D332" t="str">
            <v>رائدة</v>
          </cell>
          <cell r="E332" t="str">
            <v>الثالثة</v>
          </cell>
        </row>
        <row r="333">
          <cell r="A333">
            <v>518782</v>
          </cell>
          <cell r="B333" t="str">
            <v xml:space="preserve">صفا طنطه </v>
          </cell>
          <cell r="C333" t="str">
            <v xml:space="preserve">سليمان </v>
          </cell>
          <cell r="D333" t="str">
            <v>هناء</v>
          </cell>
          <cell r="E333" t="str">
            <v>الرابعة</v>
          </cell>
        </row>
        <row r="334">
          <cell r="A334">
            <v>518791</v>
          </cell>
          <cell r="B334" t="str">
            <v>صفاء بداح</v>
          </cell>
          <cell r="C334" t="str">
            <v>كامل</v>
          </cell>
          <cell r="D334" t="str">
            <v>سهام</v>
          </cell>
          <cell r="E334" t="str">
            <v>الرابعة</v>
          </cell>
        </row>
        <row r="335">
          <cell r="A335">
            <v>518801</v>
          </cell>
          <cell r="B335" t="str">
            <v>ضحى لطوف</v>
          </cell>
          <cell r="C335" t="str">
            <v>غسان</v>
          </cell>
          <cell r="D335" t="str">
            <v>فاتنه</v>
          </cell>
          <cell r="E335" t="str">
            <v>الثالثة</v>
          </cell>
        </row>
        <row r="336">
          <cell r="A336">
            <v>518820</v>
          </cell>
          <cell r="B336" t="str">
            <v>عبير الزعوري</v>
          </cell>
          <cell r="C336" t="str">
            <v xml:space="preserve">سليمان </v>
          </cell>
          <cell r="D336" t="str">
            <v>رفيه</v>
          </cell>
          <cell r="E336" t="str">
            <v>الثالثة</v>
          </cell>
          <cell r="J336" t="str">
            <v>مستنفذ فصل اول 2024-2025</v>
          </cell>
        </row>
        <row r="337">
          <cell r="A337">
            <v>518825</v>
          </cell>
          <cell r="B337" t="str">
            <v>عبير فواز</v>
          </cell>
          <cell r="C337" t="str">
            <v>عبدالله</v>
          </cell>
          <cell r="D337" t="str">
            <v>اعتدال</v>
          </cell>
          <cell r="E337" t="str">
            <v>الرابعة حديث</v>
          </cell>
          <cell r="F337">
            <v>507</v>
          </cell>
          <cell r="G337">
            <v>609</v>
          </cell>
          <cell r="H337">
            <v>403</v>
          </cell>
          <cell r="I337">
            <v>207</v>
          </cell>
          <cell r="J337" t="str">
            <v>م</v>
          </cell>
        </row>
        <row r="338">
          <cell r="A338">
            <v>518830</v>
          </cell>
          <cell r="B338" t="str">
            <v>عبيرشرشار</v>
          </cell>
          <cell r="C338" t="str">
            <v>محمد</v>
          </cell>
          <cell r="D338" t="str">
            <v>منال</v>
          </cell>
          <cell r="E338" t="str">
            <v>الرابعة</v>
          </cell>
          <cell r="J338" t="str">
            <v>مستنفذ</v>
          </cell>
        </row>
        <row r="339">
          <cell r="A339">
            <v>518836</v>
          </cell>
          <cell r="B339" t="str">
            <v>عزيزه يلداني</v>
          </cell>
          <cell r="C339" t="str">
            <v>محمد سليم</v>
          </cell>
          <cell r="D339" t="str">
            <v>امل</v>
          </cell>
          <cell r="E339" t="str">
            <v>الرابعة</v>
          </cell>
        </row>
        <row r="340">
          <cell r="A340">
            <v>518845</v>
          </cell>
          <cell r="B340" t="str">
            <v>عفاف نور الدين</v>
          </cell>
          <cell r="C340" t="str">
            <v>سعيد</v>
          </cell>
          <cell r="D340" t="str">
            <v>روضه</v>
          </cell>
          <cell r="E340" t="str">
            <v>الرابعة</v>
          </cell>
        </row>
        <row r="341">
          <cell r="A341">
            <v>518851</v>
          </cell>
          <cell r="B341" t="str">
            <v>عفراء مسعود</v>
          </cell>
          <cell r="C341" t="str">
            <v>موفق</v>
          </cell>
          <cell r="D341" t="str">
            <v>فاطمة</v>
          </cell>
          <cell r="E341" t="str">
            <v>الثالثة</v>
          </cell>
        </row>
        <row r="342">
          <cell r="A342">
            <v>518861</v>
          </cell>
          <cell r="B342" t="str">
            <v xml:space="preserve">علا العينيه </v>
          </cell>
          <cell r="C342" t="str">
            <v xml:space="preserve">جهاد </v>
          </cell>
          <cell r="D342" t="str">
            <v>اميرة</v>
          </cell>
          <cell r="E342" t="str">
            <v>الرابعة</v>
          </cell>
          <cell r="J342" t="str">
            <v>مستنفذ</v>
          </cell>
        </row>
        <row r="343">
          <cell r="A343">
            <v>518866</v>
          </cell>
          <cell r="B343" t="str">
            <v xml:space="preserve">علا بقلي </v>
          </cell>
          <cell r="C343" t="str">
            <v xml:space="preserve">طالب عبدالحسين </v>
          </cell>
          <cell r="D343" t="str">
            <v>عفاف</v>
          </cell>
          <cell r="E343" t="str">
            <v>الرابعة</v>
          </cell>
          <cell r="J343" t="str">
            <v>مستنفذ فصل اول 2024-2025</v>
          </cell>
        </row>
        <row r="344">
          <cell r="A344">
            <v>518871</v>
          </cell>
          <cell r="B344" t="str">
            <v>عليا سعد الدين</v>
          </cell>
          <cell r="C344" t="str">
            <v>محمد اسامه</v>
          </cell>
          <cell r="D344" t="str">
            <v>هناء</v>
          </cell>
          <cell r="E344" t="str">
            <v>الرابعة</v>
          </cell>
          <cell r="J344" t="str">
            <v>مستنفذ</v>
          </cell>
        </row>
        <row r="345">
          <cell r="A345">
            <v>518874</v>
          </cell>
          <cell r="B345" t="str">
            <v>علياء الفواخيري</v>
          </cell>
          <cell r="C345" t="str">
            <v>محمد نجيب</v>
          </cell>
          <cell r="E345" t="str">
            <v>الثانية</v>
          </cell>
          <cell r="J345" t="str">
            <v>مستنفذ</v>
          </cell>
        </row>
        <row r="346">
          <cell r="A346">
            <v>518887</v>
          </cell>
          <cell r="B346" t="str">
            <v xml:space="preserve">غاليه جلال الدين </v>
          </cell>
          <cell r="C346" t="str">
            <v xml:space="preserve">محمد غياث </v>
          </cell>
          <cell r="D346" t="str">
            <v>منال</v>
          </cell>
          <cell r="E346" t="str">
            <v>الثالثة</v>
          </cell>
        </row>
        <row r="347">
          <cell r="A347">
            <v>518898</v>
          </cell>
          <cell r="B347" t="str">
            <v xml:space="preserve">غزل البكري </v>
          </cell>
          <cell r="C347" t="str">
            <v xml:space="preserve">بسام </v>
          </cell>
          <cell r="D347" t="str">
            <v>ريما</v>
          </cell>
          <cell r="E347" t="str">
            <v>الرابعة</v>
          </cell>
          <cell r="J347" t="str">
            <v>مستنفذ</v>
          </cell>
        </row>
        <row r="348">
          <cell r="A348">
            <v>518907</v>
          </cell>
          <cell r="B348" t="str">
            <v>غصون عثمان</v>
          </cell>
          <cell r="C348" t="str">
            <v xml:space="preserve">حسين </v>
          </cell>
          <cell r="D348" t="str">
            <v>خديجه</v>
          </cell>
          <cell r="E348" t="str">
            <v>الرابعة</v>
          </cell>
          <cell r="J348" t="str">
            <v>مستنفذ</v>
          </cell>
        </row>
        <row r="349">
          <cell r="A349">
            <v>518913</v>
          </cell>
          <cell r="B349" t="str">
            <v>غفران الرحيباني</v>
          </cell>
          <cell r="C349" t="str">
            <v>فاروق</v>
          </cell>
          <cell r="D349" t="str">
            <v>فايده</v>
          </cell>
          <cell r="E349" t="str">
            <v>الرابعة</v>
          </cell>
        </row>
        <row r="350">
          <cell r="A350">
            <v>518923</v>
          </cell>
          <cell r="B350" t="str">
            <v>غنى النحاس</v>
          </cell>
          <cell r="C350" t="str">
            <v>هاني</v>
          </cell>
          <cell r="D350" t="str">
            <v>هديه</v>
          </cell>
          <cell r="E350" t="str">
            <v>الثالثة</v>
          </cell>
          <cell r="J350" t="str">
            <v>مستنفذ فصل اول 2024-2025</v>
          </cell>
        </row>
        <row r="351">
          <cell r="A351">
            <v>518942</v>
          </cell>
          <cell r="B351" t="str">
            <v>فاطمه الزعبي</v>
          </cell>
          <cell r="C351" t="str">
            <v xml:space="preserve">عصام </v>
          </cell>
          <cell r="D351" t="str">
            <v>كروان</v>
          </cell>
          <cell r="E351" t="str">
            <v>الرابعة</v>
          </cell>
          <cell r="J351" t="str">
            <v>مستنفذ</v>
          </cell>
        </row>
        <row r="352">
          <cell r="A352">
            <v>518966</v>
          </cell>
          <cell r="B352" t="str">
            <v xml:space="preserve">فاطمه فرحات </v>
          </cell>
          <cell r="C352" t="str">
            <v xml:space="preserve">عماد </v>
          </cell>
          <cell r="D352" t="str">
            <v>رحاب</v>
          </cell>
          <cell r="E352" t="str">
            <v>الثالثة</v>
          </cell>
          <cell r="J352" t="str">
            <v>مستنفذ فصل ثاني 2023-2024</v>
          </cell>
        </row>
        <row r="353">
          <cell r="A353">
            <v>518976</v>
          </cell>
          <cell r="B353" t="str">
            <v xml:space="preserve">فرح العطار </v>
          </cell>
          <cell r="C353" t="str">
            <v xml:space="preserve">هاشم </v>
          </cell>
          <cell r="D353" t="str">
            <v>سحر</v>
          </cell>
          <cell r="E353" t="str">
            <v>الرابعة</v>
          </cell>
          <cell r="J353" t="str">
            <v>مستنفذ فصل اول 2024-2025</v>
          </cell>
        </row>
        <row r="354">
          <cell r="A354">
            <v>518977</v>
          </cell>
          <cell r="B354" t="str">
            <v xml:space="preserve">فرح المغربي </v>
          </cell>
          <cell r="C354" t="str">
            <v xml:space="preserve">عبد الرزاق </v>
          </cell>
          <cell r="D354" t="str">
            <v>نجاة</v>
          </cell>
          <cell r="E354" t="str">
            <v>الرابعة</v>
          </cell>
        </row>
        <row r="355">
          <cell r="A355">
            <v>518978</v>
          </cell>
          <cell r="B355" t="str">
            <v>فرح اليماني</v>
          </cell>
          <cell r="C355" t="str">
            <v>عبد المنعم</v>
          </cell>
          <cell r="D355" t="str">
            <v>شهناز</v>
          </cell>
          <cell r="E355" t="str">
            <v>الرابعة</v>
          </cell>
        </row>
        <row r="356">
          <cell r="A356">
            <v>518987</v>
          </cell>
          <cell r="B356" t="str">
            <v xml:space="preserve">فردوس خالد </v>
          </cell>
          <cell r="C356" t="str">
            <v xml:space="preserve">زيدان </v>
          </cell>
          <cell r="D356" t="str">
            <v>هيام</v>
          </cell>
          <cell r="E356" t="str">
            <v>الثالثة</v>
          </cell>
          <cell r="J356" t="str">
            <v>مستنفذ فصل اول 2024-2025</v>
          </cell>
        </row>
        <row r="357">
          <cell r="A357">
            <v>518991</v>
          </cell>
          <cell r="B357" t="str">
            <v>فريزه سكروجة</v>
          </cell>
          <cell r="C357" t="str">
            <v>محمد عيد</v>
          </cell>
          <cell r="D357" t="str">
            <v>ملك</v>
          </cell>
          <cell r="E357" t="str">
            <v>الثانية</v>
          </cell>
          <cell r="J357" t="str">
            <v>مستنفذ</v>
          </cell>
        </row>
        <row r="358">
          <cell r="A358">
            <v>519002</v>
          </cell>
          <cell r="B358" t="str">
            <v>قمر تقي</v>
          </cell>
          <cell r="C358" t="str">
            <v>يوسف</v>
          </cell>
          <cell r="D358" t="str">
            <v>زهور</v>
          </cell>
          <cell r="E358" t="str">
            <v>الرابعة</v>
          </cell>
          <cell r="J358" t="str">
            <v>مستنفذ</v>
          </cell>
        </row>
        <row r="359">
          <cell r="A359">
            <v>519004</v>
          </cell>
          <cell r="B359" t="str">
            <v>كاتريت رشيد الشعر</v>
          </cell>
          <cell r="C359" t="str">
            <v>منير</v>
          </cell>
          <cell r="D359" t="str">
            <v>سهر</v>
          </cell>
          <cell r="E359" t="str">
            <v>الثالثة</v>
          </cell>
        </row>
        <row r="360">
          <cell r="A360">
            <v>519011</v>
          </cell>
          <cell r="B360" t="str">
            <v>كريستين الخولي</v>
          </cell>
          <cell r="C360" t="str">
            <v xml:space="preserve">جان </v>
          </cell>
          <cell r="D360" t="str">
            <v>ماري</v>
          </cell>
          <cell r="E360" t="str">
            <v>الرابعة</v>
          </cell>
        </row>
        <row r="361">
          <cell r="A361">
            <v>519019</v>
          </cell>
          <cell r="B361" t="str">
            <v>كوثر السرغاني</v>
          </cell>
          <cell r="C361" t="str">
            <v>محمد</v>
          </cell>
          <cell r="D361" t="str">
            <v>ايمان</v>
          </cell>
          <cell r="E361" t="str">
            <v>الثالثة</v>
          </cell>
        </row>
        <row r="362">
          <cell r="A362">
            <v>519035</v>
          </cell>
          <cell r="B362" t="str">
            <v xml:space="preserve">لبابة عجاج </v>
          </cell>
          <cell r="C362" t="str">
            <v xml:space="preserve">عمر </v>
          </cell>
          <cell r="D362" t="str">
            <v>مياده</v>
          </cell>
          <cell r="E362" t="str">
            <v>الرابعة</v>
          </cell>
          <cell r="J362" t="str">
            <v>مستنفذ</v>
          </cell>
        </row>
        <row r="363">
          <cell r="A363">
            <v>519038</v>
          </cell>
          <cell r="B363" t="str">
            <v xml:space="preserve">لبنى المسلماني </v>
          </cell>
          <cell r="C363" t="str">
            <v xml:space="preserve">رضوان </v>
          </cell>
          <cell r="D363" t="str">
            <v>لونا</v>
          </cell>
          <cell r="E363" t="str">
            <v>الرابعة</v>
          </cell>
        </row>
        <row r="364">
          <cell r="A364">
            <v>519054</v>
          </cell>
          <cell r="B364" t="str">
            <v xml:space="preserve">لما هيفه </v>
          </cell>
          <cell r="C364" t="str">
            <v xml:space="preserve">نورس </v>
          </cell>
          <cell r="D364" t="str">
            <v>ليلا</v>
          </cell>
          <cell r="E364" t="str">
            <v>الرابعة</v>
          </cell>
        </row>
        <row r="365">
          <cell r="A365">
            <v>519069</v>
          </cell>
          <cell r="B365" t="str">
            <v>لمى ويس</v>
          </cell>
          <cell r="C365" t="str">
            <v xml:space="preserve">ماهر </v>
          </cell>
          <cell r="D365" t="str">
            <v>امل</v>
          </cell>
          <cell r="E365" t="str">
            <v>الرابعة</v>
          </cell>
          <cell r="J365" t="str">
            <v>مستنفذ</v>
          </cell>
        </row>
        <row r="366">
          <cell r="A366">
            <v>519074</v>
          </cell>
          <cell r="B366" t="str">
            <v xml:space="preserve">ليال العلي </v>
          </cell>
          <cell r="C366" t="str">
            <v xml:space="preserve">صالح </v>
          </cell>
          <cell r="D366" t="str">
            <v>دعد</v>
          </cell>
          <cell r="E366" t="str">
            <v>الرابعة</v>
          </cell>
        </row>
        <row r="367">
          <cell r="A367">
            <v>519084</v>
          </cell>
          <cell r="B367" t="str">
            <v>ليلى العبد</v>
          </cell>
          <cell r="C367" t="str">
            <v>فايز</v>
          </cell>
          <cell r="D367" t="str">
            <v>وصفيه</v>
          </cell>
          <cell r="E367" t="str">
            <v>الرابعة</v>
          </cell>
        </row>
        <row r="368">
          <cell r="A368">
            <v>519107</v>
          </cell>
          <cell r="B368" t="str">
            <v>مؤمنات كوكش</v>
          </cell>
          <cell r="C368" t="str">
            <v>محمد هشام</v>
          </cell>
          <cell r="D368" t="str">
            <v>ميسون</v>
          </cell>
          <cell r="E368" t="str">
            <v>الثالثة</v>
          </cell>
        </row>
        <row r="369">
          <cell r="A369">
            <v>519117</v>
          </cell>
          <cell r="B369" t="str">
            <v>مارلا الترك</v>
          </cell>
          <cell r="C369" t="str">
            <v>فريد</v>
          </cell>
          <cell r="D369" t="str">
            <v>رولا</v>
          </cell>
          <cell r="E369" t="str">
            <v>الثالثة</v>
          </cell>
          <cell r="J369" t="str">
            <v>مستنفذ فصل اول 2024-2025</v>
          </cell>
        </row>
        <row r="370">
          <cell r="A370">
            <v>519118</v>
          </cell>
          <cell r="B370" t="str">
            <v xml:space="preserve">ماري الحلو </v>
          </cell>
          <cell r="C370" t="str">
            <v>ميلاد</v>
          </cell>
          <cell r="D370" t="str">
            <v>ايلين</v>
          </cell>
          <cell r="E370" t="str">
            <v>الثالثة</v>
          </cell>
          <cell r="J370" t="str">
            <v>مستنفذ فصل اول 2024-2025</v>
          </cell>
        </row>
        <row r="371">
          <cell r="A371">
            <v>519120</v>
          </cell>
          <cell r="B371" t="str">
            <v xml:space="preserve">ماري عمران </v>
          </cell>
          <cell r="C371" t="str">
            <v xml:space="preserve">بسام </v>
          </cell>
          <cell r="D371" t="str">
            <v>سحر</v>
          </cell>
          <cell r="E371" t="str">
            <v>الثالثة</v>
          </cell>
        </row>
        <row r="372">
          <cell r="A372">
            <v>519154</v>
          </cell>
          <cell r="B372" t="str">
            <v>مديحه عميش</v>
          </cell>
          <cell r="C372" t="str">
            <v>حمزه</v>
          </cell>
          <cell r="D372" t="str">
            <v>عطيه</v>
          </cell>
          <cell r="E372" t="str">
            <v>الرابعة</v>
          </cell>
        </row>
        <row r="373">
          <cell r="A373">
            <v>519175</v>
          </cell>
          <cell r="B373" t="str">
            <v>مروة توتنجي</v>
          </cell>
          <cell r="C373" t="str">
            <v>زهير</v>
          </cell>
          <cell r="D373" t="str">
            <v>باسمه</v>
          </cell>
          <cell r="E373" t="str">
            <v>الثالثة</v>
          </cell>
        </row>
        <row r="374">
          <cell r="A374">
            <v>519179</v>
          </cell>
          <cell r="B374" t="str">
            <v>مروة سعد الدين</v>
          </cell>
          <cell r="C374" t="str">
            <v>فتحي</v>
          </cell>
          <cell r="D374" t="str">
            <v>دلال</v>
          </cell>
          <cell r="E374" t="str">
            <v>الثالثة</v>
          </cell>
          <cell r="J374" t="str">
            <v>مستنفذ فصل اول 2024-2025</v>
          </cell>
        </row>
        <row r="375">
          <cell r="A375">
            <v>519180</v>
          </cell>
          <cell r="B375" t="str">
            <v>مروه ابوشاش</v>
          </cell>
          <cell r="C375" t="str">
            <v>شفيق</v>
          </cell>
          <cell r="D375" t="str">
            <v>نصرى</v>
          </cell>
          <cell r="E375" t="str">
            <v>الرابعة</v>
          </cell>
        </row>
        <row r="376">
          <cell r="A376">
            <v>519194</v>
          </cell>
          <cell r="B376" t="str">
            <v>مريانا الداهوك</v>
          </cell>
          <cell r="C376" t="str">
            <v xml:space="preserve">مروان </v>
          </cell>
          <cell r="D376" t="str">
            <v>هويده</v>
          </cell>
          <cell r="E376" t="str">
            <v>الرابعة حديث</v>
          </cell>
          <cell r="F376">
            <v>604</v>
          </cell>
          <cell r="G376">
            <v>207</v>
          </cell>
          <cell r="J376" t="str">
            <v>م</v>
          </cell>
        </row>
        <row r="377">
          <cell r="A377">
            <v>519208</v>
          </cell>
          <cell r="B377" t="str">
            <v>مريم سعدية</v>
          </cell>
          <cell r="C377" t="str">
            <v>عماد</v>
          </cell>
          <cell r="D377" t="str">
            <v>ناديا</v>
          </cell>
          <cell r="E377" t="str">
            <v>الثالثة</v>
          </cell>
        </row>
        <row r="378">
          <cell r="A378">
            <v>519214</v>
          </cell>
          <cell r="B378" t="str">
            <v xml:space="preserve">مزنة ملص </v>
          </cell>
          <cell r="C378" t="str">
            <v>احمد</v>
          </cell>
          <cell r="D378" t="str">
            <v>فاتنه</v>
          </cell>
          <cell r="E378" t="str">
            <v>الثالثة</v>
          </cell>
        </row>
        <row r="379">
          <cell r="A379">
            <v>519264</v>
          </cell>
          <cell r="B379" t="str">
            <v>منيرة حوري</v>
          </cell>
          <cell r="C379" t="str">
            <v>دريد</v>
          </cell>
          <cell r="D379" t="str">
            <v>سميرة</v>
          </cell>
          <cell r="E379" t="str">
            <v>الرابعة</v>
          </cell>
        </row>
        <row r="380">
          <cell r="A380">
            <v>519278</v>
          </cell>
          <cell r="B380" t="str">
            <v xml:space="preserve">ميادة القطريب </v>
          </cell>
          <cell r="C380" t="str">
            <v xml:space="preserve">اوسامة </v>
          </cell>
          <cell r="D380" t="str">
            <v>جينا</v>
          </cell>
          <cell r="E380" t="str">
            <v>الرابعة</v>
          </cell>
          <cell r="J380" t="str">
            <v>مستنفذ فصل اول 2024-2025</v>
          </cell>
        </row>
        <row r="381">
          <cell r="A381">
            <v>519291</v>
          </cell>
          <cell r="B381" t="str">
            <v>ميريل نجمه</v>
          </cell>
          <cell r="C381" t="str">
            <v>عادل</v>
          </cell>
          <cell r="D381" t="str">
            <v>يولا</v>
          </cell>
          <cell r="E381" t="str">
            <v>الرابعة</v>
          </cell>
          <cell r="J381" t="str">
            <v>مستنفذ</v>
          </cell>
        </row>
        <row r="382">
          <cell r="A382">
            <v>519325</v>
          </cell>
          <cell r="B382" t="str">
            <v xml:space="preserve">نانسي  مخلوف </v>
          </cell>
          <cell r="C382" t="str">
            <v xml:space="preserve">سمير </v>
          </cell>
          <cell r="D382" t="str">
            <v>امل</v>
          </cell>
          <cell r="E382" t="str">
            <v>الرابعة</v>
          </cell>
          <cell r="J382" t="str">
            <v>مستنفذ</v>
          </cell>
        </row>
        <row r="383">
          <cell r="A383">
            <v>519327</v>
          </cell>
          <cell r="B383" t="str">
            <v>ناهد حجله</v>
          </cell>
          <cell r="C383" t="str">
            <v>ناظم</v>
          </cell>
          <cell r="D383" t="str">
            <v>فايزة</v>
          </cell>
          <cell r="E383" t="str">
            <v>الرابعة</v>
          </cell>
          <cell r="J383" t="str">
            <v>مستنفذ فصل اول 2024-2025</v>
          </cell>
        </row>
        <row r="384">
          <cell r="A384">
            <v>519328</v>
          </cell>
          <cell r="B384" t="str">
            <v>ناهد خولي</v>
          </cell>
          <cell r="C384" t="str">
            <v>محمد</v>
          </cell>
          <cell r="D384" t="str">
            <v>امينه</v>
          </cell>
          <cell r="E384" t="str">
            <v>الرابعة</v>
          </cell>
          <cell r="J384" t="str">
            <v>مستنفذ</v>
          </cell>
        </row>
        <row r="385">
          <cell r="A385">
            <v>519343</v>
          </cell>
          <cell r="B385" t="str">
            <v xml:space="preserve">نجوى قمر </v>
          </cell>
          <cell r="C385" t="str">
            <v xml:space="preserve">سلمان </v>
          </cell>
          <cell r="D385" t="str">
            <v>عائشة</v>
          </cell>
          <cell r="E385" t="str">
            <v>الرابعة</v>
          </cell>
        </row>
        <row r="386">
          <cell r="A386">
            <v>519360</v>
          </cell>
          <cell r="B386" t="str">
            <v>نسرين احمد</v>
          </cell>
          <cell r="C386" t="str">
            <v xml:space="preserve">راجي </v>
          </cell>
          <cell r="D386" t="str">
            <v>هيام</v>
          </cell>
          <cell r="E386" t="str">
            <v>الرابعة</v>
          </cell>
        </row>
        <row r="387">
          <cell r="A387">
            <v>519363</v>
          </cell>
          <cell r="B387" t="str">
            <v xml:space="preserve">نسرين الحموي </v>
          </cell>
          <cell r="C387" t="str">
            <v>مفيد</v>
          </cell>
          <cell r="D387" t="str">
            <v>اعتدال</v>
          </cell>
          <cell r="E387" t="str">
            <v>الرابعة</v>
          </cell>
          <cell r="J387" t="str">
            <v>مستنفذ</v>
          </cell>
        </row>
        <row r="388">
          <cell r="A388">
            <v>519366</v>
          </cell>
          <cell r="B388" t="str">
            <v>نسرين حسن</v>
          </cell>
          <cell r="C388" t="str">
            <v>جابر</v>
          </cell>
          <cell r="D388" t="str">
            <v>نعيمه</v>
          </cell>
          <cell r="E388" t="str">
            <v>الثالثة</v>
          </cell>
        </row>
        <row r="389">
          <cell r="A389">
            <v>519371</v>
          </cell>
          <cell r="B389" t="str">
            <v xml:space="preserve">نسرين قسومه </v>
          </cell>
          <cell r="C389" t="str">
            <v xml:space="preserve">نذير </v>
          </cell>
          <cell r="D389" t="str">
            <v>فلك</v>
          </cell>
          <cell r="E389" t="str">
            <v>الرابعة</v>
          </cell>
        </row>
        <row r="390">
          <cell r="A390">
            <v>519379</v>
          </cell>
          <cell r="B390" t="str">
            <v>نعمه  بيطار</v>
          </cell>
          <cell r="C390" t="str">
            <v xml:space="preserve">هشام </v>
          </cell>
          <cell r="D390" t="str">
            <v>فاطمة</v>
          </cell>
          <cell r="E390" t="str">
            <v>الرابعة</v>
          </cell>
          <cell r="J390" t="str">
            <v>مستنفذ فصل اول 2024-2025</v>
          </cell>
        </row>
        <row r="391">
          <cell r="A391">
            <v>519380</v>
          </cell>
          <cell r="B391" t="str">
            <v>نعمه ابو مر</v>
          </cell>
          <cell r="C391" t="str">
            <v xml:space="preserve">ابراهيم </v>
          </cell>
          <cell r="D391" t="str">
            <v>بسمة</v>
          </cell>
          <cell r="E391" t="str">
            <v>الرابعة</v>
          </cell>
          <cell r="J391" t="str">
            <v>مستنفذ</v>
          </cell>
        </row>
        <row r="392">
          <cell r="A392">
            <v>519412</v>
          </cell>
          <cell r="B392" t="str">
            <v>نور الهدى  الدباس قبلان</v>
          </cell>
          <cell r="C392" t="str">
            <v>محمد</v>
          </cell>
          <cell r="D392" t="str">
            <v>ايمان</v>
          </cell>
          <cell r="E392" t="str">
            <v>الثالثة</v>
          </cell>
        </row>
        <row r="393">
          <cell r="A393">
            <v>519430</v>
          </cell>
          <cell r="B393" t="str">
            <v xml:space="preserve">نور خلاصي </v>
          </cell>
          <cell r="C393" t="str">
            <v xml:space="preserve">زكريا </v>
          </cell>
          <cell r="D393" t="str">
            <v>اميرة</v>
          </cell>
          <cell r="E393" t="str">
            <v>الرابعة</v>
          </cell>
        </row>
        <row r="394">
          <cell r="A394">
            <v>519432</v>
          </cell>
          <cell r="B394" t="str">
            <v xml:space="preserve">نور زينو </v>
          </cell>
          <cell r="C394" t="str">
            <v xml:space="preserve">عدنان </v>
          </cell>
          <cell r="D394" t="str">
            <v>كمالة</v>
          </cell>
          <cell r="E394" t="str">
            <v>الثالثة</v>
          </cell>
        </row>
        <row r="395">
          <cell r="A395">
            <v>519436</v>
          </cell>
          <cell r="B395" t="str">
            <v>نور طقطق</v>
          </cell>
          <cell r="C395" t="str">
            <v xml:space="preserve">عبدالله </v>
          </cell>
          <cell r="D395" t="str">
            <v>فاطمه</v>
          </cell>
          <cell r="E395" t="str">
            <v>الرابعة</v>
          </cell>
        </row>
        <row r="396">
          <cell r="A396">
            <v>519443</v>
          </cell>
          <cell r="B396" t="str">
            <v xml:space="preserve">نور مريش </v>
          </cell>
          <cell r="C396" t="str">
            <v>محمد راتب</v>
          </cell>
          <cell r="D396" t="str">
            <v>اسيمة</v>
          </cell>
          <cell r="E396" t="str">
            <v>الثالثة</v>
          </cell>
        </row>
        <row r="397">
          <cell r="A397">
            <v>519452</v>
          </cell>
          <cell r="B397" t="str">
            <v>نورمان السيدا</v>
          </cell>
          <cell r="C397" t="str">
            <v>محمد</v>
          </cell>
          <cell r="D397" t="str">
            <v>بثينة</v>
          </cell>
          <cell r="E397" t="str">
            <v>الرابعة</v>
          </cell>
        </row>
        <row r="398">
          <cell r="A398">
            <v>519484</v>
          </cell>
          <cell r="B398" t="str">
            <v>هبه خولي</v>
          </cell>
          <cell r="C398" t="str">
            <v>محمد</v>
          </cell>
          <cell r="D398" t="str">
            <v>نعمت</v>
          </cell>
          <cell r="E398" t="str">
            <v>الرابعة</v>
          </cell>
          <cell r="J398" t="str">
            <v>مستنفذ فصل اول 2024-2025</v>
          </cell>
        </row>
        <row r="399">
          <cell r="A399">
            <v>519489</v>
          </cell>
          <cell r="B399" t="str">
            <v xml:space="preserve">هبه سليمان </v>
          </cell>
          <cell r="C399" t="str">
            <v>محمد</v>
          </cell>
          <cell r="D399" t="str">
            <v>ساميه</v>
          </cell>
          <cell r="E399" t="str">
            <v>الثالثة</v>
          </cell>
        </row>
        <row r="400">
          <cell r="A400">
            <v>519511</v>
          </cell>
          <cell r="B400" t="str">
            <v xml:space="preserve">هدى طراف </v>
          </cell>
          <cell r="C400" t="str">
            <v xml:space="preserve">مالك </v>
          </cell>
          <cell r="D400" t="str">
            <v>مريم</v>
          </cell>
          <cell r="E400" t="str">
            <v>الرابعة</v>
          </cell>
          <cell r="J400" t="str">
            <v>مستنفذ</v>
          </cell>
        </row>
        <row r="401">
          <cell r="A401">
            <v>519514</v>
          </cell>
          <cell r="B401" t="str">
            <v xml:space="preserve">هديل ابو شقرة </v>
          </cell>
          <cell r="C401" t="str">
            <v>منيب</v>
          </cell>
          <cell r="D401" t="str">
            <v>هدى</v>
          </cell>
          <cell r="E401" t="str">
            <v>الرابعة</v>
          </cell>
        </row>
        <row r="402">
          <cell r="A402">
            <v>519531</v>
          </cell>
          <cell r="B402" t="str">
            <v>هلا الكراد</v>
          </cell>
          <cell r="C402" t="str">
            <v xml:space="preserve">جمال </v>
          </cell>
          <cell r="D402" t="str">
            <v>امل</v>
          </cell>
          <cell r="E402" t="str">
            <v>الرابعة</v>
          </cell>
        </row>
        <row r="403">
          <cell r="A403">
            <v>519533</v>
          </cell>
          <cell r="B403" t="str">
            <v>هلا زينو</v>
          </cell>
          <cell r="C403" t="str">
            <v>جمال</v>
          </cell>
          <cell r="D403" t="str">
            <v>سمر</v>
          </cell>
          <cell r="E403" t="str">
            <v>الثانية</v>
          </cell>
          <cell r="J403" t="str">
            <v>مستنفذ</v>
          </cell>
        </row>
        <row r="404">
          <cell r="A404">
            <v>519539</v>
          </cell>
          <cell r="B404" t="str">
            <v>هناء الفارس</v>
          </cell>
          <cell r="C404" t="str">
            <v>يوسف</v>
          </cell>
          <cell r="D404" t="str">
            <v>فاطمة</v>
          </cell>
          <cell r="E404" t="str">
            <v>الثانية</v>
          </cell>
          <cell r="J404" t="str">
            <v>مستنفذ</v>
          </cell>
        </row>
        <row r="405">
          <cell r="A405">
            <v>519563</v>
          </cell>
          <cell r="B405" t="str">
            <v>هيام عمر</v>
          </cell>
          <cell r="C405" t="str">
            <v>حسن</v>
          </cell>
          <cell r="D405" t="str">
            <v>فاطمة</v>
          </cell>
          <cell r="E405" t="str">
            <v>الرابعة</v>
          </cell>
        </row>
        <row r="406">
          <cell r="A406">
            <v>519569</v>
          </cell>
          <cell r="B406" t="str">
            <v>هيفاء قسام</v>
          </cell>
          <cell r="C406" t="str">
            <v>سلمان</v>
          </cell>
          <cell r="D406" t="str">
            <v>هنا</v>
          </cell>
          <cell r="E406" t="str">
            <v>الرابعة</v>
          </cell>
          <cell r="J406" t="str">
            <v>مستنفذ فصل اول 2024-2025</v>
          </cell>
        </row>
        <row r="407">
          <cell r="A407">
            <v>519580</v>
          </cell>
          <cell r="B407" t="str">
            <v>وردة ريحان</v>
          </cell>
          <cell r="C407" t="str">
            <v>علي</v>
          </cell>
          <cell r="D407" t="str">
            <v>لينا</v>
          </cell>
          <cell r="E407" t="str">
            <v>الرابعة</v>
          </cell>
        </row>
        <row r="408">
          <cell r="A408">
            <v>519581</v>
          </cell>
          <cell r="B408" t="str">
            <v xml:space="preserve">ورود سالم </v>
          </cell>
          <cell r="C408" t="str">
            <v xml:space="preserve">محمد جابر </v>
          </cell>
          <cell r="D408" t="str">
            <v>بشيرة</v>
          </cell>
          <cell r="E408" t="str">
            <v>الرابعة</v>
          </cell>
          <cell r="J408" t="str">
            <v>مستنفذ</v>
          </cell>
        </row>
        <row r="409">
          <cell r="A409">
            <v>519586</v>
          </cell>
          <cell r="B409" t="str">
            <v>وصال المحمود</v>
          </cell>
          <cell r="C409" t="str">
            <v>محمد</v>
          </cell>
          <cell r="D409" t="str">
            <v>ذيبه</v>
          </cell>
          <cell r="E409" t="str">
            <v>الرابعة</v>
          </cell>
          <cell r="J409" t="str">
            <v>مستنفذ فصل اول 2024-2025</v>
          </cell>
        </row>
        <row r="410">
          <cell r="A410">
            <v>519591</v>
          </cell>
          <cell r="B410" t="str">
            <v xml:space="preserve">وعد عجاج </v>
          </cell>
          <cell r="C410" t="str">
            <v xml:space="preserve">خالد </v>
          </cell>
          <cell r="D410" t="str">
            <v>فايزة</v>
          </cell>
          <cell r="E410" t="str">
            <v>الثالثة</v>
          </cell>
        </row>
        <row r="411">
          <cell r="A411">
            <v>519598</v>
          </cell>
          <cell r="B411" t="str">
            <v xml:space="preserve">وفاء الشاعر </v>
          </cell>
          <cell r="C411" t="str">
            <v xml:space="preserve">فوزي </v>
          </cell>
          <cell r="D411" t="str">
            <v>باسمة</v>
          </cell>
          <cell r="E411" t="str">
            <v>الرابعة</v>
          </cell>
        </row>
        <row r="412">
          <cell r="A412">
            <v>519609</v>
          </cell>
          <cell r="B412" t="str">
            <v>ولاء الحمصي الشهير بالازرق</v>
          </cell>
          <cell r="C412" t="str">
            <v>محمد ابراهيم</v>
          </cell>
          <cell r="D412" t="str">
            <v>امل</v>
          </cell>
          <cell r="E412" t="str">
            <v>الرابعة</v>
          </cell>
          <cell r="J412" t="str">
            <v>مستنفذ</v>
          </cell>
        </row>
        <row r="413">
          <cell r="A413">
            <v>519628</v>
          </cell>
          <cell r="B413" t="str">
            <v>يارا الحلبي</v>
          </cell>
          <cell r="C413" t="str">
            <v>احمد</v>
          </cell>
          <cell r="D413" t="str">
            <v>ناجيه</v>
          </cell>
          <cell r="E413" t="str">
            <v>الرابعة</v>
          </cell>
        </row>
        <row r="414">
          <cell r="A414">
            <v>519629</v>
          </cell>
          <cell r="B414" t="str">
            <v>يارا حديفة</v>
          </cell>
          <cell r="C414" t="str">
            <v xml:space="preserve">رمزي </v>
          </cell>
          <cell r="D414" t="str">
            <v>جمانة</v>
          </cell>
          <cell r="E414" t="str">
            <v>الثالثة</v>
          </cell>
        </row>
        <row r="415">
          <cell r="A415">
            <v>519631</v>
          </cell>
          <cell r="B415" t="str">
            <v xml:space="preserve">يارا شاهين </v>
          </cell>
          <cell r="C415" t="str">
            <v xml:space="preserve">هلال </v>
          </cell>
          <cell r="D415" t="str">
            <v>نهاد</v>
          </cell>
          <cell r="E415" t="str">
            <v>الرابعة</v>
          </cell>
        </row>
        <row r="416">
          <cell r="A416">
            <v>519635</v>
          </cell>
          <cell r="B416" t="str">
            <v>يارا سلوم</v>
          </cell>
          <cell r="C416" t="str">
            <v>محمد</v>
          </cell>
          <cell r="D416" t="str">
            <v>سمر</v>
          </cell>
          <cell r="E416" t="str">
            <v>الثالثة</v>
          </cell>
          <cell r="J416" t="str">
            <v>مستنفذ فصل اول 2024-2025</v>
          </cell>
        </row>
        <row r="417">
          <cell r="A417">
            <v>519653</v>
          </cell>
          <cell r="B417" t="str">
            <v>اية السقال</v>
          </cell>
          <cell r="C417" t="str">
            <v>احمد</v>
          </cell>
          <cell r="D417" t="str">
            <v>قمر</v>
          </cell>
          <cell r="E417" t="str">
            <v>الثالثة</v>
          </cell>
        </row>
        <row r="418">
          <cell r="A418">
            <v>519681</v>
          </cell>
          <cell r="B418" t="str">
            <v>منى عماد</v>
          </cell>
          <cell r="C418" t="str">
            <v>غالب</v>
          </cell>
          <cell r="D418" t="str">
            <v>يسره</v>
          </cell>
          <cell r="E418" t="str">
            <v>الثالثة</v>
          </cell>
        </row>
        <row r="419">
          <cell r="A419">
            <v>519696</v>
          </cell>
          <cell r="B419" t="str">
            <v>مها حسن</v>
          </cell>
          <cell r="C419" t="str">
            <v>فائز</v>
          </cell>
          <cell r="D419" t="str">
            <v>نجاح</v>
          </cell>
          <cell r="E419" t="str">
            <v>الثانية</v>
          </cell>
          <cell r="J419" t="str">
            <v>مستنفذ فصل اول 2024-2025</v>
          </cell>
        </row>
        <row r="420">
          <cell r="A420">
            <v>519721</v>
          </cell>
          <cell r="B420" t="str">
            <v>فايزة السلمان</v>
          </cell>
          <cell r="C420" t="str">
            <v>رضوان</v>
          </cell>
          <cell r="D420" t="str">
            <v>زهرية</v>
          </cell>
          <cell r="E420" t="str">
            <v>الثالثة</v>
          </cell>
          <cell r="J420" t="str">
            <v>مستنفذة</v>
          </cell>
        </row>
        <row r="421">
          <cell r="A421">
            <v>519722</v>
          </cell>
          <cell r="B421" t="str">
            <v xml:space="preserve">حنان ديوب </v>
          </cell>
          <cell r="C421" t="str">
            <v xml:space="preserve">يوسف </v>
          </cell>
          <cell r="D421" t="str">
            <v>فاديا</v>
          </cell>
          <cell r="E421" t="str">
            <v>الرابعة</v>
          </cell>
        </row>
        <row r="422">
          <cell r="A422">
            <v>519740</v>
          </cell>
          <cell r="B422" t="str">
            <v>ريما الشامي</v>
          </cell>
          <cell r="C422" t="str">
            <v>عاصم</v>
          </cell>
          <cell r="D422" t="str">
            <v>لما</v>
          </cell>
          <cell r="E422" t="str">
            <v>الرابعة</v>
          </cell>
        </row>
        <row r="423">
          <cell r="A423">
            <v>519742</v>
          </cell>
          <cell r="B423" t="str">
            <v>ماجدة العلي الطه</v>
          </cell>
          <cell r="C423" t="str">
            <v>زهير</v>
          </cell>
          <cell r="D423" t="str">
            <v>جميلة</v>
          </cell>
          <cell r="E423" t="str">
            <v>الرابعة</v>
          </cell>
        </row>
        <row r="424">
          <cell r="A424">
            <v>519761</v>
          </cell>
          <cell r="B424" t="str">
            <v>ابتهاج خطيب</v>
          </cell>
          <cell r="C424" t="str">
            <v>محمد حسام</v>
          </cell>
          <cell r="D424" t="str">
            <v>غصون</v>
          </cell>
          <cell r="E424" t="str">
            <v>الرابعة</v>
          </cell>
        </row>
        <row r="425">
          <cell r="A425">
            <v>519765</v>
          </cell>
          <cell r="B425" t="str">
            <v xml:space="preserve">احلام حمودة </v>
          </cell>
          <cell r="C425" t="str">
            <v xml:space="preserve">عارف </v>
          </cell>
          <cell r="D425" t="str">
            <v>هدى</v>
          </cell>
          <cell r="E425" t="str">
            <v>الثالثة</v>
          </cell>
        </row>
        <row r="426">
          <cell r="A426">
            <v>519784</v>
          </cell>
          <cell r="B426" t="str">
            <v xml:space="preserve">اسراء الغبرة </v>
          </cell>
          <cell r="C426" t="str">
            <v xml:space="preserve">عبد الناصر </v>
          </cell>
          <cell r="D426" t="str">
            <v>سلوى</v>
          </cell>
          <cell r="E426" t="str">
            <v>الرابعة</v>
          </cell>
        </row>
        <row r="427">
          <cell r="A427">
            <v>519804</v>
          </cell>
          <cell r="B427" t="str">
            <v>اسماء قويدر</v>
          </cell>
          <cell r="C427" t="str">
            <v>عبد القادر</v>
          </cell>
          <cell r="D427" t="str">
            <v>ثريا</v>
          </cell>
          <cell r="E427" t="str">
            <v>الثالثة</v>
          </cell>
        </row>
        <row r="428">
          <cell r="A428">
            <v>519814</v>
          </cell>
          <cell r="B428" t="str">
            <v xml:space="preserve">الاء احمد </v>
          </cell>
          <cell r="C428" t="str">
            <v xml:space="preserve">احمد </v>
          </cell>
          <cell r="D428" t="str">
            <v>بشرى</v>
          </cell>
          <cell r="E428" t="str">
            <v>الرابعة</v>
          </cell>
        </row>
        <row r="429">
          <cell r="A429">
            <v>519815</v>
          </cell>
          <cell r="B429" t="str">
            <v>ألاء إدلبي</v>
          </cell>
          <cell r="C429" t="str">
            <v>منير</v>
          </cell>
          <cell r="D429" t="str">
            <v>خوله</v>
          </cell>
          <cell r="E429" t="str">
            <v>الثانية</v>
          </cell>
        </row>
        <row r="430">
          <cell r="A430">
            <v>519832</v>
          </cell>
          <cell r="B430" t="str">
            <v xml:space="preserve">الاء المصري </v>
          </cell>
          <cell r="C430" t="str">
            <v xml:space="preserve">عبد القادر </v>
          </cell>
          <cell r="D430" t="str">
            <v>فاتن</v>
          </cell>
          <cell r="E430" t="str">
            <v>الرابعة</v>
          </cell>
        </row>
        <row r="431">
          <cell r="A431">
            <v>519833</v>
          </cell>
          <cell r="B431" t="str">
            <v>الاء المظلوم</v>
          </cell>
          <cell r="C431" t="str">
            <v>محمد</v>
          </cell>
          <cell r="D431" t="str">
            <v>نهلة</v>
          </cell>
          <cell r="E431" t="str">
            <v>الرابعة</v>
          </cell>
        </row>
        <row r="432">
          <cell r="A432">
            <v>519844</v>
          </cell>
          <cell r="B432" t="str">
            <v>الاء عابدين</v>
          </cell>
          <cell r="C432" t="str">
            <v>محمد خير</v>
          </cell>
          <cell r="D432" t="str">
            <v>هناء</v>
          </cell>
          <cell r="E432" t="str">
            <v>الرابعة حديث</v>
          </cell>
          <cell r="F432">
            <v>604</v>
          </cell>
          <cell r="J432" t="str">
            <v>م</v>
          </cell>
        </row>
        <row r="433">
          <cell r="A433">
            <v>519855</v>
          </cell>
          <cell r="B433" t="str">
            <v>اليزة الرمضان</v>
          </cell>
          <cell r="C433" t="str">
            <v>سمير</v>
          </cell>
          <cell r="D433" t="str">
            <v>فوزه</v>
          </cell>
          <cell r="E433" t="str">
            <v>الرابعة</v>
          </cell>
          <cell r="J433" t="str">
            <v>مستنفذ فصل اول 2024-2025</v>
          </cell>
        </row>
        <row r="434">
          <cell r="A434">
            <v>519867</v>
          </cell>
          <cell r="B434" t="str">
            <v xml:space="preserve">اماني جوهر </v>
          </cell>
          <cell r="C434" t="str">
            <v xml:space="preserve">كمال </v>
          </cell>
          <cell r="D434" t="str">
            <v>ليلى</v>
          </cell>
          <cell r="E434" t="str">
            <v>الرابعة</v>
          </cell>
          <cell r="J434" t="str">
            <v>مستنفذ فصل اول 2024-2025</v>
          </cell>
        </row>
        <row r="435">
          <cell r="A435">
            <v>519871</v>
          </cell>
          <cell r="B435" t="str">
            <v xml:space="preserve">امتثال الغبرة </v>
          </cell>
          <cell r="C435" t="str">
            <v xml:space="preserve">مصطفى </v>
          </cell>
          <cell r="D435" t="str">
            <v>امال</v>
          </cell>
          <cell r="E435" t="str">
            <v>الرابعة</v>
          </cell>
        </row>
        <row r="436">
          <cell r="A436">
            <v>519873</v>
          </cell>
          <cell r="B436" t="str">
            <v>امل الحسن</v>
          </cell>
          <cell r="C436" t="str">
            <v>فتح الدين</v>
          </cell>
          <cell r="D436" t="str">
            <v>وطفة</v>
          </cell>
          <cell r="E436" t="str">
            <v>الثالثة</v>
          </cell>
        </row>
        <row r="437">
          <cell r="A437">
            <v>519878</v>
          </cell>
          <cell r="B437" t="str">
            <v xml:space="preserve">امل العقدة </v>
          </cell>
          <cell r="C437" t="str">
            <v xml:space="preserve">احمد </v>
          </cell>
          <cell r="D437" t="str">
            <v>منى</v>
          </cell>
          <cell r="E437" t="str">
            <v>الرابعة</v>
          </cell>
        </row>
        <row r="438">
          <cell r="A438">
            <v>519897</v>
          </cell>
          <cell r="B438" t="str">
            <v xml:space="preserve">امنة عيناوي </v>
          </cell>
          <cell r="C438" t="str">
            <v xml:space="preserve">زكي </v>
          </cell>
          <cell r="D438" t="str">
            <v>فاطمة</v>
          </cell>
          <cell r="E438" t="str">
            <v>الرابعة</v>
          </cell>
        </row>
        <row r="439">
          <cell r="A439">
            <v>519917</v>
          </cell>
          <cell r="B439" t="str">
            <v xml:space="preserve">انوار قطيش </v>
          </cell>
          <cell r="C439" t="str">
            <v xml:space="preserve">خالد </v>
          </cell>
          <cell r="D439" t="str">
            <v>غاده</v>
          </cell>
          <cell r="E439" t="str">
            <v>الثالثة</v>
          </cell>
        </row>
        <row r="440">
          <cell r="A440">
            <v>519920</v>
          </cell>
          <cell r="B440" t="str">
            <v>ايات السيد</v>
          </cell>
          <cell r="C440" t="str">
            <v xml:space="preserve">مشهور </v>
          </cell>
          <cell r="D440" t="str">
            <v>حياة</v>
          </cell>
          <cell r="E440" t="str">
            <v>الثالثة</v>
          </cell>
        </row>
        <row r="441">
          <cell r="A441">
            <v>519924</v>
          </cell>
          <cell r="B441" t="str">
            <v xml:space="preserve">ايات عليا </v>
          </cell>
          <cell r="C441" t="str">
            <v xml:space="preserve">اسماعيل </v>
          </cell>
          <cell r="D441" t="str">
            <v>نسيبه</v>
          </cell>
          <cell r="E441" t="str">
            <v>الرابعة</v>
          </cell>
        </row>
        <row r="442">
          <cell r="A442">
            <v>519932</v>
          </cell>
          <cell r="B442" t="str">
            <v xml:space="preserve">اية حمزة </v>
          </cell>
          <cell r="C442" t="str">
            <v xml:space="preserve">شاهر </v>
          </cell>
          <cell r="D442" t="str">
            <v>نجوى</v>
          </cell>
          <cell r="E442" t="str">
            <v>الرابعة</v>
          </cell>
          <cell r="J442" t="str">
            <v>مستنفذ</v>
          </cell>
        </row>
        <row r="443">
          <cell r="A443">
            <v>519935</v>
          </cell>
          <cell r="B443" t="str">
            <v xml:space="preserve">اية رجب </v>
          </cell>
          <cell r="C443" t="str">
            <v xml:space="preserve">عدنان </v>
          </cell>
          <cell r="D443" t="str">
            <v>منى</v>
          </cell>
          <cell r="E443" t="str">
            <v>الرابعة حديث</v>
          </cell>
          <cell r="F443">
            <v>505</v>
          </cell>
          <cell r="G443">
            <v>507</v>
          </cell>
          <cell r="H443">
            <v>607</v>
          </cell>
          <cell r="J443" t="str">
            <v>م</v>
          </cell>
        </row>
        <row r="444">
          <cell r="A444">
            <v>519942</v>
          </cell>
          <cell r="B444" t="str">
            <v>اية نابلسي</v>
          </cell>
          <cell r="C444" t="str">
            <v>مهاب</v>
          </cell>
          <cell r="D444" t="str">
            <v>زبيدة</v>
          </cell>
          <cell r="E444" t="str">
            <v>الثالثة</v>
          </cell>
        </row>
        <row r="445">
          <cell r="A445">
            <v>519946</v>
          </cell>
          <cell r="B445" t="str">
            <v>ايمان الجنادي</v>
          </cell>
          <cell r="C445" t="str">
            <v>محمد خير</v>
          </cell>
          <cell r="D445" t="str">
            <v>خوله</v>
          </cell>
          <cell r="E445" t="str">
            <v>الثالثة</v>
          </cell>
        </row>
        <row r="446">
          <cell r="A446">
            <v>519961</v>
          </cell>
          <cell r="B446" t="str">
            <v xml:space="preserve">ايمان سيد رمضان </v>
          </cell>
          <cell r="C446" t="str">
            <v xml:space="preserve">صديق </v>
          </cell>
          <cell r="D446" t="str">
            <v>غاده</v>
          </cell>
          <cell r="E446" t="str">
            <v>الثالثة</v>
          </cell>
        </row>
        <row r="447">
          <cell r="A447">
            <v>519978</v>
          </cell>
          <cell r="B447" t="str">
            <v xml:space="preserve">ايناس شوشرة </v>
          </cell>
          <cell r="C447" t="str">
            <v>رياض</v>
          </cell>
          <cell r="D447" t="str">
            <v>غاده</v>
          </cell>
          <cell r="E447" t="str">
            <v>الرابعة</v>
          </cell>
          <cell r="J447" t="str">
            <v>مستنفذ</v>
          </cell>
        </row>
        <row r="448">
          <cell r="A448">
            <v>519980</v>
          </cell>
          <cell r="B448" t="str">
            <v xml:space="preserve">ايناس محملجي </v>
          </cell>
          <cell r="C448" t="str">
            <v xml:space="preserve">هيثم </v>
          </cell>
          <cell r="D448" t="str">
            <v>هدى</v>
          </cell>
          <cell r="E448" t="str">
            <v>الرابعة</v>
          </cell>
        </row>
        <row r="449">
          <cell r="A449">
            <v>520007</v>
          </cell>
          <cell r="B449" t="str">
            <v>بشرى الرميلة</v>
          </cell>
          <cell r="C449" t="str">
            <v>أحمد</v>
          </cell>
          <cell r="D449" t="str">
            <v>هيام</v>
          </cell>
          <cell r="E449" t="str">
            <v>الثالثة</v>
          </cell>
        </row>
        <row r="450">
          <cell r="A450">
            <v>520015</v>
          </cell>
          <cell r="B450" t="str">
            <v>بياد جنيد</v>
          </cell>
          <cell r="C450" t="str">
            <v xml:space="preserve">محمد نعيم </v>
          </cell>
          <cell r="D450" t="str">
            <v>صبحية</v>
          </cell>
          <cell r="E450" t="str">
            <v>الرابعة حديث</v>
          </cell>
          <cell r="F450">
            <v>504</v>
          </cell>
          <cell r="G450">
            <v>609</v>
          </cell>
          <cell r="H450">
            <v>406</v>
          </cell>
          <cell r="I450">
            <v>407</v>
          </cell>
          <cell r="J450" t="str">
            <v>م</v>
          </cell>
        </row>
        <row r="451">
          <cell r="A451">
            <v>520018</v>
          </cell>
          <cell r="B451" t="str">
            <v>بيان الفارس</v>
          </cell>
          <cell r="C451" t="str">
            <v>صالح</v>
          </cell>
          <cell r="D451" t="str">
            <v>حسنه</v>
          </cell>
          <cell r="E451" t="str">
            <v>الرابعة</v>
          </cell>
        </row>
        <row r="452">
          <cell r="A452">
            <v>520024</v>
          </cell>
          <cell r="B452" t="str">
            <v xml:space="preserve">بيان نجيب </v>
          </cell>
          <cell r="C452" t="str">
            <v xml:space="preserve">محمد ديب </v>
          </cell>
          <cell r="D452" t="str">
            <v>لينا</v>
          </cell>
          <cell r="E452" t="str">
            <v>الرابعة</v>
          </cell>
          <cell r="J452" t="str">
            <v>مستنفذ</v>
          </cell>
        </row>
        <row r="453">
          <cell r="A453">
            <v>520041</v>
          </cell>
          <cell r="B453" t="str">
            <v xml:space="preserve">تقى المليص </v>
          </cell>
          <cell r="C453" t="str">
            <v>فاروق</v>
          </cell>
          <cell r="D453" t="str">
            <v>فاطمة</v>
          </cell>
          <cell r="E453" t="str">
            <v>الرابعة</v>
          </cell>
        </row>
        <row r="454">
          <cell r="A454">
            <v>520086</v>
          </cell>
          <cell r="B454" t="str">
            <v>جيهان الطريفي</v>
          </cell>
          <cell r="C454" t="str">
            <v>فوزي</v>
          </cell>
          <cell r="D454" t="str">
            <v>ميسون</v>
          </cell>
          <cell r="E454" t="str">
            <v>الرابعة</v>
          </cell>
        </row>
        <row r="455">
          <cell r="A455">
            <v>520130</v>
          </cell>
          <cell r="B455" t="str">
            <v xml:space="preserve">خلود مهتدي </v>
          </cell>
          <cell r="C455" t="str">
            <v xml:space="preserve">وليد </v>
          </cell>
          <cell r="D455" t="str">
            <v>حنان</v>
          </cell>
          <cell r="E455" t="str">
            <v>الثالثة</v>
          </cell>
        </row>
        <row r="456">
          <cell r="A456">
            <v>520134</v>
          </cell>
          <cell r="B456" t="str">
            <v>خولة مرعي</v>
          </cell>
          <cell r="C456" t="str">
            <v>عبد المجيد</v>
          </cell>
          <cell r="D456" t="str">
            <v>رضيه</v>
          </cell>
          <cell r="E456" t="str">
            <v>الرابعة</v>
          </cell>
        </row>
        <row r="457">
          <cell r="A457">
            <v>520171</v>
          </cell>
          <cell r="B457" t="str">
            <v xml:space="preserve">دعاء خشة </v>
          </cell>
          <cell r="C457" t="str">
            <v xml:space="preserve">محمد مازن </v>
          </cell>
          <cell r="D457" t="str">
            <v>رحاب</v>
          </cell>
          <cell r="E457" t="str">
            <v>الرابعة</v>
          </cell>
          <cell r="J457" t="str">
            <v>مستنفذ فصل اول 2024-2025</v>
          </cell>
        </row>
        <row r="458">
          <cell r="A458">
            <v>520177</v>
          </cell>
          <cell r="B458" t="str">
            <v>دعاء فزع</v>
          </cell>
          <cell r="C458" t="str">
            <v>ايمن</v>
          </cell>
          <cell r="D458" t="str">
            <v>خوله</v>
          </cell>
          <cell r="E458" t="str">
            <v>الرابعة</v>
          </cell>
        </row>
        <row r="459">
          <cell r="A459">
            <v>520186</v>
          </cell>
          <cell r="B459" t="str">
            <v xml:space="preserve">دوناي اسماعيل </v>
          </cell>
          <cell r="C459" t="str">
            <v xml:space="preserve">محمد </v>
          </cell>
          <cell r="D459" t="str">
            <v>بارنية</v>
          </cell>
          <cell r="E459" t="str">
            <v>الرابعة</v>
          </cell>
        </row>
        <row r="460">
          <cell r="A460">
            <v>520209</v>
          </cell>
          <cell r="B460" t="str">
            <v xml:space="preserve">رئيفة بكار </v>
          </cell>
          <cell r="C460" t="str">
            <v>محمد</v>
          </cell>
          <cell r="D460" t="str">
            <v>جميله</v>
          </cell>
          <cell r="E460" t="str">
            <v>الرابعة</v>
          </cell>
        </row>
        <row r="461">
          <cell r="A461">
            <v>520215</v>
          </cell>
          <cell r="B461" t="str">
            <v>راما البيطار</v>
          </cell>
          <cell r="C461" t="str">
            <v>محمد سليم</v>
          </cell>
          <cell r="D461" t="str">
            <v>حنان</v>
          </cell>
          <cell r="E461" t="str">
            <v>الرابعة</v>
          </cell>
          <cell r="J461" t="str">
            <v>مستنفذ</v>
          </cell>
        </row>
        <row r="462">
          <cell r="A462">
            <v>520216</v>
          </cell>
          <cell r="B462" t="str">
            <v xml:space="preserve">راما الجدعان </v>
          </cell>
          <cell r="C462" t="str">
            <v xml:space="preserve">جمال </v>
          </cell>
          <cell r="D462" t="str">
            <v>صباح</v>
          </cell>
          <cell r="E462" t="str">
            <v>الرابعة</v>
          </cell>
        </row>
        <row r="463">
          <cell r="A463">
            <v>520219</v>
          </cell>
          <cell r="B463" t="str">
            <v xml:space="preserve">راما الغبرة </v>
          </cell>
          <cell r="C463" t="str">
            <v xml:space="preserve">حسين </v>
          </cell>
          <cell r="D463" t="str">
            <v>ابتسام</v>
          </cell>
          <cell r="E463" t="str">
            <v>الرابعة</v>
          </cell>
        </row>
        <row r="464">
          <cell r="A464">
            <v>520224</v>
          </cell>
          <cell r="B464" t="str">
            <v xml:space="preserve">راما دالاتي </v>
          </cell>
          <cell r="C464" t="str">
            <v xml:space="preserve">فهد الدين </v>
          </cell>
          <cell r="D464" t="str">
            <v>سوسن</v>
          </cell>
          <cell r="E464" t="str">
            <v>الرابعة</v>
          </cell>
        </row>
        <row r="465">
          <cell r="A465">
            <v>520231</v>
          </cell>
          <cell r="B465" t="str">
            <v xml:space="preserve">راما مارديني </v>
          </cell>
          <cell r="C465" t="str">
            <v>محمدسليمان</v>
          </cell>
          <cell r="D465" t="str">
            <v>صفاء</v>
          </cell>
          <cell r="E465" t="str">
            <v>الرابعة</v>
          </cell>
        </row>
        <row r="466">
          <cell r="A466">
            <v>520236</v>
          </cell>
          <cell r="B466" t="str">
            <v xml:space="preserve">رانيا الدهنة </v>
          </cell>
          <cell r="C466" t="str">
            <v xml:space="preserve">غسان </v>
          </cell>
          <cell r="D466" t="str">
            <v>هند</v>
          </cell>
          <cell r="E466" t="str">
            <v>الثالثة</v>
          </cell>
        </row>
        <row r="467">
          <cell r="A467">
            <v>520248</v>
          </cell>
          <cell r="B467" t="str">
            <v>ربا رجب</v>
          </cell>
          <cell r="C467" t="str">
            <v>محمد ديب</v>
          </cell>
          <cell r="D467" t="str">
            <v>جميله</v>
          </cell>
          <cell r="E467" t="str">
            <v>الرابعة</v>
          </cell>
        </row>
        <row r="468">
          <cell r="A468">
            <v>520254</v>
          </cell>
          <cell r="B468" t="str">
            <v xml:space="preserve">ربى الزايد </v>
          </cell>
          <cell r="C468" t="str">
            <v xml:space="preserve">محمود </v>
          </cell>
          <cell r="D468" t="str">
            <v>مها</v>
          </cell>
          <cell r="E468" t="str">
            <v>الثالثة</v>
          </cell>
        </row>
        <row r="469">
          <cell r="A469">
            <v>520263</v>
          </cell>
          <cell r="B469" t="str">
            <v xml:space="preserve">رحاب الحناوي </v>
          </cell>
          <cell r="C469" t="str">
            <v xml:space="preserve">فايز </v>
          </cell>
          <cell r="D469" t="str">
            <v>سلامه</v>
          </cell>
          <cell r="E469" t="str">
            <v>الثالثة</v>
          </cell>
        </row>
        <row r="470">
          <cell r="A470">
            <v>520267</v>
          </cell>
          <cell r="B470" t="str">
            <v xml:space="preserve">رحمة العبدالله </v>
          </cell>
          <cell r="C470" t="str">
            <v xml:space="preserve">خالد </v>
          </cell>
          <cell r="D470" t="str">
            <v>نهله</v>
          </cell>
          <cell r="E470" t="str">
            <v>الرابعة</v>
          </cell>
        </row>
        <row r="471">
          <cell r="A471">
            <v>520269</v>
          </cell>
          <cell r="B471" t="str">
            <v>رزان أبو طاره</v>
          </cell>
          <cell r="C471" t="str">
            <v>خالد</v>
          </cell>
          <cell r="D471" t="str">
            <v>عليا</v>
          </cell>
          <cell r="E471" t="str">
            <v>الثالثة</v>
          </cell>
        </row>
        <row r="472">
          <cell r="A472">
            <v>520284</v>
          </cell>
          <cell r="B472" t="str">
            <v xml:space="preserve">رشا حمو </v>
          </cell>
          <cell r="C472" t="str">
            <v xml:space="preserve">رشاد </v>
          </cell>
          <cell r="D472" t="str">
            <v>مارا</v>
          </cell>
          <cell r="E472" t="str">
            <v>الرابعة</v>
          </cell>
        </row>
        <row r="473">
          <cell r="A473">
            <v>520292</v>
          </cell>
          <cell r="B473" t="str">
            <v>رشا محمود</v>
          </cell>
          <cell r="C473" t="str">
            <v>محمد</v>
          </cell>
          <cell r="D473" t="str">
            <v>حيات</v>
          </cell>
          <cell r="E473" t="str">
            <v>الرابعة</v>
          </cell>
          <cell r="J473" t="str">
            <v>مستنفذ</v>
          </cell>
        </row>
        <row r="474">
          <cell r="A474">
            <v>520297</v>
          </cell>
          <cell r="B474" t="str">
            <v xml:space="preserve">رشا يوسف </v>
          </cell>
          <cell r="C474" t="str">
            <v xml:space="preserve">عيسى </v>
          </cell>
          <cell r="D474" t="str">
            <v>فاطمة</v>
          </cell>
          <cell r="E474" t="str">
            <v>الرابعة</v>
          </cell>
        </row>
        <row r="475">
          <cell r="A475">
            <v>520310</v>
          </cell>
          <cell r="B475" t="str">
            <v xml:space="preserve">رغدالتحفة </v>
          </cell>
          <cell r="C475" t="str">
            <v xml:space="preserve">مسلم </v>
          </cell>
          <cell r="D475" t="str">
            <v>سمر</v>
          </cell>
          <cell r="E475" t="str">
            <v>الثالثة حديث</v>
          </cell>
          <cell r="F475">
            <v>303</v>
          </cell>
          <cell r="G475">
            <v>403</v>
          </cell>
          <cell r="H475">
            <v>103</v>
          </cell>
          <cell r="I475">
            <v>207</v>
          </cell>
          <cell r="J475" t="str">
            <v>م</v>
          </cell>
        </row>
        <row r="476">
          <cell r="A476">
            <v>520316</v>
          </cell>
          <cell r="B476" t="str">
            <v xml:space="preserve">رقية القطان </v>
          </cell>
          <cell r="C476" t="str">
            <v xml:space="preserve">سمير </v>
          </cell>
          <cell r="D476" t="str">
            <v>نوار</v>
          </cell>
          <cell r="E476" t="str">
            <v>الثالثة</v>
          </cell>
        </row>
        <row r="477">
          <cell r="A477">
            <v>520327</v>
          </cell>
          <cell r="B477" t="str">
            <v>رنا الكردي</v>
          </cell>
          <cell r="C477" t="str">
            <v>محمد نزير</v>
          </cell>
          <cell r="D477" t="str">
            <v>منا</v>
          </cell>
          <cell r="E477" t="str">
            <v>الرابعة حديث</v>
          </cell>
          <cell r="F477">
            <v>309</v>
          </cell>
          <cell r="G477">
            <v>409</v>
          </cell>
          <cell r="H477">
            <v>207</v>
          </cell>
          <cell r="J477" t="str">
            <v>م</v>
          </cell>
        </row>
        <row r="478">
          <cell r="A478">
            <v>520339</v>
          </cell>
          <cell r="B478" t="str">
            <v xml:space="preserve">رند عبد الرحيم </v>
          </cell>
          <cell r="C478" t="str">
            <v xml:space="preserve">هيسم </v>
          </cell>
          <cell r="D478" t="str">
            <v>تهاني</v>
          </cell>
          <cell r="E478" t="str">
            <v>الرابعة</v>
          </cell>
        </row>
        <row r="479">
          <cell r="A479">
            <v>520353</v>
          </cell>
          <cell r="B479" t="str">
            <v>رنيم سرة</v>
          </cell>
          <cell r="C479" t="str">
            <v>رضوان</v>
          </cell>
          <cell r="D479" t="str">
            <v>نادية</v>
          </cell>
          <cell r="E479" t="str">
            <v>الثالثة</v>
          </cell>
          <cell r="J479" t="str">
            <v>مستنفذ فصل اول 2024-2025</v>
          </cell>
        </row>
        <row r="480">
          <cell r="A480">
            <v>520376</v>
          </cell>
          <cell r="B480" t="str">
            <v>رهف الهرباوي</v>
          </cell>
          <cell r="C480" t="str">
            <v>احمد</v>
          </cell>
          <cell r="D480" t="str">
            <v>ناديا</v>
          </cell>
          <cell r="E480" t="str">
            <v>الرابعة</v>
          </cell>
          <cell r="J480" t="str">
            <v>مستنفذ</v>
          </cell>
        </row>
        <row r="481">
          <cell r="A481">
            <v>520381</v>
          </cell>
          <cell r="B481" t="str">
            <v xml:space="preserve">رهف شمس الدين </v>
          </cell>
          <cell r="C481" t="str">
            <v xml:space="preserve">زياد </v>
          </cell>
          <cell r="D481" t="str">
            <v>وفاء</v>
          </cell>
          <cell r="E481" t="str">
            <v>الرابعة</v>
          </cell>
        </row>
        <row r="482">
          <cell r="A482">
            <v>520383</v>
          </cell>
          <cell r="B482" t="str">
            <v>رهف عبيد</v>
          </cell>
          <cell r="C482" t="str">
            <v>منصور</v>
          </cell>
          <cell r="D482" t="str">
            <v>ندا</v>
          </cell>
          <cell r="E482" t="str">
            <v>الرابعة</v>
          </cell>
        </row>
        <row r="483">
          <cell r="A483">
            <v>520384</v>
          </cell>
          <cell r="B483" t="str">
            <v>رهف فروج</v>
          </cell>
          <cell r="C483" t="str">
            <v>حسيب</v>
          </cell>
          <cell r="D483" t="str">
            <v>ثورات</v>
          </cell>
          <cell r="E483" t="str">
            <v>الثالثة</v>
          </cell>
        </row>
        <row r="484">
          <cell r="A484">
            <v>520395</v>
          </cell>
          <cell r="B484" t="str">
            <v xml:space="preserve">روان الهابط </v>
          </cell>
          <cell r="C484" t="str">
            <v xml:space="preserve">هاني </v>
          </cell>
          <cell r="D484" t="str">
            <v>ابتسام</v>
          </cell>
          <cell r="E484" t="str">
            <v>الرابعة</v>
          </cell>
          <cell r="J484" t="str">
            <v>مستنفذ فصل اول 2024-2025</v>
          </cell>
        </row>
        <row r="485">
          <cell r="A485">
            <v>520400</v>
          </cell>
          <cell r="B485" t="str">
            <v>روان سماق</v>
          </cell>
          <cell r="C485" t="str">
            <v>عامر</v>
          </cell>
          <cell r="D485" t="str">
            <v>ساميه</v>
          </cell>
          <cell r="E485" t="str">
            <v>الرابعة</v>
          </cell>
          <cell r="J485" t="str">
            <v>مستنفذ</v>
          </cell>
        </row>
        <row r="486">
          <cell r="A486">
            <v>520404</v>
          </cell>
          <cell r="B486" t="str">
            <v>روز الاسعد</v>
          </cell>
          <cell r="C486" t="str">
            <v>طلال</v>
          </cell>
          <cell r="D486" t="str">
            <v>صبحيه</v>
          </cell>
          <cell r="E486" t="str">
            <v>الثالثة</v>
          </cell>
        </row>
        <row r="487">
          <cell r="A487">
            <v>520415</v>
          </cell>
          <cell r="B487" t="str">
            <v>رولا قاسم</v>
          </cell>
          <cell r="C487" t="str">
            <v>عبد الكريم</v>
          </cell>
          <cell r="D487" t="str">
            <v>نديمه</v>
          </cell>
          <cell r="E487" t="str">
            <v>الرابعة</v>
          </cell>
          <cell r="J487" t="str">
            <v>مستنفذ</v>
          </cell>
        </row>
        <row r="488">
          <cell r="A488">
            <v>520417</v>
          </cell>
          <cell r="B488" t="str">
            <v>رولا محمد</v>
          </cell>
          <cell r="C488" t="str">
            <v>يوسف</v>
          </cell>
          <cell r="D488" t="str">
            <v>فوزي</v>
          </cell>
          <cell r="E488" t="str">
            <v>الرابعة</v>
          </cell>
        </row>
        <row r="489">
          <cell r="A489">
            <v>520436</v>
          </cell>
          <cell r="B489" t="str">
            <v xml:space="preserve">ريم حنوف </v>
          </cell>
          <cell r="C489" t="str">
            <v xml:space="preserve">علي </v>
          </cell>
          <cell r="D489" t="str">
            <v>كرام</v>
          </cell>
          <cell r="E489" t="str">
            <v>الرابعة</v>
          </cell>
        </row>
        <row r="490">
          <cell r="A490">
            <v>520448</v>
          </cell>
          <cell r="B490" t="str">
            <v xml:space="preserve">ريم مزاوي </v>
          </cell>
          <cell r="C490" t="str">
            <v>احمد</v>
          </cell>
          <cell r="D490" t="str">
            <v>رندى</v>
          </cell>
          <cell r="E490" t="str">
            <v>الثالثة</v>
          </cell>
          <cell r="J490" t="str">
            <v>مستنفذ فصل اول 2024-2025</v>
          </cell>
        </row>
        <row r="491">
          <cell r="A491">
            <v>520455</v>
          </cell>
          <cell r="B491" t="str">
            <v xml:space="preserve">ريما خلاف </v>
          </cell>
          <cell r="C491" t="str">
            <v xml:space="preserve">عفيف </v>
          </cell>
          <cell r="D491" t="str">
            <v>ساميه</v>
          </cell>
          <cell r="E491" t="str">
            <v>الرابعة</v>
          </cell>
        </row>
        <row r="492">
          <cell r="A492">
            <v>520456</v>
          </cell>
          <cell r="B492" t="str">
            <v xml:space="preserve">ريما رومية </v>
          </cell>
          <cell r="C492" t="str">
            <v xml:space="preserve">خالد </v>
          </cell>
          <cell r="D492" t="str">
            <v>نها</v>
          </cell>
          <cell r="E492" t="str">
            <v>الثانية</v>
          </cell>
          <cell r="J492" t="str">
            <v>مستنفذ</v>
          </cell>
        </row>
        <row r="493">
          <cell r="A493">
            <v>520471</v>
          </cell>
          <cell r="B493" t="str">
            <v>ريهام شمندور</v>
          </cell>
          <cell r="C493" t="str">
            <v>وحيد</v>
          </cell>
          <cell r="D493" t="str">
            <v>رغداء</v>
          </cell>
          <cell r="E493" t="str">
            <v>الرابعة حديث</v>
          </cell>
          <cell r="F493">
            <v>609</v>
          </cell>
          <cell r="G493">
            <v>208</v>
          </cell>
          <cell r="J493" t="str">
            <v>م</v>
          </cell>
        </row>
        <row r="494">
          <cell r="A494">
            <v>520474</v>
          </cell>
          <cell r="B494" t="str">
            <v>زمزم الحاج</v>
          </cell>
          <cell r="C494" t="str">
            <v>تيسير</v>
          </cell>
          <cell r="D494" t="str">
            <v>شيخه خليل</v>
          </cell>
          <cell r="E494" t="str">
            <v>الرابعة</v>
          </cell>
        </row>
        <row r="495">
          <cell r="A495">
            <v>520477</v>
          </cell>
          <cell r="B495" t="str">
            <v xml:space="preserve">زهراء صيداوي </v>
          </cell>
          <cell r="C495" t="str">
            <v xml:space="preserve">غسان </v>
          </cell>
          <cell r="D495" t="str">
            <v>صفاء</v>
          </cell>
          <cell r="E495" t="str">
            <v>الرابعة</v>
          </cell>
          <cell r="J495" t="str">
            <v>مستنفذ</v>
          </cell>
        </row>
        <row r="496">
          <cell r="A496">
            <v>520485</v>
          </cell>
          <cell r="B496" t="str">
            <v>زهرية العمري</v>
          </cell>
          <cell r="C496" t="str">
            <v>نبيل</v>
          </cell>
          <cell r="D496" t="str">
            <v>نادره</v>
          </cell>
          <cell r="E496" t="str">
            <v>الثانية</v>
          </cell>
          <cell r="J496" t="str">
            <v>مستنفذ</v>
          </cell>
        </row>
        <row r="497">
          <cell r="A497">
            <v>520488</v>
          </cell>
          <cell r="B497" t="str">
            <v xml:space="preserve">زينب احمد </v>
          </cell>
          <cell r="C497" t="str">
            <v xml:space="preserve">عبد العزيز </v>
          </cell>
          <cell r="D497" t="str">
            <v>كوثر</v>
          </cell>
          <cell r="E497" t="str">
            <v>الرابعة حديث</v>
          </cell>
          <cell r="F497">
            <v>507</v>
          </cell>
          <cell r="G497">
            <v>509</v>
          </cell>
          <cell r="H497">
            <v>205</v>
          </cell>
          <cell r="J497" t="str">
            <v>م</v>
          </cell>
        </row>
        <row r="498">
          <cell r="A498">
            <v>520492</v>
          </cell>
          <cell r="B498" t="str">
            <v xml:space="preserve">زينب الدغلي </v>
          </cell>
          <cell r="C498" t="str">
            <v xml:space="preserve">احمد </v>
          </cell>
          <cell r="D498" t="str">
            <v>اماني</v>
          </cell>
          <cell r="E498" t="str">
            <v>الرابعة</v>
          </cell>
        </row>
        <row r="499">
          <cell r="A499">
            <v>520494</v>
          </cell>
          <cell r="B499" t="str">
            <v>زينب الكردي</v>
          </cell>
          <cell r="C499" t="str">
            <v>ياسر</v>
          </cell>
          <cell r="D499" t="str">
            <v>منى</v>
          </cell>
          <cell r="E499" t="str">
            <v>الرابعة حديث</v>
          </cell>
          <cell r="F499">
            <v>507</v>
          </cell>
          <cell r="G499">
            <v>609</v>
          </cell>
          <cell r="H499">
            <v>309</v>
          </cell>
          <cell r="I499">
            <v>204</v>
          </cell>
          <cell r="J499" t="str">
            <v>م</v>
          </cell>
        </row>
        <row r="500">
          <cell r="A500">
            <v>520497</v>
          </cell>
          <cell r="B500" t="str">
            <v>زينب سعدة</v>
          </cell>
          <cell r="C500" t="str">
            <v>اسماعيل</v>
          </cell>
          <cell r="D500" t="str">
            <v>فاطمه</v>
          </cell>
          <cell r="E500" t="str">
            <v>الثالثة</v>
          </cell>
        </row>
        <row r="501">
          <cell r="A501">
            <v>520506</v>
          </cell>
          <cell r="B501" t="str">
            <v>سارة السليمان</v>
          </cell>
          <cell r="C501" t="str">
            <v>محمود</v>
          </cell>
          <cell r="D501" t="str">
            <v>زينات</v>
          </cell>
          <cell r="E501" t="str">
            <v>الرابعة</v>
          </cell>
        </row>
        <row r="502">
          <cell r="A502">
            <v>520508</v>
          </cell>
          <cell r="B502" t="str">
            <v>سارة تللو</v>
          </cell>
          <cell r="C502" t="str">
            <v>خلدون</v>
          </cell>
          <cell r="D502" t="str">
            <v>سوزي</v>
          </cell>
          <cell r="E502" t="str">
            <v>الرابعة</v>
          </cell>
        </row>
        <row r="503">
          <cell r="A503">
            <v>520509</v>
          </cell>
          <cell r="B503" t="str">
            <v>سارة عزام</v>
          </cell>
          <cell r="C503" t="str">
            <v>صلاح الدين</v>
          </cell>
          <cell r="D503" t="str">
            <v>اناهيد</v>
          </cell>
          <cell r="E503" t="str">
            <v>الرابعة</v>
          </cell>
        </row>
        <row r="504">
          <cell r="A504">
            <v>520520</v>
          </cell>
          <cell r="B504" t="str">
            <v>ساندي قاسم</v>
          </cell>
          <cell r="C504" t="str">
            <v>احمد</v>
          </cell>
          <cell r="D504" t="str">
            <v>نوفه</v>
          </cell>
          <cell r="E504" t="str">
            <v>الثالثة</v>
          </cell>
          <cell r="J504" t="str">
            <v>مستنفذ</v>
          </cell>
        </row>
        <row r="505">
          <cell r="A505">
            <v>520541</v>
          </cell>
          <cell r="B505" t="str">
            <v>سلوى البشاش</v>
          </cell>
          <cell r="C505" t="str">
            <v>عصام</v>
          </cell>
          <cell r="D505" t="str">
            <v>سلمى</v>
          </cell>
          <cell r="E505" t="str">
            <v>الثالثة</v>
          </cell>
        </row>
        <row r="506">
          <cell r="A506">
            <v>520541</v>
          </cell>
          <cell r="B506" t="str">
            <v>سلوى البشاش</v>
          </cell>
          <cell r="C506" t="str">
            <v>عصام</v>
          </cell>
          <cell r="D506" t="str">
            <v>سلمى الحسني</v>
          </cell>
          <cell r="E506" t="str">
            <v>الثالثة</v>
          </cell>
        </row>
        <row r="507">
          <cell r="A507">
            <v>520542</v>
          </cell>
          <cell r="B507" t="str">
            <v>سما الحلواني</v>
          </cell>
          <cell r="C507" t="str">
            <v>رياض</v>
          </cell>
          <cell r="D507" t="str">
            <v>هدى</v>
          </cell>
          <cell r="E507" t="str">
            <v>الرابعة</v>
          </cell>
        </row>
        <row r="508">
          <cell r="A508">
            <v>520544</v>
          </cell>
          <cell r="B508" t="str">
            <v xml:space="preserve">سماح الرفاعي </v>
          </cell>
          <cell r="C508" t="str">
            <v xml:space="preserve">محمد طالب </v>
          </cell>
          <cell r="D508" t="str">
            <v>هيام</v>
          </cell>
          <cell r="E508" t="str">
            <v>الرابعة</v>
          </cell>
        </row>
        <row r="509">
          <cell r="A509">
            <v>520557</v>
          </cell>
          <cell r="B509" t="str">
            <v>سمر عطايا</v>
          </cell>
          <cell r="C509" t="str">
            <v>وليد</v>
          </cell>
          <cell r="D509" t="str">
            <v>نايفة</v>
          </cell>
          <cell r="E509" t="str">
            <v>الثالثة</v>
          </cell>
        </row>
        <row r="510">
          <cell r="A510">
            <v>520584</v>
          </cell>
          <cell r="B510" t="str">
            <v>سهى زين العابدين</v>
          </cell>
          <cell r="C510" t="str">
            <v>ياسر</v>
          </cell>
          <cell r="D510" t="str">
            <v>ريمه</v>
          </cell>
          <cell r="E510" t="str">
            <v>الثالثة</v>
          </cell>
        </row>
        <row r="511">
          <cell r="A511">
            <v>520585</v>
          </cell>
          <cell r="B511" t="str">
            <v>اية الحرفوش</v>
          </cell>
          <cell r="C511" t="str">
            <v>ايمن</v>
          </cell>
          <cell r="E511" t="str">
            <v>الثالثة</v>
          </cell>
        </row>
        <row r="512">
          <cell r="A512">
            <v>520601</v>
          </cell>
          <cell r="B512" t="str">
            <v>سوزان ماليل</v>
          </cell>
          <cell r="C512" t="str">
            <v>عمر</v>
          </cell>
          <cell r="D512" t="str">
            <v>عائشه</v>
          </cell>
          <cell r="E512" t="str">
            <v>الثالثة</v>
          </cell>
        </row>
        <row r="513">
          <cell r="A513">
            <v>520624</v>
          </cell>
          <cell r="B513" t="str">
            <v xml:space="preserve">شروق النصار </v>
          </cell>
          <cell r="C513" t="str">
            <v xml:space="preserve">ناجي </v>
          </cell>
          <cell r="D513" t="str">
            <v>كوثر</v>
          </cell>
          <cell r="E513" t="str">
            <v>الرابعة</v>
          </cell>
        </row>
        <row r="514">
          <cell r="A514">
            <v>520625</v>
          </cell>
          <cell r="B514" t="str">
            <v>شروق عبد الرحمن</v>
          </cell>
          <cell r="C514" t="str">
            <v>نبيل</v>
          </cell>
          <cell r="D514" t="str">
            <v>اديبة</v>
          </cell>
          <cell r="E514" t="str">
            <v>الرابعة</v>
          </cell>
          <cell r="J514" t="str">
            <v>مستنفذ فصل اول 2024-2025</v>
          </cell>
        </row>
        <row r="515">
          <cell r="A515">
            <v>520627</v>
          </cell>
          <cell r="B515" t="str">
            <v>شروق ياسين</v>
          </cell>
          <cell r="C515" t="str">
            <v>ماهر</v>
          </cell>
          <cell r="D515" t="str">
            <v>زينب</v>
          </cell>
          <cell r="E515" t="str">
            <v>الثالثة</v>
          </cell>
        </row>
        <row r="516">
          <cell r="A516">
            <v>520657</v>
          </cell>
          <cell r="B516" t="str">
            <v>صفاء حسين</v>
          </cell>
          <cell r="C516" t="str">
            <v>محمد</v>
          </cell>
          <cell r="E516" t="str">
            <v>الثانية</v>
          </cell>
        </row>
        <row r="517">
          <cell r="A517">
            <v>520703</v>
          </cell>
          <cell r="B517" t="str">
            <v>عفراء حمود</v>
          </cell>
          <cell r="C517" t="str">
            <v>صالح</v>
          </cell>
          <cell r="D517" t="str">
            <v>مفيده</v>
          </cell>
          <cell r="E517" t="str">
            <v>الثالثة</v>
          </cell>
        </row>
        <row r="518">
          <cell r="A518">
            <v>520717</v>
          </cell>
          <cell r="B518" t="str">
            <v xml:space="preserve">علا محفوض </v>
          </cell>
          <cell r="C518" t="str">
            <v xml:space="preserve">علاء الدين </v>
          </cell>
          <cell r="D518" t="str">
            <v>ادلينا</v>
          </cell>
          <cell r="E518" t="str">
            <v>الرابعة</v>
          </cell>
          <cell r="J518" t="str">
            <v>مستنفذ</v>
          </cell>
        </row>
        <row r="519">
          <cell r="A519">
            <v>520720</v>
          </cell>
          <cell r="B519" t="str">
            <v xml:space="preserve">علا يوسف </v>
          </cell>
          <cell r="C519" t="str">
            <v>محمود</v>
          </cell>
          <cell r="D519" t="str">
            <v>ظبيه</v>
          </cell>
          <cell r="E519" t="str">
            <v>الرابعة</v>
          </cell>
        </row>
        <row r="520">
          <cell r="A520">
            <v>520742</v>
          </cell>
          <cell r="B520" t="str">
            <v xml:space="preserve">غالية المليحاني </v>
          </cell>
          <cell r="C520" t="str">
            <v xml:space="preserve">محمود </v>
          </cell>
          <cell r="D520" t="str">
            <v>ابتسام</v>
          </cell>
          <cell r="E520" t="str">
            <v>الرابعة</v>
          </cell>
          <cell r="J520" t="str">
            <v>مستنفذ فصل اول 2024-2025</v>
          </cell>
        </row>
        <row r="521">
          <cell r="A521">
            <v>520747</v>
          </cell>
          <cell r="B521" t="str">
            <v>غزل احمد</v>
          </cell>
          <cell r="C521" t="str">
            <v>نبيل</v>
          </cell>
          <cell r="D521" t="str">
            <v>اعتدال</v>
          </cell>
          <cell r="E521" t="str">
            <v>الرابعة</v>
          </cell>
          <cell r="J521" t="str">
            <v>مستنفذ</v>
          </cell>
        </row>
        <row r="522">
          <cell r="A522">
            <v>520750</v>
          </cell>
          <cell r="B522" t="str">
            <v>غزل حلواني</v>
          </cell>
          <cell r="C522" t="str">
            <v>جمال</v>
          </cell>
          <cell r="D522" t="str">
            <v>فاتنه</v>
          </cell>
          <cell r="E522" t="str">
            <v>الثالثة</v>
          </cell>
        </row>
        <row r="523">
          <cell r="A523">
            <v>520751</v>
          </cell>
          <cell r="B523" t="str">
            <v xml:space="preserve">غزل قيروط </v>
          </cell>
          <cell r="C523" t="str">
            <v xml:space="preserve">نجدت </v>
          </cell>
          <cell r="D523" t="str">
            <v>ايتسام</v>
          </cell>
          <cell r="E523" t="str">
            <v>الرابعة</v>
          </cell>
        </row>
        <row r="524">
          <cell r="A524">
            <v>520756</v>
          </cell>
          <cell r="B524" t="str">
            <v xml:space="preserve">غفران الاشقر </v>
          </cell>
          <cell r="C524" t="str">
            <v xml:space="preserve">محمد امين </v>
          </cell>
          <cell r="D524" t="str">
            <v>عائشة</v>
          </cell>
          <cell r="E524" t="str">
            <v>الرابعة</v>
          </cell>
          <cell r="J524" t="str">
            <v>مستنفذ فصل اول 2024-2025</v>
          </cell>
        </row>
        <row r="525">
          <cell r="A525">
            <v>520776</v>
          </cell>
          <cell r="B525" t="str">
            <v>غيداء جبر</v>
          </cell>
          <cell r="C525" t="str">
            <v xml:space="preserve">زهير </v>
          </cell>
          <cell r="D525" t="str">
            <v>فائزه</v>
          </cell>
          <cell r="E525" t="str">
            <v>الرابعة</v>
          </cell>
        </row>
        <row r="526">
          <cell r="A526">
            <v>520777</v>
          </cell>
          <cell r="B526" t="str">
            <v>غيداء حسن</v>
          </cell>
          <cell r="C526" t="str">
            <v>سلامة</v>
          </cell>
          <cell r="D526" t="str">
            <v>ناديه</v>
          </cell>
          <cell r="E526" t="str">
            <v>الثالثة</v>
          </cell>
        </row>
        <row r="527">
          <cell r="A527">
            <v>520787</v>
          </cell>
          <cell r="B527" t="str">
            <v xml:space="preserve">فاطمة الابرص </v>
          </cell>
          <cell r="C527" t="str">
            <v xml:space="preserve">عد المجيد </v>
          </cell>
          <cell r="D527" t="str">
            <v>هيام</v>
          </cell>
          <cell r="E527" t="str">
            <v>الرابعة حديث</v>
          </cell>
          <cell r="F527">
            <v>507</v>
          </cell>
          <cell r="G527">
            <v>403</v>
          </cell>
          <cell r="H527">
            <v>106</v>
          </cell>
          <cell r="I527">
            <v>207</v>
          </cell>
          <cell r="J527" t="str">
            <v>م</v>
          </cell>
        </row>
        <row r="528">
          <cell r="A528">
            <v>520793</v>
          </cell>
          <cell r="B528" t="str">
            <v xml:space="preserve">فاطمة تقي </v>
          </cell>
          <cell r="C528" t="str">
            <v xml:space="preserve">محمد شريف </v>
          </cell>
          <cell r="D528" t="str">
            <v>سكينه</v>
          </cell>
          <cell r="E528" t="str">
            <v>الرابعة</v>
          </cell>
        </row>
        <row r="529">
          <cell r="A529">
            <v>520800</v>
          </cell>
          <cell r="B529" t="str">
            <v>فاطمه عبد الله</v>
          </cell>
          <cell r="C529" t="str">
            <v>محمد</v>
          </cell>
          <cell r="D529" t="str">
            <v>جواهر</v>
          </cell>
          <cell r="E529" t="str">
            <v>الثالثة</v>
          </cell>
        </row>
        <row r="530">
          <cell r="A530">
            <v>520804</v>
          </cell>
          <cell r="B530" t="str">
            <v>فاطمه فهد</v>
          </cell>
          <cell r="C530" t="str">
            <v>سليمان</v>
          </cell>
          <cell r="D530" t="str">
            <v>فهميه</v>
          </cell>
          <cell r="E530" t="str">
            <v>الرابعة</v>
          </cell>
        </row>
        <row r="531">
          <cell r="A531">
            <v>520810</v>
          </cell>
          <cell r="B531" t="str">
            <v xml:space="preserve">فاطمه المصري </v>
          </cell>
          <cell r="C531" t="str">
            <v xml:space="preserve">حسن </v>
          </cell>
          <cell r="D531" t="str">
            <v>امل</v>
          </cell>
          <cell r="E531" t="str">
            <v>الرابعة</v>
          </cell>
        </row>
        <row r="532">
          <cell r="A532">
            <v>520818</v>
          </cell>
          <cell r="B532" t="str">
            <v>فدوى مان الدين نصر</v>
          </cell>
          <cell r="C532" t="str">
            <v>ذوقان</v>
          </cell>
          <cell r="D532" t="str">
            <v>سوسن</v>
          </cell>
          <cell r="E532" t="str">
            <v>الثانية</v>
          </cell>
          <cell r="J532" t="str">
            <v>مستنفذ</v>
          </cell>
        </row>
        <row r="533">
          <cell r="A533">
            <v>520826</v>
          </cell>
          <cell r="B533" t="str">
            <v xml:space="preserve">فرح عجوز </v>
          </cell>
          <cell r="C533" t="str">
            <v xml:space="preserve">يحيى </v>
          </cell>
          <cell r="D533" t="str">
            <v>فايزه</v>
          </cell>
          <cell r="E533" t="str">
            <v>الرابعة</v>
          </cell>
        </row>
        <row r="534">
          <cell r="A534">
            <v>520828</v>
          </cell>
          <cell r="B534" t="str">
            <v xml:space="preserve">فرح فطوم </v>
          </cell>
          <cell r="C534" t="str">
            <v>نضال</v>
          </cell>
          <cell r="D534" t="str">
            <v>دلال</v>
          </cell>
          <cell r="E534" t="str">
            <v>الثالثة</v>
          </cell>
        </row>
        <row r="535">
          <cell r="A535">
            <v>520833</v>
          </cell>
          <cell r="B535" t="str">
            <v xml:space="preserve">فردوس البديوي </v>
          </cell>
          <cell r="C535" t="str">
            <v xml:space="preserve">موسى </v>
          </cell>
          <cell r="D535" t="str">
            <v>فائزة</v>
          </cell>
          <cell r="E535" t="str">
            <v>الرابعة</v>
          </cell>
          <cell r="J535" t="str">
            <v>مستنفذ</v>
          </cell>
        </row>
        <row r="536">
          <cell r="A536">
            <v>520842</v>
          </cell>
          <cell r="B536" t="str">
            <v xml:space="preserve">فلورين حمزة </v>
          </cell>
          <cell r="C536" t="str">
            <v xml:space="preserve">فريد </v>
          </cell>
          <cell r="D536" t="str">
            <v>فداء</v>
          </cell>
          <cell r="E536" t="str">
            <v>الرابعة</v>
          </cell>
        </row>
        <row r="537">
          <cell r="A537">
            <v>520850</v>
          </cell>
          <cell r="B537" t="str">
            <v>كاترين هلاله</v>
          </cell>
          <cell r="C537" t="str">
            <v>الياس</v>
          </cell>
          <cell r="D537" t="str">
            <v>منرفا</v>
          </cell>
          <cell r="E537" t="str">
            <v>الثالثة</v>
          </cell>
          <cell r="J537" t="str">
            <v>مستنفذ</v>
          </cell>
        </row>
        <row r="538">
          <cell r="A538">
            <v>520851</v>
          </cell>
          <cell r="B538" t="str">
            <v>كاتيا غيث</v>
          </cell>
          <cell r="C538" t="str">
            <v>انطوان</v>
          </cell>
          <cell r="D538" t="str">
            <v>جورجيت</v>
          </cell>
          <cell r="E538" t="str">
            <v>الرابعة</v>
          </cell>
        </row>
        <row r="539">
          <cell r="A539">
            <v>520854</v>
          </cell>
          <cell r="B539" t="str">
            <v>كريستين دعيبس</v>
          </cell>
          <cell r="C539" t="str">
            <v>مشيل</v>
          </cell>
          <cell r="D539" t="str">
            <v>نيلي</v>
          </cell>
          <cell r="E539" t="str">
            <v>الثالثة</v>
          </cell>
        </row>
        <row r="540">
          <cell r="A540">
            <v>520882</v>
          </cell>
          <cell r="B540" t="str">
            <v xml:space="preserve">لجين يونس </v>
          </cell>
          <cell r="C540" t="str">
            <v xml:space="preserve">مامون </v>
          </cell>
          <cell r="D540" t="str">
            <v>سماح</v>
          </cell>
          <cell r="E540" t="str">
            <v>الثالثة</v>
          </cell>
        </row>
        <row r="541">
          <cell r="A541">
            <v>520896</v>
          </cell>
          <cell r="B541" t="str">
            <v xml:space="preserve">لميس حتاحت </v>
          </cell>
          <cell r="C541" t="str">
            <v xml:space="preserve">ممدوح </v>
          </cell>
          <cell r="D541" t="str">
            <v>منال</v>
          </cell>
          <cell r="E541" t="str">
            <v>الرابعة</v>
          </cell>
          <cell r="J541" t="str">
            <v>مستنفذ</v>
          </cell>
        </row>
        <row r="542">
          <cell r="A542">
            <v>520904</v>
          </cell>
          <cell r="B542" t="str">
            <v xml:space="preserve">ليال اسمندر </v>
          </cell>
          <cell r="C542" t="str">
            <v xml:space="preserve">يوسف </v>
          </cell>
          <cell r="D542" t="str">
            <v>هند</v>
          </cell>
          <cell r="E542" t="str">
            <v>الرابعة</v>
          </cell>
        </row>
        <row r="543">
          <cell r="A543">
            <v>520916</v>
          </cell>
          <cell r="B543" t="str">
            <v xml:space="preserve">لين عز الدين </v>
          </cell>
          <cell r="C543" t="str">
            <v xml:space="preserve">سامي </v>
          </cell>
          <cell r="D543" t="str">
            <v>منور</v>
          </cell>
          <cell r="E543" t="str">
            <v>الرابعة</v>
          </cell>
          <cell r="J543" t="str">
            <v>مستنفذ</v>
          </cell>
        </row>
        <row r="544">
          <cell r="A544">
            <v>520921</v>
          </cell>
          <cell r="B544" t="str">
            <v>لينا حقي</v>
          </cell>
          <cell r="C544" t="str">
            <v xml:space="preserve">محمد ياسر </v>
          </cell>
          <cell r="D544" t="str">
            <v>نبيلة</v>
          </cell>
          <cell r="E544" t="str">
            <v>الثالثة</v>
          </cell>
          <cell r="J544" t="str">
            <v>مستنفذ فصل اول 2024-2025</v>
          </cell>
        </row>
        <row r="545">
          <cell r="A545">
            <v>520935</v>
          </cell>
          <cell r="B545" t="str">
            <v xml:space="preserve">ماسة عربي كاتبي </v>
          </cell>
          <cell r="C545" t="str">
            <v>واثق</v>
          </cell>
          <cell r="D545" t="str">
            <v>علياء</v>
          </cell>
          <cell r="E545" t="str">
            <v>الرابعة</v>
          </cell>
        </row>
        <row r="546">
          <cell r="A546">
            <v>520968</v>
          </cell>
          <cell r="B546" t="str">
            <v>مرام غواش</v>
          </cell>
          <cell r="C546" t="str">
            <v>جهاد</v>
          </cell>
          <cell r="D546" t="str">
            <v>عليه</v>
          </cell>
          <cell r="E546" t="str">
            <v>الرابعة</v>
          </cell>
        </row>
        <row r="547">
          <cell r="A547">
            <v>520995</v>
          </cell>
          <cell r="B547" t="str">
            <v xml:space="preserve">مروى مهاوش </v>
          </cell>
          <cell r="C547" t="str">
            <v xml:space="preserve">فوزي </v>
          </cell>
          <cell r="D547" t="str">
            <v>حمدة</v>
          </cell>
          <cell r="E547" t="str">
            <v>الرابعة</v>
          </cell>
        </row>
        <row r="548">
          <cell r="A548">
            <v>520996</v>
          </cell>
          <cell r="B548" t="str">
            <v xml:space="preserve">مريانا سلمان </v>
          </cell>
          <cell r="C548" t="str">
            <v xml:space="preserve">علي </v>
          </cell>
          <cell r="D548" t="str">
            <v>امل</v>
          </cell>
          <cell r="E548" t="str">
            <v>الرابعة</v>
          </cell>
        </row>
        <row r="549">
          <cell r="A549">
            <v>520998</v>
          </cell>
          <cell r="B549" t="str">
            <v xml:space="preserve">مريم الحلبي </v>
          </cell>
          <cell r="C549" t="str">
            <v xml:space="preserve">محمد </v>
          </cell>
          <cell r="D549" t="str">
            <v>فاطمه</v>
          </cell>
          <cell r="E549" t="str">
            <v>الثالثة</v>
          </cell>
        </row>
        <row r="550">
          <cell r="A550">
            <v>521006</v>
          </cell>
          <cell r="B550" t="str">
            <v>مريم شمس الدين</v>
          </cell>
          <cell r="C550" t="str">
            <v xml:space="preserve">بشير </v>
          </cell>
          <cell r="D550" t="str">
            <v>فتحيه</v>
          </cell>
          <cell r="E550" t="str">
            <v>الثالثة</v>
          </cell>
        </row>
        <row r="551">
          <cell r="A551">
            <v>521014</v>
          </cell>
          <cell r="B551" t="str">
            <v xml:space="preserve">مضى ابراهيم </v>
          </cell>
          <cell r="C551" t="str">
            <v xml:space="preserve">هيثم </v>
          </cell>
          <cell r="D551" t="str">
            <v>شفيقة</v>
          </cell>
          <cell r="E551" t="str">
            <v>الثانية</v>
          </cell>
          <cell r="J551" t="str">
            <v>مستنفذ</v>
          </cell>
        </row>
        <row r="552">
          <cell r="A552">
            <v>521022</v>
          </cell>
          <cell r="B552" t="str">
            <v xml:space="preserve">منار قاسم </v>
          </cell>
          <cell r="C552" t="str">
            <v>محمد</v>
          </cell>
          <cell r="D552" t="str">
            <v>فاطمه</v>
          </cell>
          <cell r="E552" t="str">
            <v>الثالثة</v>
          </cell>
        </row>
        <row r="553">
          <cell r="A553">
            <v>521027</v>
          </cell>
          <cell r="B553" t="str">
            <v xml:space="preserve">منال الفهد </v>
          </cell>
          <cell r="C553" t="str">
            <v>عبد الوهاب</v>
          </cell>
          <cell r="D553" t="str">
            <v>عائشة</v>
          </cell>
          <cell r="E553" t="str">
            <v>الرابعة</v>
          </cell>
          <cell r="J553" t="str">
            <v>مستنفذ</v>
          </cell>
        </row>
        <row r="554">
          <cell r="A554">
            <v>521046</v>
          </cell>
          <cell r="B554" t="str">
            <v xml:space="preserve">منى عز الدين </v>
          </cell>
          <cell r="C554" t="str">
            <v xml:space="preserve">بشير </v>
          </cell>
          <cell r="D554" t="str">
            <v>اميره</v>
          </cell>
          <cell r="E554" t="str">
            <v>الثالثة</v>
          </cell>
        </row>
        <row r="555">
          <cell r="A555">
            <v>521053</v>
          </cell>
          <cell r="B555" t="str">
            <v xml:space="preserve">مها خورشيد </v>
          </cell>
          <cell r="C555" t="str">
            <v xml:space="preserve">عبدالله </v>
          </cell>
          <cell r="D555" t="str">
            <v>امنه</v>
          </cell>
          <cell r="E555" t="str">
            <v>الرابعة</v>
          </cell>
        </row>
        <row r="556">
          <cell r="A556">
            <v>521069</v>
          </cell>
          <cell r="B556" t="str">
            <v>مياس نونو</v>
          </cell>
          <cell r="C556" t="str">
            <v>محمد</v>
          </cell>
          <cell r="D556" t="str">
            <v>ابتسام</v>
          </cell>
          <cell r="E556" t="str">
            <v>الثالثة</v>
          </cell>
        </row>
        <row r="557">
          <cell r="A557">
            <v>521077</v>
          </cell>
          <cell r="B557" t="str">
            <v xml:space="preserve">ميس البدي </v>
          </cell>
          <cell r="C557" t="str">
            <v>محمد</v>
          </cell>
          <cell r="D557" t="str">
            <v>امينه</v>
          </cell>
          <cell r="E557" t="str">
            <v>الثالثة</v>
          </cell>
        </row>
        <row r="558">
          <cell r="A558">
            <v>521084</v>
          </cell>
          <cell r="B558" t="str">
            <v xml:space="preserve">ميساء الحاج علي </v>
          </cell>
          <cell r="C558" t="str">
            <v xml:space="preserve">فؤاد </v>
          </cell>
          <cell r="D558" t="str">
            <v>فاطمه</v>
          </cell>
          <cell r="E558" t="str">
            <v>الرابعة حديث</v>
          </cell>
          <cell r="F558">
            <v>505</v>
          </cell>
          <cell r="G558">
            <v>609</v>
          </cell>
          <cell r="H558">
            <v>406</v>
          </cell>
          <cell r="J558" t="str">
            <v>م</v>
          </cell>
        </row>
        <row r="559">
          <cell r="A559">
            <v>521119</v>
          </cell>
          <cell r="B559" t="str">
            <v xml:space="preserve">نداء سمير </v>
          </cell>
          <cell r="C559" t="str">
            <v xml:space="preserve">مصطفى </v>
          </cell>
          <cell r="D559" t="str">
            <v>سعاد</v>
          </cell>
          <cell r="E559" t="str">
            <v>الرابعة</v>
          </cell>
        </row>
        <row r="560">
          <cell r="A560">
            <v>521140</v>
          </cell>
          <cell r="B560" t="str">
            <v xml:space="preserve">نسرين يوسف </v>
          </cell>
          <cell r="C560" t="str">
            <v xml:space="preserve">حبيب </v>
          </cell>
          <cell r="D560" t="str">
            <v>هدى</v>
          </cell>
          <cell r="E560" t="str">
            <v>الرابعة</v>
          </cell>
        </row>
        <row r="561">
          <cell r="A561">
            <v>521143</v>
          </cell>
          <cell r="B561" t="str">
            <v xml:space="preserve">نعيمة ونوس </v>
          </cell>
          <cell r="C561" t="str">
            <v xml:space="preserve">نزار </v>
          </cell>
          <cell r="D561" t="str">
            <v>رمزه</v>
          </cell>
          <cell r="E561" t="str">
            <v>الرابعة</v>
          </cell>
          <cell r="J561" t="str">
            <v>مستنفذ</v>
          </cell>
        </row>
        <row r="562">
          <cell r="A562">
            <v>521155</v>
          </cell>
          <cell r="B562" t="str">
            <v>نور ابراهيم</v>
          </cell>
          <cell r="C562" t="str">
            <v xml:space="preserve">سهيل </v>
          </cell>
          <cell r="D562" t="str">
            <v>اسيه</v>
          </cell>
          <cell r="E562" t="str">
            <v>الرابعة</v>
          </cell>
          <cell r="J562" t="str">
            <v>مستنفذ</v>
          </cell>
        </row>
        <row r="563">
          <cell r="A563">
            <v>521160</v>
          </cell>
          <cell r="B563" t="str">
            <v xml:space="preserve">نور الباشا </v>
          </cell>
          <cell r="C563" t="str">
            <v xml:space="preserve">مصطفى </v>
          </cell>
          <cell r="D563" t="str">
            <v>خوله</v>
          </cell>
          <cell r="E563" t="str">
            <v>الثانية</v>
          </cell>
          <cell r="J563" t="str">
            <v>مستنفذ</v>
          </cell>
        </row>
        <row r="564">
          <cell r="A564">
            <v>521166</v>
          </cell>
          <cell r="B564" t="str">
            <v xml:space="preserve">نور الصفدي </v>
          </cell>
          <cell r="C564" t="str">
            <v xml:space="preserve">محمد ياسر </v>
          </cell>
          <cell r="D564" t="str">
            <v>حنان</v>
          </cell>
          <cell r="E564" t="str">
            <v>الرابعة</v>
          </cell>
          <cell r="J564" t="str">
            <v>مستنفذ</v>
          </cell>
        </row>
        <row r="565">
          <cell r="A565">
            <v>521179</v>
          </cell>
          <cell r="B565" t="str">
            <v>نور جان غايري</v>
          </cell>
          <cell r="C565" t="str">
            <v>ياسر</v>
          </cell>
          <cell r="D565" t="str">
            <v>امينة</v>
          </cell>
          <cell r="E565" t="str">
            <v>الرابعة</v>
          </cell>
        </row>
        <row r="566">
          <cell r="A566">
            <v>521180</v>
          </cell>
          <cell r="B566" t="str">
            <v>نور جبر</v>
          </cell>
          <cell r="C566" t="str">
            <v>محمد</v>
          </cell>
          <cell r="D566" t="str">
            <v>رجاء</v>
          </cell>
          <cell r="E566" t="str">
            <v>الثالثة</v>
          </cell>
          <cell r="J566" t="str">
            <v>مستنفذ</v>
          </cell>
        </row>
        <row r="567">
          <cell r="A567">
            <v>521186</v>
          </cell>
          <cell r="B567" t="str">
            <v>نور عبد الفتاح</v>
          </cell>
          <cell r="C567" t="str">
            <v>وليد</v>
          </cell>
          <cell r="D567" t="str">
            <v>فاطمة</v>
          </cell>
          <cell r="E567" t="str">
            <v>الرابعة</v>
          </cell>
          <cell r="J567" t="str">
            <v>مستنفذ</v>
          </cell>
        </row>
        <row r="568">
          <cell r="A568">
            <v>521203</v>
          </cell>
          <cell r="B568" t="str">
            <v>نورا قباقيبي</v>
          </cell>
          <cell r="C568" t="str">
            <v>رفيق</v>
          </cell>
          <cell r="D568" t="str">
            <v>ناريمان</v>
          </cell>
          <cell r="E568" t="str">
            <v>الثانية</v>
          </cell>
          <cell r="J568" t="str">
            <v>مستنفذ</v>
          </cell>
        </row>
        <row r="569">
          <cell r="A569">
            <v>521211</v>
          </cell>
          <cell r="B569" t="str">
            <v>نيفين السيد</v>
          </cell>
          <cell r="C569" t="str">
            <v>منير</v>
          </cell>
          <cell r="D569" t="str">
            <v>انصاف</v>
          </cell>
          <cell r="E569" t="str">
            <v>الثالثة</v>
          </cell>
        </row>
        <row r="570">
          <cell r="A570">
            <v>521214</v>
          </cell>
          <cell r="B570" t="str">
            <v>هاجرالجبان</v>
          </cell>
          <cell r="C570" t="str">
            <v>ايمن</v>
          </cell>
          <cell r="D570" t="str">
            <v>اماني</v>
          </cell>
          <cell r="E570" t="str">
            <v>الرابعة</v>
          </cell>
        </row>
        <row r="571">
          <cell r="A571">
            <v>521219</v>
          </cell>
          <cell r="B571" t="str">
            <v>هانية الهدهد</v>
          </cell>
          <cell r="C571" t="str">
            <v xml:space="preserve">محمد سعيد </v>
          </cell>
          <cell r="D571" t="str">
            <v>بنان</v>
          </cell>
          <cell r="E571" t="str">
            <v>الثالثة</v>
          </cell>
        </row>
        <row r="572">
          <cell r="A572">
            <v>521236</v>
          </cell>
          <cell r="B572" t="str">
            <v>هبة دعبول</v>
          </cell>
          <cell r="C572" t="str">
            <v>هيثم</v>
          </cell>
          <cell r="D572" t="str">
            <v>نداء</v>
          </cell>
          <cell r="E572" t="str">
            <v>الثالثة</v>
          </cell>
        </row>
        <row r="573">
          <cell r="A573">
            <v>521241</v>
          </cell>
          <cell r="B573" t="str">
            <v>هبة عبد النبي</v>
          </cell>
          <cell r="C573" t="str">
            <v>قاسم</v>
          </cell>
          <cell r="D573" t="str">
            <v>فاطمة</v>
          </cell>
          <cell r="E573" t="str">
            <v>الرابعة</v>
          </cell>
        </row>
        <row r="574">
          <cell r="A574">
            <v>521258</v>
          </cell>
          <cell r="B574" t="str">
            <v>هدى بزازة</v>
          </cell>
          <cell r="C574" t="str">
            <v>محمد عدنان</v>
          </cell>
          <cell r="D574" t="str">
            <v>سمر</v>
          </cell>
          <cell r="E574" t="str">
            <v>الرابعة</v>
          </cell>
        </row>
        <row r="575">
          <cell r="A575">
            <v>521262</v>
          </cell>
          <cell r="B575" t="str">
            <v xml:space="preserve">هدى قطب </v>
          </cell>
          <cell r="C575" t="str">
            <v xml:space="preserve">محمد نبيل </v>
          </cell>
          <cell r="D575" t="str">
            <v>هنا</v>
          </cell>
          <cell r="E575" t="str">
            <v>الرابعة</v>
          </cell>
          <cell r="J575" t="str">
            <v>مستنفذ فصل اول 2024-2025</v>
          </cell>
        </row>
        <row r="576">
          <cell r="A576">
            <v>521268</v>
          </cell>
          <cell r="B576" t="str">
            <v xml:space="preserve">هديل برغلة </v>
          </cell>
          <cell r="C576" t="str">
            <v>عزو</v>
          </cell>
          <cell r="D576" t="str">
            <v>امنة</v>
          </cell>
          <cell r="E576" t="str">
            <v>الرابعة</v>
          </cell>
          <cell r="J576" t="str">
            <v>مستنفذ</v>
          </cell>
        </row>
        <row r="577">
          <cell r="A577">
            <v>521274</v>
          </cell>
          <cell r="B577" t="str">
            <v xml:space="preserve">هديل كشيك </v>
          </cell>
          <cell r="C577" t="str">
            <v xml:space="preserve">يوسف </v>
          </cell>
          <cell r="D577" t="str">
            <v>فيروز</v>
          </cell>
          <cell r="E577" t="str">
            <v>الثالثة</v>
          </cell>
        </row>
        <row r="578">
          <cell r="A578">
            <v>521286</v>
          </cell>
          <cell r="B578" t="str">
            <v xml:space="preserve">هناء محمد </v>
          </cell>
          <cell r="C578" t="str">
            <v xml:space="preserve">ابراهيم </v>
          </cell>
          <cell r="D578" t="str">
            <v>خديجه</v>
          </cell>
          <cell r="E578" t="str">
            <v>الرابعة</v>
          </cell>
        </row>
        <row r="579">
          <cell r="A579">
            <v>521296</v>
          </cell>
          <cell r="B579" t="str">
            <v>هوازن العبود الحميد</v>
          </cell>
          <cell r="C579" t="str">
            <v>موفق</v>
          </cell>
          <cell r="D579" t="str">
            <v>ليلى</v>
          </cell>
          <cell r="E579" t="str">
            <v>الثانية</v>
          </cell>
          <cell r="J579" t="str">
            <v>مستنفذ</v>
          </cell>
        </row>
        <row r="580">
          <cell r="A580">
            <v>521298</v>
          </cell>
          <cell r="B580" t="str">
            <v xml:space="preserve">هيا اسعد </v>
          </cell>
          <cell r="C580" t="str">
            <v xml:space="preserve">اياد </v>
          </cell>
          <cell r="D580" t="str">
            <v>جهينه</v>
          </cell>
          <cell r="E580" t="str">
            <v>الرابعة</v>
          </cell>
          <cell r="J580" t="str">
            <v>مستنفذ</v>
          </cell>
        </row>
        <row r="581">
          <cell r="A581">
            <v>521303</v>
          </cell>
          <cell r="B581" t="str">
            <v xml:space="preserve">هيفاء عربش </v>
          </cell>
          <cell r="C581" t="str">
            <v xml:space="preserve">هاشم </v>
          </cell>
          <cell r="D581" t="str">
            <v>انعام</v>
          </cell>
          <cell r="E581" t="str">
            <v>الرابعة</v>
          </cell>
        </row>
        <row r="582">
          <cell r="A582">
            <v>521307</v>
          </cell>
          <cell r="B582" t="str">
            <v xml:space="preserve">وجدان صقر </v>
          </cell>
          <cell r="C582" t="str">
            <v xml:space="preserve">نضال </v>
          </cell>
          <cell r="D582" t="str">
            <v>هدية</v>
          </cell>
          <cell r="E582" t="str">
            <v>الرابعة</v>
          </cell>
        </row>
        <row r="583">
          <cell r="A583">
            <v>521319</v>
          </cell>
          <cell r="B583" t="str">
            <v xml:space="preserve">وعد الكلش </v>
          </cell>
          <cell r="C583" t="str">
            <v xml:space="preserve">فيصل </v>
          </cell>
          <cell r="D583" t="str">
            <v>وحيده</v>
          </cell>
          <cell r="E583" t="str">
            <v>الرابعة</v>
          </cell>
        </row>
        <row r="584">
          <cell r="A584">
            <v>521329</v>
          </cell>
          <cell r="B584" t="str">
            <v>وفاء راضي</v>
          </cell>
          <cell r="C584" t="str">
            <v>تيسير</v>
          </cell>
          <cell r="D584" t="str">
            <v>فاطمه</v>
          </cell>
          <cell r="E584" t="str">
            <v>الرابعة حديث</v>
          </cell>
          <cell r="F584">
            <v>507</v>
          </cell>
          <cell r="G584">
            <v>509</v>
          </cell>
          <cell r="H584">
            <v>609</v>
          </cell>
          <cell r="J584" t="str">
            <v>م</v>
          </cell>
        </row>
        <row r="585">
          <cell r="A585">
            <v>521333</v>
          </cell>
          <cell r="B585" t="str">
            <v xml:space="preserve">ولاء الحوراني </v>
          </cell>
          <cell r="C585" t="str">
            <v xml:space="preserve">احمد </v>
          </cell>
          <cell r="D585" t="str">
            <v>كريمة</v>
          </cell>
          <cell r="E585" t="str">
            <v>الرابعة</v>
          </cell>
          <cell r="J585" t="str">
            <v>مستنفذ</v>
          </cell>
        </row>
        <row r="586">
          <cell r="A586">
            <v>521336</v>
          </cell>
          <cell r="B586" t="str">
            <v xml:space="preserve">ولاء السيد </v>
          </cell>
          <cell r="C586" t="str">
            <v xml:space="preserve">عماد </v>
          </cell>
          <cell r="D586" t="str">
            <v>رجاء</v>
          </cell>
          <cell r="E586" t="str">
            <v>الرابعة</v>
          </cell>
        </row>
        <row r="587">
          <cell r="A587">
            <v>521337</v>
          </cell>
          <cell r="B587" t="str">
            <v xml:space="preserve">ولاء الصفدي </v>
          </cell>
          <cell r="C587" t="str">
            <v xml:space="preserve">محمد تيسير </v>
          </cell>
          <cell r="D587" t="str">
            <v>نفيسه</v>
          </cell>
          <cell r="E587" t="str">
            <v>الرابعة</v>
          </cell>
        </row>
        <row r="588">
          <cell r="A588">
            <v>521341</v>
          </cell>
          <cell r="B588" t="str">
            <v xml:space="preserve">ولاء المحمد </v>
          </cell>
          <cell r="C588" t="str">
            <v xml:space="preserve">عبد الكريم </v>
          </cell>
          <cell r="D588" t="str">
            <v>نوال</v>
          </cell>
          <cell r="E588" t="str">
            <v>الثانية</v>
          </cell>
          <cell r="J588" t="str">
            <v>مستنفذ فصل اول 2024-2025</v>
          </cell>
        </row>
        <row r="589">
          <cell r="A589">
            <v>521344</v>
          </cell>
          <cell r="B589" t="str">
            <v xml:space="preserve">ولاء بيكو </v>
          </cell>
          <cell r="C589" t="str">
            <v xml:space="preserve">مروان </v>
          </cell>
          <cell r="D589" t="str">
            <v>ايمان</v>
          </cell>
          <cell r="E589" t="str">
            <v>الرابعة</v>
          </cell>
          <cell r="J589" t="str">
            <v>مستنفذ</v>
          </cell>
        </row>
        <row r="590">
          <cell r="A590">
            <v>521345</v>
          </cell>
          <cell r="B590" t="str">
            <v>ولاء خشة</v>
          </cell>
          <cell r="C590" t="str">
            <v>محمد مازن</v>
          </cell>
          <cell r="D590" t="str">
            <v>رحاب</v>
          </cell>
          <cell r="E590" t="str">
            <v>الرابعة</v>
          </cell>
        </row>
        <row r="591">
          <cell r="A591">
            <v>521349</v>
          </cell>
          <cell r="B591" t="str">
            <v xml:space="preserve">ولاء شعبان </v>
          </cell>
          <cell r="C591" t="str">
            <v xml:space="preserve">شعبان </v>
          </cell>
          <cell r="D591" t="str">
            <v>فاطمة</v>
          </cell>
          <cell r="E591" t="str">
            <v>الرابعة</v>
          </cell>
        </row>
        <row r="592">
          <cell r="A592">
            <v>521365</v>
          </cell>
          <cell r="B592" t="str">
            <v>ياسمين حلاوة</v>
          </cell>
          <cell r="C592" t="str">
            <v>محمود</v>
          </cell>
          <cell r="D592" t="str">
            <v>وفاء</v>
          </cell>
          <cell r="E592" t="str">
            <v>الرابعة</v>
          </cell>
          <cell r="J592" t="str">
            <v>مستنفذ فصل اول 2024-2025</v>
          </cell>
        </row>
        <row r="593">
          <cell r="A593">
            <v>521373</v>
          </cell>
          <cell r="B593" t="str">
            <v>ياسمين قضباشي</v>
          </cell>
          <cell r="C593" t="str">
            <v>محمود</v>
          </cell>
          <cell r="D593" t="str">
            <v>ناديا</v>
          </cell>
          <cell r="E593" t="str">
            <v>الثانية</v>
          </cell>
        </row>
        <row r="594">
          <cell r="A594">
            <v>521378</v>
          </cell>
          <cell r="B594" t="str">
            <v xml:space="preserve">يسرى سعد الدين </v>
          </cell>
          <cell r="C594" t="str">
            <v xml:space="preserve">علي </v>
          </cell>
          <cell r="D594" t="str">
            <v>رنا</v>
          </cell>
          <cell r="E594" t="str">
            <v>الرابعة</v>
          </cell>
        </row>
        <row r="595">
          <cell r="A595">
            <v>521382</v>
          </cell>
          <cell r="B595" t="str">
            <v>يمنى عياش</v>
          </cell>
          <cell r="C595" t="str">
            <v>ياسر</v>
          </cell>
          <cell r="D595" t="str">
            <v>رشا</v>
          </cell>
          <cell r="E595" t="str">
            <v>الثالثة</v>
          </cell>
        </row>
        <row r="596">
          <cell r="A596">
            <v>521385</v>
          </cell>
          <cell r="B596" t="str">
            <v>اصيل الرفاعي</v>
          </cell>
          <cell r="C596" t="str">
            <v>موفق</v>
          </cell>
          <cell r="D596" t="str">
            <v>ميسم</v>
          </cell>
          <cell r="E596" t="str">
            <v>الرابعة</v>
          </cell>
          <cell r="J596" t="str">
            <v>مستنفذ</v>
          </cell>
        </row>
        <row r="597">
          <cell r="A597">
            <v>521398</v>
          </cell>
          <cell r="B597" t="str">
            <v xml:space="preserve">ريماز نصار </v>
          </cell>
          <cell r="C597" t="str">
            <v>محمد</v>
          </cell>
          <cell r="D597" t="str">
            <v>مريم</v>
          </cell>
          <cell r="E597" t="str">
            <v>الثالثة</v>
          </cell>
        </row>
        <row r="598">
          <cell r="A598">
            <v>521400</v>
          </cell>
          <cell r="B598" t="str">
            <v>سمر التقي</v>
          </cell>
          <cell r="C598" t="str">
            <v>سلمان</v>
          </cell>
          <cell r="D598" t="str">
            <v>نهاد</v>
          </cell>
          <cell r="E598" t="str">
            <v>الرابعة</v>
          </cell>
        </row>
        <row r="599">
          <cell r="A599">
            <v>521402</v>
          </cell>
          <cell r="B599" t="str">
            <v>شيرين الجيرودي</v>
          </cell>
          <cell r="C599" t="str">
            <v>محمد احسان</v>
          </cell>
          <cell r="D599" t="str">
            <v>سمر</v>
          </cell>
          <cell r="E599" t="str">
            <v>الرابعة</v>
          </cell>
        </row>
        <row r="600">
          <cell r="A600">
            <v>521435</v>
          </cell>
          <cell r="B600" t="str">
            <v>ابتسام صقر</v>
          </cell>
          <cell r="C600" t="str">
            <v>هيثم</v>
          </cell>
          <cell r="D600" t="str">
            <v>حفيظه</v>
          </cell>
          <cell r="E600" t="str">
            <v>الرابعة حديث</v>
          </cell>
          <cell r="F600">
            <v>303</v>
          </cell>
          <cell r="G600">
            <v>403</v>
          </cell>
          <cell r="H600">
            <v>103</v>
          </cell>
          <cell r="I600">
            <v>207</v>
          </cell>
          <cell r="J600" t="str">
            <v>م</v>
          </cell>
        </row>
        <row r="601">
          <cell r="A601">
            <v>521438</v>
          </cell>
          <cell r="B601" t="str">
            <v>احلام فياض</v>
          </cell>
          <cell r="C601" t="str">
            <v>عقيد</v>
          </cell>
          <cell r="D601" t="str">
            <v>هلاله</v>
          </cell>
          <cell r="E601" t="str">
            <v>الثالثة</v>
          </cell>
        </row>
        <row r="602">
          <cell r="A602">
            <v>521443</v>
          </cell>
          <cell r="B602" t="str">
            <v>اريام العبد الله</v>
          </cell>
          <cell r="C602" t="str">
            <v>عباس</v>
          </cell>
          <cell r="D602" t="str">
            <v>جميله</v>
          </cell>
          <cell r="E602" t="str">
            <v>الثانية</v>
          </cell>
        </row>
        <row r="603">
          <cell r="A603">
            <v>521448</v>
          </cell>
          <cell r="B603" t="str">
            <v>اسراء ابوالتسعات</v>
          </cell>
          <cell r="C603" t="str">
            <v>محمد</v>
          </cell>
          <cell r="D603" t="str">
            <v>حسنا</v>
          </cell>
          <cell r="E603" t="str">
            <v>الرابعة</v>
          </cell>
        </row>
        <row r="604">
          <cell r="A604">
            <v>521449</v>
          </cell>
          <cell r="B604" t="str">
            <v>اسراء ازدحمد</v>
          </cell>
          <cell r="C604" t="str">
            <v>محمد</v>
          </cell>
          <cell r="D604" t="str">
            <v>لميس</v>
          </cell>
          <cell r="E604" t="str">
            <v>الثانية</v>
          </cell>
        </row>
        <row r="605">
          <cell r="A605">
            <v>521452</v>
          </cell>
          <cell r="B605" t="str">
            <v>اسراء الكيلاني</v>
          </cell>
          <cell r="C605" t="str">
            <v>حسين</v>
          </cell>
          <cell r="D605" t="str">
            <v>فاطمه</v>
          </cell>
          <cell r="E605" t="str">
            <v>الثالثة</v>
          </cell>
        </row>
        <row r="606">
          <cell r="A606">
            <v>521454</v>
          </cell>
          <cell r="B606" t="str">
            <v>اسراء حامد</v>
          </cell>
          <cell r="C606" t="str">
            <v>منيب</v>
          </cell>
          <cell r="D606" t="str">
            <v>سهام</v>
          </cell>
          <cell r="E606" t="str">
            <v>الثانية</v>
          </cell>
          <cell r="J606" t="str">
            <v>مستنفذ</v>
          </cell>
        </row>
        <row r="607">
          <cell r="A607">
            <v>521459</v>
          </cell>
          <cell r="B607" t="str">
            <v>اسراء شحاده</v>
          </cell>
          <cell r="C607" t="str">
            <v>فيصل</v>
          </cell>
          <cell r="D607" t="str">
            <v>جميلة</v>
          </cell>
          <cell r="E607" t="str">
            <v>الرابعة</v>
          </cell>
        </row>
        <row r="608">
          <cell r="A608">
            <v>521460</v>
          </cell>
          <cell r="B608" t="str">
            <v>اسراء محمد</v>
          </cell>
          <cell r="C608" t="str">
            <v>هيثم</v>
          </cell>
          <cell r="D608" t="str">
            <v>ميساء</v>
          </cell>
          <cell r="E608" t="str">
            <v>الرابعة</v>
          </cell>
          <cell r="J608" t="str">
            <v>مستنفذ</v>
          </cell>
        </row>
        <row r="609">
          <cell r="A609">
            <v>521461</v>
          </cell>
          <cell r="B609" t="str">
            <v>اسراء هلال</v>
          </cell>
          <cell r="C609" t="str">
            <v>خالد</v>
          </cell>
          <cell r="D609" t="str">
            <v>ميساء</v>
          </cell>
          <cell r="E609" t="str">
            <v>الثالثة</v>
          </cell>
        </row>
        <row r="610">
          <cell r="A610">
            <v>521470</v>
          </cell>
          <cell r="B610" t="str">
            <v>اسماء أسعد</v>
          </cell>
          <cell r="C610" t="str">
            <v>محمد</v>
          </cell>
          <cell r="D610" t="str">
            <v>عائشة</v>
          </cell>
          <cell r="E610" t="str">
            <v>الرابعة</v>
          </cell>
        </row>
        <row r="611">
          <cell r="A611">
            <v>521479</v>
          </cell>
          <cell r="B611" t="str">
            <v>اسيا اسماعيل</v>
          </cell>
          <cell r="C611" t="str">
            <v>اسماعيل</v>
          </cell>
          <cell r="D611" t="str">
            <v>ريما</v>
          </cell>
          <cell r="E611" t="str">
            <v>الرابعة</v>
          </cell>
        </row>
        <row r="612">
          <cell r="A612">
            <v>521487</v>
          </cell>
          <cell r="B612" t="str">
            <v>الاء الحموي</v>
          </cell>
          <cell r="C612" t="str">
            <v>رفيق</v>
          </cell>
          <cell r="D612" t="str">
            <v>هبه</v>
          </cell>
          <cell r="E612" t="str">
            <v>الرابعة حديث</v>
          </cell>
          <cell r="F612">
            <v>507</v>
          </cell>
          <cell r="G612">
            <v>409</v>
          </cell>
          <cell r="J612" t="str">
            <v>م</v>
          </cell>
        </row>
        <row r="613">
          <cell r="A613">
            <v>521491</v>
          </cell>
          <cell r="B613" t="str">
            <v>الاء الزعبي</v>
          </cell>
          <cell r="C613" t="str">
            <v>عبد الحميد</v>
          </cell>
          <cell r="D613" t="str">
            <v>اصلاح</v>
          </cell>
          <cell r="E613" t="str">
            <v>الرابعة</v>
          </cell>
        </row>
        <row r="614">
          <cell r="A614">
            <v>521492</v>
          </cell>
          <cell r="B614" t="str">
            <v>الاء العساف</v>
          </cell>
          <cell r="C614" t="str">
            <v>ماجد</v>
          </cell>
          <cell r="D614" t="str">
            <v>ندى</v>
          </cell>
          <cell r="E614" t="str">
            <v>الرابعة</v>
          </cell>
        </row>
        <row r="615">
          <cell r="A615">
            <v>521497</v>
          </cell>
          <cell r="B615" t="str">
            <v>الاء الكردي</v>
          </cell>
          <cell r="C615" t="str">
            <v>محمدسمير</v>
          </cell>
          <cell r="D615" t="str">
            <v>هنا</v>
          </cell>
          <cell r="E615" t="str">
            <v>الثالثة</v>
          </cell>
        </row>
        <row r="616">
          <cell r="A616">
            <v>521499</v>
          </cell>
          <cell r="B616" t="str">
            <v>الاء المظلوم</v>
          </cell>
          <cell r="C616" t="str">
            <v>عبد الوهاب</v>
          </cell>
          <cell r="D616" t="str">
            <v>غاده</v>
          </cell>
          <cell r="E616" t="str">
            <v>الثالثة</v>
          </cell>
          <cell r="J616" t="str">
            <v>مستنفذ فصل اول 2024-2025</v>
          </cell>
        </row>
        <row r="617">
          <cell r="A617">
            <v>521509</v>
          </cell>
          <cell r="B617" t="str">
            <v>الاء داوود</v>
          </cell>
          <cell r="C617" t="str">
            <v xml:space="preserve">حسام </v>
          </cell>
          <cell r="D617" t="str">
            <v>تغاريد</v>
          </cell>
          <cell r="E617" t="str">
            <v>الرابعة</v>
          </cell>
        </row>
        <row r="618">
          <cell r="A618">
            <v>521517</v>
          </cell>
          <cell r="B618" t="str">
            <v>الاء عباس</v>
          </cell>
          <cell r="C618" t="str">
            <v>تيسير</v>
          </cell>
          <cell r="D618" t="str">
            <v>سمراء</v>
          </cell>
          <cell r="E618" t="str">
            <v>الثالثة</v>
          </cell>
        </row>
        <row r="619">
          <cell r="A619">
            <v>521518</v>
          </cell>
          <cell r="B619" t="str">
            <v>الاء عرابي</v>
          </cell>
          <cell r="C619" t="str">
            <v xml:space="preserve">محمد </v>
          </cell>
          <cell r="D619" t="str">
            <v>عليه</v>
          </cell>
          <cell r="E619" t="str">
            <v>الثالثة</v>
          </cell>
        </row>
        <row r="620">
          <cell r="A620">
            <v>521521</v>
          </cell>
          <cell r="B620" t="str">
            <v>الاء نوري السالم</v>
          </cell>
          <cell r="C620" t="str">
            <v>خالد</v>
          </cell>
          <cell r="D620" t="str">
            <v>عليه</v>
          </cell>
          <cell r="E620" t="str">
            <v>الرابعة</v>
          </cell>
          <cell r="J620" t="str">
            <v>مستنفذ فصل اول 2024-2025</v>
          </cell>
        </row>
        <row r="621">
          <cell r="A621">
            <v>521526</v>
          </cell>
          <cell r="B621" t="str">
            <v>الهام حسن</v>
          </cell>
          <cell r="C621" t="str">
            <v>خالد</v>
          </cell>
          <cell r="D621" t="str">
            <v>خديجة</v>
          </cell>
          <cell r="E621" t="str">
            <v>الرابعة</v>
          </cell>
        </row>
        <row r="622">
          <cell r="A622">
            <v>521537</v>
          </cell>
          <cell r="B622" t="str">
            <v>اماني حسن</v>
          </cell>
          <cell r="C622" t="str">
            <v>خالد</v>
          </cell>
          <cell r="D622" t="str">
            <v>نايفة</v>
          </cell>
          <cell r="E622" t="str">
            <v>الرابعة</v>
          </cell>
        </row>
        <row r="623">
          <cell r="A623">
            <v>521551</v>
          </cell>
          <cell r="B623" t="str">
            <v>امل ادهم</v>
          </cell>
          <cell r="C623" t="str">
            <v>محمد</v>
          </cell>
          <cell r="D623" t="str">
            <v>منى</v>
          </cell>
          <cell r="E623" t="str">
            <v>الثالثة</v>
          </cell>
        </row>
        <row r="624">
          <cell r="A624">
            <v>521567</v>
          </cell>
          <cell r="B624" t="str">
            <v>انتصار القصيري</v>
          </cell>
          <cell r="C624" t="str">
            <v>حسين</v>
          </cell>
          <cell r="D624" t="str">
            <v>فاطمة</v>
          </cell>
          <cell r="E624" t="str">
            <v>الرابعة</v>
          </cell>
        </row>
        <row r="625">
          <cell r="A625">
            <v>521568</v>
          </cell>
          <cell r="B625" t="str">
            <v>انتصار درويش</v>
          </cell>
          <cell r="C625" t="str">
            <v>عبدالحكيم</v>
          </cell>
          <cell r="D625" t="str">
            <v>جميله</v>
          </cell>
          <cell r="E625" t="str">
            <v>الرابعة</v>
          </cell>
        </row>
        <row r="626">
          <cell r="A626">
            <v>521583</v>
          </cell>
          <cell r="B626" t="str">
            <v>ايه اسماعيل</v>
          </cell>
          <cell r="C626" t="str">
            <v>احمد</v>
          </cell>
          <cell r="D626" t="str">
            <v>سوزان</v>
          </cell>
          <cell r="E626" t="str">
            <v>الثالثة</v>
          </cell>
        </row>
        <row r="627">
          <cell r="A627">
            <v>521588</v>
          </cell>
          <cell r="B627" t="str">
            <v>اية الكردي</v>
          </cell>
          <cell r="C627" t="str">
            <v>عز الدين</v>
          </cell>
          <cell r="D627" t="str">
            <v>ايناس</v>
          </cell>
          <cell r="E627" t="str">
            <v>الرابعة حديث</v>
          </cell>
          <cell r="F627">
            <v>507</v>
          </cell>
          <cell r="G627">
            <v>509</v>
          </cell>
          <cell r="H627">
            <v>108</v>
          </cell>
          <cell r="J627" t="str">
            <v>م</v>
          </cell>
        </row>
        <row r="628">
          <cell r="A628">
            <v>521596</v>
          </cell>
          <cell r="B628" t="str">
            <v>ايلاف عبد</v>
          </cell>
          <cell r="C628" t="str">
            <v xml:space="preserve"> غازي</v>
          </cell>
          <cell r="D628" t="str">
            <v>خوله</v>
          </cell>
          <cell r="E628" t="str">
            <v>الرابعة</v>
          </cell>
        </row>
        <row r="629">
          <cell r="A629">
            <v>521598</v>
          </cell>
          <cell r="B629" t="str">
            <v>ايمان  نجيب</v>
          </cell>
          <cell r="C629" t="str">
            <v>عبد الهادي</v>
          </cell>
          <cell r="D629" t="str">
            <v>ثناء</v>
          </cell>
          <cell r="E629" t="str">
            <v>الرابعة</v>
          </cell>
        </row>
        <row r="630">
          <cell r="A630">
            <v>521606</v>
          </cell>
          <cell r="B630" t="str">
            <v>ايمان الزرير</v>
          </cell>
          <cell r="C630" t="str">
            <v>سالم</v>
          </cell>
          <cell r="D630" t="str">
            <v>عايشه</v>
          </cell>
          <cell r="E630" t="str">
            <v>الثالثة</v>
          </cell>
        </row>
        <row r="631">
          <cell r="A631">
            <v>521609</v>
          </cell>
          <cell r="B631" t="str">
            <v>ايمان خضرو</v>
          </cell>
          <cell r="C631" t="str">
            <v>حسن</v>
          </cell>
          <cell r="D631" t="str">
            <v>سوسن</v>
          </cell>
          <cell r="E631" t="str">
            <v>الرابعة</v>
          </cell>
        </row>
        <row r="632">
          <cell r="A632">
            <v>521611</v>
          </cell>
          <cell r="B632" t="str">
            <v>ايمان غنام</v>
          </cell>
          <cell r="C632" t="str">
            <v>عبدالرزاق</v>
          </cell>
          <cell r="D632" t="str">
            <v>هيام</v>
          </cell>
          <cell r="E632" t="str">
            <v>الرابعة حديث</v>
          </cell>
          <cell r="F632">
            <v>506</v>
          </cell>
          <cell r="G632">
            <v>507</v>
          </cell>
          <cell r="H632">
            <v>509</v>
          </cell>
          <cell r="I632">
            <v>606</v>
          </cell>
          <cell r="J632" t="str">
            <v>م</v>
          </cell>
        </row>
        <row r="633">
          <cell r="A633">
            <v>521612</v>
          </cell>
          <cell r="B633" t="str">
            <v>ايمان قرقورا</v>
          </cell>
          <cell r="C633" t="str">
            <v>عمر</v>
          </cell>
          <cell r="D633" t="str">
            <v>فاطمة</v>
          </cell>
          <cell r="E633" t="str">
            <v>الرابعة</v>
          </cell>
        </row>
        <row r="634">
          <cell r="A634">
            <v>521613</v>
          </cell>
          <cell r="B634" t="str">
            <v>ايناس ابو نصار</v>
          </cell>
          <cell r="C634" t="str">
            <v>نصار</v>
          </cell>
          <cell r="D634" t="str">
            <v>بهجة</v>
          </cell>
          <cell r="E634" t="str">
            <v>الرابعة</v>
          </cell>
        </row>
        <row r="635">
          <cell r="A635">
            <v>521620</v>
          </cell>
          <cell r="B635" t="str">
            <v>ايه سلوم</v>
          </cell>
          <cell r="C635" t="str">
            <v>مأمون</v>
          </cell>
          <cell r="D635" t="str">
            <v>انعام</v>
          </cell>
          <cell r="E635" t="str">
            <v>الرابعة</v>
          </cell>
          <cell r="J635" t="str">
            <v>مستنفذ</v>
          </cell>
        </row>
        <row r="636">
          <cell r="A636">
            <v>521630</v>
          </cell>
          <cell r="B636" t="str">
            <v>بتول حوريه</v>
          </cell>
          <cell r="C636" t="str">
            <v>محمد باسم</v>
          </cell>
          <cell r="D636" t="str">
            <v>سناء</v>
          </cell>
          <cell r="E636" t="str">
            <v>الرابعة</v>
          </cell>
        </row>
        <row r="637">
          <cell r="A637">
            <v>521634</v>
          </cell>
          <cell r="B637" t="str">
            <v>بتول عاصي</v>
          </cell>
          <cell r="C637" t="str">
            <v>حكمت</v>
          </cell>
          <cell r="D637" t="str">
            <v>صباح</v>
          </cell>
          <cell r="E637" t="str">
            <v>الرابعة</v>
          </cell>
        </row>
        <row r="638">
          <cell r="A638">
            <v>521637</v>
          </cell>
          <cell r="B638" t="str">
            <v>بتول محيسن</v>
          </cell>
          <cell r="C638" t="str">
            <v>وليد</v>
          </cell>
          <cell r="D638" t="str">
            <v>ناديا</v>
          </cell>
          <cell r="E638" t="str">
            <v>الرابعة</v>
          </cell>
        </row>
        <row r="639">
          <cell r="A639">
            <v>521640</v>
          </cell>
          <cell r="B639" t="str">
            <v>بدور باره</v>
          </cell>
          <cell r="C639" t="str">
            <v>هيثم</v>
          </cell>
          <cell r="D639" t="str">
            <v>ناديا</v>
          </cell>
          <cell r="E639" t="str">
            <v>الثالثة</v>
          </cell>
        </row>
        <row r="640">
          <cell r="A640">
            <v>521644</v>
          </cell>
          <cell r="B640" t="str">
            <v>براءة معطي</v>
          </cell>
          <cell r="C640" t="str">
            <v>محمد سمير</v>
          </cell>
          <cell r="D640" t="str">
            <v>اماني</v>
          </cell>
          <cell r="E640" t="str">
            <v>الثانية</v>
          </cell>
          <cell r="J640" t="str">
            <v>مستنفذ</v>
          </cell>
        </row>
        <row r="641">
          <cell r="A641">
            <v>521662</v>
          </cell>
          <cell r="B641" t="str">
            <v>بوران آبي</v>
          </cell>
          <cell r="C641" t="str">
            <v>محمد</v>
          </cell>
          <cell r="D641" t="str">
            <v>زينب</v>
          </cell>
          <cell r="E641" t="str">
            <v>الثانية</v>
          </cell>
        </row>
        <row r="642">
          <cell r="A642">
            <v>521664</v>
          </cell>
          <cell r="B642" t="str">
            <v>بيان الزايد</v>
          </cell>
          <cell r="C642" t="str">
            <v>محمدرشاد</v>
          </cell>
          <cell r="D642" t="str">
            <v>سلمى</v>
          </cell>
          <cell r="E642" t="str">
            <v>الثالثة</v>
          </cell>
        </row>
        <row r="643">
          <cell r="A643">
            <v>521667</v>
          </cell>
          <cell r="B643" t="str">
            <v>بيان الكسم</v>
          </cell>
          <cell r="C643" t="str">
            <v>أديب</v>
          </cell>
          <cell r="D643" t="str">
            <v>غرام</v>
          </cell>
          <cell r="E643" t="str">
            <v>الرابعة</v>
          </cell>
          <cell r="J643" t="str">
            <v>مستنفذ</v>
          </cell>
        </row>
        <row r="644">
          <cell r="A644">
            <v>521671</v>
          </cell>
          <cell r="B644" t="str">
            <v>بيداء السحلي</v>
          </cell>
          <cell r="C644" t="str">
            <v>محمد</v>
          </cell>
          <cell r="D644" t="str">
            <v>اميرة</v>
          </cell>
          <cell r="E644" t="str">
            <v>الثالثة</v>
          </cell>
          <cell r="J644" t="str">
            <v>مستنفذ</v>
          </cell>
        </row>
        <row r="645">
          <cell r="A645">
            <v>521672</v>
          </cell>
          <cell r="B645" t="str">
            <v>تاج الجبان</v>
          </cell>
          <cell r="C645" t="str">
            <v>محمد</v>
          </cell>
          <cell r="D645" t="str">
            <v>سيما</v>
          </cell>
          <cell r="E645" t="str">
            <v>الثالثة</v>
          </cell>
          <cell r="J645" t="str">
            <v>مستنفذ</v>
          </cell>
        </row>
        <row r="646">
          <cell r="A646">
            <v>521674</v>
          </cell>
          <cell r="B646" t="str">
            <v>تالا شريف</v>
          </cell>
          <cell r="C646" t="str">
            <v>شريف</v>
          </cell>
          <cell r="D646" t="str">
            <v>منال</v>
          </cell>
          <cell r="E646" t="str">
            <v>الرابعة</v>
          </cell>
        </row>
        <row r="647">
          <cell r="A647">
            <v>521675</v>
          </cell>
          <cell r="B647" t="str">
            <v>تركيه سكاف</v>
          </cell>
          <cell r="C647" t="str">
            <v>محمد</v>
          </cell>
          <cell r="D647" t="str">
            <v>حمده</v>
          </cell>
          <cell r="E647" t="str">
            <v>الثانية</v>
          </cell>
          <cell r="J647" t="str">
            <v>مستنفذ</v>
          </cell>
        </row>
        <row r="648">
          <cell r="A648">
            <v>521679</v>
          </cell>
          <cell r="B648" t="str">
            <v>تسنيم سعيد</v>
          </cell>
          <cell r="C648" t="str">
            <v>محمد</v>
          </cell>
          <cell r="D648" t="str">
            <v>سوسن</v>
          </cell>
          <cell r="E648" t="str">
            <v>الثالثة</v>
          </cell>
        </row>
        <row r="649">
          <cell r="A649">
            <v>521682</v>
          </cell>
          <cell r="B649" t="str">
            <v>تسنيم محمود</v>
          </cell>
          <cell r="C649" t="str">
            <v>امين</v>
          </cell>
          <cell r="D649" t="str">
            <v>حنان</v>
          </cell>
          <cell r="E649" t="str">
            <v>الرابعة</v>
          </cell>
        </row>
        <row r="650">
          <cell r="A650">
            <v>521684</v>
          </cell>
          <cell r="B650" t="str">
            <v>تغريد العريضي</v>
          </cell>
          <cell r="C650" t="str">
            <v>فريد</v>
          </cell>
          <cell r="D650" t="str">
            <v>ذهبية</v>
          </cell>
          <cell r="E650" t="str">
            <v>الرابعة</v>
          </cell>
          <cell r="J650" t="str">
            <v>مستنفذ فصل اول 2024-2025</v>
          </cell>
        </row>
        <row r="651">
          <cell r="A651">
            <v>521699</v>
          </cell>
          <cell r="B651" t="str">
            <v>ثريا الاسطه</v>
          </cell>
          <cell r="C651" t="str">
            <v>محمد نديم</v>
          </cell>
          <cell r="D651" t="str">
            <v>صفاء</v>
          </cell>
          <cell r="E651" t="str">
            <v>الرابعة</v>
          </cell>
        </row>
        <row r="652">
          <cell r="A652">
            <v>521703</v>
          </cell>
          <cell r="B652" t="str">
            <v>ثناء الشنان</v>
          </cell>
          <cell r="C652" t="str">
            <v>عبدالله</v>
          </cell>
          <cell r="D652" t="str">
            <v>يسرى</v>
          </cell>
          <cell r="E652" t="str">
            <v>الرابعة</v>
          </cell>
          <cell r="J652" t="str">
            <v>مستنفذ</v>
          </cell>
        </row>
        <row r="653">
          <cell r="A653">
            <v>521706</v>
          </cell>
          <cell r="B653" t="str">
            <v>جمانه احمد</v>
          </cell>
          <cell r="C653" t="str">
            <v>احمد</v>
          </cell>
          <cell r="D653" t="str">
            <v>مريم</v>
          </cell>
          <cell r="E653" t="str">
            <v>الرابعة</v>
          </cell>
        </row>
        <row r="654">
          <cell r="A654">
            <v>521710</v>
          </cell>
          <cell r="B654" t="str">
            <v>جودي شويكاني</v>
          </cell>
          <cell r="C654" t="str">
            <v>مهند</v>
          </cell>
          <cell r="E654" t="str">
            <v>الثالثة</v>
          </cell>
        </row>
        <row r="655">
          <cell r="A655">
            <v>521729</v>
          </cell>
          <cell r="B655" t="str">
            <v>حفصه الشعبي</v>
          </cell>
          <cell r="C655" t="str">
            <v>عطاالله</v>
          </cell>
          <cell r="D655" t="str">
            <v>يسرى</v>
          </cell>
          <cell r="E655" t="str">
            <v>الرابعة</v>
          </cell>
          <cell r="J655" t="str">
            <v>مستنفذ فصل اول 2024-2025</v>
          </cell>
        </row>
        <row r="656">
          <cell r="A656">
            <v>521733</v>
          </cell>
          <cell r="B656" t="str">
            <v>حميده هلال</v>
          </cell>
          <cell r="C656" t="str">
            <v>قاسم</v>
          </cell>
          <cell r="D656" t="str">
            <v>زينب</v>
          </cell>
          <cell r="E656" t="str">
            <v>الثالثة</v>
          </cell>
        </row>
        <row r="657">
          <cell r="A657">
            <v>521734</v>
          </cell>
          <cell r="B657" t="str">
            <v>حنان أبو حامد</v>
          </cell>
          <cell r="C657" t="str">
            <v>عمر</v>
          </cell>
          <cell r="E657" t="str">
            <v>الثالثة</v>
          </cell>
        </row>
        <row r="658">
          <cell r="A658">
            <v>521737</v>
          </cell>
          <cell r="B658" t="str">
            <v>حنان البوش</v>
          </cell>
          <cell r="C658" t="str">
            <v>صالح</v>
          </cell>
          <cell r="D658" t="str">
            <v>سارة</v>
          </cell>
          <cell r="E658" t="str">
            <v>الرابعة حديث</v>
          </cell>
          <cell r="F658">
            <v>303</v>
          </cell>
          <cell r="G658">
            <v>403</v>
          </cell>
          <cell r="H658">
            <v>103</v>
          </cell>
          <cell r="I658">
            <v>207</v>
          </cell>
          <cell r="J658" t="str">
            <v>م</v>
          </cell>
        </row>
        <row r="659">
          <cell r="A659">
            <v>521739</v>
          </cell>
          <cell r="B659" t="str">
            <v>حنان العلي</v>
          </cell>
          <cell r="C659" t="str">
            <v>محسن</v>
          </cell>
          <cell r="D659" t="str">
            <v>وزيرة</v>
          </cell>
          <cell r="E659" t="str">
            <v>الثانية</v>
          </cell>
          <cell r="J659" t="str">
            <v>مستنفذ</v>
          </cell>
        </row>
        <row r="660">
          <cell r="A660">
            <v>521756</v>
          </cell>
          <cell r="B660" t="str">
            <v>خلود بدور</v>
          </cell>
          <cell r="C660" t="str">
            <v>جودت</v>
          </cell>
          <cell r="D660" t="str">
            <v>نوفا</v>
          </cell>
          <cell r="E660" t="str">
            <v>الرابعة</v>
          </cell>
        </row>
        <row r="661">
          <cell r="A661">
            <v>521760</v>
          </cell>
          <cell r="B661" t="str">
            <v>خلود سميسم</v>
          </cell>
          <cell r="C661" t="str">
            <v>محمود</v>
          </cell>
          <cell r="D661" t="str">
            <v>سعاد</v>
          </cell>
          <cell r="E661" t="str">
            <v>الثالثة</v>
          </cell>
        </row>
        <row r="662">
          <cell r="A662">
            <v>521761</v>
          </cell>
          <cell r="B662" t="str">
            <v>خلود عامر</v>
          </cell>
          <cell r="C662" t="str">
            <v>عقاب</v>
          </cell>
          <cell r="D662" t="str">
            <v>سناء</v>
          </cell>
          <cell r="E662" t="str">
            <v>الرابعة</v>
          </cell>
        </row>
        <row r="663">
          <cell r="A663">
            <v>521762</v>
          </cell>
          <cell r="B663" t="str">
            <v>خلود عبداللطيف</v>
          </cell>
          <cell r="C663" t="str">
            <v>بهجت</v>
          </cell>
          <cell r="D663" t="str">
            <v>شهيرة</v>
          </cell>
          <cell r="E663" t="str">
            <v>الرابعة</v>
          </cell>
        </row>
        <row r="664">
          <cell r="A664">
            <v>521763</v>
          </cell>
          <cell r="B664" t="str">
            <v>خلود غبره</v>
          </cell>
          <cell r="C664" t="str">
            <v>اديب</v>
          </cell>
          <cell r="D664" t="str">
            <v>رضيه</v>
          </cell>
          <cell r="E664" t="str">
            <v>الرابعة</v>
          </cell>
        </row>
        <row r="665">
          <cell r="A665">
            <v>521771</v>
          </cell>
          <cell r="B665" t="str">
            <v>دارين معروف</v>
          </cell>
          <cell r="C665" t="str">
            <v>فاروق</v>
          </cell>
          <cell r="D665" t="str">
            <v>غصنه</v>
          </cell>
          <cell r="E665" t="str">
            <v>الرابعة</v>
          </cell>
          <cell r="J665" t="str">
            <v>مستنفذ فصل اول 2024-2025</v>
          </cell>
        </row>
        <row r="666">
          <cell r="A666">
            <v>521772</v>
          </cell>
          <cell r="B666" t="str">
            <v>داليا رضوان</v>
          </cell>
          <cell r="C666" t="str">
            <v xml:space="preserve">عارف </v>
          </cell>
          <cell r="E666" t="str">
            <v>الثالثة</v>
          </cell>
        </row>
        <row r="667">
          <cell r="A667">
            <v>521774</v>
          </cell>
          <cell r="B667" t="str">
            <v>داليا مسلم</v>
          </cell>
          <cell r="C667" t="str">
            <v>ابراهيم</v>
          </cell>
          <cell r="D667" t="str">
            <v>يمنى</v>
          </cell>
          <cell r="E667" t="str">
            <v>الرابعة</v>
          </cell>
          <cell r="J667" t="str">
            <v>مستنفذ فصل اول 2024-2025</v>
          </cell>
        </row>
        <row r="668">
          <cell r="A668">
            <v>521779</v>
          </cell>
          <cell r="B668" t="str">
            <v>دانه أبوعبده</v>
          </cell>
          <cell r="C668" t="str">
            <v>خالد</v>
          </cell>
          <cell r="D668" t="str">
            <v>ماجده</v>
          </cell>
          <cell r="E668" t="str">
            <v>الثالثة</v>
          </cell>
        </row>
        <row r="669">
          <cell r="A669">
            <v>521786</v>
          </cell>
          <cell r="B669" t="str">
            <v>دانيه بطحيش</v>
          </cell>
          <cell r="C669" t="str">
            <v>صبحي</v>
          </cell>
          <cell r="D669" t="str">
            <v>وفاء</v>
          </cell>
          <cell r="E669" t="str">
            <v>الثالثة</v>
          </cell>
        </row>
        <row r="670">
          <cell r="A670">
            <v>521788</v>
          </cell>
          <cell r="B670" t="str">
            <v>دعاء البحصه لي</v>
          </cell>
          <cell r="C670" t="str">
            <v>سمير</v>
          </cell>
          <cell r="D670" t="str">
            <v>رغداء</v>
          </cell>
          <cell r="E670" t="str">
            <v>الرابعة</v>
          </cell>
        </row>
        <row r="671">
          <cell r="A671">
            <v>521789</v>
          </cell>
          <cell r="B671" t="str">
            <v>دعاء الحمصي</v>
          </cell>
          <cell r="C671" t="str">
            <v>محمد حسن</v>
          </cell>
          <cell r="D671" t="str">
            <v>ايمان</v>
          </cell>
          <cell r="E671" t="str">
            <v>الرابعة حديث</v>
          </cell>
          <cell r="F671">
            <v>507</v>
          </cell>
          <cell r="G671">
            <v>609</v>
          </cell>
          <cell r="H671">
            <v>303</v>
          </cell>
          <cell r="I671">
            <v>207</v>
          </cell>
          <cell r="J671" t="str">
            <v>م</v>
          </cell>
        </row>
        <row r="672">
          <cell r="A672">
            <v>521795</v>
          </cell>
          <cell r="B672" t="str">
            <v>دعاء قبلان</v>
          </cell>
          <cell r="C672" t="str">
            <v>محمود</v>
          </cell>
          <cell r="E672" t="str">
            <v>الثالثة</v>
          </cell>
          <cell r="J672" t="str">
            <v>مستنفذ فصل اول 2024-2025</v>
          </cell>
        </row>
        <row r="673">
          <cell r="A673">
            <v>521801</v>
          </cell>
          <cell r="B673" t="str">
            <v>ديالا شرف الدين</v>
          </cell>
          <cell r="C673" t="str">
            <v>شوقي</v>
          </cell>
          <cell r="D673" t="str">
            <v>سهام</v>
          </cell>
          <cell r="E673" t="str">
            <v>الرابعة</v>
          </cell>
        </row>
        <row r="674">
          <cell r="A674">
            <v>521805</v>
          </cell>
          <cell r="B674" t="str">
            <v>ديما باكير</v>
          </cell>
          <cell r="C674" t="str">
            <v>خير الدين</v>
          </cell>
          <cell r="D674" t="str">
            <v>عدلة</v>
          </cell>
          <cell r="E674" t="str">
            <v>الرابعة</v>
          </cell>
        </row>
        <row r="675">
          <cell r="A675">
            <v>521811</v>
          </cell>
          <cell r="B675" t="str">
            <v>دينا الحموي</v>
          </cell>
          <cell r="C675" t="str">
            <v>حامد</v>
          </cell>
          <cell r="D675" t="str">
            <v>امل</v>
          </cell>
          <cell r="E675" t="str">
            <v>الرابعة</v>
          </cell>
        </row>
        <row r="676">
          <cell r="A676">
            <v>521828</v>
          </cell>
          <cell r="B676" t="str">
            <v>راما المدلل</v>
          </cell>
          <cell r="C676" t="str">
            <v>محمدعامر</v>
          </cell>
          <cell r="D676" t="str">
            <v>مرام</v>
          </cell>
          <cell r="E676" t="str">
            <v>الرابعة</v>
          </cell>
        </row>
        <row r="677">
          <cell r="A677">
            <v>521829</v>
          </cell>
          <cell r="B677" t="str">
            <v>راما المرعي</v>
          </cell>
          <cell r="C677" t="str">
            <v>أسامة</v>
          </cell>
          <cell r="D677" t="str">
            <v>حنان</v>
          </cell>
          <cell r="E677" t="str">
            <v>الرابعة</v>
          </cell>
          <cell r="J677" t="str">
            <v>مستنفذ فصل اول 2024-2025</v>
          </cell>
        </row>
        <row r="678">
          <cell r="A678">
            <v>521832</v>
          </cell>
          <cell r="B678" t="str">
            <v>راما برغوث</v>
          </cell>
          <cell r="C678" t="str">
            <v>محمود</v>
          </cell>
          <cell r="D678" t="str">
            <v>ناديا</v>
          </cell>
          <cell r="E678" t="str">
            <v>الرابعة</v>
          </cell>
        </row>
        <row r="679">
          <cell r="A679">
            <v>521833</v>
          </cell>
          <cell r="B679" t="str">
            <v>راما درويش</v>
          </cell>
          <cell r="C679" t="str">
            <v>زهير</v>
          </cell>
          <cell r="E679" t="str">
            <v>الثالثة</v>
          </cell>
          <cell r="J679" t="str">
            <v>مستنفذ فصل اول 2024-2025</v>
          </cell>
        </row>
        <row r="680">
          <cell r="A680">
            <v>521840</v>
          </cell>
          <cell r="B680" t="str">
            <v>راما صفدي</v>
          </cell>
          <cell r="C680" t="str">
            <v>زهير</v>
          </cell>
          <cell r="D680" t="str">
            <v>رنا</v>
          </cell>
          <cell r="E680" t="str">
            <v>الثالثة</v>
          </cell>
          <cell r="J680" t="str">
            <v>مستنفذ</v>
          </cell>
        </row>
        <row r="681">
          <cell r="A681">
            <v>521841</v>
          </cell>
          <cell r="B681" t="str">
            <v>راما صقر</v>
          </cell>
          <cell r="C681" t="str">
            <v>قاسم</v>
          </cell>
          <cell r="D681" t="str">
            <v>سامية</v>
          </cell>
          <cell r="E681" t="str">
            <v>الرابعة</v>
          </cell>
        </row>
        <row r="682">
          <cell r="A682">
            <v>521843</v>
          </cell>
          <cell r="B682" t="str">
            <v>راما عثمان</v>
          </cell>
          <cell r="C682" t="str">
            <v>عدنان</v>
          </cell>
          <cell r="D682" t="str">
            <v>ريم</v>
          </cell>
          <cell r="E682" t="str">
            <v>الرابعة</v>
          </cell>
        </row>
        <row r="683">
          <cell r="A683">
            <v>521861</v>
          </cell>
          <cell r="B683" t="str">
            <v>ربا الصغير</v>
          </cell>
          <cell r="C683" t="str">
            <v>محمود</v>
          </cell>
          <cell r="D683" t="str">
            <v>سهام</v>
          </cell>
          <cell r="E683" t="str">
            <v>الرابعة</v>
          </cell>
        </row>
        <row r="684">
          <cell r="A684">
            <v>521868</v>
          </cell>
          <cell r="B684" t="str">
            <v>رحاب الخطيب</v>
          </cell>
          <cell r="C684" t="str">
            <v>عبد الوهاب</v>
          </cell>
          <cell r="D684" t="str">
            <v>سهام</v>
          </cell>
          <cell r="E684" t="str">
            <v>الرابعة</v>
          </cell>
        </row>
        <row r="685">
          <cell r="A685">
            <v>521872</v>
          </cell>
          <cell r="B685" t="str">
            <v>رزان الزيلع</v>
          </cell>
          <cell r="C685" t="str">
            <v>نصار</v>
          </cell>
          <cell r="D685" t="str">
            <v>غادة</v>
          </cell>
          <cell r="E685" t="str">
            <v>الرابعة حديث</v>
          </cell>
          <cell r="F685">
            <v>505</v>
          </cell>
          <cell r="G685">
            <v>404</v>
          </cell>
          <cell r="H685">
            <v>407</v>
          </cell>
          <cell r="I685">
            <v>105</v>
          </cell>
          <cell r="J685" t="str">
            <v>م</v>
          </cell>
        </row>
        <row r="686">
          <cell r="A686">
            <v>521873</v>
          </cell>
          <cell r="B686" t="str">
            <v>رزان العودة</v>
          </cell>
          <cell r="C686" t="str">
            <v xml:space="preserve">محمود </v>
          </cell>
          <cell r="D686" t="str">
            <v>ماجده</v>
          </cell>
          <cell r="E686" t="str">
            <v>الثالثة</v>
          </cell>
        </row>
        <row r="687">
          <cell r="A687">
            <v>521876</v>
          </cell>
          <cell r="B687" t="str">
            <v>رزان سليمان</v>
          </cell>
          <cell r="C687" t="str">
            <v>نوفل</v>
          </cell>
          <cell r="D687" t="str">
            <v>ابتسام</v>
          </cell>
          <cell r="E687" t="str">
            <v>الرابعة</v>
          </cell>
        </row>
        <row r="688">
          <cell r="A688">
            <v>521880</v>
          </cell>
          <cell r="B688" t="str">
            <v>رشا الجودي</v>
          </cell>
          <cell r="C688" t="str">
            <v>احمد راتب</v>
          </cell>
          <cell r="D688" t="str">
            <v>صباح</v>
          </cell>
          <cell r="E688" t="str">
            <v>الرابعة</v>
          </cell>
        </row>
        <row r="689">
          <cell r="A689">
            <v>521885</v>
          </cell>
          <cell r="B689" t="str">
            <v>رشا العقله</v>
          </cell>
          <cell r="C689" t="str">
            <v>احمد</v>
          </cell>
          <cell r="D689" t="str">
            <v>رسميه</v>
          </cell>
          <cell r="E689" t="str">
            <v>الرابعة حديث</v>
          </cell>
          <cell r="F689">
            <v>507</v>
          </cell>
          <cell r="G689">
            <v>604</v>
          </cell>
          <cell r="H689">
            <v>609</v>
          </cell>
          <cell r="J689" t="str">
            <v>م</v>
          </cell>
        </row>
        <row r="690">
          <cell r="A690">
            <v>521889</v>
          </cell>
          <cell r="B690" t="str">
            <v>رشا برغلي</v>
          </cell>
          <cell r="C690" t="str">
            <v>محمد رشدي</v>
          </cell>
          <cell r="D690" t="str">
            <v>فاتن</v>
          </cell>
          <cell r="E690" t="str">
            <v>الرابعة</v>
          </cell>
        </row>
        <row r="691">
          <cell r="A691">
            <v>521892</v>
          </cell>
          <cell r="B691" t="str">
            <v>رشا شنانة</v>
          </cell>
          <cell r="C691" t="str">
            <v>أحمد</v>
          </cell>
          <cell r="D691" t="str">
            <v>يسري</v>
          </cell>
          <cell r="E691" t="str">
            <v>الرابعة</v>
          </cell>
        </row>
        <row r="692">
          <cell r="A692">
            <v>521896</v>
          </cell>
          <cell r="B692" t="str">
            <v>رشا عليان</v>
          </cell>
          <cell r="C692" t="str">
            <v>سليم</v>
          </cell>
          <cell r="D692" t="str">
            <v>خضره</v>
          </cell>
          <cell r="E692" t="str">
            <v>الرابعة</v>
          </cell>
        </row>
        <row r="693">
          <cell r="A693">
            <v>521898</v>
          </cell>
          <cell r="B693" t="str">
            <v>رشا غره</v>
          </cell>
          <cell r="C693" t="str">
            <v>محمدفخري</v>
          </cell>
          <cell r="D693" t="str">
            <v>ساجده</v>
          </cell>
          <cell r="E693" t="str">
            <v>الثالثة</v>
          </cell>
        </row>
        <row r="694">
          <cell r="A694">
            <v>521905</v>
          </cell>
          <cell r="B694" t="str">
            <v xml:space="preserve">رغد سالم </v>
          </cell>
          <cell r="C694" t="str">
            <v>مروان</v>
          </cell>
          <cell r="D694" t="str">
            <v>خديجه</v>
          </cell>
          <cell r="E694" t="str">
            <v>الثالثة</v>
          </cell>
          <cell r="J694" t="str">
            <v>مستنفذ</v>
          </cell>
        </row>
        <row r="695">
          <cell r="A695">
            <v>521914</v>
          </cell>
          <cell r="B695" t="str">
            <v>رفاه الططري</v>
          </cell>
          <cell r="C695" t="str">
            <v>علي</v>
          </cell>
          <cell r="D695" t="str">
            <v>جميلة الططري</v>
          </cell>
          <cell r="E695" t="str">
            <v>الثالثة حديث</v>
          </cell>
          <cell r="F695">
            <v>304</v>
          </cell>
          <cell r="G695">
            <v>306</v>
          </cell>
          <cell r="H695">
            <v>406</v>
          </cell>
          <cell r="I695">
            <v>204</v>
          </cell>
          <cell r="J695" t="str">
            <v>م</v>
          </cell>
        </row>
        <row r="696">
          <cell r="A696">
            <v>521915</v>
          </cell>
          <cell r="B696" t="str">
            <v>رفاه شاهين</v>
          </cell>
          <cell r="C696" t="str">
            <v>مصطفى</v>
          </cell>
          <cell r="D696" t="str">
            <v>هناء</v>
          </cell>
          <cell r="E696" t="str">
            <v>الرابعة حديث</v>
          </cell>
          <cell r="F696">
            <v>609</v>
          </cell>
          <cell r="G696">
            <v>406</v>
          </cell>
          <cell r="H696">
            <v>407</v>
          </cell>
          <cell r="J696" t="str">
            <v>م</v>
          </cell>
        </row>
        <row r="697">
          <cell r="A697">
            <v>521929</v>
          </cell>
          <cell r="B697" t="str">
            <v>رنا الحمد</v>
          </cell>
          <cell r="C697" t="str">
            <v>محمد</v>
          </cell>
          <cell r="D697" t="str">
            <v>دلال</v>
          </cell>
          <cell r="E697" t="str">
            <v>الرابعة</v>
          </cell>
        </row>
        <row r="698">
          <cell r="A698">
            <v>521930</v>
          </cell>
          <cell r="B698" t="str">
            <v>رنا الزيبق</v>
          </cell>
          <cell r="C698" t="str">
            <v>محمد</v>
          </cell>
          <cell r="D698" t="str">
            <v>صفا</v>
          </cell>
          <cell r="E698" t="str">
            <v>الرابعة</v>
          </cell>
          <cell r="J698" t="str">
            <v>مستنفذ فصل اول 2024-2025</v>
          </cell>
        </row>
        <row r="699">
          <cell r="A699">
            <v>521934</v>
          </cell>
          <cell r="B699" t="str">
            <v>رنا دردر</v>
          </cell>
          <cell r="C699" t="str">
            <v>محمدمأمون</v>
          </cell>
          <cell r="D699" t="str">
            <v>دريه</v>
          </cell>
          <cell r="E699" t="str">
            <v>الرابعة</v>
          </cell>
        </row>
        <row r="700">
          <cell r="A700">
            <v>521935</v>
          </cell>
          <cell r="B700" t="str">
            <v>رنا صبح</v>
          </cell>
          <cell r="C700" t="str">
            <v>اسعد</v>
          </cell>
          <cell r="E700" t="str">
            <v>الثالثة</v>
          </cell>
        </row>
        <row r="701">
          <cell r="A701">
            <v>521941</v>
          </cell>
          <cell r="B701" t="str">
            <v>رنى صالح العبده</v>
          </cell>
          <cell r="C701" t="str">
            <v>احمد</v>
          </cell>
          <cell r="D701" t="str">
            <v>مياده</v>
          </cell>
          <cell r="E701" t="str">
            <v>الثالثة</v>
          </cell>
        </row>
        <row r="702">
          <cell r="A702">
            <v>521944</v>
          </cell>
          <cell r="B702" t="str">
            <v>رنيم الهبج</v>
          </cell>
          <cell r="C702" t="str">
            <v>بسام</v>
          </cell>
          <cell r="D702" t="str">
            <v>رزان</v>
          </cell>
          <cell r="E702" t="str">
            <v>الرابعة</v>
          </cell>
        </row>
        <row r="703">
          <cell r="A703">
            <v>521947</v>
          </cell>
          <cell r="B703" t="str">
            <v>رنيم خطاب</v>
          </cell>
          <cell r="C703" t="str">
            <v>هيسم</v>
          </cell>
          <cell r="D703" t="str">
            <v>ظريفه</v>
          </cell>
          <cell r="E703" t="str">
            <v>الثانية</v>
          </cell>
          <cell r="J703" t="str">
            <v xml:space="preserve">مستنفذ </v>
          </cell>
        </row>
        <row r="704">
          <cell r="A704">
            <v>521948</v>
          </cell>
          <cell r="B704" t="str">
            <v>رنيم خليل</v>
          </cell>
          <cell r="C704" t="str">
            <v>عبدالله</v>
          </cell>
          <cell r="D704" t="str">
            <v>بديعه</v>
          </cell>
          <cell r="E704" t="str">
            <v>الثانية</v>
          </cell>
          <cell r="J704" t="str">
            <v>مستنفذ</v>
          </cell>
        </row>
        <row r="705">
          <cell r="A705">
            <v>521956</v>
          </cell>
          <cell r="B705" t="str">
            <v>رنين شلش</v>
          </cell>
          <cell r="C705" t="str">
            <v>غانم</v>
          </cell>
          <cell r="D705" t="str">
            <v>ثناء</v>
          </cell>
          <cell r="E705" t="str">
            <v>الرابعة</v>
          </cell>
        </row>
        <row r="706">
          <cell r="A706">
            <v>521960</v>
          </cell>
          <cell r="B706" t="str">
            <v>رهام الشماع</v>
          </cell>
          <cell r="C706" t="str">
            <v>محمدهشام</v>
          </cell>
          <cell r="D706" t="str">
            <v>رائده</v>
          </cell>
          <cell r="E706" t="str">
            <v>الرابعة</v>
          </cell>
        </row>
        <row r="707">
          <cell r="A707">
            <v>521963</v>
          </cell>
          <cell r="B707" t="str">
            <v>رهام مراد</v>
          </cell>
          <cell r="C707" t="str">
            <v>نبيل</v>
          </cell>
          <cell r="D707" t="str">
            <v>سلوى</v>
          </cell>
          <cell r="E707" t="str">
            <v>الثالثة</v>
          </cell>
        </row>
        <row r="708">
          <cell r="A708">
            <v>521967</v>
          </cell>
          <cell r="B708" t="str">
            <v>رهف جاكيش</v>
          </cell>
          <cell r="C708" t="str">
            <v>كريم</v>
          </cell>
          <cell r="D708" t="str">
            <v>هيام</v>
          </cell>
          <cell r="E708" t="str">
            <v>الرابعة</v>
          </cell>
        </row>
        <row r="709">
          <cell r="A709">
            <v>521971</v>
          </cell>
          <cell r="B709" t="str">
            <v>رهف شيخ مخانق</v>
          </cell>
          <cell r="C709" t="str">
            <v>محمدمروان</v>
          </cell>
          <cell r="D709" t="str">
            <v>نور الهدى</v>
          </cell>
          <cell r="E709" t="str">
            <v>الرابعة</v>
          </cell>
          <cell r="J709" t="str">
            <v>مستنفذ</v>
          </cell>
        </row>
        <row r="710">
          <cell r="A710">
            <v>521972</v>
          </cell>
          <cell r="B710" t="str">
            <v>رهف عبود</v>
          </cell>
          <cell r="C710" t="str">
            <v>فراس</v>
          </cell>
          <cell r="D710" t="str">
            <v>زيانا</v>
          </cell>
          <cell r="E710" t="str">
            <v>الرابعة</v>
          </cell>
        </row>
        <row r="711">
          <cell r="A711">
            <v>521976</v>
          </cell>
          <cell r="B711" t="str">
            <v>رهف يحيى</v>
          </cell>
          <cell r="C711" t="str">
            <v>طاهر</v>
          </cell>
          <cell r="D711" t="str">
            <v>ليلى</v>
          </cell>
          <cell r="E711" t="str">
            <v>الرابعة</v>
          </cell>
        </row>
        <row r="712">
          <cell r="A712">
            <v>521977</v>
          </cell>
          <cell r="B712" t="str">
            <v>روان  جمول</v>
          </cell>
          <cell r="C712" t="str">
            <v>فؤاد</v>
          </cell>
          <cell r="D712" t="str">
            <v>صفاء</v>
          </cell>
          <cell r="E712" t="str">
            <v>الرابعة</v>
          </cell>
          <cell r="J712" t="str">
            <v>مستنفذ فصل اول 2024-2025</v>
          </cell>
        </row>
        <row r="713">
          <cell r="A713">
            <v>521993</v>
          </cell>
          <cell r="B713" t="str">
            <v>روجينا مزهر</v>
          </cell>
          <cell r="C713" t="str">
            <v>هايل</v>
          </cell>
          <cell r="D713" t="str">
            <v>فانيا</v>
          </cell>
          <cell r="E713" t="str">
            <v>الثانية</v>
          </cell>
          <cell r="J713" t="str">
            <v>مستنفذ</v>
          </cell>
        </row>
        <row r="714">
          <cell r="A714">
            <v>521995</v>
          </cell>
          <cell r="B714" t="str">
            <v>رودينة بدوي</v>
          </cell>
          <cell r="C714" t="str">
            <v>محمد</v>
          </cell>
          <cell r="D714" t="str">
            <v>سلوى</v>
          </cell>
          <cell r="E714" t="str">
            <v>الرابعة</v>
          </cell>
        </row>
        <row r="715">
          <cell r="A715">
            <v>521999</v>
          </cell>
          <cell r="B715" t="str">
            <v>روضه سعد</v>
          </cell>
          <cell r="C715" t="str">
            <v>حسين</v>
          </cell>
          <cell r="D715" t="str">
            <v>عفاف</v>
          </cell>
          <cell r="E715" t="str">
            <v>الرابعة حديث</v>
          </cell>
          <cell r="F715">
            <v>505</v>
          </cell>
          <cell r="G715">
            <v>606</v>
          </cell>
          <cell r="H715">
            <v>609</v>
          </cell>
          <cell r="I715">
            <v>406</v>
          </cell>
          <cell r="J715" t="str">
            <v>م</v>
          </cell>
        </row>
        <row r="716">
          <cell r="A716">
            <v>522000</v>
          </cell>
          <cell r="B716" t="str">
            <v>روعة غنام</v>
          </cell>
          <cell r="C716" t="str">
            <v>فيصل</v>
          </cell>
          <cell r="D716" t="str">
            <v>سلوى</v>
          </cell>
          <cell r="E716" t="str">
            <v>الثالثة</v>
          </cell>
        </row>
        <row r="717">
          <cell r="A717">
            <v>522008</v>
          </cell>
          <cell r="B717" t="str">
            <v>رولا عثمان</v>
          </cell>
          <cell r="C717" t="str">
            <v>محمود</v>
          </cell>
          <cell r="D717" t="str">
            <v>ماجده</v>
          </cell>
          <cell r="E717" t="str">
            <v>الرابعة</v>
          </cell>
          <cell r="J717" t="str">
            <v>مستنفذ فصل اول 2024-2025</v>
          </cell>
        </row>
        <row r="718">
          <cell r="A718">
            <v>522010</v>
          </cell>
          <cell r="B718" t="str">
            <v>رولا قزيح</v>
          </cell>
          <cell r="C718" t="str">
            <v>خالد</v>
          </cell>
          <cell r="D718" t="str">
            <v>خديجه</v>
          </cell>
          <cell r="E718" t="str">
            <v>الرابعة</v>
          </cell>
        </row>
        <row r="719">
          <cell r="A719">
            <v>522015</v>
          </cell>
          <cell r="B719" t="str">
            <v>ريام الجندلي</v>
          </cell>
          <cell r="C719" t="str">
            <v>محمد</v>
          </cell>
          <cell r="D719" t="str">
            <v>فاطمه</v>
          </cell>
          <cell r="E719" t="str">
            <v>الثالثة</v>
          </cell>
        </row>
        <row r="720">
          <cell r="A720">
            <v>522020</v>
          </cell>
          <cell r="B720" t="str">
            <v>ريم أبو الحسن</v>
          </cell>
          <cell r="C720" t="str">
            <v>بسام</v>
          </cell>
          <cell r="D720" t="str">
            <v>ناهده</v>
          </cell>
          <cell r="E720" t="str">
            <v>الثانية</v>
          </cell>
          <cell r="J720" t="str">
            <v>مستنفذ</v>
          </cell>
        </row>
        <row r="721">
          <cell r="A721">
            <v>522022</v>
          </cell>
          <cell r="B721" t="str">
            <v>ريم الجمعة</v>
          </cell>
          <cell r="C721" t="str">
            <v>محمد</v>
          </cell>
          <cell r="D721" t="str">
            <v>عبير</v>
          </cell>
          <cell r="E721" t="str">
            <v>الثالثة</v>
          </cell>
          <cell r="J721" t="str">
            <v>مستنفذ</v>
          </cell>
        </row>
        <row r="722">
          <cell r="A722">
            <v>522023</v>
          </cell>
          <cell r="B722" t="str">
            <v>ريم الحاج علي</v>
          </cell>
          <cell r="C722" t="str">
            <v>كمال</v>
          </cell>
          <cell r="D722" t="str">
            <v>نهديه</v>
          </cell>
          <cell r="E722" t="str">
            <v>الثانية</v>
          </cell>
          <cell r="J722" t="str">
            <v>مستنفذ</v>
          </cell>
        </row>
        <row r="723">
          <cell r="A723">
            <v>522027</v>
          </cell>
          <cell r="B723" t="str">
            <v>ريم أبو ربعية</v>
          </cell>
          <cell r="C723" t="str">
            <v>أحمد منذر</v>
          </cell>
          <cell r="D723" t="str">
            <v>سلوى</v>
          </cell>
          <cell r="E723" t="str">
            <v>الرابعة</v>
          </cell>
        </row>
        <row r="724">
          <cell r="A724">
            <v>522029</v>
          </cell>
          <cell r="B724" t="str">
            <v>ريم حيدر</v>
          </cell>
          <cell r="C724" t="str">
            <v>فواز</v>
          </cell>
          <cell r="D724" t="str">
            <v>نجاح</v>
          </cell>
          <cell r="E724" t="str">
            <v>الرابعة</v>
          </cell>
          <cell r="J724" t="str">
            <v>مستنفذ فصل اول 2024-2025</v>
          </cell>
        </row>
        <row r="725">
          <cell r="A725">
            <v>522034</v>
          </cell>
          <cell r="B725" t="str">
            <v>ريم قرمان</v>
          </cell>
          <cell r="C725" t="str">
            <v>حجازي</v>
          </cell>
          <cell r="D725" t="str">
            <v>وداد</v>
          </cell>
          <cell r="E725" t="str">
            <v>الثالثة</v>
          </cell>
        </row>
        <row r="726">
          <cell r="A726">
            <v>522038</v>
          </cell>
          <cell r="B726" t="str">
            <v>ريم مرزا</v>
          </cell>
          <cell r="C726" t="str">
            <v>فواز</v>
          </cell>
          <cell r="D726" t="str">
            <v>غالية</v>
          </cell>
          <cell r="E726" t="str">
            <v>الرابعة</v>
          </cell>
        </row>
        <row r="727">
          <cell r="A727">
            <v>522041</v>
          </cell>
          <cell r="B727" t="str">
            <v>ريم يونس</v>
          </cell>
          <cell r="C727" t="str">
            <v>محمدشريف</v>
          </cell>
          <cell r="D727" t="str">
            <v>هبا</v>
          </cell>
          <cell r="E727" t="str">
            <v>الرابعة</v>
          </cell>
          <cell r="J727" t="str">
            <v>مستنفذ</v>
          </cell>
        </row>
        <row r="728">
          <cell r="A728">
            <v>522054</v>
          </cell>
          <cell r="B728" t="str">
            <v>زهر النابلسي</v>
          </cell>
          <cell r="C728" t="str">
            <v>محمد</v>
          </cell>
          <cell r="E728" t="str">
            <v>الثالثة</v>
          </cell>
        </row>
        <row r="729">
          <cell r="A729">
            <v>522057</v>
          </cell>
          <cell r="B729" t="str">
            <v>زهور المصري</v>
          </cell>
          <cell r="C729" t="str">
            <v>فايز</v>
          </cell>
          <cell r="D729" t="str">
            <v>صفاء</v>
          </cell>
          <cell r="E729" t="str">
            <v>الرابعة</v>
          </cell>
        </row>
        <row r="730">
          <cell r="A730">
            <v>522070</v>
          </cell>
          <cell r="B730" t="str">
            <v>زينه بابا كرد</v>
          </cell>
          <cell r="C730" t="str">
            <v>مصطفى</v>
          </cell>
          <cell r="D730" t="str">
            <v>نادية</v>
          </cell>
          <cell r="E730" t="str">
            <v>الثالثة</v>
          </cell>
        </row>
        <row r="731">
          <cell r="A731">
            <v>522072</v>
          </cell>
          <cell r="B731" t="str">
            <v>سائدة محمدالحاج مصطفى</v>
          </cell>
          <cell r="C731" t="str">
            <v>صبحي</v>
          </cell>
          <cell r="D731" t="str">
            <v>نوال</v>
          </cell>
          <cell r="E731" t="str">
            <v>الرابعة</v>
          </cell>
        </row>
        <row r="732">
          <cell r="A732">
            <v>522076</v>
          </cell>
          <cell r="B732" t="str">
            <v>ساره الاسعد</v>
          </cell>
          <cell r="C732" t="str">
            <v>حسن</v>
          </cell>
          <cell r="D732" t="str">
            <v>يسرى</v>
          </cell>
          <cell r="E732" t="str">
            <v>الرابعة</v>
          </cell>
        </row>
        <row r="733">
          <cell r="A733">
            <v>522077</v>
          </cell>
          <cell r="B733" t="str">
            <v>ساره العتر</v>
          </cell>
          <cell r="C733" t="str">
            <v>محمدنبيل</v>
          </cell>
          <cell r="D733" t="str">
            <v>ايمان</v>
          </cell>
          <cell r="E733" t="str">
            <v>الرابعة</v>
          </cell>
          <cell r="J733" t="str">
            <v>مستنفذ</v>
          </cell>
        </row>
        <row r="734">
          <cell r="A734">
            <v>522082</v>
          </cell>
          <cell r="B734" t="str">
            <v>ساره شموط</v>
          </cell>
          <cell r="C734" t="str">
            <v>محمد سامر</v>
          </cell>
          <cell r="D734" t="str">
            <v>هناده</v>
          </cell>
          <cell r="E734" t="str">
            <v>الثالثة</v>
          </cell>
        </row>
        <row r="735">
          <cell r="A735">
            <v>522084</v>
          </cell>
          <cell r="B735" t="str">
            <v>ساره صالح</v>
          </cell>
          <cell r="C735" t="str">
            <v>سمير</v>
          </cell>
          <cell r="D735" t="str">
            <v>فايزة</v>
          </cell>
          <cell r="E735" t="str">
            <v>الثالثة</v>
          </cell>
        </row>
        <row r="736">
          <cell r="A736">
            <v>522088</v>
          </cell>
          <cell r="B736" t="str">
            <v>سالي المكاري</v>
          </cell>
          <cell r="C736" t="str">
            <v>محمد</v>
          </cell>
          <cell r="D736" t="str">
            <v>نسرين</v>
          </cell>
          <cell r="E736" t="str">
            <v>الرابعة</v>
          </cell>
        </row>
        <row r="737">
          <cell r="A737">
            <v>522094</v>
          </cell>
          <cell r="B737" t="str">
            <v>سبته كريم</v>
          </cell>
          <cell r="C737" t="str">
            <v>قاسم</v>
          </cell>
          <cell r="D737" t="str">
            <v>اميرة</v>
          </cell>
          <cell r="E737" t="str">
            <v>الرابعة</v>
          </cell>
        </row>
        <row r="738">
          <cell r="A738">
            <v>522096</v>
          </cell>
          <cell r="B738" t="str">
            <v>سحر الخليل</v>
          </cell>
          <cell r="C738" t="str">
            <v>حاتم</v>
          </cell>
          <cell r="D738" t="str">
            <v>خديجه</v>
          </cell>
          <cell r="E738" t="str">
            <v>الثانية</v>
          </cell>
          <cell r="J738" t="str">
            <v>مستنفذ</v>
          </cell>
        </row>
        <row r="739">
          <cell r="A739">
            <v>522103</v>
          </cell>
          <cell r="B739" t="str">
            <v>سلافا نوفل</v>
          </cell>
          <cell r="C739" t="str">
            <v>نضال</v>
          </cell>
          <cell r="D739" t="str">
            <v>رانيا</v>
          </cell>
          <cell r="E739" t="str">
            <v>الرابعة</v>
          </cell>
        </row>
        <row r="740">
          <cell r="A740">
            <v>522105</v>
          </cell>
          <cell r="B740" t="str">
            <v>سلام بركات</v>
          </cell>
          <cell r="C740" t="str">
            <v>محمد</v>
          </cell>
          <cell r="D740" t="str">
            <v>دله</v>
          </cell>
          <cell r="E740" t="str">
            <v>الرابعة</v>
          </cell>
        </row>
        <row r="741">
          <cell r="A741">
            <v>522106</v>
          </cell>
          <cell r="B741" t="str">
            <v>سلام بكري</v>
          </cell>
          <cell r="C741" t="str">
            <v>حيدر</v>
          </cell>
          <cell r="D741" t="str">
            <v>زينب</v>
          </cell>
          <cell r="E741" t="str">
            <v>الرابعة</v>
          </cell>
        </row>
        <row r="742">
          <cell r="A742">
            <v>522110</v>
          </cell>
          <cell r="B742" t="str">
            <v>سلسبيل طه</v>
          </cell>
          <cell r="C742" t="str">
            <v>صالح</v>
          </cell>
          <cell r="E742" t="str">
            <v>الاولى</v>
          </cell>
          <cell r="J742" t="str">
            <v xml:space="preserve">مستنفذ </v>
          </cell>
        </row>
        <row r="743">
          <cell r="A743">
            <v>522112</v>
          </cell>
          <cell r="B743" t="str">
            <v>سلمى البحره</v>
          </cell>
          <cell r="C743" t="str">
            <v>عصام</v>
          </cell>
          <cell r="D743" t="str">
            <v>منى</v>
          </cell>
          <cell r="E743" t="str">
            <v>الرابعة</v>
          </cell>
        </row>
        <row r="744">
          <cell r="A744">
            <v>522119</v>
          </cell>
          <cell r="B744" t="str">
            <v>سماح احمد</v>
          </cell>
          <cell r="C744" t="str">
            <v>عمر</v>
          </cell>
          <cell r="D744" t="str">
            <v>نسيبة</v>
          </cell>
          <cell r="E744" t="str">
            <v>الرابعة</v>
          </cell>
          <cell r="J744" t="str">
            <v>مستنفذ فصل اول 2024-2025</v>
          </cell>
        </row>
        <row r="745">
          <cell r="A745">
            <v>522129</v>
          </cell>
          <cell r="B745" t="str">
            <v>سمر الشطة</v>
          </cell>
          <cell r="C745" t="str">
            <v>محمد</v>
          </cell>
          <cell r="D745" t="str">
            <v>هدى</v>
          </cell>
          <cell r="E745" t="str">
            <v>الرابعة</v>
          </cell>
        </row>
        <row r="746">
          <cell r="A746">
            <v>522130</v>
          </cell>
          <cell r="B746" t="str">
            <v>سمر المحمود</v>
          </cell>
          <cell r="C746" t="str">
            <v>شحاده</v>
          </cell>
          <cell r="D746" t="str">
            <v>شمسه</v>
          </cell>
          <cell r="E746" t="str">
            <v>الرابعة</v>
          </cell>
        </row>
        <row r="747">
          <cell r="A747">
            <v>522135</v>
          </cell>
          <cell r="B747" t="str">
            <v>سمر عبد النبي</v>
          </cell>
          <cell r="C747" t="str">
            <v>محمد</v>
          </cell>
          <cell r="D747" t="str">
            <v>منيره</v>
          </cell>
          <cell r="E747" t="str">
            <v>الرابعة</v>
          </cell>
        </row>
        <row r="748">
          <cell r="A748">
            <v>522136</v>
          </cell>
          <cell r="B748" t="str">
            <v>سمر غصون</v>
          </cell>
          <cell r="C748" t="str">
            <v>محمد</v>
          </cell>
          <cell r="E748" t="str">
            <v>الثالثة</v>
          </cell>
          <cell r="J748" t="str">
            <v>مستنفذ فصل اول 2024-2025</v>
          </cell>
        </row>
        <row r="749">
          <cell r="A749">
            <v>522148</v>
          </cell>
          <cell r="B749" t="str">
            <v>سناء الرميله</v>
          </cell>
          <cell r="C749" t="str">
            <v>خالد</v>
          </cell>
          <cell r="D749" t="str">
            <v>صبحيه</v>
          </cell>
          <cell r="E749" t="str">
            <v>الثانية</v>
          </cell>
          <cell r="J749" t="str">
            <v>مستنفذ</v>
          </cell>
        </row>
        <row r="750">
          <cell r="A750">
            <v>522151</v>
          </cell>
          <cell r="B750" t="str">
            <v>سناء المحمد</v>
          </cell>
          <cell r="C750" t="str">
            <v>محمد</v>
          </cell>
          <cell r="D750" t="str">
            <v>روزة</v>
          </cell>
          <cell r="E750" t="str">
            <v>الثالثة</v>
          </cell>
        </row>
        <row r="751">
          <cell r="A751">
            <v>522154</v>
          </cell>
          <cell r="B751" t="str">
            <v>سندس النفاخ</v>
          </cell>
          <cell r="C751" t="str">
            <v>احمد</v>
          </cell>
          <cell r="D751" t="str">
            <v>ميرفت</v>
          </cell>
          <cell r="E751" t="str">
            <v>الرابعة</v>
          </cell>
        </row>
        <row r="752">
          <cell r="A752">
            <v>522156</v>
          </cell>
          <cell r="B752" t="str">
            <v>سندس محارب</v>
          </cell>
          <cell r="C752" t="str">
            <v>خالد</v>
          </cell>
          <cell r="D752" t="str">
            <v>شعاع</v>
          </cell>
          <cell r="E752" t="str">
            <v>الثانية</v>
          </cell>
          <cell r="J752" t="str">
            <v>مستنفذ</v>
          </cell>
        </row>
        <row r="753">
          <cell r="A753">
            <v>522157</v>
          </cell>
          <cell r="B753" t="str">
            <v>سها سلهب</v>
          </cell>
          <cell r="C753" t="str">
            <v>محمد</v>
          </cell>
          <cell r="D753" t="str">
            <v>سوسن</v>
          </cell>
          <cell r="E753" t="str">
            <v>الرابعة</v>
          </cell>
        </row>
        <row r="754">
          <cell r="A754">
            <v>522163</v>
          </cell>
          <cell r="B754" t="str">
            <v>سهير فاهمة</v>
          </cell>
          <cell r="C754" t="str">
            <v xml:space="preserve">هشام </v>
          </cell>
          <cell r="D754" t="str">
            <v>عواطف</v>
          </cell>
          <cell r="E754" t="str">
            <v>الرابعة</v>
          </cell>
        </row>
        <row r="755">
          <cell r="A755">
            <v>522167</v>
          </cell>
          <cell r="B755" t="str">
            <v>سوزان حسن</v>
          </cell>
          <cell r="C755" t="str">
            <v>محمد</v>
          </cell>
          <cell r="D755" t="str">
            <v>حمده</v>
          </cell>
          <cell r="E755" t="str">
            <v>الثالثة</v>
          </cell>
        </row>
        <row r="756">
          <cell r="A756">
            <v>522177</v>
          </cell>
          <cell r="B756" t="str">
            <v>سوسن عجميه</v>
          </cell>
          <cell r="C756" t="str">
            <v>أيمن</v>
          </cell>
          <cell r="D756" t="str">
            <v>عائده</v>
          </cell>
          <cell r="E756" t="str">
            <v>الرابعة</v>
          </cell>
          <cell r="J756" t="str">
            <v>مستنفذ فصل اول 2024-2025</v>
          </cell>
        </row>
        <row r="757">
          <cell r="A757">
            <v>522178</v>
          </cell>
          <cell r="B757" t="str">
            <v>سونيا دوبا</v>
          </cell>
          <cell r="C757" t="str">
            <v>عبدالحميد</v>
          </cell>
          <cell r="D757" t="str">
            <v>حسنه</v>
          </cell>
          <cell r="E757" t="str">
            <v>الرابعة</v>
          </cell>
        </row>
        <row r="758">
          <cell r="A758">
            <v>522183</v>
          </cell>
          <cell r="B758" t="str">
            <v>شام مدور</v>
          </cell>
          <cell r="C758" t="str">
            <v>محمد رضوان</v>
          </cell>
          <cell r="D758" t="str">
            <v>سمر</v>
          </cell>
          <cell r="E758" t="str">
            <v>الرابعة</v>
          </cell>
        </row>
        <row r="759">
          <cell r="A759">
            <v>522191</v>
          </cell>
          <cell r="B759" t="str">
            <v>شروق البدوي</v>
          </cell>
          <cell r="C759" t="str">
            <v>عبد الحكيم</v>
          </cell>
          <cell r="D759" t="str">
            <v>اديبة</v>
          </cell>
          <cell r="E759" t="str">
            <v>الرابعة</v>
          </cell>
          <cell r="J759" t="str">
            <v>مستنفذ</v>
          </cell>
        </row>
        <row r="760">
          <cell r="A760">
            <v>522192</v>
          </cell>
          <cell r="B760" t="str">
            <v>شروق عرابي</v>
          </cell>
          <cell r="C760" t="str">
            <v xml:space="preserve">عدنان </v>
          </cell>
          <cell r="D760" t="str">
            <v xml:space="preserve">مريم </v>
          </cell>
          <cell r="E760" t="str">
            <v>الرابعة</v>
          </cell>
          <cell r="J760" t="str">
            <v>مستنفذ فصل اول 2024-2025</v>
          </cell>
        </row>
        <row r="761">
          <cell r="A761">
            <v>522196</v>
          </cell>
          <cell r="B761" t="str">
            <v>شمس مناوي</v>
          </cell>
          <cell r="C761" t="str">
            <v>سعيد</v>
          </cell>
          <cell r="D761" t="str">
            <v>نعيمه</v>
          </cell>
          <cell r="E761" t="str">
            <v>الثالثة</v>
          </cell>
        </row>
        <row r="762">
          <cell r="A762">
            <v>522204</v>
          </cell>
          <cell r="B762" t="str">
            <v>شيما بنيان</v>
          </cell>
          <cell r="C762" t="str">
            <v>فؤاد</v>
          </cell>
          <cell r="E762" t="str">
            <v>الثالثة</v>
          </cell>
        </row>
        <row r="763">
          <cell r="A763">
            <v>522205</v>
          </cell>
          <cell r="B763" t="str">
            <v>شيماء الجبان</v>
          </cell>
          <cell r="C763" t="str">
            <v>ايمن</v>
          </cell>
          <cell r="D763" t="str">
            <v>اماني</v>
          </cell>
          <cell r="E763" t="str">
            <v>الرابعة</v>
          </cell>
        </row>
        <row r="764">
          <cell r="A764">
            <v>522239</v>
          </cell>
          <cell r="B764" t="str">
            <v>عبيده المغربي</v>
          </cell>
          <cell r="C764" t="str">
            <v>عبدالرزاق</v>
          </cell>
          <cell r="D764" t="str">
            <v>نجاة</v>
          </cell>
          <cell r="E764" t="str">
            <v>الرابعة</v>
          </cell>
        </row>
        <row r="765">
          <cell r="A765">
            <v>522243</v>
          </cell>
          <cell r="B765" t="str">
            <v>عبير الشيخ قويدر</v>
          </cell>
          <cell r="C765" t="str">
            <v>علي</v>
          </cell>
          <cell r="D765" t="str">
            <v>منى</v>
          </cell>
          <cell r="E765" t="str">
            <v>الرابعة</v>
          </cell>
          <cell r="J765" t="str">
            <v>مستنفذ</v>
          </cell>
        </row>
        <row r="766">
          <cell r="A766">
            <v>522245</v>
          </cell>
          <cell r="B766" t="str">
            <v>عبير المصري</v>
          </cell>
          <cell r="C766" t="str">
            <v>خالد</v>
          </cell>
          <cell r="D766" t="str">
            <v>منال</v>
          </cell>
          <cell r="E766" t="str">
            <v>الرابعة</v>
          </cell>
          <cell r="J766" t="str">
            <v>مستنفذ</v>
          </cell>
        </row>
        <row r="767">
          <cell r="A767">
            <v>522247</v>
          </cell>
          <cell r="B767" t="str">
            <v>عبير شيخ خليل</v>
          </cell>
          <cell r="C767" t="str">
            <v>خالد</v>
          </cell>
          <cell r="D767" t="str">
            <v>اميرة</v>
          </cell>
          <cell r="E767" t="str">
            <v>الرابعة</v>
          </cell>
        </row>
        <row r="768">
          <cell r="A768">
            <v>522249</v>
          </cell>
          <cell r="B768" t="str">
            <v>عبير هشيم</v>
          </cell>
          <cell r="C768" t="str">
            <v>فواز</v>
          </cell>
          <cell r="D768" t="str">
            <v>ممدوحه</v>
          </cell>
          <cell r="E768" t="str">
            <v>الرابعة</v>
          </cell>
        </row>
        <row r="769">
          <cell r="A769">
            <v>522250</v>
          </cell>
          <cell r="B769" t="str">
            <v>عتاب أبو جيب</v>
          </cell>
          <cell r="C769" t="str">
            <v>محمد رشدي</v>
          </cell>
          <cell r="E769" t="str">
            <v>الثالثة</v>
          </cell>
        </row>
        <row r="770">
          <cell r="A770">
            <v>522253</v>
          </cell>
          <cell r="B770" t="str">
            <v>عطاء مهاوش</v>
          </cell>
          <cell r="C770" t="str">
            <v>يوسف</v>
          </cell>
          <cell r="D770" t="str">
            <v>فاطمه</v>
          </cell>
          <cell r="E770" t="str">
            <v>الرابعة</v>
          </cell>
          <cell r="J770" t="str">
            <v>مستنفذ</v>
          </cell>
        </row>
        <row r="771">
          <cell r="A771">
            <v>522261</v>
          </cell>
          <cell r="B771" t="str">
            <v>علا هاجر</v>
          </cell>
          <cell r="C771" t="str">
            <v>محمدعدنان</v>
          </cell>
          <cell r="D771" t="str">
            <v>رغداء</v>
          </cell>
          <cell r="E771" t="str">
            <v>الرابعة</v>
          </cell>
        </row>
        <row r="772">
          <cell r="A772">
            <v>522264</v>
          </cell>
          <cell r="B772" t="str">
            <v>علياء خشيني</v>
          </cell>
          <cell r="C772" t="str">
            <v>عبدو</v>
          </cell>
          <cell r="E772" t="str">
            <v>الثالثة</v>
          </cell>
          <cell r="J772" t="str">
            <v>مستنفذ فصل اول 2024-2025</v>
          </cell>
        </row>
        <row r="773">
          <cell r="A773">
            <v>522266</v>
          </cell>
          <cell r="B773" t="str">
            <v>علياء ناصر</v>
          </cell>
          <cell r="C773" t="str">
            <v>عمار</v>
          </cell>
          <cell r="D773" t="str">
            <v>ريهان</v>
          </cell>
          <cell r="E773" t="str">
            <v>الرابعة</v>
          </cell>
        </row>
        <row r="774">
          <cell r="A774">
            <v>522273</v>
          </cell>
          <cell r="B774" t="str">
            <v>غادة رسول</v>
          </cell>
          <cell r="C774" t="str">
            <v>حسن</v>
          </cell>
          <cell r="D774" t="str">
            <v>سميرة</v>
          </cell>
          <cell r="E774" t="str">
            <v>الرابعة</v>
          </cell>
        </row>
        <row r="775">
          <cell r="A775">
            <v>522285</v>
          </cell>
          <cell r="B775" t="str">
            <v>غزل الباشا</v>
          </cell>
          <cell r="C775" t="str">
            <v>بسام</v>
          </cell>
          <cell r="D775" t="str">
            <v>هيفاء</v>
          </cell>
          <cell r="E775" t="str">
            <v>الثانية</v>
          </cell>
          <cell r="J775" t="str">
            <v>مستنفذ فصل اول 2024-2025</v>
          </cell>
        </row>
        <row r="776">
          <cell r="A776">
            <v>522291</v>
          </cell>
          <cell r="B776" t="str">
            <v>غصون محمد</v>
          </cell>
          <cell r="C776" t="str">
            <v>منوخ</v>
          </cell>
          <cell r="D776" t="str">
            <v>عائشة</v>
          </cell>
          <cell r="E776" t="str">
            <v>الرابعة</v>
          </cell>
          <cell r="J776" t="str">
            <v>مستنفذ فصل اول 2024-2025</v>
          </cell>
        </row>
        <row r="777">
          <cell r="A777">
            <v>522293</v>
          </cell>
          <cell r="B777" t="str">
            <v>غفران الجراقي</v>
          </cell>
          <cell r="C777" t="str">
            <v>رياض</v>
          </cell>
          <cell r="D777" t="str">
            <v>باسمة</v>
          </cell>
          <cell r="E777" t="str">
            <v>الرابعة</v>
          </cell>
        </row>
        <row r="778">
          <cell r="A778">
            <v>522301</v>
          </cell>
          <cell r="B778" t="str">
            <v>غفران هيلم</v>
          </cell>
          <cell r="C778" t="str">
            <v>فهد</v>
          </cell>
          <cell r="D778" t="str">
            <v>خديجة</v>
          </cell>
          <cell r="E778" t="str">
            <v>الرابعة</v>
          </cell>
        </row>
        <row r="779">
          <cell r="A779">
            <v>522307</v>
          </cell>
          <cell r="B779" t="str">
            <v>غيداء حسون</v>
          </cell>
          <cell r="C779" t="str">
            <v>حسان</v>
          </cell>
          <cell r="D779" t="str">
            <v>قمر</v>
          </cell>
          <cell r="E779" t="str">
            <v>الثالثة</v>
          </cell>
        </row>
        <row r="780">
          <cell r="A780">
            <v>522308</v>
          </cell>
          <cell r="B780" t="str">
            <v>غيداء كريزان</v>
          </cell>
          <cell r="C780" t="str">
            <v>نادر</v>
          </cell>
          <cell r="D780" t="str">
            <v>نادرة</v>
          </cell>
          <cell r="E780" t="str">
            <v>الرابعة</v>
          </cell>
        </row>
        <row r="781">
          <cell r="A781">
            <v>522311</v>
          </cell>
          <cell r="B781" t="str">
            <v>فاتن فاكهاني</v>
          </cell>
          <cell r="C781" t="str">
            <v>محمد</v>
          </cell>
          <cell r="D781" t="str">
            <v>امل</v>
          </cell>
          <cell r="E781" t="str">
            <v>الرابعة</v>
          </cell>
        </row>
        <row r="782">
          <cell r="A782">
            <v>522312</v>
          </cell>
          <cell r="B782" t="str">
            <v>فاتن مهرات</v>
          </cell>
          <cell r="C782" t="str">
            <v>زهير</v>
          </cell>
          <cell r="D782" t="str">
            <v>رزان</v>
          </cell>
          <cell r="E782" t="str">
            <v>الرابعة</v>
          </cell>
        </row>
        <row r="783">
          <cell r="A783">
            <v>522318</v>
          </cell>
          <cell r="B783" t="str">
            <v>فاطمة الحجي</v>
          </cell>
          <cell r="C783" t="str">
            <v>محمد</v>
          </cell>
          <cell r="D783" t="str">
            <v>ايمان</v>
          </cell>
          <cell r="E783" t="str">
            <v>الثالثة</v>
          </cell>
          <cell r="J783" t="str">
            <v>مستنفذ فصل اول 2024-2025</v>
          </cell>
        </row>
        <row r="784">
          <cell r="A784">
            <v>522325</v>
          </cell>
          <cell r="B784" t="str">
            <v>فاطمة همهم</v>
          </cell>
          <cell r="C784" t="str">
            <v>فاضل</v>
          </cell>
          <cell r="D784" t="str">
            <v>خاتون</v>
          </cell>
          <cell r="E784" t="str">
            <v>الثالثة</v>
          </cell>
        </row>
        <row r="785">
          <cell r="A785">
            <v>522327</v>
          </cell>
          <cell r="B785" t="str">
            <v>فاطمه البكر</v>
          </cell>
          <cell r="C785" t="str">
            <v>جمعه</v>
          </cell>
          <cell r="D785" t="str">
            <v>حسنه</v>
          </cell>
          <cell r="E785" t="str">
            <v>الرابعة</v>
          </cell>
        </row>
        <row r="786">
          <cell r="A786">
            <v>522331</v>
          </cell>
          <cell r="B786" t="str">
            <v>فاطمه العبسي</v>
          </cell>
          <cell r="C786" t="str">
            <v>اسماعيل</v>
          </cell>
          <cell r="D786" t="str">
            <v>مفيده</v>
          </cell>
          <cell r="E786" t="str">
            <v>الثانية</v>
          </cell>
          <cell r="J786" t="str">
            <v>مستنفذ</v>
          </cell>
        </row>
        <row r="787">
          <cell r="A787">
            <v>522333</v>
          </cell>
          <cell r="B787" t="str">
            <v>فاطمه جحا</v>
          </cell>
          <cell r="C787" t="str">
            <v>يوسف</v>
          </cell>
          <cell r="D787" t="str">
            <v>رحاب</v>
          </cell>
          <cell r="E787" t="str">
            <v>الثانية</v>
          </cell>
          <cell r="J787" t="str">
            <v>مستنفذ</v>
          </cell>
        </row>
        <row r="788">
          <cell r="A788">
            <v>522336</v>
          </cell>
          <cell r="B788" t="str">
            <v>فاطمه رحمه</v>
          </cell>
          <cell r="C788" t="str">
            <v>رياض</v>
          </cell>
          <cell r="D788" t="str">
            <v>رشا</v>
          </cell>
          <cell r="E788" t="str">
            <v>الرابعة</v>
          </cell>
          <cell r="J788" t="str">
            <v>مستنفذ</v>
          </cell>
        </row>
        <row r="789">
          <cell r="A789">
            <v>522340</v>
          </cell>
          <cell r="B789" t="str">
            <v>فاطمه علي</v>
          </cell>
          <cell r="C789" t="str">
            <v>سمير</v>
          </cell>
          <cell r="D789" t="str">
            <v>ندى</v>
          </cell>
          <cell r="E789" t="str">
            <v>الرابعة</v>
          </cell>
        </row>
        <row r="790">
          <cell r="A790">
            <v>522342</v>
          </cell>
          <cell r="B790" t="str">
            <v>فاطمة غليون</v>
          </cell>
          <cell r="C790" t="str">
            <v>محمد سامي</v>
          </cell>
          <cell r="E790" t="str">
            <v>الثالثة</v>
          </cell>
          <cell r="J790" t="str">
            <v>مستنفذ فصل اول 2024-2025</v>
          </cell>
        </row>
        <row r="791">
          <cell r="A791">
            <v>522351</v>
          </cell>
          <cell r="B791" t="str">
            <v>فدوى بازرباشي</v>
          </cell>
          <cell r="C791" t="str">
            <v>بسام</v>
          </cell>
          <cell r="D791" t="str">
            <v>ايمان</v>
          </cell>
          <cell r="E791" t="str">
            <v>الرابعة</v>
          </cell>
        </row>
        <row r="792">
          <cell r="A792">
            <v>522356</v>
          </cell>
          <cell r="B792" t="str">
            <v>فرح السلق</v>
          </cell>
          <cell r="C792" t="str">
            <v>ابراهيم</v>
          </cell>
          <cell r="D792" t="str">
            <v>ناديه</v>
          </cell>
          <cell r="E792" t="str">
            <v>الرابعة</v>
          </cell>
        </row>
        <row r="793">
          <cell r="A793">
            <v>522364</v>
          </cell>
          <cell r="B793" t="str">
            <v>فرح يونس</v>
          </cell>
          <cell r="C793" t="str">
            <v>احمد</v>
          </cell>
          <cell r="D793" t="str">
            <v>ريما</v>
          </cell>
          <cell r="E793" t="str">
            <v>الرابعة</v>
          </cell>
        </row>
        <row r="794">
          <cell r="A794">
            <v>522373</v>
          </cell>
          <cell r="B794" t="str">
            <v>قمر الدنف</v>
          </cell>
          <cell r="C794" t="str">
            <v>أكرم</v>
          </cell>
          <cell r="D794" t="str">
            <v>شريفه</v>
          </cell>
          <cell r="E794" t="str">
            <v>الثالثة</v>
          </cell>
        </row>
        <row r="795">
          <cell r="A795">
            <v>522374</v>
          </cell>
          <cell r="B795" t="str">
            <v>قمر الكيلاني</v>
          </cell>
          <cell r="C795" t="str">
            <v>محمد</v>
          </cell>
          <cell r="E795" t="str">
            <v>الثالثة</v>
          </cell>
        </row>
        <row r="796">
          <cell r="A796">
            <v>522378</v>
          </cell>
          <cell r="B796" t="str">
            <v>قمر نتوف</v>
          </cell>
          <cell r="C796" t="str">
            <v>عدنان</v>
          </cell>
          <cell r="D796" t="str">
            <v>اسما</v>
          </cell>
          <cell r="E796" t="str">
            <v>الرابعة</v>
          </cell>
        </row>
        <row r="797">
          <cell r="A797">
            <v>522387</v>
          </cell>
          <cell r="B797" t="str">
            <v>كارين شلهوب</v>
          </cell>
          <cell r="C797" t="str">
            <v>مروان</v>
          </cell>
          <cell r="D797" t="str">
            <v>روز</v>
          </cell>
          <cell r="E797" t="str">
            <v>الثانية</v>
          </cell>
          <cell r="J797" t="str">
            <v>مستنفذ</v>
          </cell>
        </row>
        <row r="798">
          <cell r="A798">
            <v>522394</v>
          </cell>
          <cell r="B798" t="str">
            <v>كنوز درويش</v>
          </cell>
          <cell r="C798" t="str">
            <v>رضوان</v>
          </cell>
          <cell r="D798" t="str">
            <v>هند</v>
          </cell>
          <cell r="E798" t="str">
            <v>الرابعة</v>
          </cell>
        </row>
        <row r="799">
          <cell r="A799">
            <v>522398</v>
          </cell>
          <cell r="B799" t="str">
            <v>كوثر مصطفى</v>
          </cell>
          <cell r="C799" t="str">
            <v>جابر</v>
          </cell>
          <cell r="D799" t="str">
            <v>مؤمنة</v>
          </cell>
          <cell r="E799" t="str">
            <v>الرابعة</v>
          </cell>
        </row>
        <row r="800">
          <cell r="A800">
            <v>522399</v>
          </cell>
          <cell r="B800" t="str">
            <v>لارا خالد</v>
          </cell>
          <cell r="C800" t="str">
            <v>وليد</v>
          </cell>
          <cell r="D800" t="str">
            <v>امنه</v>
          </cell>
          <cell r="E800" t="str">
            <v>الرابعة</v>
          </cell>
        </row>
        <row r="801">
          <cell r="A801">
            <v>522402</v>
          </cell>
          <cell r="B801" t="str">
            <v>لاما جبر</v>
          </cell>
          <cell r="C801" t="str">
            <v>سليم</v>
          </cell>
          <cell r="D801" t="str">
            <v>هدية</v>
          </cell>
          <cell r="E801" t="str">
            <v>الرابعة</v>
          </cell>
        </row>
        <row r="802">
          <cell r="A802">
            <v>522404</v>
          </cell>
          <cell r="B802" t="str">
            <v>لانا فتال</v>
          </cell>
          <cell r="C802" t="str">
            <v>نديم</v>
          </cell>
          <cell r="D802" t="str">
            <v>ندى</v>
          </cell>
          <cell r="E802" t="str">
            <v>الرابعة</v>
          </cell>
        </row>
        <row r="803">
          <cell r="A803">
            <v>522416</v>
          </cell>
          <cell r="B803" t="str">
            <v>لمى كيوان</v>
          </cell>
          <cell r="C803" t="str">
            <v>عصام</v>
          </cell>
          <cell r="D803" t="str">
            <v>اعتدال</v>
          </cell>
          <cell r="E803" t="str">
            <v>الرابعة</v>
          </cell>
        </row>
        <row r="804">
          <cell r="A804">
            <v>522417</v>
          </cell>
          <cell r="B804" t="str">
            <v>لمى مغربي</v>
          </cell>
          <cell r="C804" t="str">
            <v>عارف</v>
          </cell>
          <cell r="D804" t="str">
            <v>شاديه</v>
          </cell>
          <cell r="E804" t="str">
            <v>الرابعة</v>
          </cell>
          <cell r="J804" t="str">
            <v>مستنفذ</v>
          </cell>
        </row>
        <row r="805">
          <cell r="A805">
            <v>522419</v>
          </cell>
          <cell r="B805" t="str">
            <v>لميس ابو رافع</v>
          </cell>
          <cell r="C805" t="str">
            <v>يوسف</v>
          </cell>
          <cell r="D805" t="str">
            <v>نوال</v>
          </cell>
          <cell r="E805" t="str">
            <v>الثالثة</v>
          </cell>
          <cell r="J805" t="str">
            <v>مستنفذ فصل اول 2024-2025</v>
          </cell>
        </row>
        <row r="806">
          <cell r="A806">
            <v>522423</v>
          </cell>
          <cell r="B806" t="str">
            <v>لوده قبلان</v>
          </cell>
          <cell r="C806" t="str">
            <v>عصام</v>
          </cell>
          <cell r="D806" t="str">
            <v>منى</v>
          </cell>
          <cell r="E806" t="str">
            <v>الثالثة حديث</v>
          </cell>
          <cell r="F806">
            <v>307</v>
          </cell>
          <cell r="G806">
            <v>103</v>
          </cell>
          <cell r="H806">
            <v>205</v>
          </cell>
          <cell r="J806" t="str">
            <v>م</v>
          </cell>
        </row>
        <row r="807">
          <cell r="A807">
            <v>522425</v>
          </cell>
          <cell r="B807" t="str">
            <v>لوره مخول</v>
          </cell>
          <cell r="C807" t="str">
            <v>نديم</v>
          </cell>
          <cell r="D807" t="str">
            <v>يسرا</v>
          </cell>
          <cell r="E807" t="str">
            <v>الرابعة</v>
          </cell>
        </row>
        <row r="808">
          <cell r="A808">
            <v>522428</v>
          </cell>
          <cell r="B808" t="str">
            <v>لونا ملص</v>
          </cell>
          <cell r="C808" t="str">
            <v>جهاد</v>
          </cell>
          <cell r="D808" t="str">
            <v>ريما</v>
          </cell>
          <cell r="E808" t="str">
            <v>الثالثة</v>
          </cell>
        </row>
        <row r="809">
          <cell r="A809">
            <v>522431</v>
          </cell>
          <cell r="B809" t="str">
            <v>ليان شيخ الأرض</v>
          </cell>
          <cell r="C809" t="str">
            <v>محمود</v>
          </cell>
          <cell r="D809" t="str">
            <v>رائده</v>
          </cell>
          <cell r="E809" t="str">
            <v>الرابعة</v>
          </cell>
        </row>
        <row r="810">
          <cell r="A810">
            <v>522438</v>
          </cell>
          <cell r="B810" t="str">
            <v>ليلى سلمان</v>
          </cell>
          <cell r="C810" t="str">
            <v>نزار</v>
          </cell>
          <cell r="D810" t="str">
            <v>ابتسام</v>
          </cell>
          <cell r="E810" t="str">
            <v>الرابعة</v>
          </cell>
        </row>
        <row r="811">
          <cell r="A811">
            <v>522440</v>
          </cell>
          <cell r="B811" t="str">
            <v>ليلى طحلة</v>
          </cell>
          <cell r="C811" t="str">
            <v>زياد</v>
          </cell>
          <cell r="E811" t="str">
            <v>الرابعة</v>
          </cell>
          <cell r="J811" t="str">
            <v>مستنفذ فصل اول 2024-2025</v>
          </cell>
        </row>
        <row r="812">
          <cell r="A812">
            <v>522443</v>
          </cell>
          <cell r="B812" t="str">
            <v>لين الفرا</v>
          </cell>
          <cell r="C812" t="str">
            <v>عرفان</v>
          </cell>
          <cell r="D812" t="str">
            <v>رشا</v>
          </cell>
          <cell r="E812" t="str">
            <v>الرابعة</v>
          </cell>
        </row>
        <row r="813">
          <cell r="A813">
            <v>522444</v>
          </cell>
          <cell r="B813" t="str">
            <v>لين اللحام</v>
          </cell>
          <cell r="C813" t="str">
            <v>مصطفى</v>
          </cell>
          <cell r="D813" t="str">
            <v>هنادي</v>
          </cell>
          <cell r="E813" t="str">
            <v>الرابعة حديث</v>
          </cell>
          <cell r="F813">
            <v>303</v>
          </cell>
          <cell r="G813">
            <v>403</v>
          </cell>
          <cell r="H813">
            <v>103</v>
          </cell>
          <cell r="I813">
            <v>207</v>
          </cell>
          <cell r="J813" t="str">
            <v>م</v>
          </cell>
        </row>
        <row r="814">
          <cell r="A814">
            <v>522446</v>
          </cell>
          <cell r="B814" t="str">
            <v>لين الموصللي</v>
          </cell>
          <cell r="C814" t="str">
            <v>مصطفى</v>
          </cell>
          <cell r="D814" t="str">
            <v>مرح</v>
          </cell>
          <cell r="E814" t="str">
            <v>الرابعة</v>
          </cell>
        </row>
        <row r="815">
          <cell r="A815">
            <v>522448</v>
          </cell>
          <cell r="B815" t="str">
            <v>لين رمو</v>
          </cell>
          <cell r="C815" t="str">
            <v>محمد طلال</v>
          </cell>
          <cell r="E815" t="str">
            <v>الثالثة</v>
          </cell>
          <cell r="J815" t="str">
            <v>مستنفذ فصل اول 2024-2025</v>
          </cell>
        </row>
        <row r="816">
          <cell r="A816">
            <v>522457</v>
          </cell>
          <cell r="B816" t="str">
            <v>لينه البشعان</v>
          </cell>
          <cell r="C816" t="str">
            <v>حيدر</v>
          </cell>
          <cell r="D816" t="str">
            <v>ايمان الراوي</v>
          </cell>
          <cell r="E816" t="str">
            <v>الثالثة</v>
          </cell>
        </row>
        <row r="817">
          <cell r="A817">
            <v>522463</v>
          </cell>
          <cell r="B817" t="str">
            <v>ماري جرجس</v>
          </cell>
          <cell r="C817" t="str">
            <v>بسام</v>
          </cell>
          <cell r="D817" t="str">
            <v>عائده</v>
          </cell>
          <cell r="E817" t="str">
            <v>الرابعة</v>
          </cell>
          <cell r="J817" t="str">
            <v>مستنفذ فصل اول 2024-2025</v>
          </cell>
        </row>
        <row r="818">
          <cell r="A818">
            <v>522467</v>
          </cell>
          <cell r="B818" t="str">
            <v>ماريه العلي</v>
          </cell>
          <cell r="C818" t="str">
            <v>محمد</v>
          </cell>
          <cell r="D818" t="str">
            <v>سهى</v>
          </cell>
          <cell r="E818" t="str">
            <v>الرابعة</v>
          </cell>
        </row>
        <row r="819">
          <cell r="A819">
            <v>522472</v>
          </cell>
          <cell r="B819" t="str">
            <v>مايا اورفه لي</v>
          </cell>
          <cell r="C819" t="str">
            <v>محمد واصف</v>
          </cell>
          <cell r="D819" t="str">
            <v>فائذه</v>
          </cell>
          <cell r="E819" t="str">
            <v>الرابعة</v>
          </cell>
        </row>
        <row r="820">
          <cell r="A820">
            <v>522492</v>
          </cell>
          <cell r="B820" t="str">
            <v>محمود طعمة حلبي</v>
          </cell>
          <cell r="C820" t="str">
            <v>محمد</v>
          </cell>
          <cell r="E820" t="str">
            <v>الثالثة</v>
          </cell>
        </row>
        <row r="821">
          <cell r="A821">
            <v>522500</v>
          </cell>
          <cell r="B821" t="str">
            <v>مرح ابو اللبن</v>
          </cell>
          <cell r="C821" t="str">
            <v>محمد عارف</v>
          </cell>
          <cell r="D821" t="str">
            <v>ثناء</v>
          </cell>
          <cell r="E821" t="str">
            <v>الثالثة</v>
          </cell>
        </row>
        <row r="822">
          <cell r="A822">
            <v>522504</v>
          </cell>
          <cell r="B822" t="str">
            <v>مرح حوري</v>
          </cell>
          <cell r="C822" t="str">
            <v>محمد</v>
          </cell>
          <cell r="D822" t="str">
            <v>حسن</v>
          </cell>
          <cell r="E822" t="str">
            <v>الرابعة</v>
          </cell>
        </row>
        <row r="823">
          <cell r="A823">
            <v>522514</v>
          </cell>
          <cell r="B823" t="str">
            <v>مروة يعقوب</v>
          </cell>
          <cell r="C823" t="str">
            <v>احمد</v>
          </cell>
          <cell r="D823" t="str">
            <v>سناء</v>
          </cell>
          <cell r="E823" t="str">
            <v>الثالثة</v>
          </cell>
        </row>
        <row r="824">
          <cell r="A824">
            <v>522520</v>
          </cell>
          <cell r="B824" t="str">
            <v>مروه سوقيه</v>
          </cell>
          <cell r="C824" t="str">
            <v>محمدسمير</v>
          </cell>
          <cell r="D824" t="str">
            <v>عائشه</v>
          </cell>
          <cell r="E824" t="str">
            <v>الرابعة</v>
          </cell>
        </row>
        <row r="825">
          <cell r="A825">
            <v>522523</v>
          </cell>
          <cell r="B825" t="str">
            <v>مروه نسب</v>
          </cell>
          <cell r="C825" t="str">
            <v>ماجد</v>
          </cell>
          <cell r="D825" t="str">
            <v>وسيمه</v>
          </cell>
          <cell r="E825" t="str">
            <v>الثالثة</v>
          </cell>
        </row>
        <row r="826">
          <cell r="A826">
            <v>522534</v>
          </cell>
          <cell r="B826" t="str">
            <v>مريم عباس</v>
          </cell>
          <cell r="C826" t="str">
            <v>سالم</v>
          </cell>
          <cell r="D826" t="str">
            <v>فادية</v>
          </cell>
          <cell r="E826" t="str">
            <v>الرابعة</v>
          </cell>
          <cell r="J826" t="str">
            <v>مستنفذ فصل اول 2024-2025</v>
          </cell>
        </row>
        <row r="827">
          <cell r="A827">
            <v>522539</v>
          </cell>
          <cell r="B827" t="str">
            <v>مريم محمد</v>
          </cell>
          <cell r="C827" t="str">
            <v>محمد</v>
          </cell>
          <cell r="D827" t="str">
            <v>سلمى</v>
          </cell>
          <cell r="E827" t="str">
            <v>الرابعة</v>
          </cell>
          <cell r="J827" t="str">
            <v>مستنفذ</v>
          </cell>
        </row>
        <row r="828">
          <cell r="A828">
            <v>522546</v>
          </cell>
          <cell r="B828" t="str">
            <v>معالي قاسم</v>
          </cell>
          <cell r="C828" t="str">
            <v>مرشد</v>
          </cell>
          <cell r="D828" t="str">
            <v>ثنايا</v>
          </cell>
          <cell r="E828" t="str">
            <v>الثالثة</v>
          </cell>
        </row>
        <row r="829">
          <cell r="A829">
            <v>522552</v>
          </cell>
          <cell r="B829" t="str">
            <v>منار سعد</v>
          </cell>
          <cell r="C829" t="str">
            <v>منذر</v>
          </cell>
          <cell r="E829" t="str">
            <v>الثالثة</v>
          </cell>
        </row>
        <row r="830">
          <cell r="A830">
            <v>522555</v>
          </cell>
          <cell r="B830" t="str">
            <v>منار عطيه</v>
          </cell>
          <cell r="C830" t="str">
            <v>حسين</v>
          </cell>
          <cell r="D830" t="str">
            <v>ناديه</v>
          </cell>
          <cell r="E830" t="str">
            <v>الرابعة</v>
          </cell>
        </row>
        <row r="831">
          <cell r="A831">
            <v>522559</v>
          </cell>
          <cell r="B831" t="str">
            <v>منال الابراهيم</v>
          </cell>
          <cell r="C831" t="str">
            <v>ابراهيم</v>
          </cell>
          <cell r="D831" t="str">
            <v>خولة</v>
          </cell>
          <cell r="E831" t="str">
            <v>الثالثة</v>
          </cell>
        </row>
        <row r="832">
          <cell r="A832">
            <v>522566</v>
          </cell>
          <cell r="B832" t="str">
            <v>منال القاضي</v>
          </cell>
          <cell r="C832" t="str">
            <v>محمود</v>
          </cell>
          <cell r="D832" t="str">
            <v>فاطمه</v>
          </cell>
          <cell r="E832" t="str">
            <v>الثالثة</v>
          </cell>
          <cell r="J832" t="str">
            <v>مستنفذ فصل اول 2024-2025</v>
          </cell>
        </row>
        <row r="833">
          <cell r="A833">
            <v>522575</v>
          </cell>
          <cell r="B833" t="str">
            <v>منى العبدالله</v>
          </cell>
          <cell r="C833" t="str">
            <v>عبدالحميد</v>
          </cell>
          <cell r="D833" t="str">
            <v>فوزيه</v>
          </cell>
          <cell r="E833" t="str">
            <v>الثالثة</v>
          </cell>
        </row>
        <row r="834">
          <cell r="A834">
            <v>522580</v>
          </cell>
          <cell r="B834" t="str">
            <v>منى قسومه</v>
          </cell>
          <cell r="C834" t="str">
            <v>محمد حسان</v>
          </cell>
          <cell r="D834" t="str">
            <v>باسمة</v>
          </cell>
          <cell r="E834" t="str">
            <v>الرابعة</v>
          </cell>
        </row>
        <row r="835">
          <cell r="A835">
            <v>522587</v>
          </cell>
          <cell r="B835" t="str">
            <v>موفق عمر</v>
          </cell>
          <cell r="C835" t="str">
            <v>حسون</v>
          </cell>
          <cell r="D835" t="str">
            <v>فتحيه</v>
          </cell>
          <cell r="E835" t="str">
            <v>الثانية</v>
          </cell>
        </row>
        <row r="836">
          <cell r="A836">
            <v>522592</v>
          </cell>
          <cell r="B836" t="str">
            <v>ميار حماديه</v>
          </cell>
          <cell r="C836" t="str">
            <v>عصام</v>
          </cell>
          <cell r="D836" t="str">
            <v>منى</v>
          </cell>
          <cell r="E836" t="str">
            <v>الرابعة</v>
          </cell>
        </row>
        <row r="837">
          <cell r="A837">
            <v>522597</v>
          </cell>
          <cell r="B837" t="str">
            <v>ميرفت  حيدر</v>
          </cell>
          <cell r="C837" t="str">
            <v>محمد</v>
          </cell>
          <cell r="D837" t="str">
            <v>رئيفه</v>
          </cell>
          <cell r="E837" t="str">
            <v>الرابعة</v>
          </cell>
        </row>
        <row r="838">
          <cell r="A838">
            <v>522608</v>
          </cell>
          <cell r="B838" t="str">
            <v>ميساء ديوب</v>
          </cell>
          <cell r="C838" t="str">
            <v>حسن</v>
          </cell>
          <cell r="D838" t="str">
            <v>مدينه</v>
          </cell>
          <cell r="E838" t="str">
            <v>الرابعة</v>
          </cell>
          <cell r="J838" t="str">
            <v>مستنفذ</v>
          </cell>
        </row>
        <row r="839">
          <cell r="A839">
            <v>522616</v>
          </cell>
          <cell r="B839" t="str">
            <v>نادين نعمة</v>
          </cell>
          <cell r="C839" t="str">
            <v>رياض</v>
          </cell>
          <cell r="D839" t="str">
            <v>نهى</v>
          </cell>
          <cell r="E839" t="str">
            <v>الثالثة</v>
          </cell>
        </row>
        <row r="840">
          <cell r="A840">
            <v>522619</v>
          </cell>
          <cell r="B840" t="str">
            <v>ناهده مارديني</v>
          </cell>
          <cell r="C840" t="str">
            <v>محمد صبحي</v>
          </cell>
          <cell r="D840" t="str">
            <v>بديعة</v>
          </cell>
          <cell r="E840" t="str">
            <v>الثالثة</v>
          </cell>
        </row>
        <row r="841">
          <cell r="A841">
            <v>522623</v>
          </cell>
          <cell r="B841" t="str">
            <v>نبيله شحاده</v>
          </cell>
          <cell r="C841" t="str">
            <v>عبد الهادي</v>
          </cell>
          <cell r="D841" t="str">
            <v>منيره</v>
          </cell>
          <cell r="E841" t="str">
            <v>الثانية</v>
          </cell>
          <cell r="J841" t="str">
            <v>مستنفذ</v>
          </cell>
        </row>
        <row r="842">
          <cell r="A842">
            <v>522637</v>
          </cell>
          <cell r="B842" t="str">
            <v>نداء يوسف</v>
          </cell>
          <cell r="C842" t="str">
            <v>محمود</v>
          </cell>
          <cell r="D842" t="str">
            <v>ماريه</v>
          </cell>
          <cell r="E842" t="str">
            <v>الرابعة</v>
          </cell>
          <cell r="J842" t="str">
            <v>مستنفذ</v>
          </cell>
        </row>
        <row r="843">
          <cell r="A843">
            <v>522640</v>
          </cell>
          <cell r="B843" t="str">
            <v>ندى النمر</v>
          </cell>
          <cell r="C843" t="str">
            <v>فهد</v>
          </cell>
          <cell r="D843" t="str">
            <v>رتيبه</v>
          </cell>
          <cell r="E843" t="str">
            <v>الرابعة</v>
          </cell>
          <cell r="J843" t="str">
            <v>مستنفذ فصل اول 2024-2025</v>
          </cell>
        </row>
        <row r="844">
          <cell r="A844">
            <v>522643</v>
          </cell>
          <cell r="B844" t="str">
            <v>ندى عائشه</v>
          </cell>
          <cell r="C844" t="str">
            <v>عبدالرحمن</v>
          </cell>
          <cell r="D844" t="str">
            <v>فاطمة</v>
          </cell>
          <cell r="E844" t="str">
            <v>الرابعة</v>
          </cell>
        </row>
        <row r="845">
          <cell r="A845">
            <v>522644</v>
          </cell>
          <cell r="B845" t="str">
            <v>ندى معن</v>
          </cell>
          <cell r="C845" t="str">
            <v>صالح</v>
          </cell>
          <cell r="D845" t="str">
            <v>ناديا</v>
          </cell>
          <cell r="E845" t="str">
            <v>الثالثة</v>
          </cell>
        </row>
        <row r="846">
          <cell r="A846">
            <v>522647</v>
          </cell>
          <cell r="B846" t="str">
            <v>نرمين تبليس</v>
          </cell>
          <cell r="C846" t="str">
            <v>احمد</v>
          </cell>
          <cell r="D846" t="str">
            <v>فريال</v>
          </cell>
          <cell r="E846" t="str">
            <v>الثالثة</v>
          </cell>
        </row>
        <row r="847">
          <cell r="A847">
            <v>522653</v>
          </cell>
          <cell r="B847" t="str">
            <v>نسرين العلي</v>
          </cell>
          <cell r="C847" t="str">
            <v>عباس</v>
          </cell>
          <cell r="D847" t="str">
            <v>حُسن</v>
          </cell>
          <cell r="E847" t="str">
            <v>الرابعة</v>
          </cell>
        </row>
        <row r="848">
          <cell r="A848">
            <v>522655</v>
          </cell>
          <cell r="B848" t="str">
            <v>نسرين المشعان</v>
          </cell>
          <cell r="C848" t="str">
            <v>قاسم</v>
          </cell>
          <cell r="D848" t="str">
            <v>اسيا</v>
          </cell>
          <cell r="E848" t="str">
            <v>الثالثة</v>
          </cell>
          <cell r="J848" t="str">
            <v>مستنفذ</v>
          </cell>
        </row>
        <row r="849">
          <cell r="A849">
            <v>522657</v>
          </cell>
          <cell r="B849" t="str">
            <v>نسرين شبيب</v>
          </cell>
          <cell r="C849" t="str">
            <v>يوسف</v>
          </cell>
          <cell r="D849" t="str">
            <v>مكيه</v>
          </cell>
          <cell r="E849" t="str">
            <v>الرابعة</v>
          </cell>
        </row>
        <row r="850">
          <cell r="A850">
            <v>522660</v>
          </cell>
          <cell r="B850" t="str">
            <v>نسور الحميد العبدالله</v>
          </cell>
          <cell r="C850" t="str">
            <v>حامد</v>
          </cell>
          <cell r="D850" t="str">
            <v>مالكه</v>
          </cell>
          <cell r="E850" t="str">
            <v>الرابعة</v>
          </cell>
        </row>
        <row r="851">
          <cell r="A851">
            <v>522673</v>
          </cell>
          <cell r="B851" t="str">
            <v>نهلا الابراهيم</v>
          </cell>
          <cell r="C851" t="str">
            <v>علي</v>
          </cell>
          <cell r="D851" t="str">
            <v>مهجة</v>
          </cell>
          <cell r="E851" t="str">
            <v>الرابعة</v>
          </cell>
        </row>
        <row r="852">
          <cell r="A852">
            <v>522674</v>
          </cell>
          <cell r="B852" t="str">
            <v>نهله الاحمد</v>
          </cell>
          <cell r="C852" t="str">
            <v>محمد</v>
          </cell>
          <cell r="D852" t="str">
            <v>عزيزه</v>
          </cell>
          <cell r="E852" t="str">
            <v>الرابعة</v>
          </cell>
        </row>
        <row r="853">
          <cell r="A853">
            <v>522684</v>
          </cell>
          <cell r="B853" t="str">
            <v>نور الخطيب</v>
          </cell>
          <cell r="C853" t="str">
            <v>محي الدين</v>
          </cell>
          <cell r="D853" t="str">
            <v>ليلا</v>
          </cell>
          <cell r="E853" t="str">
            <v>الثالثة</v>
          </cell>
        </row>
        <row r="854">
          <cell r="A854">
            <v>522688</v>
          </cell>
          <cell r="B854" t="str">
            <v>نور السقا</v>
          </cell>
          <cell r="C854" t="str">
            <v>معتز</v>
          </cell>
          <cell r="D854" t="str">
            <v>حنان</v>
          </cell>
          <cell r="E854" t="str">
            <v>الرابعة</v>
          </cell>
        </row>
        <row r="855">
          <cell r="A855">
            <v>522690</v>
          </cell>
          <cell r="B855" t="str">
            <v>نور العينيه</v>
          </cell>
          <cell r="C855" t="str">
            <v xml:space="preserve">محمد </v>
          </cell>
          <cell r="D855" t="str">
            <v>ايمان</v>
          </cell>
          <cell r="E855" t="str">
            <v>الرابعة</v>
          </cell>
        </row>
        <row r="856">
          <cell r="A856">
            <v>522704</v>
          </cell>
          <cell r="B856" t="str">
            <v>نور سعد</v>
          </cell>
          <cell r="C856" t="str">
            <v>ياسر</v>
          </cell>
          <cell r="D856" t="str">
            <v>ماجدة</v>
          </cell>
          <cell r="E856" t="str">
            <v>الرابعة حديث</v>
          </cell>
          <cell r="F856">
            <v>505</v>
          </cell>
          <cell r="G856">
            <v>609</v>
          </cell>
          <cell r="H856">
            <v>409</v>
          </cell>
          <cell r="I856">
            <v>207</v>
          </cell>
          <cell r="J856" t="str">
            <v>م</v>
          </cell>
        </row>
        <row r="857">
          <cell r="A857">
            <v>522710</v>
          </cell>
          <cell r="B857" t="str">
            <v>نور غوثاني</v>
          </cell>
          <cell r="C857" t="str">
            <v>محمدمطيع</v>
          </cell>
          <cell r="D857" t="str">
            <v>ميساء</v>
          </cell>
          <cell r="E857" t="str">
            <v>الرابعة</v>
          </cell>
          <cell r="J857" t="str">
            <v>مستنفذ</v>
          </cell>
        </row>
        <row r="858">
          <cell r="A858">
            <v>522711</v>
          </cell>
          <cell r="B858" t="str">
            <v>نور محمد</v>
          </cell>
          <cell r="C858" t="str">
            <v>محمدخير</v>
          </cell>
          <cell r="D858" t="str">
            <v>سناء</v>
          </cell>
          <cell r="E858" t="str">
            <v>الرابعة</v>
          </cell>
        </row>
        <row r="859">
          <cell r="A859">
            <v>522715</v>
          </cell>
          <cell r="B859" t="str">
            <v>نورا دعبول</v>
          </cell>
          <cell r="C859" t="str">
            <v>محمدشاهر</v>
          </cell>
          <cell r="D859" t="str">
            <v>امل</v>
          </cell>
          <cell r="E859" t="str">
            <v>الرابعة</v>
          </cell>
          <cell r="J859" t="str">
            <v>مستنفذ</v>
          </cell>
        </row>
        <row r="860">
          <cell r="A860">
            <v>522718</v>
          </cell>
          <cell r="B860" t="str">
            <v>نورالهدى جمعه</v>
          </cell>
          <cell r="C860" t="str">
            <v>عبدالاله</v>
          </cell>
          <cell r="D860" t="str">
            <v>عليه</v>
          </cell>
          <cell r="E860" t="str">
            <v>الرابعة</v>
          </cell>
        </row>
        <row r="861">
          <cell r="A861">
            <v>522722</v>
          </cell>
          <cell r="B861" t="str">
            <v>نوران جمال الدين</v>
          </cell>
          <cell r="C861" t="str">
            <v xml:space="preserve"> فؤاد</v>
          </cell>
          <cell r="D861" t="str">
            <v>منار</v>
          </cell>
          <cell r="E861" t="str">
            <v>الرابعة</v>
          </cell>
        </row>
        <row r="862">
          <cell r="A862">
            <v>522723</v>
          </cell>
          <cell r="B862" t="str">
            <v>نورليسا المنجد</v>
          </cell>
          <cell r="C862" t="str">
            <v>بسام</v>
          </cell>
          <cell r="D862" t="str">
            <v>وفاء</v>
          </cell>
          <cell r="E862" t="str">
            <v>الرابعة</v>
          </cell>
        </row>
        <row r="863">
          <cell r="A863">
            <v>522724</v>
          </cell>
          <cell r="B863" t="str">
            <v>نورمان دباس</v>
          </cell>
          <cell r="C863" t="str">
            <v>نزار</v>
          </cell>
          <cell r="D863" t="str">
            <v>ناريمان</v>
          </cell>
          <cell r="E863" t="str">
            <v>الرابعة</v>
          </cell>
        </row>
        <row r="864">
          <cell r="A864">
            <v>522739</v>
          </cell>
          <cell r="B864" t="str">
            <v>هاله الهندي</v>
          </cell>
          <cell r="C864" t="str">
            <v>محمد</v>
          </cell>
          <cell r="D864" t="str">
            <v>نبيله</v>
          </cell>
          <cell r="E864" t="str">
            <v>الثانية</v>
          </cell>
          <cell r="J864" t="str">
            <v>مستنفذ</v>
          </cell>
        </row>
        <row r="865">
          <cell r="A865">
            <v>522752</v>
          </cell>
          <cell r="B865" t="str">
            <v>هبه الكحاله</v>
          </cell>
          <cell r="C865" t="str">
            <v>محمدخير</v>
          </cell>
          <cell r="D865" t="str">
            <v>امل</v>
          </cell>
          <cell r="E865" t="str">
            <v>الرابعة</v>
          </cell>
        </row>
        <row r="866">
          <cell r="A866">
            <v>522758</v>
          </cell>
          <cell r="B866" t="str">
            <v>هبه سليمان</v>
          </cell>
          <cell r="C866" t="str">
            <v>صالح</v>
          </cell>
          <cell r="D866" t="str">
            <v>ناديا</v>
          </cell>
          <cell r="E866" t="str">
            <v>الثانية</v>
          </cell>
          <cell r="J866" t="str">
            <v>مستنفذ</v>
          </cell>
        </row>
        <row r="867">
          <cell r="A867">
            <v>522765</v>
          </cell>
          <cell r="B867" t="str">
            <v>هدى الشن</v>
          </cell>
          <cell r="C867" t="str">
            <v>محمد خير</v>
          </cell>
          <cell r="D867" t="str">
            <v>سميره</v>
          </cell>
          <cell r="E867" t="str">
            <v>الثانية</v>
          </cell>
          <cell r="J867" t="str">
            <v>مستنفذ</v>
          </cell>
        </row>
        <row r="868">
          <cell r="A868">
            <v>522771</v>
          </cell>
          <cell r="B868" t="str">
            <v>هديل الحلبي</v>
          </cell>
          <cell r="C868" t="str">
            <v>بسام</v>
          </cell>
          <cell r="D868" t="str">
            <v>سلوى</v>
          </cell>
          <cell r="E868" t="str">
            <v>الثانية</v>
          </cell>
          <cell r="J868" t="str">
            <v>مستنفذ</v>
          </cell>
        </row>
        <row r="869">
          <cell r="A869">
            <v>522772</v>
          </cell>
          <cell r="B869" t="str">
            <v>هديل السعدي</v>
          </cell>
          <cell r="C869" t="str">
            <v>طلعت</v>
          </cell>
          <cell r="D869" t="str">
            <v>رابحة</v>
          </cell>
          <cell r="E869" t="str">
            <v>الرابعة</v>
          </cell>
        </row>
        <row r="870">
          <cell r="A870">
            <v>522785</v>
          </cell>
          <cell r="B870" t="str">
            <v>هلا قصيباتي</v>
          </cell>
          <cell r="C870" t="str">
            <v>محمد سامر</v>
          </cell>
          <cell r="D870" t="str">
            <v>نور الهدى</v>
          </cell>
          <cell r="E870" t="str">
            <v>الرابعة</v>
          </cell>
        </row>
        <row r="871">
          <cell r="A871">
            <v>522801</v>
          </cell>
          <cell r="B871" t="str">
            <v>هنادي صبان</v>
          </cell>
          <cell r="C871" t="str">
            <v>ياسين</v>
          </cell>
          <cell r="D871" t="str">
            <v>سهام</v>
          </cell>
          <cell r="E871" t="str">
            <v>الرابعة</v>
          </cell>
        </row>
        <row r="872">
          <cell r="A872">
            <v>522811</v>
          </cell>
          <cell r="B872" t="str">
            <v>هيا الغياض</v>
          </cell>
          <cell r="C872" t="str">
            <v>عبد الرؤوف</v>
          </cell>
          <cell r="D872" t="str">
            <v>فاطمة</v>
          </cell>
          <cell r="E872" t="str">
            <v>الرابعة</v>
          </cell>
        </row>
        <row r="873">
          <cell r="A873">
            <v>522816</v>
          </cell>
          <cell r="B873" t="str">
            <v>هيفاء الحلبي</v>
          </cell>
          <cell r="C873" t="str">
            <v>محمدديب</v>
          </cell>
          <cell r="D873" t="str">
            <v>اماني</v>
          </cell>
          <cell r="E873" t="str">
            <v>الثالثة</v>
          </cell>
        </row>
        <row r="874">
          <cell r="A874">
            <v>522818</v>
          </cell>
          <cell r="B874" t="str">
            <v>هيفاء هلال</v>
          </cell>
          <cell r="C874" t="str">
            <v>عبدالكريم</v>
          </cell>
          <cell r="D874" t="str">
            <v>خديجة</v>
          </cell>
          <cell r="E874" t="str">
            <v>الرابعة</v>
          </cell>
          <cell r="J874" t="str">
            <v>مستنفذ</v>
          </cell>
        </row>
        <row r="875">
          <cell r="A875">
            <v>522826</v>
          </cell>
          <cell r="B875" t="str">
            <v>وداد دحروج</v>
          </cell>
          <cell r="C875" t="str">
            <v>محمدسعيد</v>
          </cell>
          <cell r="D875" t="str">
            <v>فاطمه</v>
          </cell>
          <cell r="E875" t="str">
            <v>الرابعة</v>
          </cell>
        </row>
        <row r="876">
          <cell r="A876">
            <v>522839</v>
          </cell>
          <cell r="B876" t="str">
            <v>وفاء أبو عساف</v>
          </cell>
          <cell r="C876" t="str">
            <v>فوزي</v>
          </cell>
          <cell r="D876" t="str">
            <v>زيده</v>
          </cell>
          <cell r="E876" t="str">
            <v>الثالثة</v>
          </cell>
          <cell r="J876" t="str">
            <v>مستنفذ</v>
          </cell>
        </row>
        <row r="877">
          <cell r="A877">
            <v>522846</v>
          </cell>
          <cell r="B877" t="str">
            <v>وفاء عموري</v>
          </cell>
          <cell r="C877" t="str">
            <v>خالد</v>
          </cell>
          <cell r="D877" t="str">
            <v>خديجه</v>
          </cell>
          <cell r="E877" t="str">
            <v>الرابعة حديث</v>
          </cell>
          <cell r="F877">
            <v>507</v>
          </cell>
          <cell r="G877">
            <v>509</v>
          </cell>
          <cell r="H877">
            <v>609</v>
          </cell>
          <cell r="J877" t="str">
            <v>م</v>
          </cell>
        </row>
        <row r="878">
          <cell r="A878">
            <v>522852</v>
          </cell>
          <cell r="B878" t="str">
            <v>ولاء طيري</v>
          </cell>
          <cell r="C878" t="str">
            <v>ياسر</v>
          </cell>
          <cell r="D878" t="str">
            <v>فاطمة</v>
          </cell>
          <cell r="E878" t="str">
            <v>الرابعة</v>
          </cell>
        </row>
        <row r="879">
          <cell r="A879">
            <v>522853</v>
          </cell>
          <cell r="B879" t="str">
            <v>ولاء كعك</v>
          </cell>
          <cell r="C879" t="str">
            <v>علي</v>
          </cell>
          <cell r="D879" t="str">
            <v>فايزه</v>
          </cell>
          <cell r="E879" t="str">
            <v>الرابعة</v>
          </cell>
        </row>
        <row r="880">
          <cell r="A880">
            <v>522863</v>
          </cell>
          <cell r="B880" t="str">
            <v>ياسمين أعمى</v>
          </cell>
          <cell r="C880" t="str">
            <v>صالح</v>
          </cell>
          <cell r="D880" t="str">
            <v>زكيه</v>
          </cell>
          <cell r="E880" t="str">
            <v>الرابعة</v>
          </cell>
        </row>
        <row r="881">
          <cell r="A881">
            <v>522864</v>
          </cell>
          <cell r="B881" t="str">
            <v>ياسمين ثابت</v>
          </cell>
          <cell r="C881" t="str">
            <v>ياسر</v>
          </cell>
          <cell r="D881" t="str">
            <v>نسرين</v>
          </cell>
          <cell r="E881" t="str">
            <v>الرابعة</v>
          </cell>
        </row>
        <row r="882">
          <cell r="A882">
            <v>522872</v>
          </cell>
          <cell r="B882" t="str">
            <v>يانا الريشاني</v>
          </cell>
          <cell r="C882" t="str">
            <v>إسكندر</v>
          </cell>
          <cell r="D882" t="str">
            <v>ميسون</v>
          </cell>
          <cell r="E882" t="str">
            <v>الثانية</v>
          </cell>
          <cell r="J882" t="str">
            <v>مستنفذ</v>
          </cell>
        </row>
        <row r="883">
          <cell r="A883">
            <v>522879</v>
          </cell>
          <cell r="B883" t="str">
            <v>يسرى كنعان</v>
          </cell>
          <cell r="C883" t="str">
            <v>علي</v>
          </cell>
          <cell r="D883" t="str">
            <v>سميه</v>
          </cell>
          <cell r="E883" t="str">
            <v>الثالثة</v>
          </cell>
        </row>
        <row r="884">
          <cell r="A884">
            <v>522881</v>
          </cell>
          <cell r="B884" t="str">
            <v>يمامه المطلق</v>
          </cell>
          <cell r="C884" t="str">
            <v>حسين</v>
          </cell>
          <cell r="D884" t="str">
            <v>خديجة</v>
          </cell>
          <cell r="E884" t="str">
            <v>الرابعة</v>
          </cell>
        </row>
        <row r="885">
          <cell r="A885">
            <v>522886</v>
          </cell>
          <cell r="B885" t="str">
            <v>سلام الشيخ</v>
          </cell>
          <cell r="C885" t="str">
            <v>علي</v>
          </cell>
          <cell r="D885" t="str">
            <v>فاطمة</v>
          </cell>
          <cell r="E885" t="str">
            <v>الرابعة</v>
          </cell>
        </row>
        <row r="886">
          <cell r="A886">
            <v>522892</v>
          </cell>
          <cell r="B886" t="str">
            <v>عذراء العطوة</v>
          </cell>
          <cell r="C886" t="str">
            <v>عبد الحميد</v>
          </cell>
          <cell r="D886" t="str">
            <v>مريم</v>
          </cell>
          <cell r="E886" t="str">
            <v>الرابعة</v>
          </cell>
        </row>
        <row r="887">
          <cell r="A887">
            <v>522899</v>
          </cell>
          <cell r="B887" t="str">
            <v xml:space="preserve">سوار الخطيب </v>
          </cell>
          <cell r="C887" t="str">
            <v>اسامه</v>
          </cell>
          <cell r="D887" t="str">
            <v>رائدة</v>
          </cell>
          <cell r="E887" t="str">
            <v>الرابعة</v>
          </cell>
          <cell r="J887" t="str">
            <v>مستنفذ فصل اول 2024-2025</v>
          </cell>
        </row>
        <row r="888">
          <cell r="A888">
            <v>522900</v>
          </cell>
          <cell r="B888" t="str">
            <v>الخنساء حامد ناجي</v>
          </cell>
          <cell r="C888" t="str">
            <v>محمد عامر</v>
          </cell>
          <cell r="D888" t="str">
            <v>زينب</v>
          </cell>
          <cell r="E888" t="str">
            <v>الثانية</v>
          </cell>
          <cell r="J888" t="str">
            <v>مستنفذ</v>
          </cell>
        </row>
        <row r="889">
          <cell r="A889">
            <v>522914</v>
          </cell>
          <cell r="B889" t="str">
            <v>نوال بقدونس</v>
          </cell>
          <cell r="C889" t="str">
            <v>خليل</v>
          </cell>
          <cell r="D889" t="str">
            <v>محاسن</v>
          </cell>
          <cell r="E889" t="str">
            <v>الرابعة</v>
          </cell>
        </row>
        <row r="890">
          <cell r="A890">
            <v>522916</v>
          </cell>
          <cell r="B890" t="str">
            <v>هديه يوسف شيباني</v>
          </cell>
          <cell r="C890" t="str">
            <v>يوسف</v>
          </cell>
          <cell r="D890" t="str">
            <v>سميرة</v>
          </cell>
          <cell r="E890" t="str">
            <v>الرابعة</v>
          </cell>
        </row>
        <row r="891">
          <cell r="A891">
            <v>522918</v>
          </cell>
          <cell r="B891" t="str">
            <v>يارا  غريب</v>
          </cell>
          <cell r="C891" t="str">
            <v>علي</v>
          </cell>
          <cell r="D891" t="str">
            <v>وفاء</v>
          </cell>
          <cell r="E891" t="str">
            <v>الثانية</v>
          </cell>
          <cell r="J891" t="str">
            <v>مستنفذ فصل اول 2024-2025</v>
          </cell>
        </row>
        <row r="892">
          <cell r="A892">
            <v>522919</v>
          </cell>
          <cell r="B892" t="str">
            <v>ندى فياض</v>
          </cell>
          <cell r="C892" t="str">
            <v>احمد</v>
          </cell>
          <cell r="D892" t="str">
            <v>حسنه</v>
          </cell>
          <cell r="E892" t="str">
            <v>الرابعة</v>
          </cell>
        </row>
        <row r="893">
          <cell r="A893">
            <v>522925</v>
          </cell>
          <cell r="B893" t="str">
            <v>رزان كريم الدين</v>
          </cell>
          <cell r="C893" t="str">
            <v>محمد حسان</v>
          </cell>
          <cell r="E893" t="str">
            <v>الثالثة</v>
          </cell>
        </row>
        <row r="894">
          <cell r="A894">
            <v>522935</v>
          </cell>
          <cell r="B894" t="str">
            <v>حنان الشلبي</v>
          </cell>
          <cell r="C894" t="str">
            <v>محمد فاتح</v>
          </cell>
          <cell r="D894" t="str">
            <v>بشيرة</v>
          </cell>
          <cell r="E894" t="str">
            <v>الرابعة</v>
          </cell>
        </row>
        <row r="895">
          <cell r="A895">
            <v>522940</v>
          </cell>
          <cell r="B895" t="str">
            <v>ابتسام الشعراني</v>
          </cell>
          <cell r="C895" t="str">
            <v>جدعان</v>
          </cell>
          <cell r="D895" t="str">
            <v>حلوه</v>
          </cell>
          <cell r="E895" t="str">
            <v>الرابعة</v>
          </cell>
        </row>
        <row r="896">
          <cell r="A896">
            <v>522957</v>
          </cell>
          <cell r="B896" t="str">
            <v>اريج الجهماني</v>
          </cell>
          <cell r="C896" t="str">
            <v>محمد أمين</v>
          </cell>
          <cell r="D896" t="str">
            <v>شيرين</v>
          </cell>
          <cell r="E896" t="str">
            <v>الرابعة</v>
          </cell>
        </row>
        <row r="897">
          <cell r="A897">
            <v>522959</v>
          </cell>
          <cell r="B897" t="str">
            <v>اريج السوادي</v>
          </cell>
          <cell r="C897" t="str">
            <v>ياسين</v>
          </cell>
          <cell r="D897" t="str">
            <v>روضه</v>
          </cell>
          <cell r="E897" t="str">
            <v>الثالثة</v>
          </cell>
        </row>
        <row r="898">
          <cell r="A898">
            <v>522962</v>
          </cell>
          <cell r="B898" t="str">
            <v>اريج ناجي</v>
          </cell>
          <cell r="C898" t="str">
            <v>محمود</v>
          </cell>
          <cell r="D898" t="str">
            <v>رائدة</v>
          </cell>
          <cell r="E898" t="str">
            <v>الرابعة</v>
          </cell>
        </row>
        <row r="899">
          <cell r="A899">
            <v>522965</v>
          </cell>
          <cell r="B899" t="str">
            <v>اسراء شحرور</v>
          </cell>
          <cell r="C899" t="str">
            <v>فايز</v>
          </cell>
          <cell r="D899" t="str">
            <v>ايمان</v>
          </cell>
          <cell r="E899" t="str">
            <v>الثالثة</v>
          </cell>
        </row>
        <row r="900">
          <cell r="A900">
            <v>522973</v>
          </cell>
          <cell r="B900" t="str">
            <v>اسراء محي الدين</v>
          </cell>
          <cell r="C900" t="str">
            <v>سليمان</v>
          </cell>
          <cell r="D900" t="str">
            <v>سناء</v>
          </cell>
          <cell r="E900" t="str">
            <v>الرابعة</v>
          </cell>
        </row>
        <row r="901">
          <cell r="A901">
            <v>522975</v>
          </cell>
          <cell r="B901" t="str">
            <v>اسلام فريسان</v>
          </cell>
          <cell r="C901" t="str">
            <v>يحيى</v>
          </cell>
          <cell r="D901" t="str">
            <v>فاطمه</v>
          </cell>
          <cell r="E901" t="str">
            <v>الرابعة</v>
          </cell>
        </row>
        <row r="902">
          <cell r="A902">
            <v>522982</v>
          </cell>
          <cell r="B902" t="str">
            <v>أسماء محمد</v>
          </cell>
          <cell r="C902" t="str">
            <v>محمد</v>
          </cell>
          <cell r="E902" t="str">
            <v>الثانية</v>
          </cell>
          <cell r="J902" t="str">
            <v>مستنفذ</v>
          </cell>
        </row>
        <row r="903">
          <cell r="A903">
            <v>522986</v>
          </cell>
          <cell r="B903" t="str">
            <v>اعتماد عبدالخالق</v>
          </cell>
          <cell r="C903" t="str">
            <v>علي</v>
          </cell>
          <cell r="D903" t="str">
            <v>عائشه</v>
          </cell>
          <cell r="E903" t="str">
            <v>الرابعة حديث</v>
          </cell>
          <cell r="F903">
            <v>604</v>
          </cell>
          <cell r="G903">
            <v>403</v>
          </cell>
          <cell r="H903">
            <v>103</v>
          </cell>
          <cell r="I903">
            <v>207</v>
          </cell>
          <cell r="J903" t="str">
            <v>م</v>
          </cell>
        </row>
        <row r="904">
          <cell r="A904">
            <v>522987</v>
          </cell>
          <cell r="B904" t="str">
            <v>الاء الاكشر</v>
          </cell>
          <cell r="C904" t="str">
            <v>محمدخير</v>
          </cell>
          <cell r="D904" t="str">
            <v>ميساء</v>
          </cell>
          <cell r="E904" t="str">
            <v>الرابعة</v>
          </cell>
        </row>
        <row r="905">
          <cell r="A905">
            <v>522996</v>
          </cell>
          <cell r="B905" t="str">
            <v>الاء حورية</v>
          </cell>
          <cell r="C905" t="str">
            <v>محمد</v>
          </cell>
          <cell r="E905" t="str">
            <v>الثالثة</v>
          </cell>
        </row>
        <row r="906">
          <cell r="A906">
            <v>522999</v>
          </cell>
          <cell r="B906" t="str">
            <v>الاء طعمه</v>
          </cell>
          <cell r="C906" t="str">
            <v>عدنان</v>
          </cell>
          <cell r="D906" t="str">
            <v>بثينه</v>
          </cell>
          <cell r="E906" t="str">
            <v>الرابعة</v>
          </cell>
        </row>
        <row r="907">
          <cell r="A907">
            <v>523003</v>
          </cell>
          <cell r="B907" t="str">
            <v>البتول علي</v>
          </cell>
          <cell r="C907" t="str">
            <v>يونس</v>
          </cell>
          <cell r="D907" t="str">
            <v>سهيلا</v>
          </cell>
          <cell r="E907" t="str">
            <v>الرابعة</v>
          </cell>
        </row>
        <row r="908">
          <cell r="A908">
            <v>523004</v>
          </cell>
          <cell r="B908" t="str">
            <v>الزهراء الخلف</v>
          </cell>
          <cell r="C908" t="str">
            <v>احمد</v>
          </cell>
          <cell r="D908" t="str">
            <v>جميله</v>
          </cell>
          <cell r="E908" t="str">
            <v>الرابعة</v>
          </cell>
        </row>
        <row r="909">
          <cell r="A909">
            <v>523008</v>
          </cell>
          <cell r="B909" t="str">
            <v>الفت برهان</v>
          </cell>
          <cell r="C909" t="str">
            <v>محمد</v>
          </cell>
          <cell r="D909" t="str">
            <v>رانيه</v>
          </cell>
          <cell r="E909" t="str">
            <v>الرابعة</v>
          </cell>
        </row>
        <row r="910">
          <cell r="A910">
            <v>523012</v>
          </cell>
          <cell r="B910" t="str">
            <v>الهام ابراهيم</v>
          </cell>
          <cell r="C910" t="str">
            <v>نورالدين</v>
          </cell>
          <cell r="D910" t="str">
            <v>نعمه</v>
          </cell>
          <cell r="E910" t="str">
            <v>الرابعة</v>
          </cell>
        </row>
        <row r="911">
          <cell r="A911">
            <v>523013</v>
          </cell>
          <cell r="B911" t="str">
            <v>الهام المهاوش</v>
          </cell>
          <cell r="C911" t="str">
            <v>أحمد</v>
          </cell>
          <cell r="D911" t="str">
            <v>حمده</v>
          </cell>
          <cell r="E911" t="str">
            <v>الرابعة</v>
          </cell>
        </row>
        <row r="912">
          <cell r="A912">
            <v>523014</v>
          </cell>
          <cell r="B912" t="str">
            <v>الهام مسعود</v>
          </cell>
          <cell r="C912" t="str">
            <v>نواف</v>
          </cell>
          <cell r="D912" t="str">
            <v>عزيزه</v>
          </cell>
          <cell r="E912" t="str">
            <v>الرابعة</v>
          </cell>
        </row>
        <row r="913">
          <cell r="A913">
            <v>523015</v>
          </cell>
          <cell r="B913" t="str">
            <v>امارة النقار</v>
          </cell>
          <cell r="C913" t="str">
            <v>اديب</v>
          </cell>
          <cell r="D913" t="str">
            <v>بشرى</v>
          </cell>
          <cell r="E913" t="str">
            <v>الثالثة</v>
          </cell>
        </row>
        <row r="914">
          <cell r="A914">
            <v>523016</v>
          </cell>
          <cell r="B914" t="str">
            <v>امال العلام</v>
          </cell>
          <cell r="C914" t="str">
            <v>سليم</v>
          </cell>
          <cell r="D914" t="str">
            <v>مريم</v>
          </cell>
          <cell r="E914" t="str">
            <v>الثالثة</v>
          </cell>
          <cell r="J914" t="str">
            <v>مستنفذ</v>
          </cell>
        </row>
        <row r="915">
          <cell r="A915">
            <v>523019</v>
          </cell>
          <cell r="B915" t="str">
            <v>اماني اقبيق</v>
          </cell>
          <cell r="C915" t="str">
            <v>محمدجلال</v>
          </cell>
          <cell r="D915" t="str">
            <v>حنان</v>
          </cell>
          <cell r="E915" t="str">
            <v>الرابعة</v>
          </cell>
        </row>
        <row r="916">
          <cell r="A916">
            <v>523033</v>
          </cell>
          <cell r="B916" t="str">
            <v>اميره شرف</v>
          </cell>
          <cell r="C916" t="str">
            <v>علاءالدين</v>
          </cell>
          <cell r="D916" t="str">
            <v>سلام</v>
          </cell>
          <cell r="E916" t="str">
            <v>الرابعة</v>
          </cell>
          <cell r="J916" t="str">
            <v>مستنفذ</v>
          </cell>
        </row>
        <row r="917">
          <cell r="A917">
            <v>523036</v>
          </cell>
          <cell r="B917" t="str">
            <v>اميمة القربي</v>
          </cell>
          <cell r="C917" t="str">
            <v>معاوية</v>
          </cell>
          <cell r="D917" t="str">
            <v>خزامى</v>
          </cell>
          <cell r="E917" t="str">
            <v>الثالثة</v>
          </cell>
          <cell r="J917" t="str">
            <v>مستنفذ فصل اول 2024-2025</v>
          </cell>
        </row>
        <row r="918">
          <cell r="A918">
            <v>523041</v>
          </cell>
          <cell r="B918" t="str">
            <v>انوار سمني</v>
          </cell>
          <cell r="C918" t="str">
            <v>عبده</v>
          </cell>
          <cell r="D918" t="str">
            <v>سعاد</v>
          </cell>
          <cell r="E918" t="str">
            <v>الرابعة</v>
          </cell>
        </row>
        <row r="919">
          <cell r="A919">
            <v>523042</v>
          </cell>
          <cell r="B919" t="str">
            <v>ايات الابراهيم</v>
          </cell>
          <cell r="C919" t="str">
            <v>منصور</v>
          </cell>
          <cell r="D919" t="str">
            <v>فاطمه</v>
          </cell>
          <cell r="E919" t="str">
            <v>الرابعة</v>
          </cell>
        </row>
        <row r="920">
          <cell r="A920">
            <v>523043</v>
          </cell>
          <cell r="B920" t="str">
            <v>ايات الريس</v>
          </cell>
          <cell r="C920" t="str">
            <v>احمد</v>
          </cell>
          <cell r="D920" t="str">
            <v>صباح</v>
          </cell>
          <cell r="E920" t="str">
            <v>الثانية</v>
          </cell>
        </row>
        <row r="921">
          <cell r="A921">
            <v>523046</v>
          </cell>
          <cell r="B921" t="str">
            <v>ايات زرزور</v>
          </cell>
          <cell r="C921" t="str">
            <v>عبد الجليل</v>
          </cell>
          <cell r="D921" t="str">
            <v>سمر</v>
          </cell>
          <cell r="E921" t="str">
            <v>الثالثة</v>
          </cell>
        </row>
        <row r="922">
          <cell r="A922">
            <v>523050</v>
          </cell>
          <cell r="B922" t="str">
            <v>ايمان بريكات</v>
          </cell>
          <cell r="C922" t="str">
            <v>حاتم</v>
          </cell>
          <cell r="D922" t="str">
            <v>نعامه</v>
          </cell>
          <cell r="E922" t="str">
            <v>الرابعة حديث</v>
          </cell>
          <cell r="F922">
            <v>507</v>
          </cell>
          <cell r="G922">
            <v>508</v>
          </cell>
          <cell r="H922">
            <v>609</v>
          </cell>
          <cell r="J922" t="str">
            <v>م</v>
          </cell>
        </row>
        <row r="923">
          <cell r="A923">
            <v>523054</v>
          </cell>
          <cell r="B923" t="str">
            <v>ايمان مصطفى</v>
          </cell>
          <cell r="C923" t="str">
            <v>عيسى</v>
          </cell>
          <cell r="D923" t="str">
            <v>فاطمة</v>
          </cell>
          <cell r="E923" t="str">
            <v>الرابعة</v>
          </cell>
        </row>
        <row r="924">
          <cell r="A924">
            <v>523055</v>
          </cell>
          <cell r="B924" t="str">
            <v>ايمان نابلسي</v>
          </cell>
          <cell r="C924" t="str">
            <v>مهاب</v>
          </cell>
          <cell r="D924" t="str">
            <v>زبيده</v>
          </cell>
          <cell r="E924" t="str">
            <v>الثالثة</v>
          </cell>
        </row>
        <row r="925">
          <cell r="A925">
            <v>523056</v>
          </cell>
          <cell r="B925" t="str">
            <v>ايناس أبو قش</v>
          </cell>
          <cell r="C925" t="str">
            <v>محمد خالد</v>
          </cell>
          <cell r="D925" t="str">
            <v>نعمة</v>
          </cell>
          <cell r="E925" t="str">
            <v>الثالثة</v>
          </cell>
          <cell r="J925" t="str">
            <v>مستنفذ</v>
          </cell>
        </row>
        <row r="926">
          <cell r="A926">
            <v>523062</v>
          </cell>
          <cell r="B926" t="str">
            <v>ايه شيخو</v>
          </cell>
          <cell r="C926" t="str">
            <v>رائد</v>
          </cell>
          <cell r="D926" t="str">
            <v>نسرين</v>
          </cell>
          <cell r="E926" t="str">
            <v>الرابعة</v>
          </cell>
        </row>
        <row r="927">
          <cell r="A927">
            <v>523063</v>
          </cell>
          <cell r="B927" t="str">
            <v>ايه عباس</v>
          </cell>
          <cell r="C927" t="str">
            <v>حافظ</v>
          </cell>
          <cell r="D927" t="str">
            <v>سلوى</v>
          </cell>
          <cell r="E927" t="str">
            <v>الثالثة</v>
          </cell>
        </row>
        <row r="928">
          <cell r="A928">
            <v>523071</v>
          </cell>
          <cell r="B928" t="str">
            <v>بتول داؤود</v>
          </cell>
          <cell r="C928" t="str">
            <v>عبداللطيف</v>
          </cell>
          <cell r="D928" t="str">
            <v>هيام</v>
          </cell>
          <cell r="E928" t="str">
            <v>الثانية</v>
          </cell>
          <cell r="J928" t="str">
            <v>مستنفذ</v>
          </cell>
        </row>
        <row r="929">
          <cell r="A929">
            <v>523074</v>
          </cell>
          <cell r="B929" t="str">
            <v>بتول علي</v>
          </cell>
          <cell r="C929" t="str">
            <v>محسن</v>
          </cell>
          <cell r="D929" t="str">
            <v>هاجر</v>
          </cell>
          <cell r="E929" t="str">
            <v>الرابعة</v>
          </cell>
        </row>
        <row r="930">
          <cell r="A930">
            <v>523081</v>
          </cell>
          <cell r="B930" t="str">
            <v>براءة منصور</v>
          </cell>
          <cell r="C930" t="str">
            <v>شريف</v>
          </cell>
          <cell r="D930" t="str">
            <v>حنان</v>
          </cell>
          <cell r="E930" t="str">
            <v>الرابعة</v>
          </cell>
        </row>
        <row r="931">
          <cell r="A931">
            <v>523089</v>
          </cell>
          <cell r="B931" t="str">
            <v>بشرى الحريري</v>
          </cell>
          <cell r="C931" t="str">
            <v>سامر</v>
          </cell>
          <cell r="D931" t="str">
            <v>يوكسال</v>
          </cell>
          <cell r="E931" t="str">
            <v>الثالثة</v>
          </cell>
        </row>
        <row r="932">
          <cell r="A932">
            <v>523091</v>
          </cell>
          <cell r="B932" t="str">
            <v>بشرى الكحالة</v>
          </cell>
          <cell r="C932" t="str">
            <v>أسامة</v>
          </cell>
          <cell r="D932" t="str">
            <v>منى</v>
          </cell>
          <cell r="E932" t="str">
            <v>الثالثة</v>
          </cell>
          <cell r="J932" t="str">
            <v>مستنفذ فصل اول 2024-2025</v>
          </cell>
        </row>
        <row r="933">
          <cell r="A933">
            <v>523093</v>
          </cell>
          <cell r="B933" t="str">
            <v>بشرى جوديه</v>
          </cell>
          <cell r="C933" t="str">
            <v>فاضل</v>
          </cell>
          <cell r="D933" t="str">
            <v>امينه</v>
          </cell>
          <cell r="E933" t="str">
            <v>الرابعة</v>
          </cell>
        </row>
        <row r="934">
          <cell r="A934">
            <v>523101</v>
          </cell>
          <cell r="B934" t="str">
            <v>بيان السيد</v>
          </cell>
          <cell r="C934" t="str">
            <v>توفيق</v>
          </cell>
          <cell r="D934" t="str">
            <v>اسعاف</v>
          </cell>
          <cell r="E934" t="str">
            <v>الرابعة</v>
          </cell>
        </row>
        <row r="935">
          <cell r="A935">
            <v>523107</v>
          </cell>
          <cell r="B935" t="str">
            <v>تسنيم ابو عساف</v>
          </cell>
          <cell r="C935" t="str">
            <v>جهاد</v>
          </cell>
          <cell r="D935" t="str">
            <v>افتكار</v>
          </cell>
          <cell r="E935" t="str">
            <v>الرابعة</v>
          </cell>
        </row>
        <row r="936">
          <cell r="A936">
            <v>523108</v>
          </cell>
          <cell r="B936" t="str">
            <v>تسنيم الطالب</v>
          </cell>
          <cell r="C936" t="str">
            <v>أكرم</v>
          </cell>
          <cell r="D936" t="str">
            <v>روز</v>
          </cell>
          <cell r="E936" t="str">
            <v>الرابعة</v>
          </cell>
        </row>
        <row r="937">
          <cell r="A937">
            <v>523111</v>
          </cell>
          <cell r="B937" t="str">
            <v>تغريد أبو دقة</v>
          </cell>
          <cell r="C937" t="str">
            <v>خالد</v>
          </cell>
          <cell r="D937" t="str">
            <v>جميلة</v>
          </cell>
          <cell r="E937" t="str">
            <v>الثالثة</v>
          </cell>
        </row>
        <row r="938">
          <cell r="A938">
            <v>523112</v>
          </cell>
          <cell r="B938" t="str">
            <v>تقى بكر</v>
          </cell>
          <cell r="C938" t="str">
            <v>بكر</v>
          </cell>
          <cell r="D938" t="str">
            <v>منور</v>
          </cell>
          <cell r="E938" t="str">
            <v>الرابعة</v>
          </cell>
        </row>
        <row r="939">
          <cell r="A939">
            <v>523113</v>
          </cell>
          <cell r="B939" t="str">
            <v>تمارا سبع</v>
          </cell>
          <cell r="C939" t="str">
            <v>أجود</v>
          </cell>
          <cell r="D939" t="str">
            <v>رسيلة</v>
          </cell>
          <cell r="E939" t="str">
            <v>الرابعة</v>
          </cell>
        </row>
        <row r="940">
          <cell r="A940">
            <v>523115</v>
          </cell>
          <cell r="B940" t="str">
            <v>تهاني الفقسه</v>
          </cell>
          <cell r="C940" t="str">
            <v>نبيل</v>
          </cell>
          <cell r="D940" t="str">
            <v>اماني</v>
          </cell>
          <cell r="E940" t="str">
            <v>الرابعة</v>
          </cell>
        </row>
        <row r="941">
          <cell r="A941">
            <v>523120</v>
          </cell>
          <cell r="B941" t="str">
            <v>ثريه ابوعوده</v>
          </cell>
          <cell r="C941" t="str">
            <v>يوسف</v>
          </cell>
          <cell r="D941" t="str">
            <v>فاطمه</v>
          </cell>
          <cell r="E941" t="str">
            <v>الثالثة</v>
          </cell>
        </row>
        <row r="942">
          <cell r="A942">
            <v>523123</v>
          </cell>
          <cell r="B942" t="str">
            <v>جروح النبهان</v>
          </cell>
          <cell r="C942" t="str">
            <v>خالد</v>
          </cell>
          <cell r="D942" t="str">
            <v>نبيله</v>
          </cell>
          <cell r="E942" t="str">
            <v>الرابعة</v>
          </cell>
        </row>
        <row r="943">
          <cell r="A943">
            <v>523124</v>
          </cell>
          <cell r="B943" t="str">
            <v>جلنار العلوش</v>
          </cell>
          <cell r="C943" t="str">
            <v>محمد</v>
          </cell>
          <cell r="D943" t="str">
            <v>كاترين</v>
          </cell>
          <cell r="E943" t="str">
            <v>الرابعة</v>
          </cell>
        </row>
        <row r="944">
          <cell r="A944">
            <v>523125</v>
          </cell>
          <cell r="B944" t="str">
            <v>جلنار القاق</v>
          </cell>
          <cell r="C944" t="str">
            <v>حسن</v>
          </cell>
          <cell r="D944" t="str">
            <v>وفاء</v>
          </cell>
          <cell r="E944" t="str">
            <v>الرابعة حديث</v>
          </cell>
          <cell r="F944">
            <v>306</v>
          </cell>
          <cell r="G944">
            <v>307</v>
          </cell>
          <cell r="H944">
            <v>106</v>
          </cell>
          <cell r="J944" t="str">
            <v>م</v>
          </cell>
        </row>
        <row r="945">
          <cell r="A945">
            <v>523133</v>
          </cell>
          <cell r="B945" t="str">
            <v>جيهان الغزالي</v>
          </cell>
          <cell r="C945" t="str">
            <v>عبداللطيف</v>
          </cell>
          <cell r="D945" t="str">
            <v>ايمان</v>
          </cell>
          <cell r="E945" t="str">
            <v>الرابعة</v>
          </cell>
        </row>
        <row r="946">
          <cell r="A946">
            <v>523138</v>
          </cell>
          <cell r="B946" t="str">
            <v>حفيظه عبدالعزيز</v>
          </cell>
          <cell r="C946" t="str">
            <v>محمدماجد</v>
          </cell>
          <cell r="D946" t="str">
            <v>لطيفه</v>
          </cell>
          <cell r="E946" t="str">
            <v>الرابعة</v>
          </cell>
        </row>
        <row r="947">
          <cell r="A947">
            <v>523139</v>
          </cell>
          <cell r="B947" t="str">
            <v>حلا الدروبي</v>
          </cell>
          <cell r="C947" t="str">
            <v>شجاع</v>
          </cell>
          <cell r="D947" t="str">
            <v>سعاد</v>
          </cell>
          <cell r="E947" t="str">
            <v>الثالثة</v>
          </cell>
        </row>
        <row r="948">
          <cell r="A948">
            <v>523149</v>
          </cell>
          <cell r="B948" t="str">
            <v>حنان الحريري</v>
          </cell>
          <cell r="C948" t="str">
            <v>عبد الرحيم</v>
          </cell>
          <cell r="D948" t="str">
            <v>عائشه</v>
          </cell>
          <cell r="E948" t="str">
            <v>الرابعة</v>
          </cell>
        </row>
        <row r="949">
          <cell r="A949">
            <v>523151</v>
          </cell>
          <cell r="B949" t="str">
            <v>حنان سواحة</v>
          </cell>
          <cell r="C949" t="str">
            <v>محمد فياض</v>
          </cell>
          <cell r="D949" t="str">
            <v>جهان</v>
          </cell>
          <cell r="E949" t="str">
            <v>الرابعة حديث</v>
          </cell>
          <cell r="F949">
            <v>507</v>
          </cell>
          <cell r="G949">
            <v>509</v>
          </cell>
          <cell r="H949">
            <v>605</v>
          </cell>
          <cell r="I949">
            <v>609</v>
          </cell>
          <cell r="J949" t="str">
            <v>مستنفذ    م</v>
          </cell>
        </row>
        <row r="950">
          <cell r="A950">
            <v>523157</v>
          </cell>
          <cell r="B950" t="str">
            <v>حنين حمد</v>
          </cell>
          <cell r="C950" t="str">
            <v>رضوان</v>
          </cell>
          <cell r="D950" t="str">
            <v>خيريه</v>
          </cell>
          <cell r="E950" t="str">
            <v>الرابعة</v>
          </cell>
        </row>
        <row r="951">
          <cell r="A951">
            <v>523159</v>
          </cell>
          <cell r="B951" t="str">
            <v>حنين وفا</v>
          </cell>
          <cell r="C951" t="str">
            <v>خالد</v>
          </cell>
          <cell r="D951" t="str">
            <v>باسمة</v>
          </cell>
          <cell r="E951" t="str">
            <v>الرابعة</v>
          </cell>
        </row>
        <row r="952">
          <cell r="A952">
            <v>523160</v>
          </cell>
          <cell r="B952" t="str">
            <v>حورية جهد الله</v>
          </cell>
          <cell r="C952" t="str">
            <v>محمد</v>
          </cell>
          <cell r="D952" t="str">
            <v>نعمت</v>
          </cell>
          <cell r="E952" t="str">
            <v>الثالثة</v>
          </cell>
          <cell r="J952" t="str">
            <v>مستنفذ فصل اول 2024-2025</v>
          </cell>
        </row>
        <row r="953">
          <cell r="A953">
            <v>523165</v>
          </cell>
          <cell r="B953" t="str">
            <v>ختام الغياض</v>
          </cell>
          <cell r="C953" t="str">
            <v>محمد جمال</v>
          </cell>
          <cell r="D953" t="str">
            <v>اسماء</v>
          </cell>
          <cell r="E953" t="str">
            <v>الرابعة</v>
          </cell>
        </row>
        <row r="954">
          <cell r="A954">
            <v>523168</v>
          </cell>
          <cell r="B954" t="str">
            <v xml:space="preserve">خديجة كريم </v>
          </cell>
          <cell r="C954" t="str">
            <v>حسن</v>
          </cell>
          <cell r="D954" t="str">
            <v>سلمى</v>
          </cell>
          <cell r="E954" t="str">
            <v>الرابعة</v>
          </cell>
        </row>
        <row r="955">
          <cell r="A955">
            <v>523172</v>
          </cell>
          <cell r="B955" t="str">
            <v>خديجه الشاغوري</v>
          </cell>
          <cell r="C955" t="str">
            <v>نزار</v>
          </cell>
          <cell r="D955" t="str">
            <v>سمر</v>
          </cell>
          <cell r="E955" t="str">
            <v>الرابعة</v>
          </cell>
        </row>
        <row r="956">
          <cell r="A956">
            <v>523174</v>
          </cell>
          <cell r="B956" t="str">
            <v>خزامه بركات</v>
          </cell>
          <cell r="C956" t="str">
            <v>ناظم</v>
          </cell>
          <cell r="D956" t="str">
            <v>امال</v>
          </cell>
          <cell r="E956" t="str">
            <v>الثالثة</v>
          </cell>
        </row>
        <row r="957">
          <cell r="A957">
            <v>523176</v>
          </cell>
          <cell r="B957" t="str">
            <v>خلود سفرجلاني</v>
          </cell>
          <cell r="C957" t="str">
            <v>صبحي</v>
          </cell>
          <cell r="D957" t="str">
            <v>خديجة</v>
          </cell>
          <cell r="E957" t="str">
            <v>الرابعة</v>
          </cell>
        </row>
        <row r="958">
          <cell r="A958">
            <v>523177</v>
          </cell>
          <cell r="B958" t="str">
            <v>خلود ياسين</v>
          </cell>
          <cell r="C958" t="str">
            <v>بسام</v>
          </cell>
          <cell r="D958" t="str">
            <v>هنا</v>
          </cell>
          <cell r="E958" t="str">
            <v>الثانية</v>
          </cell>
          <cell r="J958" t="str">
            <v>مستنفذ</v>
          </cell>
        </row>
        <row r="959">
          <cell r="A959">
            <v>523186</v>
          </cell>
          <cell r="B959" t="str">
            <v>دانيا الصالح</v>
          </cell>
          <cell r="C959" t="str">
            <v>محمد</v>
          </cell>
          <cell r="D959" t="str">
            <v>امنه</v>
          </cell>
          <cell r="E959" t="str">
            <v>الثالثة</v>
          </cell>
        </row>
        <row r="960">
          <cell r="A960">
            <v>523187</v>
          </cell>
          <cell r="B960" t="str">
            <v>دانيا شموط</v>
          </cell>
          <cell r="C960" t="str">
            <v>محمد</v>
          </cell>
          <cell r="D960" t="str">
            <v>سميرة</v>
          </cell>
          <cell r="E960" t="str">
            <v>الرابعة</v>
          </cell>
        </row>
        <row r="961">
          <cell r="A961">
            <v>523188</v>
          </cell>
          <cell r="B961" t="str">
            <v>دانيه الصباغ</v>
          </cell>
          <cell r="C961" t="str">
            <v>محمد غازي</v>
          </cell>
          <cell r="D961" t="str">
            <v>فاتنه</v>
          </cell>
          <cell r="E961" t="str">
            <v>الثالثة</v>
          </cell>
        </row>
        <row r="962">
          <cell r="A962">
            <v>523189</v>
          </cell>
          <cell r="B962" t="str">
            <v>دانيه سنوبر</v>
          </cell>
          <cell r="C962" t="str">
            <v>علي</v>
          </cell>
          <cell r="D962" t="str">
            <v>قمر</v>
          </cell>
          <cell r="E962" t="str">
            <v>الرابعة</v>
          </cell>
        </row>
        <row r="963">
          <cell r="A963">
            <v>523190</v>
          </cell>
          <cell r="B963" t="str">
            <v>دانيه منعم</v>
          </cell>
          <cell r="C963" t="str">
            <v>محمود</v>
          </cell>
          <cell r="D963" t="str">
            <v>عفاف</v>
          </cell>
          <cell r="E963" t="str">
            <v>الرابعة</v>
          </cell>
        </row>
        <row r="964">
          <cell r="A964">
            <v>523191</v>
          </cell>
          <cell r="B964" t="str">
            <v>دعاء اخوان</v>
          </cell>
          <cell r="C964" t="str">
            <v>محمود</v>
          </cell>
          <cell r="D964" t="str">
            <v>مزين</v>
          </cell>
          <cell r="E964" t="str">
            <v>الثالثة</v>
          </cell>
        </row>
        <row r="965">
          <cell r="A965">
            <v>523192</v>
          </cell>
          <cell r="B965" t="str">
            <v>دعاء الداهوك</v>
          </cell>
          <cell r="C965" t="str">
            <v xml:space="preserve">خالد </v>
          </cell>
          <cell r="D965" t="str">
            <v xml:space="preserve">فاطمة </v>
          </cell>
          <cell r="E965" t="str">
            <v>الرابعة</v>
          </cell>
        </row>
        <row r="966">
          <cell r="A966">
            <v>523194</v>
          </cell>
          <cell r="B966" t="str">
            <v>دعاء السويدان</v>
          </cell>
          <cell r="C966" t="str">
            <v>درغام</v>
          </cell>
          <cell r="D966" t="str">
            <v>تحرير</v>
          </cell>
          <cell r="E966" t="str">
            <v>الثالثة</v>
          </cell>
        </row>
        <row r="967">
          <cell r="A967">
            <v>523197</v>
          </cell>
          <cell r="B967" t="str">
            <v>دعاء الفاضل</v>
          </cell>
          <cell r="C967" t="str">
            <v>اسامه</v>
          </cell>
          <cell r="D967" t="str">
            <v>فاديا</v>
          </cell>
          <cell r="E967" t="str">
            <v>الثالثة حديث</v>
          </cell>
          <cell r="F967">
            <v>306</v>
          </cell>
          <cell r="G967">
            <v>307</v>
          </cell>
          <cell r="H967">
            <v>309</v>
          </cell>
          <cell r="I967">
            <v>404</v>
          </cell>
          <cell r="J967" t="str">
            <v>م</v>
          </cell>
        </row>
        <row r="968">
          <cell r="A968">
            <v>523202</v>
          </cell>
          <cell r="B968" t="str">
            <v>دعاء شقيران</v>
          </cell>
          <cell r="C968" t="str">
            <v>عبدالحفيظ</v>
          </cell>
          <cell r="D968" t="str">
            <v>ميساء</v>
          </cell>
          <cell r="E968" t="str">
            <v>الرابعة</v>
          </cell>
        </row>
        <row r="969">
          <cell r="A969">
            <v>523206</v>
          </cell>
          <cell r="B969" t="str">
            <v>دعاء مراد</v>
          </cell>
          <cell r="C969" t="str">
            <v>عمار</v>
          </cell>
          <cell r="D969" t="str">
            <v>ميساء</v>
          </cell>
          <cell r="E969" t="str">
            <v>الثالثة</v>
          </cell>
        </row>
        <row r="970">
          <cell r="A970">
            <v>523211</v>
          </cell>
          <cell r="B970" t="str">
            <v>دنيا سليمان</v>
          </cell>
          <cell r="C970" t="str">
            <v>دانيال</v>
          </cell>
          <cell r="D970" t="str">
            <v>لبينا</v>
          </cell>
          <cell r="E970" t="str">
            <v>الثانية</v>
          </cell>
          <cell r="J970" t="str">
            <v>مستنفذ فصل اول 2024-2025</v>
          </cell>
        </row>
        <row r="971">
          <cell r="A971">
            <v>523212</v>
          </cell>
          <cell r="B971" t="str">
            <v>ديالا الخطيب</v>
          </cell>
          <cell r="C971" t="str">
            <v>عبد الحميد</v>
          </cell>
          <cell r="D971" t="str">
            <v>عمسه</v>
          </cell>
          <cell r="E971" t="str">
            <v>الرابعة</v>
          </cell>
        </row>
        <row r="972">
          <cell r="A972">
            <v>523213</v>
          </cell>
          <cell r="B972" t="str">
            <v>ديانا الحريري</v>
          </cell>
          <cell r="C972" t="str">
            <v>عبد الكريم</v>
          </cell>
          <cell r="D972" t="str">
            <v>داليا</v>
          </cell>
          <cell r="E972" t="str">
            <v>الثالثة</v>
          </cell>
        </row>
        <row r="973">
          <cell r="A973">
            <v>523214</v>
          </cell>
          <cell r="B973" t="str">
            <v>ديانا الشريف</v>
          </cell>
          <cell r="C973" t="str">
            <v>محمد</v>
          </cell>
          <cell r="D973" t="str">
            <v>اميرة</v>
          </cell>
          <cell r="E973" t="str">
            <v>الرابعة</v>
          </cell>
        </row>
        <row r="974">
          <cell r="A974">
            <v>523217</v>
          </cell>
          <cell r="B974" t="str">
            <v>ديما بكار</v>
          </cell>
          <cell r="C974" t="str">
            <v>احمد</v>
          </cell>
          <cell r="D974" t="str">
            <v>ريمه</v>
          </cell>
          <cell r="E974" t="str">
            <v>الرابعة</v>
          </cell>
        </row>
        <row r="975">
          <cell r="A975">
            <v>523222</v>
          </cell>
          <cell r="B975" t="str">
            <v>دينا النابلسي</v>
          </cell>
          <cell r="C975" t="str">
            <v>معتز</v>
          </cell>
          <cell r="D975" t="str">
            <v>بثينة</v>
          </cell>
          <cell r="E975" t="str">
            <v>الثالثة</v>
          </cell>
        </row>
        <row r="976">
          <cell r="A976">
            <v>523224</v>
          </cell>
          <cell r="B976" t="str">
            <v>رؤى حاتم</v>
          </cell>
          <cell r="C976" t="str">
            <v>عدنان</v>
          </cell>
          <cell r="D976" t="str">
            <v>هيفاء</v>
          </cell>
          <cell r="E976" t="str">
            <v>الرابعة</v>
          </cell>
        </row>
        <row r="977">
          <cell r="A977">
            <v>523228</v>
          </cell>
          <cell r="B977" t="str">
            <v>رازا وجوخ</v>
          </cell>
          <cell r="C977" t="str">
            <v>صفوان</v>
          </cell>
          <cell r="D977" t="str">
            <v>رنده</v>
          </cell>
          <cell r="E977" t="str">
            <v>الرابعة</v>
          </cell>
        </row>
        <row r="978">
          <cell r="A978">
            <v>523230</v>
          </cell>
          <cell r="B978" t="str">
            <v>راما الاسعد</v>
          </cell>
          <cell r="C978" t="str">
            <v>مروان</v>
          </cell>
          <cell r="D978" t="str">
            <v>اكرام</v>
          </cell>
          <cell r="E978" t="str">
            <v>الرابعة حديث</v>
          </cell>
          <cell r="F978">
            <v>507</v>
          </cell>
          <cell r="G978">
            <v>509</v>
          </cell>
          <cell r="H978">
            <v>609</v>
          </cell>
          <cell r="J978" t="str">
            <v>م</v>
          </cell>
        </row>
        <row r="979">
          <cell r="A979">
            <v>523234</v>
          </cell>
          <cell r="B979" t="str">
            <v>راما العبد</v>
          </cell>
          <cell r="C979" t="str">
            <v>ابراهيم</v>
          </cell>
          <cell r="D979" t="str">
            <v>منال</v>
          </cell>
          <cell r="E979" t="str">
            <v>الثالثة</v>
          </cell>
          <cell r="J979" t="str">
            <v>مستنفذ فصل اول 2024-2025</v>
          </cell>
        </row>
        <row r="980">
          <cell r="A980">
            <v>523235</v>
          </cell>
          <cell r="B980" t="str">
            <v>راما بكري باشا</v>
          </cell>
          <cell r="C980" t="str">
            <v>سمير</v>
          </cell>
          <cell r="D980" t="str">
            <v>اسماء</v>
          </cell>
          <cell r="E980" t="str">
            <v>الرابعة</v>
          </cell>
        </row>
        <row r="981">
          <cell r="A981">
            <v>523237</v>
          </cell>
          <cell r="B981" t="str">
            <v>راما سليمان</v>
          </cell>
          <cell r="C981" t="str">
            <v>ياسين</v>
          </cell>
          <cell r="D981" t="str">
            <v>حياة</v>
          </cell>
          <cell r="E981" t="str">
            <v>الرابعة</v>
          </cell>
        </row>
        <row r="982">
          <cell r="A982">
            <v>523247</v>
          </cell>
          <cell r="B982" t="str">
            <v>ربا الطرودي</v>
          </cell>
          <cell r="C982" t="str">
            <v>عزات</v>
          </cell>
          <cell r="D982" t="str">
            <v>زاهيره</v>
          </cell>
          <cell r="E982" t="str">
            <v>الرابعة</v>
          </cell>
        </row>
        <row r="983">
          <cell r="A983">
            <v>523250</v>
          </cell>
          <cell r="B983" t="str">
            <v>ربى القده</v>
          </cell>
          <cell r="C983" t="str">
            <v>محمدبشار</v>
          </cell>
          <cell r="D983" t="str">
            <v>منى</v>
          </cell>
          <cell r="E983" t="str">
            <v>الرابعة</v>
          </cell>
        </row>
        <row r="984">
          <cell r="A984">
            <v>523252</v>
          </cell>
          <cell r="B984" t="str">
            <v>ربى شيخ اكريم</v>
          </cell>
          <cell r="C984" t="str">
            <v>محمدعزت</v>
          </cell>
          <cell r="D984" t="str">
            <v>هدى</v>
          </cell>
          <cell r="E984" t="str">
            <v>الثالثة</v>
          </cell>
        </row>
        <row r="985">
          <cell r="A985">
            <v>523253</v>
          </cell>
          <cell r="B985" t="str">
            <v>ربيعه نصر</v>
          </cell>
          <cell r="C985" t="str">
            <v>فهد</v>
          </cell>
          <cell r="D985" t="str">
            <v>امل</v>
          </cell>
          <cell r="E985" t="str">
            <v>الرابعة</v>
          </cell>
        </row>
        <row r="986">
          <cell r="A986">
            <v>523255</v>
          </cell>
          <cell r="B986" t="str">
            <v>رجاء قداح</v>
          </cell>
          <cell r="C986" t="str">
            <v>أحمد</v>
          </cell>
          <cell r="D986" t="str">
            <v>خديجة</v>
          </cell>
          <cell r="E986" t="str">
            <v>الثالثة</v>
          </cell>
        </row>
        <row r="987">
          <cell r="A987">
            <v>523263</v>
          </cell>
          <cell r="B987" t="str">
            <v>رشا ابوعقل</v>
          </cell>
          <cell r="C987" t="str">
            <v>حسن</v>
          </cell>
          <cell r="D987" t="str">
            <v>هنا</v>
          </cell>
          <cell r="E987" t="str">
            <v>الرابعة</v>
          </cell>
        </row>
        <row r="988">
          <cell r="A988">
            <v>523266</v>
          </cell>
          <cell r="B988" t="str">
            <v>رشا الداود</v>
          </cell>
          <cell r="C988" t="str">
            <v>علي</v>
          </cell>
          <cell r="D988" t="str">
            <v>انتصار</v>
          </cell>
          <cell r="E988" t="str">
            <v>الرابعة</v>
          </cell>
        </row>
        <row r="989">
          <cell r="A989">
            <v>523267</v>
          </cell>
          <cell r="B989" t="str">
            <v>رشا الدعاس</v>
          </cell>
          <cell r="C989" t="str">
            <v>صمادي</v>
          </cell>
          <cell r="D989" t="str">
            <v>كوثر</v>
          </cell>
          <cell r="E989" t="str">
            <v>الثالثة</v>
          </cell>
        </row>
        <row r="990">
          <cell r="A990">
            <v>523269</v>
          </cell>
          <cell r="B990" t="str">
            <v>رشا الزغيب</v>
          </cell>
          <cell r="C990" t="str">
            <v>عبد</v>
          </cell>
          <cell r="D990" t="str">
            <v>رفعه</v>
          </cell>
          <cell r="E990" t="str">
            <v>الثالثة</v>
          </cell>
        </row>
        <row r="991">
          <cell r="A991">
            <v>523270</v>
          </cell>
          <cell r="B991" t="str">
            <v>رشا الصوص</v>
          </cell>
          <cell r="C991" t="str">
            <v>شبلي</v>
          </cell>
          <cell r="D991" t="str">
            <v>فاتن</v>
          </cell>
          <cell r="E991" t="str">
            <v>الرابعة</v>
          </cell>
        </row>
        <row r="992">
          <cell r="A992">
            <v>523280</v>
          </cell>
          <cell r="B992" t="str">
            <v>رغد الابراهيم</v>
          </cell>
          <cell r="C992" t="str">
            <v>يحيى</v>
          </cell>
          <cell r="D992" t="str">
            <v>غصون</v>
          </cell>
          <cell r="E992" t="str">
            <v>الرابعة حديث</v>
          </cell>
          <cell r="F992">
            <v>609</v>
          </cell>
          <cell r="G992">
            <v>406</v>
          </cell>
          <cell r="J992" t="str">
            <v>م</v>
          </cell>
        </row>
        <row r="993">
          <cell r="A993">
            <v>523281</v>
          </cell>
          <cell r="B993" t="str">
            <v>رغد الخضري</v>
          </cell>
          <cell r="C993" t="str">
            <v>فواز</v>
          </cell>
          <cell r="D993" t="str">
            <v>روضه</v>
          </cell>
          <cell r="E993" t="str">
            <v>الرابعة حديث</v>
          </cell>
          <cell r="F993">
            <v>506</v>
          </cell>
          <cell r="G993">
            <v>507</v>
          </cell>
          <cell r="H993">
            <v>509</v>
          </cell>
          <cell r="J993" t="str">
            <v>م</v>
          </cell>
        </row>
        <row r="994">
          <cell r="A994">
            <v>523282</v>
          </cell>
          <cell r="B994" t="str">
            <v>رغد الشيخة</v>
          </cell>
          <cell r="C994" t="str">
            <v>دياب</v>
          </cell>
          <cell r="D994" t="str">
            <v>نبال</v>
          </cell>
          <cell r="E994" t="str">
            <v>الرابعة</v>
          </cell>
        </row>
        <row r="995">
          <cell r="A995">
            <v>523285</v>
          </cell>
          <cell r="B995" t="str">
            <v>رغد أبوالوفا</v>
          </cell>
          <cell r="C995" t="str">
            <v>محمد عمر</v>
          </cell>
          <cell r="D995" t="str">
            <v>نجاح</v>
          </cell>
          <cell r="E995" t="str">
            <v>الرابعة</v>
          </cell>
        </row>
        <row r="996">
          <cell r="A996">
            <v>523286</v>
          </cell>
          <cell r="B996" t="str">
            <v>رغد درويش</v>
          </cell>
          <cell r="C996" t="str">
            <v>محمدجميل</v>
          </cell>
          <cell r="D996" t="str">
            <v>نور الهدى</v>
          </cell>
          <cell r="E996" t="str">
            <v>الرابعة</v>
          </cell>
        </row>
        <row r="997">
          <cell r="A997">
            <v>523291</v>
          </cell>
          <cell r="B997" t="str">
            <v>رقية العبد</v>
          </cell>
          <cell r="C997" t="str">
            <v>رمضان</v>
          </cell>
          <cell r="D997" t="str">
            <v>رشده</v>
          </cell>
          <cell r="E997" t="str">
            <v>الرابعة</v>
          </cell>
        </row>
        <row r="998">
          <cell r="A998">
            <v>523292</v>
          </cell>
          <cell r="B998" t="str">
            <v>رقيه ادلبي</v>
          </cell>
          <cell r="C998" t="str">
            <v>خالد</v>
          </cell>
          <cell r="D998" t="str">
            <v>ملكه</v>
          </cell>
          <cell r="E998" t="str">
            <v>الرابعة</v>
          </cell>
        </row>
        <row r="999">
          <cell r="A999">
            <v>523297</v>
          </cell>
          <cell r="B999" t="str">
            <v>رنا دره</v>
          </cell>
          <cell r="C999" t="str">
            <v>عمر</v>
          </cell>
          <cell r="D999" t="str">
            <v>زمرده</v>
          </cell>
          <cell r="E999" t="str">
            <v>الثانية</v>
          </cell>
          <cell r="J999" t="str">
            <v>مستنفذ</v>
          </cell>
        </row>
        <row r="1000">
          <cell r="A1000">
            <v>523298</v>
          </cell>
          <cell r="B1000" t="str">
            <v>رند احمد السامرائي</v>
          </cell>
          <cell r="C1000" t="str">
            <v>عامر</v>
          </cell>
          <cell r="D1000" t="str">
            <v>حنان</v>
          </cell>
          <cell r="E1000" t="str">
            <v>الرابعة</v>
          </cell>
        </row>
        <row r="1001">
          <cell r="A1001">
            <v>523302</v>
          </cell>
          <cell r="B1001" t="str">
            <v>رنيم التخين</v>
          </cell>
          <cell r="C1001" t="str">
            <v>فايق</v>
          </cell>
          <cell r="D1001" t="str">
            <v>سميرة</v>
          </cell>
          <cell r="E1001" t="str">
            <v>الثالثة</v>
          </cell>
          <cell r="J1001" t="str">
            <v>مستنفذ فصل اول 2024-2025</v>
          </cell>
        </row>
        <row r="1002">
          <cell r="A1002">
            <v>523307</v>
          </cell>
          <cell r="B1002" t="str">
            <v>رهام سالم</v>
          </cell>
          <cell r="C1002" t="str">
            <v>احمد</v>
          </cell>
          <cell r="D1002" t="str">
            <v>نوال</v>
          </cell>
          <cell r="E1002" t="str">
            <v>الرابعة</v>
          </cell>
        </row>
        <row r="1003">
          <cell r="A1003">
            <v>523311</v>
          </cell>
          <cell r="B1003" t="str">
            <v>رهف القباني</v>
          </cell>
          <cell r="C1003" t="str">
            <v>زياد</v>
          </cell>
          <cell r="D1003" t="str">
            <v>سابينا</v>
          </cell>
          <cell r="E1003" t="str">
            <v>الرابعة</v>
          </cell>
        </row>
        <row r="1004">
          <cell r="A1004">
            <v>523312</v>
          </cell>
          <cell r="B1004" t="str">
            <v>رهف النمر</v>
          </cell>
          <cell r="C1004" t="str">
            <v>محمدكاسر</v>
          </cell>
          <cell r="D1004" t="str">
            <v>انتصار</v>
          </cell>
          <cell r="E1004" t="str">
            <v>الرابعة</v>
          </cell>
        </row>
        <row r="1005">
          <cell r="A1005">
            <v>523313</v>
          </cell>
          <cell r="B1005" t="str">
            <v>رهف ساري</v>
          </cell>
          <cell r="C1005" t="str">
            <v>حسين</v>
          </cell>
          <cell r="D1005" t="str">
            <v>صبحية</v>
          </cell>
          <cell r="E1005" t="str">
            <v>الرابعة</v>
          </cell>
        </row>
        <row r="1006">
          <cell r="A1006">
            <v>523314</v>
          </cell>
          <cell r="B1006" t="str">
            <v>رهف صهيون</v>
          </cell>
          <cell r="C1006" t="str">
            <v>حسان</v>
          </cell>
          <cell r="D1006" t="str">
            <v>ملك</v>
          </cell>
          <cell r="E1006" t="str">
            <v>الرابعة</v>
          </cell>
        </row>
        <row r="1007">
          <cell r="A1007">
            <v>523317</v>
          </cell>
          <cell r="B1007" t="str">
            <v>رهف علي</v>
          </cell>
          <cell r="C1007" t="str">
            <v>فايق</v>
          </cell>
          <cell r="D1007" t="str">
            <v>غروب</v>
          </cell>
          <cell r="E1007" t="str">
            <v>الرابعة</v>
          </cell>
        </row>
        <row r="1008">
          <cell r="A1008">
            <v>523320</v>
          </cell>
          <cell r="B1008" t="str">
            <v>رهف محرز</v>
          </cell>
          <cell r="C1008" t="str">
            <v>نبيل</v>
          </cell>
          <cell r="D1008" t="str">
            <v>فريال</v>
          </cell>
          <cell r="E1008" t="str">
            <v>الرابعة</v>
          </cell>
        </row>
        <row r="1009">
          <cell r="A1009">
            <v>523321</v>
          </cell>
          <cell r="B1009" t="str">
            <v>روان الحلبي</v>
          </cell>
          <cell r="C1009" t="str">
            <v>محمدعبدالناصر</v>
          </cell>
          <cell r="D1009" t="str">
            <v>باسمه</v>
          </cell>
          <cell r="E1009" t="str">
            <v>الرابعة</v>
          </cell>
        </row>
        <row r="1010">
          <cell r="A1010">
            <v>523322</v>
          </cell>
          <cell r="B1010" t="str">
            <v>روان الحمد</v>
          </cell>
          <cell r="C1010" t="str">
            <v>بسام</v>
          </cell>
          <cell r="D1010" t="str">
            <v>سميره</v>
          </cell>
          <cell r="E1010" t="str">
            <v>الرابعة</v>
          </cell>
        </row>
        <row r="1011">
          <cell r="A1011">
            <v>523323</v>
          </cell>
          <cell r="B1011" t="str">
            <v>روان الحموي</v>
          </cell>
          <cell r="C1011" t="str">
            <v>غسان</v>
          </cell>
          <cell r="D1011" t="str">
            <v>غالية</v>
          </cell>
          <cell r="E1011" t="str">
            <v>الرابعة</v>
          </cell>
        </row>
        <row r="1012">
          <cell r="A1012">
            <v>523324</v>
          </cell>
          <cell r="B1012" t="str">
            <v>روان الحناوي</v>
          </cell>
          <cell r="C1012" t="str">
            <v>عزات</v>
          </cell>
          <cell r="D1012" t="str">
            <v>صفاء</v>
          </cell>
          <cell r="E1012" t="str">
            <v>الرابعة</v>
          </cell>
        </row>
        <row r="1013">
          <cell r="A1013">
            <v>523330</v>
          </cell>
          <cell r="B1013" t="str">
            <v>روان عبد القادر</v>
          </cell>
          <cell r="C1013" t="str">
            <v>خالد</v>
          </cell>
          <cell r="D1013" t="str">
            <v>سمر</v>
          </cell>
          <cell r="E1013" t="str">
            <v>الرابعة</v>
          </cell>
        </row>
        <row r="1014">
          <cell r="A1014">
            <v>523332</v>
          </cell>
          <cell r="B1014" t="str">
            <v>روان مريش</v>
          </cell>
          <cell r="C1014" t="str">
            <v>محمدممتاز</v>
          </cell>
          <cell r="D1014" t="str">
            <v>رنده</v>
          </cell>
          <cell r="E1014" t="str">
            <v>الثالثة</v>
          </cell>
        </row>
        <row r="1015">
          <cell r="A1015">
            <v>523334</v>
          </cell>
          <cell r="B1015" t="str">
            <v>روز الخليل</v>
          </cell>
          <cell r="C1015" t="str">
            <v>أحمد</v>
          </cell>
          <cell r="D1015" t="str">
            <v>اسماء</v>
          </cell>
          <cell r="E1015" t="str">
            <v>الرابعة</v>
          </cell>
        </row>
        <row r="1016">
          <cell r="A1016">
            <v>523339</v>
          </cell>
          <cell r="B1016" t="str">
            <v>رولا الجلاب</v>
          </cell>
          <cell r="C1016" t="str">
            <v>عبد الغفور</v>
          </cell>
          <cell r="D1016" t="str">
            <v>راغده</v>
          </cell>
          <cell r="E1016" t="str">
            <v>الثانية</v>
          </cell>
          <cell r="J1016" t="str">
            <v>مستنفذ فصل اول 2024-2025</v>
          </cell>
        </row>
        <row r="1017">
          <cell r="A1017">
            <v>523341</v>
          </cell>
          <cell r="B1017" t="str">
            <v>رولا فشتوك</v>
          </cell>
          <cell r="C1017" t="str">
            <v>خضر</v>
          </cell>
          <cell r="D1017" t="str">
            <v>هناء</v>
          </cell>
          <cell r="E1017" t="str">
            <v>الرابعة</v>
          </cell>
        </row>
        <row r="1018">
          <cell r="A1018">
            <v>523345</v>
          </cell>
          <cell r="B1018" t="str">
            <v>رويدة القهوه جي</v>
          </cell>
          <cell r="C1018" t="str">
            <v>راشد</v>
          </cell>
          <cell r="D1018" t="str">
            <v>هيام</v>
          </cell>
          <cell r="E1018" t="str">
            <v>الرابعة</v>
          </cell>
        </row>
        <row r="1019">
          <cell r="A1019">
            <v>523353</v>
          </cell>
          <cell r="B1019" t="str">
            <v>ريم الشوفي</v>
          </cell>
          <cell r="C1019" t="str">
            <v>جمال</v>
          </cell>
          <cell r="D1019" t="str">
            <v>نجاه</v>
          </cell>
          <cell r="E1019" t="str">
            <v>الرابعة حديث</v>
          </cell>
          <cell r="F1019">
            <v>505</v>
          </cell>
          <cell r="G1019">
            <v>509</v>
          </cell>
          <cell r="H1019">
            <v>609</v>
          </cell>
          <cell r="I1019">
            <v>408</v>
          </cell>
          <cell r="J1019" t="str">
            <v>م</v>
          </cell>
        </row>
        <row r="1020">
          <cell r="A1020">
            <v>523359</v>
          </cell>
          <cell r="B1020" t="str">
            <v>ريما الاسعد</v>
          </cell>
          <cell r="C1020" t="str">
            <v>محمد</v>
          </cell>
          <cell r="D1020" t="str">
            <v>عيشه</v>
          </cell>
          <cell r="E1020" t="str">
            <v>الرابعة</v>
          </cell>
        </row>
        <row r="1021">
          <cell r="A1021">
            <v>523362</v>
          </cell>
          <cell r="B1021" t="str">
            <v>ريما حرب</v>
          </cell>
          <cell r="C1021" t="str">
            <v>فؤاد</v>
          </cell>
          <cell r="D1021" t="str">
            <v>نهاد</v>
          </cell>
          <cell r="E1021" t="str">
            <v>الرابعة</v>
          </cell>
        </row>
        <row r="1022">
          <cell r="A1022">
            <v>523364</v>
          </cell>
          <cell r="B1022" t="str">
            <v>ريما رحيباني</v>
          </cell>
          <cell r="C1022" t="str">
            <v xml:space="preserve">ياسين </v>
          </cell>
          <cell r="D1022" t="str">
            <v>اميره</v>
          </cell>
          <cell r="E1022" t="str">
            <v>الرابعة</v>
          </cell>
        </row>
        <row r="1023">
          <cell r="A1023">
            <v>523366</v>
          </cell>
          <cell r="B1023" t="str">
            <v>ريهام الداوود</v>
          </cell>
          <cell r="C1023" t="str">
            <v>رضوان</v>
          </cell>
          <cell r="D1023" t="str">
            <v>بدريه</v>
          </cell>
          <cell r="E1023" t="str">
            <v>الرابعة حديث</v>
          </cell>
          <cell r="F1023">
            <v>506</v>
          </cell>
          <cell r="G1023">
            <v>507</v>
          </cell>
          <cell r="H1023">
            <v>606</v>
          </cell>
          <cell r="I1023">
            <v>406</v>
          </cell>
          <cell r="J1023" t="str">
            <v>م</v>
          </cell>
        </row>
        <row r="1024">
          <cell r="A1024">
            <v>523372</v>
          </cell>
          <cell r="B1024" t="str">
            <v>زينب الشحود</v>
          </cell>
          <cell r="C1024" t="str">
            <v>محمد</v>
          </cell>
          <cell r="D1024" t="str">
            <v>بتول</v>
          </cell>
          <cell r="E1024" t="str">
            <v>الثالثة</v>
          </cell>
          <cell r="J1024" t="str">
            <v>مستنفذ فصل اول 2024-2025</v>
          </cell>
        </row>
        <row r="1025">
          <cell r="A1025">
            <v>523376</v>
          </cell>
          <cell r="B1025" t="str">
            <v>زينب بردان</v>
          </cell>
          <cell r="C1025" t="str">
            <v>محمود</v>
          </cell>
          <cell r="D1025" t="str">
            <v>سميره</v>
          </cell>
          <cell r="E1025" t="str">
            <v>الثالثة</v>
          </cell>
          <cell r="J1025" t="str">
            <v>مستنفذ فصل اول 2024-2025</v>
          </cell>
        </row>
        <row r="1026">
          <cell r="A1026">
            <v>523377</v>
          </cell>
          <cell r="B1026" t="str">
            <v>زينب حسن</v>
          </cell>
          <cell r="C1026" t="str">
            <v>منجد</v>
          </cell>
          <cell r="D1026" t="str">
            <v>سهام</v>
          </cell>
          <cell r="E1026" t="str">
            <v>الثالثة</v>
          </cell>
        </row>
        <row r="1027">
          <cell r="A1027">
            <v>523379</v>
          </cell>
          <cell r="B1027" t="str">
            <v>زينب خليفه</v>
          </cell>
          <cell r="C1027" t="str">
            <v>محمدحسام</v>
          </cell>
          <cell r="D1027" t="str">
            <v>رزان</v>
          </cell>
          <cell r="E1027" t="str">
            <v>الثالثة</v>
          </cell>
        </row>
        <row r="1028">
          <cell r="A1028">
            <v>523382</v>
          </cell>
          <cell r="B1028" t="str">
            <v>زينب هرمز</v>
          </cell>
          <cell r="C1028" t="str">
            <v>هيثم</v>
          </cell>
          <cell r="D1028" t="str">
            <v>رولا</v>
          </cell>
          <cell r="E1028" t="str">
            <v>الرابعة</v>
          </cell>
        </row>
        <row r="1029">
          <cell r="A1029">
            <v>523386</v>
          </cell>
          <cell r="B1029" t="str">
            <v>ساره الخوري</v>
          </cell>
          <cell r="C1029" t="str">
            <v>اميل</v>
          </cell>
          <cell r="D1029" t="str">
            <v>سراب</v>
          </cell>
          <cell r="E1029" t="str">
            <v>الرابعة</v>
          </cell>
        </row>
        <row r="1030">
          <cell r="A1030">
            <v>523391</v>
          </cell>
          <cell r="B1030" t="str">
            <v>سالي حمصي</v>
          </cell>
          <cell r="C1030" t="str">
            <v>الياس</v>
          </cell>
          <cell r="D1030" t="str">
            <v>نهوى</v>
          </cell>
          <cell r="E1030" t="str">
            <v>الرابعة</v>
          </cell>
        </row>
        <row r="1031">
          <cell r="A1031">
            <v>523393</v>
          </cell>
          <cell r="B1031" t="str">
            <v>سالي عبدالكريم</v>
          </cell>
          <cell r="C1031" t="str">
            <v>سامر</v>
          </cell>
          <cell r="D1031" t="str">
            <v>ريا</v>
          </cell>
          <cell r="E1031" t="str">
            <v>الثانية</v>
          </cell>
          <cell r="J1031" t="str">
            <v>مستنفذ</v>
          </cell>
        </row>
        <row r="1032">
          <cell r="A1032">
            <v>523394</v>
          </cell>
          <cell r="B1032" t="str">
            <v>ساميه ابراهيم</v>
          </cell>
          <cell r="C1032" t="str">
            <v>علي</v>
          </cell>
          <cell r="D1032" t="str">
            <v>مهجه</v>
          </cell>
          <cell r="E1032" t="str">
            <v>الثانية</v>
          </cell>
        </row>
        <row r="1033">
          <cell r="A1033">
            <v>523402</v>
          </cell>
          <cell r="B1033" t="str">
            <v>سلاف شلغين</v>
          </cell>
          <cell r="C1033" t="str">
            <v>محمود</v>
          </cell>
          <cell r="D1033" t="str">
            <v>نجاة</v>
          </cell>
          <cell r="E1033" t="str">
            <v>الرابعة</v>
          </cell>
        </row>
        <row r="1034">
          <cell r="A1034">
            <v>523404</v>
          </cell>
          <cell r="B1034" t="str">
            <v>سلام سعادات</v>
          </cell>
          <cell r="C1034" t="str">
            <v>عماد</v>
          </cell>
          <cell r="D1034" t="str">
            <v>هالة</v>
          </cell>
          <cell r="E1034" t="str">
            <v>الرابعة</v>
          </cell>
        </row>
        <row r="1035">
          <cell r="A1035">
            <v>523407</v>
          </cell>
          <cell r="B1035" t="str">
            <v>سلامة عبدالرزاق</v>
          </cell>
          <cell r="C1035" t="str">
            <v>فاروق</v>
          </cell>
          <cell r="D1035" t="str">
            <v>فاطمة</v>
          </cell>
          <cell r="E1035" t="str">
            <v>الرابعة</v>
          </cell>
        </row>
        <row r="1036">
          <cell r="A1036">
            <v>523415</v>
          </cell>
          <cell r="B1036" t="str">
            <v>سماح ديراني</v>
          </cell>
          <cell r="C1036" t="str">
            <v>عادل</v>
          </cell>
          <cell r="D1036" t="str">
            <v>صباح</v>
          </cell>
          <cell r="E1036" t="str">
            <v>الثانية</v>
          </cell>
          <cell r="J1036" t="str">
            <v>مستنفذ فصل اول 2024-2025</v>
          </cell>
        </row>
        <row r="1037">
          <cell r="A1037">
            <v>523416</v>
          </cell>
          <cell r="B1037" t="str">
            <v>سماح شربك</v>
          </cell>
          <cell r="C1037" t="str">
            <v>محمد غسان</v>
          </cell>
          <cell r="D1037" t="str">
            <v>فريال</v>
          </cell>
          <cell r="E1037" t="str">
            <v>الثالثة</v>
          </cell>
        </row>
        <row r="1038">
          <cell r="A1038">
            <v>523426</v>
          </cell>
          <cell r="B1038" t="str">
            <v>سميرة مبروكة</v>
          </cell>
          <cell r="C1038" t="str">
            <v>ايمن</v>
          </cell>
          <cell r="D1038" t="str">
            <v>منال</v>
          </cell>
          <cell r="E1038" t="str">
            <v>الثانية</v>
          </cell>
        </row>
        <row r="1039">
          <cell r="A1039">
            <v>523434</v>
          </cell>
          <cell r="B1039" t="str">
            <v>سنين رجب</v>
          </cell>
          <cell r="C1039" t="str">
            <v>جهاد</v>
          </cell>
          <cell r="D1039" t="str">
            <v xml:space="preserve">سميره </v>
          </cell>
          <cell r="E1039" t="str">
            <v>الثانية</v>
          </cell>
          <cell r="J1039" t="str">
            <v>مستنفذ</v>
          </cell>
        </row>
        <row r="1040">
          <cell r="A1040">
            <v>523437</v>
          </cell>
          <cell r="B1040" t="str">
            <v>سهام قارصلي</v>
          </cell>
          <cell r="C1040" t="str">
            <v>عبد المعين</v>
          </cell>
          <cell r="D1040" t="str">
            <v>نبيلة</v>
          </cell>
          <cell r="E1040" t="str">
            <v>الرابعة</v>
          </cell>
        </row>
        <row r="1041">
          <cell r="A1041">
            <v>523438</v>
          </cell>
          <cell r="B1041" t="str">
            <v>سهام ميرة</v>
          </cell>
          <cell r="C1041" t="str">
            <v>هشام</v>
          </cell>
          <cell r="D1041" t="str">
            <v>رجاء</v>
          </cell>
          <cell r="E1041" t="str">
            <v>الثالثة</v>
          </cell>
          <cell r="J1041" t="str">
            <v>مستنفذ فصل اول 2024-2025</v>
          </cell>
        </row>
        <row r="1042">
          <cell r="A1042">
            <v>523450</v>
          </cell>
          <cell r="B1042" t="str">
            <v>سوسن علي</v>
          </cell>
          <cell r="C1042" t="str">
            <v>علي</v>
          </cell>
          <cell r="D1042" t="str">
            <v>فاطمه</v>
          </cell>
          <cell r="E1042" t="str">
            <v>الرابعة</v>
          </cell>
        </row>
        <row r="1043">
          <cell r="A1043">
            <v>523456</v>
          </cell>
          <cell r="B1043" t="str">
            <v>شفاء الخالد</v>
          </cell>
          <cell r="C1043" t="str">
            <v>حسن</v>
          </cell>
          <cell r="D1043" t="str">
            <v>فاطمة</v>
          </cell>
          <cell r="E1043" t="str">
            <v>الرابعة</v>
          </cell>
        </row>
        <row r="1044">
          <cell r="A1044">
            <v>523457</v>
          </cell>
          <cell r="B1044" t="str">
            <v>شفاء المهاوش</v>
          </cell>
          <cell r="C1044" t="str">
            <v>علي</v>
          </cell>
          <cell r="D1044" t="str">
            <v>مريم</v>
          </cell>
          <cell r="E1044" t="str">
            <v>الثالثة</v>
          </cell>
        </row>
        <row r="1045">
          <cell r="A1045">
            <v>523466</v>
          </cell>
          <cell r="B1045" t="str">
            <v>صفاء الخلف</v>
          </cell>
          <cell r="C1045" t="str">
            <v>حردان</v>
          </cell>
          <cell r="D1045" t="str">
            <v>حمده</v>
          </cell>
          <cell r="E1045" t="str">
            <v>الرابعة</v>
          </cell>
        </row>
        <row r="1046">
          <cell r="A1046">
            <v>523481</v>
          </cell>
          <cell r="B1046" t="str">
            <v>عاتكه السعدي</v>
          </cell>
          <cell r="C1046" t="str">
            <v>سامي</v>
          </cell>
          <cell r="D1046" t="str">
            <v>جالا</v>
          </cell>
          <cell r="E1046" t="str">
            <v>الرابعة</v>
          </cell>
        </row>
        <row r="1047">
          <cell r="A1047">
            <v>523482</v>
          </cell>
          <cell r="B1047" t="str">
            <v>عايشه الحسن</v>
          </cell>
          <cell r="C1047" t="str">
            <v>شهاب</v>
          </cell>
          <cell r="D1047" t="str">
            <v>مريم</v>
          </cell>
          <cell r="E1047" t="str">
            <v>الرابعة حديث</v>
          </cell>
          <cell r="F1047">
            <v>507</v>
          </cell>
          <cell r="G1047">
            <v>609</v>
          </cell>
          <cell r="H1047">
            <v>406</v>
          </cell>
          <cell r="J1047" t="str">
            <v>م</v>
          </cell>
        </row>
        <row r="1048">
          <cell r="A1048">
            <v>523488</v>
          </cell>
          <cell r="B1048" t="str">
            <v>عبير بطاح الحصني</v>
          </cell>
          <cell r="C1048" t="str">
            <v>مرهف</v>
          </cell>
          <cell r="D1048" t="str">
            <v>ايمان</v>
          </cell>
          <cell r="E1048" t="str">
            <v>الثانية</v>
          </cell>
          <cell r="J1048" t="str">
            <v>مستنفذ فصل اول 2024-2025</v>
          </cell>
        </row>
        <row r="1049">
          <cell r="A1049">
            <v>523490</v>
          </cell>
          <cell r="B1049" t="str">
            <v>عبير ذياب</v>
          </cell>
          <cell r="C1049" t="str">
            <v>محمد</v>
          </cell>
          <cell r="D1049" t="str">
            <v>فاطمه</v>
          </cell>
          <cell r="E1049" t="str">
            <v>الرابعة</v>
          </cell>
        </row>
        <row r="1050">
          <cell r="A1050">
            <v>523497</v>
          </cell>
          <cell r="B1050" t="str">
            <v>عفاف الدبس</v>
          </cell>
          <cell r="C1050" t="str">
            <v>رغيد</v>
          </cell>
          <cell r="D1050" t="str">
            <v>تهاني</v>
          </cell>
          <cell r="E1050" t="str">
            <v>الرابعة</v>
          </cell>
          <cell r="J1050" t="str">
            <v>مستنفذ</v>
          </cell>
        </row>
        <row r="1051">
          <cell r="A1051">
            <v>523499</v>
          </cell>
          <cell r="B1051" t="str">
            <v>عفاف عباس</v>
          </cell>
          <cell r="C1051" t="str">
            <v>عبدالرزاق</v>
          </cell>
          <cell r="D1051" t="str">
            <v>تفيده</v>
          </cell>
          <cell r="E1051" t="str">
            <v>الرابعة</v>
          </cell>
        </row>
        <row r="1052">
          <cell r="A1052">
            <v>523504</v>
          </cell>
          <cell r="B1052" t="str">
            <v>عفراء عبد النبي</v>
          </cell>
          <cell r="C1052" t="str">
            <v>محمد</v>
          </cell>
          <cell r="D1052" t="str">
            <v>حمده</v>
          </cell>
          <cell r="E1052" t="str">
            <v>الرابعة</v>
          </cell>
        </row>
        <row r="1053">
          <cell r="A1053">
            <v>523508</v>
          </cell>
          <cell r="B1053" t="str">
            <v>علا الدريبي</v>
          </cell>
          <cell r="C1053" t="str">
            <v>عبد الحكيم</v>
          </cell>
          <cell r="D1053" t="str">
            <v>ايمان</v>
          </cell>
          <cell r="E1053" t="str">
            <v>الرابعة</v>
          </cell>
        </row>
        <row r="1054">
          <cell r="A1054">
            <v>523509</v>
          </cell>
          <cell r="B1054" t="str">
            <v>علا الرفاعي</v>
          </cell>
          <cell r="C1054" t="str">
            <v>كمال</v>
          </cell>
          <cell r="D1054" t="str">
            <v>منى</v>
          </cell>
          <cell r="E1054" t="str">
            <v>الرابعة</v>
          </cell>
        </row>
        <row r="1055">
          <cell r="A1055">
            <v>523515</v>
          </cell>
          <cell r="B1055" t="str">
            <v>علا مظلوم</v>
          </cell>
          <cell r="C1055" t="str">
            <v>بشار</v>
          </cell>
          <cell r="D1055" t="str">
            <v>ايمان</v>
          </cell>
          <cell r="E1055" t="str">
            <v>الثالثة</v>
          </cell>
        </row>
        <row r="1056">
          <cell r="A1056">
            <v>523523</v>
          </cell>
          <cell r="B1056" t="str">
            <v>غادة فرج</v>
          </cell>
          <cell r="C1056" t="str">
            <v>جاد الله</v>
          </cell>
          <cell r="D1056" t="str">
            <v>نايفه</v>
          </cell>
          <cell r="E1056" t="str">
            <v>الثالثة</v>
          </cell>
        </row>
        <row r="1057">
          <cell r="A1057">
            <v>523525</v>
          </cell>
          <cell r="B1057" t="str">
            <v>غالية الأكرمي</v>
          </cell>
          <cell r="C1057" t="str">
            <v>فاروق</v>
          </cell>
          <cell r="D1057" t="str">
            <v>فادية</v>
          </cell>
          <cell r="E1057" t="str">
            <v>الرابعة</v>
          </cell>
        </row>
        <row r="1058">
          <cell r="A1058">
            <v>523526</v>
          </cell>
          <cell r="B1058" t="str">
            <v>غالية الحلاق</v>
          </cell>
          <cell r="C1058" t="str">
            <v>زهير</v>
          </cell>
          <cell r="D1058" t="str">
            <v>ابتسام</v>
          </cell>
          <cell r="E1058" t="str">
            <v>الرابعة</v>
          </cell>
        </row>
        <row r="1059">
          <cell r="A1059">
            <v>523538</v>
          </cell>
          <cell r="B1059" t="str">
            <v>غفران البغدادي</v>
          </cell>
          <cell r="C1059" t="str">
            <v>موسى</v>
          </cell>
          <cell r="D1059" t="str">
            <v>عيشه</v>
          </cell>
          <cell r="E1059" t="str">
            <v>الرابعة</v>
          </cell>
        </row>
        <row r="1060">
          <cell r="A1060">
            <v>523540</v>
          </cell>
          <cell r="B1060" t="str">
            <v>غفران زين</v>
          </cell>
          <cell r="C1060" t="str">
            <v>محمد</v>
          </cell>
          <cell r="D1060" t="str">
            <v>سمر</v>
          </cell>
          <cell r="E1060" t="str">
            <v>الرابعة</v>
          </cell>
          <cell r="J1060" t="str">
            <v>مستنفذ</v>
          </cell>
        </row>
        <row r="1061">
          <cell r="A1061">
            <v>523541</v>
          </cell>
          <cell r="B1061" t="str">
            <v>غفران شبعاني</v>
          </cell>
          <cell r="C1061" t="str">
            <v>سامر</v>
          </cell>
          <cell r="D1061" t="str">
            <v>نهى</v>
          </cell>
          <cell r="E1061" t="str">
            <v>الثالثة</v>
          </cell>
        </row>
        <row r="1062">
          <cell r="A1062">
            <v>523551</v>
          </cell>
          <cell r="B1062" t="str">
            <v>غيداء الصالح</v>
          </cell>
          <cell r="C1062" t="str">
            <v>علي</v>
          </cell>
          <cell r="D1062" t="str">
            <v>يسرى</v>
          </cell>
          <cell r="E1062" t="str">
            <v>الرابعة</v>
          </cell>
        </row>
        <row r="1063">
          <cell r="A1063">
            <v>523553</v>
          </cell>
          <cell r="B1063" t="str">
            <v>غيداء زهر الدين</v>
          </cell>
          <cell r="C1063" t="str">
            <v>محفوظ</v>
          </cell>
          <cell r="D1063" t="str">
            <v>هيام</v>
          </cell>
          <cell r="E1063" t="str">
            <v>الثالثة</v>
          </cell>
        </row>
        <row r="1064">
          <cell r="A1064">
            <v>523555</v>
          </cell>
          <cell r="B1064" t="str">
            <v>فاتن حماد</v>
          </cell>
          <cell r="C1064" t="str">
            <v>فؤاد</v>
          </cell>
          <cell r="D1064" t="str">
            <v>ناديا</v>
          </cell>
          <cell r="E1064" t="str">
            <v>الرابعة</v>
          </cell>
        </row>
        <row r="1065">
          <cell r="A1065">
            <v>523557</v>
          </cell>
          <cell r="B1065" t="str">
            <v>فاتن زين</v>
          </cell>
          <cell r="C1065" t="str">
            <v>حسين</v>
          </cell>
          <cell r="D1065" t="str">
            <v>فاديا</v>
          </cell>
          <cell r="E1065" t="str">
            <v>الرابعة</v>
          </cell>
        </row>
        <row r="1066">
          <cell r="A1066">
            <v>523560</v>
          </cell>
          <cell r="B1066" t="str">
            <v>فاديا جومر</v>
          </cell>
          <cell r="C1066" t="str">
            <v>احمد</v>
          </cell>
          <cell r="D1066" t="str">
            <v>عبيدة</v>
          </cell>
          <cell r="E1066" t="str">
            <v>الرابعة حديث</v>
          </cell>
          <cell r="F1066">
            <v>609</v>
          </cell>
          <cell r="G1066">
            <v>303</v>
          </cell>
          <cell r="H1066">
            <v>403</v>
          </cell>
          <cell r="I1066">
            <v>408</v>
          </cell>
          <cell r="J1066" t="str">
            <v>م</v>
          </cell>
        </row>
        <row r="1067">
          <cell r="A1067">
            <v>523564</v>
          </cell>
          <cell r="B1067" t="str">
            <v>فاطمه العلوش</v>
          </cell>
          <cell r="C1067" t="str">
            <v>صالح</v>
          </cell>
          <cell r="D1067" t="str">
            <v>يازي</v>
          </cell>
          <cell r="E1067" t="str">
            <v>الثالثة حديث</v>
          </cell>
          <cell r="F1067">
            <v>405</v>
          </cell>
          <cell r="J1067" t="str">
            <v>م</v>
          </cell>
        </row>
        <row r="1068">
          <cell r="A1068">
            <v>523565</v>
          </cell>
          <cell r="B1068" t="str">
            <v>فاطمة صالح</v>
          </cell>
          <cell r="C1068" t="str">
            <v>محمد</v>
          </cell>
          <cell r="D1068" t="str">
            <v>امنة</v>
          </cell>
          <cell r="E1068" t="str">
            <v>الرابعة</v>
          </cell>
        </row>
        <row r="1069">
          <cell r="A1069">
            <v>523576</v>
          </cell>
          <cell r="B1069" t="str">
            <v>فاطمه العيلان</v>
          </cell>
          <cell r="C1069" t="str">
            <v>بدعي</v>
          </cell>
          <cell r="D1069" t="str">
            <v>صيته</v>
          </cell>
          <cell r="E1069" t="str">
            <v>الثالثة</v>
          </cell>
        </row>
        <row r="1070">
          <cell r="A1070">
            <v>523578</v>
          </cell>
          <cell r="B1070" t="str">
            <v>فاطمه القادري</v>
          </cell>
          <cell r="C1070" t="str">
            <v>ابراهيم</v>
          </cell>
          <cell r="D1070" t="str">
            <v>سحر</v>
          </cell>
          <cell r="E1070" t="str">
            <v>الثالثة</v>
          </cell>
        </row>
        <row r="1071">
          <cell r="A1071">
            <v>523579</v>
          </cell>
          <cell r="B1071" t="str">
            <v>فاطمه النور</v>
          </cell>
          <cell r="C1071" t="str">
            <v>عثمان</v>
          </cell>
          <cell r="D1071" t="str">
            <v>انعام</v>
          </cell>
          <cell r="E1071" t="str">
            <v>الرابعة</v>
          </cell>
        </row>
        <row r="1072">
          <cell r="A1072">
            <v>523589</v>
          </cell>
          <cell r="B1072" t="str">
            <v>فاطمه شله</v>
          </cell>
          <cell r="C1072" t="str">
            <v>نعيم</v>
          </cell>
          <cell r="D1072" t="str">
            <v>دلال</v>
          </cell>
          <cell r="E1072" t="str">
            <v>الثالثة</v>
          </cell>
        </row>
        <row r="1073">
          <cell r="A1073">
            <v>523592</v>
          </cell>
          <cell r="B1073" t="str">
            <v>فتحية بشير</v>
          </cell>
          <cell r="C1073" t="str">
            <v>احمد</v>
          </cell>
          <cell r="D1073" t="str">
            <v>عائشة</v>
          </cell>
          <cell r="E1073" t="str">
            <v>الرابعة</v>
          </cell>
        </row>
        <row r="1074">
          <cell r="A1074">
            <v>523593</v>
          </cell>
          <cell r="B1074" t="str">
            <v>فتون وكيل</v>
          </cell>
          <cell r="C1074" t="str">
            <v>وليد</v>
          </cell>
          <cell r="D1074" t="str">
            <v>باسمه</v>
          </cell>
          <cell r="E1074" t="str">
            <v>الرابعة</v>
          </cell>
        </row>
        <row r="1075">
          <cell r="A1075">
            <v>523596</v>
          </cell>
          <cell r="B1075" t="str">
            <v>فرح غانم</v>
          </cell>
          <cell r="C1075" t="str">
            <v>فيصل</v>
          </cell>
          <cell r="D1075" t="str">
            <v>نجاح</v>
          </cell>
          <cell r="E1075" t="str">
            <v>الثالثة</v>
          </cell>
        </row>
        <row r="1076">
          <cell r="A1076">
            <v>523597</v>
          </cell>
          <cell r="B1076" t="str">
            <v>فرح مطر</v>
          </cell>
          <cell r="C1076" t="str">
            <v>وليد</v>
          </cell>
          <cell r="D1076" t="str">
            <v>رجاء</v>
          </cell>
          <cell r="E1076" t="str">
            <v>الثالثة</v>
          </cell>
        </row>
        <row r="1077">
          <cell r="A1077">
            <v>523599</v>
          </cell>
          <cell r="B1077" t="str">
            <v>فضه الحسن</v>
          </cell>
          <cell r="C1077" t="str">
            <v>جمال</v>
          </cell>
          <cell r="D1077" t="str">
            <v>حمده</v>
          </cell>
          <cell r="E1077" t="str">
            <v>الرابعة</v>
          </cell>
        </row>
        <row r="1078">
          <cell r="A1078">
            <v>523602</v>
          </cell>
          <cell r="B1078" t="str">
            <v>قمر القصار</v>
          </cell>
          <cell r="C1078" t="str">
            <v>منذر</v>
          </cell>
          <cell r="D1078" t="str">
            <v>حنان</v>
          </cell>
          <cell r="E1078" t="str">
            <v>الرابعة</v>
          </cell>
        </row>
        <row r="1079">
          <cell r="A1079">
            <v>523608</v>
          </cell>
          <cell r="B1079" t="str">
            <v>قمر غنام</v>
          </cell>
          <cell r="C1079" t="str">
            <v>محمود</v>
          </cell>
          <cell r="D1079" t="str">
            <v>سلوى</v>
          </cell>
          <cell r="E1079" t="str">
            <v>الرابعة</v>
          </cell>
        </row>
        <row r="1080">
          <cell r="A1080">
            <v>523609</v>
          </cell>
          <cell r="B1080" t="str">
            <v>كاترين صقر</v>
          </cell>
          <cell r="C1080" t="str">
            <v>رياض</v>
          </cell>
          <cell r="D1080" t="str">
            <v>تفيده</v>
          </cell>
          <cell r="E1080" t="str">
            <v>الثالثة</v>
          </cell>
          <cell r="J1080" t="str">
            <v>مستنفذ فصل اول 2024-2025</v>
          </cell>
        </row>
        <row r="1081">
          <cell r="A1081">
            <v>523610</v>
          </cell>
          <cell r="B1081" t="str">
            <v>كارلا العجم</v>
          </cell>
          <cell r="C1081" t="str">
            <v>يوسف</v>
          </cell>
          <cell r="D1081" t="str">
            <v>ميرنا</v>
          </cell>
          <cell r="E1081" t="str">
            <v>الثالثة</v>
          </cell>
        </row>
        <row r="1082">
          <cell r="A1082">
            <v>523611</v>
          </cell>
          <cell r="B1082" t="str">
            <v>كارول ابراهيم</v>
          </cell>
          <cell r="C1082" t="str">
            <v>سامر</v>
          </cell>
          <cell r="D1082" t="str">
            <v>هيام</v>
          </cell>
          <cell r="E1082" t="str">
            <v>الرابعة</v>
          </cell>
        </row>
        <row r="1083">
          <cell r="A1083">
            <v>523628</v>
          </cell>
          <cell r="B1083" t="str">
            <v>لبانه حسن</v>
          </cell>
          <cell r="C1083" t="str">
            <v>اسامه</v>
          </cell>
          <cell r="D1083" t="str">
            <v>مريم</v>
          </cell>
          <cell r="E1083" t="str">
            <v>الرابعة</v>
          </cell>
        </row>
        <row r="1084">
          <cell r="A1084">
            <v>523630</v>
          </cell>
          <cell r="B1084" t="str">
            <v>لبنى الموسى</v>
          </cell>
          <cell r="C1084" t="str">
            <v>ناجي</v>
          </cell>
          <cell r="D1084" t="str">
            <v>وفاء</v>
          </cell>
          <cell r="E1084" t="str">
            <v>الرابعة</v>
          </cell>
        </row>
        <row r="1085">
          <cell r="A1085">
            <v>523631</v>
          </cell>
          <cell r="B1085" t="str">
            <v>لبنى سباهي ارناؤوط</v>
          </cell>
          <cell r="C1085" t="str">
            <v>محمد كامل</v>
          </cell>
          <cell r="D1085" t="str">
            <v>بيان</v>
          </cell>
          <cell r="E1085" t="str">
            <v>الرابعة</v>
          </cell>
        </row>
        <row r="1086">
          <cell r="A1086">
            <v>523635</v>
          </cell>
          <cell r="B1086" t="str">
            <v>لطيفه طلب</v>
          </cell>
          <cell r="C1086" t="str">
            <v>عبداللطيف</v>
          </cell>
          <cell r="D1086" t="str">
            <v>اعتدال</v>
          </cell>
          <cell r="E1086" t="str">
            <v>الرابعة حديث</v>
          </cell>
          <cell r="F1086">
            <v>506</v>
          </cell>
          <cell r="G1086">
            <v>507</v>
          </cell>
          <cell r="H1086">
            <v>606</v>
          </cell>
          <cell r="I1086">
            <v>408</v>
          </cell>
          <cell r="J1086" t="str">
            <v>م</v>
          </cell>
        </row>
        <row r="1087">
          <cell r="A1087">
            <v>523639</v>
          </cell>
          <cell r="B1087" t="str">
            <v>لمى سبح</v>
          </cell>
          <cell r="C1087" t="str">
            <v>ايمن</v>
          </cell>
          <cell r="D1087" t="str">
            <v>صباح</v>
          </cell>
          <cell r="E1087" t="str">
            <v>الثالثة</v>
          </cell>
        </row>
        <row r="1088">
          <cell r="A1088">
            <v>523649</v>
          </cell>
          <cell r="B1088" t="str">
            <v>ليالي القاق</v>
          </cell>
          <cell r="C1088" t="str">
            <v>احمد</v>
          </cell>
          <cell r="D1088" t="str">
            <v>هيفاء</v>
          </cell>
          <cell r="E1088" t="str">
            <v>الثالثة</v>
          </cell>
        </row>
        <row r="1089">
          <cell r="A1089">
            <v>523650</v>
          </cell>
          <cell r="B1089" t="str">
            <v>ليلاس البرادعي</v>
          </cell>
          <cell r="C1089" t="str">
            <v>محمود</v>
          </cell>
          <cell r="D1089" t="str">
            <v>دانيا</v>
          </cell>
          <cell r="E1089" t="str">
            <v>الثانية</v>
          </cell>
        </row>
        <row r="1090">
          <cell r="A1090">
            <v>523651</v>
          </cell>
          <cell r="B1090" t="str">
            <v>ليلى التحفه</v>
          </cell>
          <cell r="C1090" t="str">
            <v>مسلم</v>
          </cell>
          <cell r="D1090" t="str">
            <v>سمر</v>
          </cell>
          <cell r="E1090" t="str">
            <v>الرابعة</v>
          </cell>
        </row>
        <row r="1091">
          <cell r="A1091">
            <v>523653</v>
          </cell>
          <cell r="B1091" t="str">
            <v>ليلى حسن</v>
          </cell>
          <cell r="C1091" t="str">
            <v xml:space="preserve">منجد </v>
          </cell>
          <cell r="D1091" t="str">
            <v>سهام</v>
          </cell>
          <cell r="E1091" t="str">
            <v>الثانية</v>
          </cell>
        </row>
        <row r="1092">
          <cell r="A1092">
            <v>523654</v>
          </cell>
          <cell r="B1092" t="str">
            <v>ليلى عرار</v>
          </cell>
          <cell r="C1092" t="str">
            <v>محمد ياسين</v>
          </cell>
          <cell r="D1092" t="str">
            <v>روضه</v>
          </cell>
          <cell r="E1092" t="str">
            <v>الرابعة</v>
          </cell>
        </row>
        <row r="1093">
          <cell r="A1093">
            <v>523655</v>
          </cell>
          <cell r="B1093" t="str">
            <v>ليلى عزاوي</v>
          </cell>
          <cell r="C1093" t="str">
            <v>جاسم</v>
          </cell>
          <cell r="D1093" t="str">
            <v>ريشة</v>
          </cell>
          <cell r="E1093" t="str">
            <v>الرابعة</v>
          </cell>
          <cell r="J1093" t="str">
            <v>مستنفذ</v>
          </cell>
        </row>
        <row r="1094">
          <cell r="A1094">
            <v>523662</v>
          </cell>
          <cell r="B1094" t="str">
            <v>لينا الزعبي</v>
          </cell>
          <cell r="C1094" t="str">
            <v>احمد نشأت</v>
          </cell>
          <cell r="D1094" t="str">
            <v>نجات</v>
          </cell>
          <cell r="E1094" t="str">
            <v>الرابعة</v>
          </cell>
        </row>
        <row r="1095">
          <cell r="A1095">
            <v>523666</v>
          </cell>
          <cell r="B1095" t="str">
            <v>لينا واكد</v>
          </cell>
          <cell r="C1095" t="str">
            <v>هيثم</v>
          </cell>
          <cell r="D1095" t="str">
            <v>وفاء</v>
          </cell>
          <cell r="E1095" t="str">
            <v>الرابعة</v>
          </cell>
        </row>
        <row r="1096">
          <cell r="A1096">
            <v>523688</v>
          </cell>
          <cell r="B1096" t="str">
            <v>محمد خليل الحاج علي</v>
          </cell>
          <cell r="C1096" t="str">
            <v>نضال</v>
          </cell>
          <cell r="D1096" t="str">
            <v>تركيه</v>
          </cell>
          <cell r="E1096" t="str">
            <v>الرابعة</v>
          </cell>
        </row>
        <row r="1097">
          <cell r="A1097">
            <v>523695</v>
          </cell>
          <cell r="B1097" t="str">
            <v>مرام المحمد</v>
          </cell>
          <cell r="C1097" t="str">
            <v>احمد</v>
          </cell>
          <cell r="D1097" t="str">
            <v>نهاد</v>
          </cell>
          <cell r="E1097" t="str">
            <v>الرابعة</v>
          </cell>
        </row>
        <row r="1098">
          <cell r="A1098">
            <v>523697</v>
          </cell>
          <cell r="B1098" t="str">
            <v>مرام بريك</v>
          </cell>
          <cell r="C1098" t="str">
            <v>عماد</v>
          </cell>
          <cell r="D1098" t="str">
            <v>ناديا</v>
          </cell>
          <cell r="E1098" t="str">
            <v>الرابعة</v>
          </cell>
        </row>
        <row r="1099">
          <cell r="A1099">
            <v>523698</v>
          </cell>
          <cell r="B1099" t="str">
            <v>مرام رزق</v>
          </cell>
          <cell r="C1099" t="str">
            <v>حسان</v>
          </cell>
          <cell r="D1099" t="str">
            <v>هدى</v>
          </cell>
          <cell r="E1099" t="str">
            <v>الثالثة</v>
          </cell>
        </row>
        <row r="1100">
          <cell r="A1100">
            <v>523702</v>
          </cell>
          <cell r="B1100" t="str">
            <v>مرح الجباعي</v>
          </cell>
          <cell r="C1100" t="str">
            <v>فداء</v>
          </cell>
          <cell r="D1100" t="str">
            <v>سماح</v>
          </cell>
          <cell r="E1100" t="str">
            <v>الثالثة</v>
          </cell>
        </row>
        <row r="1101">
          <cell r="A1101">
            <v>523713</v>
          </cell>
          <cell r="B1101" t="str">
            <v>مرح صوان</v>
          </cell>
          <cell r="C1101" t="str">
            <v>احمد</v>
          </cell>
          <cell r="D1101" t="str">
            <v>سعاد</v>
          </cell>
          <cell r="E1101" t="str">
            <v>الثالثة</v>
          </cell>
        </row>
        <row r="1102">
          <cell r="A1102">
            <v>523714</v>
          </cell>
          <cell r="B1102" t="str">
            <v>مرح فلوح</v>
          </cell>
          <cell r="C1102" t="str">
            <v>جوهر</v>
          </cell>
          <cell r="D1102" t="str">
            <v>منى</v>
          </cell>
          <cell r="E1102" t="str">
            <v>الرابعة</v>
          </cell>
        </row>
        <row r="1103">
          <cell r="A1103">
            <v>523719</v>
          </cell>
          <cell r="B1103" t="str">
            <v>مروة الفحل</v>
          </cell>
          <cell r="C1103" t="str">
            <v>علي</v>
          </cell>
          <cell r="D1103" t="str">
            <v>مريم</v>
          </cell>
          <cell r="E1103" t="str">
            <v>الرابعة</v>
          </cell>
        </row>
        <row r="1104">
          <cell r="A1104">
            <v>523729</v>
          </cell>
          <cell r="B1104" t="str">
            <v>مريم ابو عوده</v>
          </cell>
          <cell r="C1104" t="str">
            <v>احمد</v>
          </cell>
          <cell r="D1104" t="str">
            <v>حمده</v>
          </cell>
          <cell r="E1104" t="str">
            <v>الثالثة</v>
          </cell>
        </row>
        <row r="1105">
          <cell r="A1105">
            <v>523732</v>
          </cell>
          <cell r="B1105" t="str">
            <v>مريم البطش</v>
          </cell>
          <cell r="C1105" t="str">
            <v>مطانس</v>
          </cell>
          <cell r="D1105" t="str">
            <v>سعاد</v>
          </cell>
          <cell r="E1105" t="str">
            <v>الثالثة</v>
          </cell>
        </row>
        <row r="1106">
          <cell r="A1106">
            <v>523737</v>
          </cell>
          <cell r="B1106" t="str">
            <v>مريم الشحادات</v>
          </cell>
          <cell r="C1106" t="str">
            <v>ماجد</v>
          </cell>
          <cell r="D1106" t="str">
            <v>مها</v>
          </cell>
          <cell r="E1106" t="str">
            <v>الرابعة</v>
          </cell>
        </row>
        <row r="1107">
          <cell r="A1107">
            <v>523738</v>
          </cell>
          <cell r="B1107" t="str">
            <v>مريم الشمالي</v>
          </cell>
          <cell r="C1107" t="str">
            <v>مصطفى</v>
          </cell>
          <cell r="D1107" t="str">
            <v>انتصار</v>
          </cell>
          <cell r="E1107" t="str">
            <v>الثالثة</v>
          </cell>
        </row>
        <row r="1108">
          <cell r="A1108">
            <v>523740</v>
          </cell>
          <cell r="B1108" t="str">
            <v>مريم أباظة</v>
          </cell>
          <cell r="C1108" t="str">
            <v>رضوان</v>
          </cell>
          <cell r="D1108" t="str">
            <v>سهام</v>
          </cell>
          <cell r="E1108" t="str">
            <v>الرابعة</v>
          </cell>
        </row>
        <row r="1109">
          <cell r="A1109">
            <v>523741</v>
          </cell>
          <cell r="B1109" t="str">
            <v>مريم برغلة</v>
          </cell>
          <cell r="C1109" t="str">
            <v>ياسر</v>
          </cell>
          <cell r="D1109" t="str">
            <v>نعمت</v>
          </cell>
          <cell r="E1109" t="str">
            <v>الثالثة</v>
          </cell>
        </row>
        <row r="1110">
          <cell r="A1110">
            <v>523747</v>
          </cell>
          <cell r="B1110" t="str">
            <v>ملاذ بغدادي</v>
          </cell>
          <cell r="C1110" t="str">
            <v>محمد عاطف</v>
          </cell>
          <cell r="D1110" t="str">
            <v>غاده</v>
          </cell>
          <cell r="E1110" t="str">
            <v>الثالثة</v>
          </cell>
        </row>
        <row r="1111">
          <cell r="A1111">
            <v>523750</v>
          </cell>
          <cell r="B1111" t="str">
            <v>ملك مصمص</v>
          </cell>
          <cell r="C1111" t="str">
            <v>محمد</v>
          </cell>
          <cell r="D1111" t="str">
            <v>امنه</v>
          </cell>
          <cell r="E1111" t="str">
            <v>الرابعة</v>
          </cell>
        </row>
        <row r="1112">
          <cell r="A1112">
            <v>523756</v>
          </cell>
          <cell r="B1112" t="str">
            <v>منال الحاجي</v>
          </cell>
          <cell r="C1112" t="str">
            <v>عمر</v>
          </cell>
          <cell r="D1112" t="str">
            <v>فاطمه</v>
          </cell>
          <cell r="E1112" t="str">
            <v>الرابعة</v>
          </cell>
        </row>
        <row r="1113">
          <cell r="A1113">
            <v>523759</v>
          </cell>
          <cell r="B1113" t="str">
            <v>منال سليمان</v>
          </cell>
          <cell r="C1113" t="str">
            <v>رشيد</v>
          </cell>
          <cell r="D1113" t="str">
            <v>عليا</v>
          </cell>
          <cell r="E1113" t="str">
            <v>الرابعة</v>
          </cell>
        </row>
        <row r="1114">
          <cell r="A1114">
            <v>523765</v>
          </cell>
          <cell r="B1114" t="str">
            <v>منى الحميد</v>
          </cell>
          <cell r="C1114" t="str">
            <v>عزيز</v>
          </cell>
          <cell r="D1114" t="str">
            <v>منسيه</v>
          </cell>
          <cell r="E1114" t="str">
            <v>الرابعة</v>
          </cell>
        </row>
        <row r="1115">
          <cell r="A1115">
            <v>523768</v>
          </cell>
          <cell r="B1115" t="str">
            <v>منى حسواني</v>
          </cell>
          <cell r="C1115" t="str">
            <v>نصوح</v>
          </cell>
          <cell r="D1115" t="str">
            <v>ايمان</v>
          </cell>
          <cell r="E1115" t="str">
            <v>الرابعة</v>
          </cell>
        </row>
        <row r="1116">
          <cell r="A1116">
            <v>523770</v>
          </cell>
          <cell r="B1116" t="str">
            <v>منى لباد</v>
          </cell>
          <cell r="C1116" t="str">
            <v>أحمد</v>
          </cell>
          <cell r="D1116" t="str">
            <v>عائشة</v>
          </cell>
          <cell r="E1116" t="str">
            <v>الرابعة</v>
          </cell>
        </row>
        <row r="1117">
          <cell r="A1117">
            <v>523773</v>
          </cell>
          <cell r="B1117" t="str">
            <v>مها مرزه</v>
          </cell>
          <cell r="C1117" t="str">
            <v>محمدسعيد</v>
          </cell>
          <cell r="D1117" t="str">
            <v>هدية</v>
          </cell>
          <cell r="E1117" t="str">
            <v>الرابعة</v>
          </cell>
          <cell r="J1117" t="str">
            <v>مستنفذ فصل اول 2024-2025</v>
          </cell>
        </row>
        <row r="1118">
          <cell r="A1118">
            <v>523778</v>
          </cell>
          <cell r="B1118" t="str">
            <v>ميرال اليوسف</v>
          </cell>
          <cell r="C1118" t="str">
            <v>عاصم</v>
          </cell>
          <cell r="D1118" t="str">
            <v>وفاء</v>
          </cell>
          <cell r="E1118" t="str">
            <v>الرابعة</v>
          </cell>
        </row>
        <row r="1119">
          <cell r="A1119">
            <v>523781</v>
          </cell>
          <cell r="B1119" t="str">
            <v>ميرنا ضاحي</v>
          </cell>
          <cell r="C1119" t="str">
            <v>جورج</v>
          </cell>
          <cell r="D1119" t="str">
            <v>دنيا</v>
          </cell>
          <cell r="E1119" t="str">
            <v>الرابعة</v>
          </cell>
          <cell r="J1119" t="str">
            <v>مستنفذ فصل اول 2024-2025</v>
          </cell>
        </row>
        <row r="1120">
          <cell r="A1120">
            <v>523782</v>
          </cell>
          <cell r="B1120" t="str">
            <v>ميريانا ملاك</v>
          </cell>
          <cell r="C1120" t="str">
            <v>غازي</v>
          </cell>
          <cell r="D1120" t="str">
            <v>لينا</v>
          </cell>
          <cell r="E1120" t="str">
            <v>الثالثة</v>
          </cell>
        </row>
        <row r="1121">
          <cell r="A1121">
            <v>523787</v>
          </cell>
          <cell r="B1121" t="str">
            <v>ميساء الزعبي</v>
          </cell>
          <cell r="C1121" t="str">
            <v>احمد خير</v>
          </cell>
          <cell r="D1121" t="str">
            <v>فطوم</v>
          </cell>
          <cell r="E1121" t="str">
            <v>الرابعة</v>
          </cell>
        </row>
        <row r="1122">
          <cell r="A1122">
            <v>523788</v>
          </cell>
          <cell r="B1122" t="str">
            <v>ميساء المحمد</v>
          </cell>
          <cell r="C1122" t="str">
            <v>عبدالله</v>
          </cell>
          <cell r="D1122" t="str">
            <v>فاطمة</v>
          </cell>
          <cell r="E1122" t="str">
            <v>الرابعة</v>
          </cell>
        </row>
        <row r="1123">
          <cell r="A1123">
            <v>523797</v>
          </cell>
          <cell r="B1123" t="str">
            <v>نادين كنينه</v>
          </cell>
          <cell r="C1123" t="str">
            <v>زياد</v>
          </cell>
          <cell r="D1123" t="str">
            <v>اعتدال</v>
          </cell>
          <cell r="E1123" t="str">
            <v>الرابعة</v>
          </cell>
        </row>
        <row r="1124">
          <cell r="A1124">
            <v>523801</v>
          </cell>
          <cell r="B1124" t="str">
            <v>ناهده ابوفخر</v>
          </cell>
          <cell r="C1124" t="str">
            <v>ناصر</v>
          </cell>
          <cell r="D1124" t="str">
            <v>نعيمه</v>
          </cell>
          <cell r="E1124" t="str">
            <v>الثانية</v>
          </cell>
        </row>
        <row r="1125">
          <cell r="A1125">
            <v>523812</v>
          </cell>
          <cell r="B1125" t="str">
            <v>ندى الكيال</v>
          </cell>
          <cell r="C1125" t="str">
            <v>محمد فريد</v>
          </cell>
          <cell r="D1125" t="str">
            <v>وفاء</v>
          </cell>
          <cell r="E1125" t="str">
            <v>الرابعة</v>
          </cell>
        </row>
        <row r="1126">
          <cell r="A1126">
            <v>523813</v>
          </cell>
          <cell r="B1126" t="str">
            <v>ندى المسوتي</v>
          </cell>
          <cell r="C1126" t="str">
            <v>محمدياسين</v>
          </cell>
          <cell r="D1126" t="str">
            <v>خانم</v>
          </cell>
          <cell r="E1126" t="str">
            <v>الرابعة</v>
          </cell>
        </row>
        <row r="1127">
          <cell r="A1127">
            <v>523818</v>
          </cell>
          <cell r="B1127" t="str">
            <v>نسرين الذياب</v>
          </cell>
          <cell r="C1127" t="str">
            <v>حسين</v>
          </cell>
          <cell r="D1127" t="str">
            <v>سهام</v>
          </cell>
          <cell r="E1127" t="str">
            <v>الثالثة</v>
          </cell>
          <cell r="J1127" t="str">
            <v>مستنفذ</v>
          </cell>
        </row>
        <row r="1128">
          <cell r="A1128">
            <v>523823</v>
          </cell>
          <cell r="B1128" t="str">
            <v>نسرين خليل</v>
          </cell>
          <cell r="C1128" t="str">
            <v>محمد</v>
          </cell>
          <cell r="D1128" t="str">
            <v>خديجه</v>
          </cell>
          <cell r="E1128" t="str">
            <v>الرابعة</v>
          </cell>
        </row>
        <row r="1129">
          <cell r="A1129">
            <v>523825</v>
          </cell>
          <cell r="B1129" t="str">
            <v>نسرين شرشار</v>
          </cell>
          <cell r="C1129" t="str">
            <v>محمداديب</v>
          </cell>
          <cell r="D1129" t="str">
            <v>منال</v>
          </cell>
          <cell r="E1129" t="str">
            <v>الثالثة</v>
          </cell>
        </row>
        <row r="1130">
          <cell r="A1130">
            <v>523827</v>
          </cell>
          <cell r="B1130" t="str">
            <v>نسيبة الشيخ</v>
          </cell>
          <cell r="C1130" t="str">
            <v>عبد الحكيم</v>
          </cell>
          <cell r="D1130" t="str">
            <v>كريمه</v>
          </cell>
          <cell r="E1130" t="str">
            <v>الرابعة</v>
          </cell>
        </row>
        <row r="1131">
          <cell r="A1131">
            <v>523832</v>
          </cell>
          <cell r="B1131" t="str">
            <v>نعمه طلب</v>
          </cell>
          <cell r="C1131" t="str">
            <v>محمد حسن</v>
          </cell>
          <cell r="D1131" t="str">
            <v>حسينه</v>
          </cell>
          <cell r="E1131" t="str">
            <v>الرابعة حديث</v>
          </cell>
          <cell r="F1131">
            <v>504</v>
          </cell>
          <cell r="G1131">
            <v>507</v>
          </cell>
          <cell r="H1131">
            <v>509</v>
          </cell>
          <cell r="I1131">
            <v>609</v>
          </cell>
          <cell r="J1131" t="str">
            <v>م</v>
          </cell>
        </row>
        <row r="1132">
          <cell r="A1132">
            <v>523834</v>
          </cell>
          <cell r="B1132" t="str">
            <v>نغم جغنون</v>
          </cell>
          <cell r="C1132" t="str">
            <v>بسيم</v>
          </cell>
          <cell r="D1132" t="str">
            <v>منا</v>
          </cell>
          <cell r="E1132" t="str">
            <v>الثالثة</v>
          </cell>
        </row>
        <row r="1133">
          <cell r="A1133">
            <v>523846</v>
          </cell>
          <cell r="B1133" t="str">
            <v>نوار الزعبي</v>
          </cell>
          <cell r="C1133" t="str">
            <v>محمد</v>
          </cell>
          <cell r="D1133" t="str">
            <v>وفاء</v>
          </cell>
          <cell r="E1133" t="str">
            <v>الرابعة</v>
          </cell>
        </row>
        <row r="1134">
          <cell r="A1134">
            <v>523848</v>
          </cell>
          <cell r="B1134" t="str">
            <v>نوال توتونجي</v>
          </cell>
          <cell r="C1134" t="str">
            <v>محمدانور</v>
          </cell>
          <cell r="D1134" t="str">
            <v>اسماء</v>
          </cell>
          <cell r="E1134" t="str">
            <v>الرابعة</v>
          </cell>
        </row>
        <row r="1135">
          <cell r="A1135">
            <v>523849</v>
          </cell>
          <cell r="B1135" t="str">
            <v>نوال عبيد</v>
          </cell>
          <cell r="C1135" t="str">
            <v>راتب</v>
          </cell>
          <cell r="D1135" t="str">
            <v>امل</v>
          </cell>
          <cell r="E1135" t="str">
            <v>الثالثة</v>
          </cell>
        </row>
        <row r="1136">
          <cell r="A1136">
            <v>523851</v>
          </cell>
          <cell r="B1136" t="str">
            <v>نور الامام</v>
          </cell>
          <cell r="C1136" t="str">
            <v>محمد زياد</v>
          </cell>
          <cell r="D1136" t="str">
            <v>ملك</v>
          </cell>
          <cell r="E1136" t="str">
            <v>الرابعة</v>
          </cell>
        </row>
        <row r="1137">
          <cell r="A1137">
            <v>523853</v>
          </cell>
          <cell r="B1137" t="str">
            <v>نور البكري</v>
          </cell>
          <cell r="C1137" t="str">
            <v>محمد</v>
          </cell>
          <cell r="D1137" t="str">
            <v>مريم</v>
          </cell>
          <cell r="E1137" t="str">
            <v>الرابعة</v>
          </cell>
        </row>
        <row r="1138">
          <cell r="A1138">
            <v>523856</v>
          </cell>
          <cell r="B1138" t="str">
            <v>نور الدين مؤذن</v>
          </cell>
          <cell r="C1138" t="str">
            <v>محمد سليمان</v>
          </cell>
          <cell r="D1138" t="str">
            <v>ريما</v>
          </cell>
          <cell r="E1138" t="str">
            <v>الثالثة</v>
          </cell>
        </row>
        <row r="1139">
          <cell r="A1139">
            <v>523858</v>
          </cell>
          <cell r="B1139" t="str">
            <v>نور الذيب هنيدي</v>
          </cell>
          <cell r="C1139" t="str">
            <v>منير</v>
          </cell>
          <cell r="D1139" t="str">
            <v>سحر</v>
          </cell>
          <cell r="E1139" t="str">
            <v>الرابعة</v>
          </cell>
        </row>
        <row r="1140">
          <cell r="A1140">
            <v>523864</v>
          </cell>
          <cell r="B1140" t="str">
            <v>نور العيون جابر</v>
          </cell>
          <cell r="C1140" t="str">
            <v>عايد</v>
          </cell>
          <cell r="D1140" t="str">
            <v>مهديه</v>
          </cell>
          <cell r="E1140" t="str">
            <v>الرابعة</v>
          </cell>
        </row>
        <row r="1141">
          <cell r="A1141">
            <v>523865</v>
          </cell>
          <cell r="B1141" t="str">
            <v>نور المحايري</v>
          </cell>
          <cell r="C1141" t="str">
            <v>مأمون</v>
          </cell>
          <cell r="D1141" t="str">
            <v>سحر</v>
          </cell>
          <cell r="E1141" t="str">
            <v>الثالثة</v>
          </cell>
        </row>
        <row r="1142">
          <cell r="A1142">
            <v>523869</v>
          </cell>
          <cell r="B1142" t="str">
            <v>نور الهدى قلعجي</v>
          </cell>
          <cell r="C1142" t="str">
            <v>محمود</v>
          </cell>
          <cell r="D1142" t="str">
            <v>ايمان</v>
          </cell>
          <cell r="E1142" t="str">
            <v>الرابعة</v>
          </cell>
        </row>
        <row r="1143">
          <cell r="A1143">
            <v>523873</v>
          </cell>
          <cell r="B1143" t="str">
            <v>نور راشد</v>
          </cell>
          <cell r="C1143" t="str">
            <v>اسماعيل</v>
          </cell>
          <cell r="D1143" t="str">
            <v>عزيزه</v>
          </cell>
          <cell r="E1143" t="str">
            <v>الرابعة</v>
          </cell>
        </row>
        <row r="1144">
          <cell r="A1144">
            <v>523874</v>
          </cell>
          <cell r="B1144" t="str">
            <v>نور سعد</v>
          </cell>
          <cell r="C1144" t="str">
            <v>رامز</v>
          </cell>
          <cell r="D1144" t="str">
            <v>عواطف</v>
          </cell>
          <cell r="E1144" t="str">
            <v>الثالثة</v>
          </cell>
        </row>
        <row r="1145">
          <cell r="A1145">
            <v>523875</v>
          </cell>
          <cell r="B1145" t="str">
            <v>نور شحاده</v>
          </cell>
          <cell r="C1145" t="str">
            <v>محمدعربي</v>
          </cell>
          <cell r="D1145" t="str">
            <v>ماجدا</v>
          </cell>
          <cell r="E1145" t="str">
            <v>الرابعة</v>
          </cell>
        </row>
        <row r="1146">
          <cell r="A1146">
            <v>523876</v>
          </cell>
          <cell r="B1146" t="str">
            <v>نور شلغين</v>
          </cell>
          <cell r="C1146" t="str">
            <v>وفيق</v>
          </cell>
          <cell r="D1146" t="str">
            <v>منال</v>
          </cell>
          <cell r="E1146" t="str">
            <v>الرابعة</v>
          </cell>
        </row>
        <row r="1147">
          <cell r="A1147">
            <v>523882</v>
          </cell>
          <cell r="B1147" t="str">
            <v>نورا الحريري</v>
          </cell>
          <cell r="C1147" t="str">
            <v>عبدالرحمن</v>
          </cell>
          <cell r="D1147" t="str">
            <v>هيام</v>
          </cell>
          <cell r="E1147" t="str">
            <v>الرابعة</v>
          </cell>
        </row>
        <row r="1148">
          <cell r="A1148">
            <v>523883</v>
          </cell>
          <cell r="B1148" t="str">
            <v>نورالهدى الجدا</v>
          </cell>
          <cell r="C1148" t="str">
            <v>محمدزياد</v>
          </cell>
          <cell r="D1148" t="str">
            <v>هدى</v>
          </cell>
          <cell r="E1148" t="str">
            <v>الرابعة</v>
          </cell>
        </row>
        <row r="1149">
          <cell r="A1149">
            <v>523886</v>
          </cell>
          <cell r="B1149" t="str">
            <v>نورة اللحلوح</v>
          </cell>
          <cell r="C1149" t="str">
            <v>احمد</v>
          </cell>
          <cell r="D1149" t="str">
            <v>عليا</v>
          </cell>
          <cell r="E1149" t="str">
            <v>الثانية</v>
          </cell>
          <cell r="J1149" t="str">
            <v>مستنفذ</v>
          </cell>
        </row>
        <row r="1150">
          <cell r="A1150">
            <v>523890</v>
          </cell>
          <cell r="B1150" t="str">
            <v>نورهان اكاشه</v>
          </cell>
          <cell r="C1150" t="str">
            <v>باسم</v>
          </cell>
          <cell r="D1150" t="str">
            <v>فلك</v>
          </cell>
          <cell r="E1150" t="str">
            <v>الرابعة</v>
          </cell>
        </row>
        <row r="1151">
          <cell r="A1151">
            <v>523900</v>
          </cell>
          <cell r="B1151" t="str">
            <v>هاله صوفان</v>
          </cell>
          <cell r="C1151" t="str">
            <v>محمد ياسين</v>
          </cell>
          <cell r="D1151" t="str">
            <v>فاطمه</v>
          </cell>
          <cell r="E1151" t="str">
            <v>الرابعة</v>
          </cell>
        </row>
        <row r="1152">
          <cell r="A1152">
            <v>523904</v>
          </cell>
          <cell r="B1152" t="str">
            <v>هبة معطي</v>
          </cell>
          <cell r="C1152" t="str">
            <v>عبد الله</v>
          </cell>
          <cell r="D1152" t="str">
            <v>فاطمة</v>
          </cell>
          <cell r="E1152" t="str">
            <v>الرابعة</v>
          </cell>
        </row>
        <row r="1153">
          <cell r="A1153">
            <v>523905</v>
          </cell>
          <cell r="B1153" t="str">
            <v>هبه الحلبي</v>
          </cell>
          <cell r="C1153" t="str">
            <v>بسام</v>
          </cell>
          <cell r="D1153" t="str">
            <v>سمر</v>
          </cell>
          <cell r="E1153" t="str">
            <v>الرابعة</v>
          </cell>
          <cell r="J1153" t="str">
            <v>مستنفذ فصل اول 2024-2025</v>
          </cell>
        </row>
        <row r="1154">
          <cell r="A1154">
            <v>523909</v>
          </cell>
          <cell r="B1154" t="str">
            <v>هبه الطويل</v>
          </cell>
          <cell r="C1154" t="str">
            <v>محمد</v>
          </cell>
          <cell r="D1154" t="str">
            <v>لطيفه</v>
          </cell>
          <cell r="E1154" t="str">
            <v>الثالثة</v>
          </cell>
        </row>
        <row r="1155">
          <cell r="A1155">
            <v>523913</v>
          </cell>
          <cell r="B1155" t="str">
            <v>هبة الله محفوض</v>
          </cell>
          <cell r="C1155" t="str">
            <v>محمد ديب</v>
          </cell>
          <cell r="D1155" t="str">
            <v>منى</v>
          </cell>
          <cell r="E1155" t="str">
            <v>الرابعة</v>
          </cell>
        </row>
        <row r="1156">
          <cell r="A1156">
            <v>523919</v>
          </cell>
          <cell r="B1156" t="str">
            <v>هبه خير</v>
          </cell>
          <cell r="C1156" t="str">
            <v xml:space="preserve">يوسف </v>
          </cell>
          <cell r="D1156" t="str">
            <v>حنين</v>
          </cell>
          <cell r="E1156" t="str">
            <v>الثالثة</v>
          </cell>
        </row>
        <row r="1157">
          <cell r="A1157">
            <v>523929</v>
          </cell>
          <cell r="B1157" t="str">
            <v>هدى عبدالجواد</v>
          </cell>
          <cell r="C1157" t="str">
            <v>عمر</v>
          </cell>
          <cell r="D1157" t="str">
            <v>ايمان</v>
          </cell>
          <cell r="E1157" t="str">
            <v>الثالثة</v>
          </cell>
        </row>
        <row r="1158">
          <cell r="A1158">
            <v>523933</v>
          </cell>
          <cell r="B1158" t="str">
            <v>هديل حسن</v>
          </cell>
          <cell r="C1158" t="str">
            <v>حبيب</v>
          </cell>
          <cell r="D1158" t="str">
            <v>منى</v>
          </cell>
          <cell r="E1158" t="str">
            <v>الثالثة</v>
          </cell>
          <cell r="J1158" t="str">
            <v>مستنفذ فصل اول 2024-2025</v>
          </cell>
        </row>
        <row r="1159">
          <cell r="A1159">
            <v>523938</v>
          </cell>
          <cell r="B1159" t="str">
            <v>هزار العتيق</v>
          </cell>
          <cell r="C1159" t="str">
            <v>عمار</v>
          </cell>
          <cell r="D1159" t="str">
            <v>شمسه</v>
          </cell>
          <cell r="E1159" t="str">
            <v>الرابعة</v>
          </cell>
        </row>
        <row r="1160">
          <cell r="A1160">
            <v>523945</v>
          </cell>
          <cell r="B1160" t="str">
            <v>هناء ابوحلاوه</v>
          </cell>
          <cell r="C1160" t="str">
            <v>معروف</v>
          </cell>
          <cell r="D1160" t="str">
            <v>يسرى</v>
          </cell>
          <cell r="E1160" t="str">
            <v>الرابعة</v>
          </cell>
        </row>
        <row r="1161">
          <cell r="A1161">
            <v>523953</v>
          </cell>
          <cell r="B1161" t="str">
            <v>هنادي سليك</v>
          </cell>
          <cell r="C1161" t="str">
            <v>حسن</v>
          </cell>
          <cell r="D1161" t="str">
            <v>رويدا</v>
          </cell>
          <cell r="E1161" t="str">
            <v>الرابعة</v>
          </cell>
        </row>
        <row r="1162">
          <cell r="A1162">
            <v>523955</v>
          </cell>
          <cell r="B1162" t="str">
            <v>هند سرحان</v>
          </cell>
          <cell r="C1162" t="str">
            <v>محمد</v>
          </cell>
          <cell r="D1162" t="str">
            <v>يسره</v>
          </cell>
          <cell r="E1162" t="str">
            <v>الثالثة</v>
          </cell>
        </row>
        <row r="1163">
          <cell r="A1163">
            <v>523963</v>
          </cell>
          <cell r="B1163" t="str">
            <v>هيا رضوان</v>
          </cell>
          <cell r="C1163" t="str">
            <v>غدير</v>
          </cell>
          <cell r="D1163" t="str">
            <v>منتها</v>
          </cell>
          <cell r="E1163" t="str">
            <v>الثالثة</v>
          </cell>
          <cell r="J1163" t="str">
            <v>مستنفذ فصل اول 2024-2025</v>
          </cell>
        </row>
        <row r="1164">
          <cell r="A1164">
            <v>523965</v>
          </cell>
          <cell r="B1164" t="str">
            <v>هياء طنوس</v>
          </cell>
          <cell r="C1164" t="str">
            <v>ماهر</v>
          </cell>
          <cell r="D1164" t="str">
            <v>الهام</v>
          </cell>
          <cell r="E1164" t="str">
            <v>الثالثة</v>
          </cell>
        </row>
        <row r="1165">
          <cell r="A1165">
            <v>523968</v>
          </cell>
          <cell r="B1165" t="str">
            <v>هيفاء الحلبي</v>
          </cell>
          <cell r="C1165" t="str">
            <v>حسين</v>
          </cell>
          <cell r="D1165" t="str">
            <v>اديبة</v>
          </cell>
          <cell r="E1165" t="str">
            <v>الثالثة</v>
          </cell>
        </row>
        <row r="1166">
          <cell r="A1166">
            <v>523975</v>
          </cell>
          <cell r="B1166" t="str">
            <v>وصال الرفاعي</v>
          </cell>
          <cell r="C1166" t="str">
            <v>عبدالمنعم</v>
          </cell>
          <cell r="D1166" t="str">
            <v>زهره</v>
          </cell>
          <cell r="E1166" t="str">
            <v>الرابعة</v>
          </cell>
        </row>
        <row r="1167">
          <cell r="A1167">
            <v>523993</v>
          </cell>
          <cell r="B1167" t="str">
            <v>ولاء حمدان صوان</v>
          </cell>
          <cell r="C1167" t="str">
            <v>عبدو</v>
          </cell>
          <cell r="D1167" t="str">
            <v>مريم</v>
          </cell>
          <cell r="E1167" t="str">
            <v>الرابعة</v>
          </cell>
        </row>
        <row r="1168">
          <cell r="A1168">
            <v>523994</v>
          </cell>
          <cell r="B1168" t="str">
            <v>ولاء خلوف</v>
          </cell>
          <cell r="C1168" t="str">
            <v>صالح</v>
          </cell>
          <cell r="D1168" t="str">
            <v>صفاء</v>
          </cell>
          <cell r="E1168" t="str">
            <v>الثالثة</v>
          </cell>
        </row>
        <row r="1169">
          <cell r="A1169">
            <v>523998</v>
          </cell>
          <cell r="B1169" t="str">
            <v>ولاء عثمان</v>
          </cell>
          <cell r="C1169" t="str">
            <v>يحيى</v>
          </cell>
          <cell r="D1169" t="str">
            <v>فاطمه</v>
          </cell>
          <cell r="E1169" t="str">
            <v>الرابعة</v>
          </cell>
        </row>
        <row r="1170">
          <cell r="A1170">
            <v>524002</v>
          </cell>
          <cell r="B1170" t="str">
            <v>ولاء منصور</v>
          </cell>
          <cell r="C1170" t="str">
            <v>عدنان</v>
          </cell>
          <cell r="D1170" t="str">
            <v>هدى</v>
          </cell>
          <cell r="E1170" t="str">
            <v>الرابعة</v>
          </cell>
        </row>
        <row r="1171">
          <cell r="A1171">
            <v>524004</v>
          </cell>
          <cell r="B1171" t="str">
            <v>يارا الحريس</v>
          </cell>
          <cell r="C1171" t="str">
            <v>حسن</v>
          </cell>
          <cell r="D1171" t="str">
            <v>انتصار</v>
          </cell>
          <cell r="E1171" t="str">
            <v>الثانية</v>
          </cell>
        </row>
        <row r="1172">
          <cell r="A1172">
            <v>524005</v>
          </cell>
          <cell r="B1172" t="str">
            <v>يارا حسن</v>
          </cell>
          <cell r="C1172" t="str">
            <v>ابراهيم</v>
          </cell>
          <cell r="D1172" t="str">
            <v>ندى</v>
          </cell>
          <cell r="E1172" t="str">
            <v>الرابعة</v>
          </cell>
        </row>
        <row r="1173">
          <cell r="A1173">
            <v>524008</v>
          </cell>
          <cell r="B1173" t="str">
            <v>ياسمين الفلاح</v>
          </cell>
          <cell r="C1173" t="str">
            <v>أحمد</v>
          </cell>
          <cell r="D1173" t="str">
            <v>حليمه</v>
          </cell>
          <cell r="E1173" t="str">
            <v>الثالثة</v>
          </cell>
        </row>
        <row r="1174">
          <cell r="A1174">
            <v>524011</v>
          </cell>
          <cell r="B1174" t="str">
            <v>ياسمين سعيد</v>
          </cell>
          <cell r="C1174" t="str">
            <v>محمود</v>
          </cell>
          <cell r="D1174" t="str">
            <v>خطيره</v>
          </cell>
          <cell r="E1174" t="str">
            <v>الثالثة</v>
          </cell>
        </row>
        <row r="1175">
          <cell r="A1175">
            <v>524012</v>
          </cell>
          <cell r="B1175" t="str">
            <v>ياسمين كركي</v>
          </cell>
          <cell r="C1175" t="str">
            <v>حسن</v>
          </cell>
          <cell r="D1175" t="str">
            <v>سوسن</v>
          </cell>
          <cell r="E1175" t="str">
            <v>الثالثة</v>
          </cell>
          <cell r="J1175" t="str">
            <v>مستنفذ</v>
          </cell>
        </row>
        <row r="1176">
          <cell r="A1176">
            <v>524017</v>
          </cell>
          <cell r="B1176" t="str">
            <v>يسرى ابومغضب</v>
          </cell>
          <cell r="C1176" t="str">
            <v>زياد</v>
          </cell>
          <cell r="D1176" t="str">
            <v>فاديا</v>
          </cell>
          <cell r="E1176" t="str">
            <v>الثالثة</v>
          </cell>
        </row>
        <row r="1177">
          <cell r="A1177">
            <v>524033</v>
          </cell>
          <cell r="B1177" t="str">
            <v>فاطمه صرصر</v>
          </cell>
          <cell r="C1177" t="str">
            <v>احمد</v>
          </cell>
          <cell r="D1177" t="str">
            <v>حياة</v>
          </cell>
          <cell r="E1177" t="str">
            <v>الثالثة</v>
          </cell>
          <cell r="J1177" t="str">
            <v>مستنفذ</v>
          </cell>
        </row>
        <row r="1178">
          <cell r="A1178">
            <v>524040</v>
          </cell>
          <cell r="B1178" t="str">
            <v>ميادة علي</v>
          </cell>
          <cell r="C1178" t="str">
            <v>حمزة</v>
          </cell>
          <cell r="D1178" t="str">
            <v>خولة</v>
          </cell>
          <cell r="E1178" t="str">
            <v>الرابعة</v>
          </cell>
        </row>
        <row r="1179">
          <cell r="A1179">
            <v>524041</v>
          </cell>
          <cell r="B1179" t="str">
            <v>نانسي الدرويش</v>
          </cell>
          <cell r="C1179" t="str">
            <v>محمود</v>
          </cell>
          <cell r="D1179" t="str">
            <v>هدى</v>
          </cell>
          <cell r="E1179" t="str">
            <v>الثالثة</v>
          </cell>
        </row>
        <row r="1180">
          <cell r="A1180">
            <v>524043</v>
          </cell>
          <cell r="B1180" t="str">
            <v>نور ابوتك</v>
          </cell>
          <cell r="C1180" t="str">
            <v>عدنان</v>
          </cell>
          <cell r="D1180" t="str">
            <v>خديجه</v>
          </cell>
          <cell r="E1180" t="str">
            <v>الثالثة</v>
          </cell>
        </row>
        <row r="1181">
          <cell r="A1181">
            <v>524047</v>
          </cell>
          <cell r="B1181" t="str">
            <v>سماح الخطيب</v>
          </cell>
          <cell r="C1181" t="str">
            <v>فاضل</v>
          </cell>
          <cell r="D1181" t="str">
            <v>هناء</v>
          </cell>
          <cell r="E1181" t="str">
            <v>الثانية</v>
          </cell>
        </row>
        <row r="1182">
          <cell r="A1182">
            <v>524052</v>
          </cell>
          <cell r="B1182" t="str">
            <v>عبيده زيدان</v>
          </cell>
          <cell r="C1182" t="str">
            <v>عبده</v>
          </cell>
          <cell r="D1182" t="str">
            <v>لما</v>
          </cell>
          <cell r="E1182" t="str">
            <v>الرابعة</v>
          </cell>
        </row>
        <row r="1183">
          <cell r="A1183">
            <v>524053</v>
          </cell>
          <cell r="B1183" t="str">
            <v>اكرام فرهود</v>
          </cell>
          <cell r="C1183" t="str">
            <v>محمد</v>
          </cell>
          <cell r="D1183" t="str">
            <v>عائده</v>
          </cell>
          <cell r="E1183" t="str">
            <v>الثالثة</v>
          </cell>
        </row>
        <row r="1184">
          <cell r="A1184">
            <v>524063</v>
          </cell>
          <cell r="B1184" t="str">
            <v>نزهة الطويل</v>
          </cell>
          <cell r="C1184" t="str">
            <v>محمد</v>
          </cell>
          <cell r="D1184" t="str">
            <v>زينب</v>
          </cell>
          <cell r="E1184" t="str">
            <v>الثانية</v>
          </cell>
          <cell r="J1184" t="str">
            <v>مستنفذ فصل اول 2024-2025</v>
          </cell>
        </row>
        <row r="1185">
          <cell r="A1185">
            <v>524064</v>
          </cell>
          <cell r="B1185" t="str">
            <v>عائشة برنية</v>
          </cell>
          <cell r="C1185" t="str">
            <v>هشام</v>
          </cell>
          <cell r="D1185" t="str">
            <v>نزهة</v>
          </cell>
          <cell r="E1185" t="str">
            <v>الثالثة</v>
          </cell>
        </row>
        <row r="1186">
          <cell r="A1186">
            <v>524071</v>
          </cell>
          <cell r="B1186" t="str">
            <v>روان المصري</v>
          </cell>
          <cell r="C1186" t="str">
            <v>احمد حسام الدين</v>
          </cell>
          <cell r="D1186" t="str">
            <v>ماجده</v>
          </cell>
          <cell r="E1186" t="str">
            <v>الرابعة</v>
          </cell>
        </row>
        <row r="1187">
          <cell r="A1187">
            <v>524073</v>
          </cell>
          <cell r="B1187" t="str">
            <v>سونيا شرف</v>
          </cell>
          <cell r="C1187" t="str">
            <v>اكرم</v>
          </cell>
          <cell r="D1187" t="str">
            <v>غاده</v>
          </cell>
          <cell r="E1187" t="str">
            <v>الرابعة</v>
          </cell>
        </row>
        <row r="1188">
          <cell r="A1188">
            <v>524079</v>
          </cell>
          <cell r="B1188" t="str">
            <v>وفاء محمد</v>
          </cell>
          <cell r="C1188" t="str">
            <v>حسن</v>
          </cell>
          <cell r="D1188" t="str">
            <v>هناء</v>
          </cell>
          <cell r="E1188" t="str">
            <v>الثالثة</v>
          </cell>
        </row>
        <row r="1189">
          <cell r="A1189">
            <v>524080</v>
          </cell>
          <cell r="B1189" t="str">
            <v>شذى غندور</v>
          </cell>
          <cell r="C1189" t="str">
            <v>فايز</v>
          </cell>
          <cell r="D1189" t="str">
            <v>حسناء</v>
          </cell>
          <cell r="E1189" t="str">
            <v>الثالثة</v>
          </cell>
        </row>
        <row r="1190">
          <cell r="A1190">
            <v>524082</v>
          </cell>
          <cell r="B1190" t="str">
            <v>هيا معاون</v>
          </cell>
          <cell r="C1190" t="str">
            <v>حسين</v>
          </cell>
          <cell r="D1190" t="str">
            <v>حمده</v>
          </cell>
          <cell r="E1190" t="str">
            <v>الرابعة</v>
          </cell>
        </row>
        <row r="1191">
          <cell r="A1191">
            <v>524083</v>
          </cell>
          <cell r="B1191" t="str">
            <v>رنيم وبي</v>
          </cell>
          <cell r="C1191" t="str">
            <v>حسين</v>
          </cell>
          <cell r="D1191" t="str">
            <v>سميه</v>
          </cell>
          <cell r="E1191" t="str">
            <v>الرابعة</v>
          </cell>
        </row>
        <row r="1192">
          <cell r="A1192">
            <v>524086</v>
          </cell>
          <cell r="B1192" t="str">
            <v>مروة الرفاعي</v>
          </cell>
          <cell r="C1192" t="str">
            <v xml:space="preserve">مامون </v>
          </cell>
          <cell r="D1192" t="str">
            <v xml:space="preserve">مومنات </v>
          </cell>
          <cell r="E1192" t="str">
            <v>الثالثة</v>
          </cell>
        </row>
        <row r="1193">
          <cell r="A1193">
            <v>524087</v>
          </cell>
          <cell r="B1193" t="str">
            <v>سمر الشالاتي</v>
          </cell>
          <cell r="C1193" t="str">
            <v>نور الدين</v>
          </cell>
          <cell r="D1193" t="str">
            <v>مسره</v>
          </cell>
          <cell r="E1193" t="str">
            <v>الرابعة</v>
          </cell>
        </row>
        <row r="1194">
          <cell r="A1194">
            <v>524089</v>
          </cell>
          <cell r="B1194" t="str">
            <v>رفيف البوشي</v>
          </cell>
          <cell r="C1194" t="str">
            <v>فايز</v>
          </cell>
          <cell r="D1194" t="str">
            <v>مها</v>
          </cell>
          <cell r="E1194" t="str">
            <v>الرابعة</v>
          </cell>
        </row>
        <row r="1195">
          <cell r="A1195">
            <v>524093</v>
          </cell>
          <cell r="B1195" t="str">
            <v>سكينة قدسيات</v>
          </cell>
          <cell r="C1195" t="str">
            <v>ياسين</v>
          </cell>
          <cell r="E1195" t="str">
            <v>الرابعة</v>
          </cell>
        </row>
        <row r="1196">
          <cell r="A1196">
            <v>524095</v>
          </cell>
          <cell r="B1196" t="str">
            <v>فيتون الريس</v>
          </cell>
          <cell r="C1196" t="str">
            <v xml:space="preserve">نجيب </v>
          </cell>
          <cell r="D1196" t="str">
            <v>رسميه</v>
          </cell>
          <cell r="E1196" t="str">
            <v>الثانية</v>
          </cell>
          <cell r="J1196" t="str">
            <v>مستنفذ فصل اول 2024-2025</v>
          </cell>
        </row>
        <row r="1197">
          <cell r="A1197">
            <v>524104</v>
          </cell>
          <cell r="B1197" t="str">
            <v>ماري الزعيم</v>
          </cell>
          <cell r="C1197" t="str">
            <v>مخلص</v>
          </cell>
          <cell r="D1197" t="str">
            <v>سهيلا</v>
          </cell>
          <cell r="E1197" t="str">
            <v>الثالثة</v>
          </cell>
          <cell r="J1197" t="str">
            <v>مستنفذ فصل اول 2024-2025</v>
          </cell>
        </row>
        <row r="1198">
          <cell r="A1198">
            <v>524114</v>
          </cell>
          <cell r="B1198" t="str">
            <v>هيام علي</v>
          </cell>
          <cell r="C1198" t="str">
            <v>منير</v>
          </cell>
          <cell r="D1198" t="str">
            <v>مريم</v>
          </cell>
          <cell r="E1198" t="str">
            <v>الرابعة</v>
          </cell>
        </row>
        <row r="1199">
          <cell r="A1199">
            <v>524120</v>
          </cell>
          <cell r="B1199" t="str">
            <v>البتول رمضان</v>
          </cell>
          <cell r="C1199" t="str">
            <v>احمد</v>
          </cell>
          <cell r="D1199" t="str">
            <v>مياده</v>
          </cell>
          <cell r="E1199" t="str">
            <v>الرابعة</v>
          </cell>
        </row>
        <row r="1200">
          <cell r="A1200">
            <v>524121</v>
          </cell>
          <cell r="B1200" t="str">
            <v xml:space="preserve">رجاء الجسري </v>
          </cell>
          <cell r="C1200" t="str">
            <v>محمد نزار</v>
          </cell>
          <cell r="D1200" t="str">
            <v>زبيده</v>
          </cell>
          <cell r="E1200" t="str">
            <v>الرابعة</v>
          </cell>
        </row>
        <row r="1201">
          <cell r="A1201">
            <v>524122</v>
          </cell>
          <cell r="B1201" t="str">
            <v>وعد الشوفي</v>
          </cell>
          <cell r="C1201" t="str">
            <v>جمال</v>
          </cell>
          <cell r="D1201" t="str">
            <v>صباح</v>
          </cell>
          <cell r="E1201" t="str">
            <v>الرابعة</v>
          </cell>
        </row>
        <row r="1202">
          <cell r="A1202">
            <v>524129</v>
          </cell>
          <cell r="B1202" t="str">
            <v>محاسن درة</v>
          </cell>
          <cell r="C1202" t="str">
            <v>احمد</v>
          </cell>
          <cell r="D1202" t="str">
            <v>فاطمه</v>
          </cell>
          <cell r="E1202" t="str">
            <v>الرابعة</v>
          </cell>
        </row>
        <row r="1203">
          <cell r="A1203">
            <v>524132</v>
          </cell>
          <cell r="B1203" t="str">
            <v>براءة حمود</v>
          </cell>
          <cell r="C1203" t="str">
            <v>محمد</v>
          </cell>
          <cell r="D1203" t="str">
            <v>عبله</v>
          </cell>
          <cell r="E1203" t="str">
            <v>الثالثة</v>
          </cell>
        </row>
        <row r="1204">
          <cell r="A1204">
            <v>524135</v>
          </cell>
          <cell r="B1204" t="str">
            <v>اسماء تقوى</v>
          </cell>
          <cell r="C1204" t="str">
            <v>زهير</v>
          </cell>
          <cell r="D1204" t="str">
            <v>منى</v>
          </cell>
          <cell r="E1204" t="str">
            <v>الثانية</v>
          </cell>
          <cell r="J1204" t="str">
            <v>مستنفذ</v>
          </cell>
        </row>
        <row r="1205">
          <cell r="A1205">
            <v>524142</v>
          </cell>
          <cell r="B1205" t="str">
            <v>داليا عوض</v>
          </cell>
          <cell r="C1205" t="str">
            <v>عدنان</v>
          </cell>
          <cell r="D1205" t="str">
            <v>نها</v>
          </cell>
          <cell r="E1205" t="str">
            <v>الرابعة</v>
          </cell>
        </row>
        <row r="1206">
          <cell r="A1206">
            <v>524143</v>
          </cell>
          <cell r="B1206" t="str">
            <v>نور الهدى تواتي</v>
          </cell>
          <cell r="C1206" t="str">
            <v xml:space="preserve">سليم </v>
          </cell>
          <cell r="D1206" t="str">
            <v>يسرا</v>
          </cell>
          <cell r="E1206" t="str">
            <v>الثانية</v>
          </cell>
          <cell r="J1206" t="str">
            <v>مستنفذ</v>
          </cell>
        </row>
        <row r="1207">
          <cell r="A1207">
            <v>524146</v>
          </cell>
          <cell r="B1207" t="str">
            <v>اسماء سباهي ارناؤوط</v>
          </cell>
          <cell r="C1207" t="str">
            <v>محمد خالد</v>
          </cell>
          <cell r="D1207" t="str">
            <v>انعام</v>
          </cell>
          <cell r="E1207" t="str">
            <v>الثانية</v>
          </cell>
        </row>
        <row r="1208">
          <cell r="A1208">
            <v>524147</v>
          </cell>
          <cell r="B1208" t="str">
            <v>عفراء ميا</v>
          </cell>
          <cell r="C1208" t="str">
            <v>علي</v>
          </cell>
          <cell r="D1208" t="str">
            <v>الهام</v>
          </cell>
          <cell r="E1208" t="str">
            <v>الرابعة</v>
          </cell>
        </row>
        <row r="1209">
          <cell r="A1209">
            <v>524154</v>
          </cell>
          <cell r="B1209" t="str">
            <v>الهام يوسف</v>
          </cell>
          <cell r="C1209" t="str">
            <v>منصور</v>
          </cell>
          <cell r="D1209" t="str">
            <v>سعاد</v>
          </cell>
          <cell r="E1209" t="str">
            <v>الرابعة</v>
          </cell>
        </row>
        <row r="1210">
          <cell r="A1210">
            <v>524156</v>
          </cell>
          <cell r="B1210" t="str">
            <v>رؤى سلامة</v>
          </cell>
          <cell r="C1210" t="str">
            <v>وليد</v>
          </cell>
          <cell r="D1210" t="str">
            <v>ماري</v>
          </cell>
          <cell r="E1210" t="str">
            <v>الرابعة</v>
          </cell>
        </row>
        <row r="1211">
          <cell r="A1211">
            <v>524161</v>
          </cell>
          <cell r="B1211" t="str">
            <v>رشا ابو حمدان</v>
          </cell>
          <cell r="C1211" t="str">
            <v>طلال</v>
          </cell>
          <cell r="D1211" t="str">
            <v>انعامي</v>
          </cell>
          <cell r="E1211" t="str">
            <v>الرابعة</v>
          </cell>
        </row>
        <row r="1212">
          <cell r="A1212">
            <v>524167</v>
          </cell>
          <cell r="B1212" t="str">
            <v>تسنيم غضبان</v>
          </cell>
          <cell r="C1212" t="str">
            <v>احمد سهيل</v>
          </cell>
          <cell r="D1212" t="str">
            <v>مريم</v>
          </cell>
          <cell r="E1212" t="str">
            <v>الثانية</v>
          </cell>
        </row>
        <row r="1213">
          <cell r="A1213">
            <v>524174</v>
          </cell>
          <cell r="B1213" t="str">
            <v>راما حافط</v>
          </cell>
          <cell r="C1213" t="str">
            <v>هاني</v>
          </cell>
          <cell r="D1213" t="str">
            <v>هديل</v>
          </cell>
          <cell r="E1213" t="str">
            <v>الرابعة حديث</v>
          </cell>
          <cell r="F1213">
            <v>108</v>
          </cell>
          <cell r="G1213">
            <v>204</v>
          </cell>
          <cell r="J1213" t="str">
            <v>م</v>
          </cell>
        </row>
        <row r="1214">
          <cell r="A1214">
            <v>524181</v>
          </cell>
          <cell r="B1214" t="str">
            <v>ابتسام الحضوة</v>
          </cell>
          <cell r="C1214" t="str">
            <v>محمود</v>
          </cell>
          <cell r="D1214" t="str">
            <v>عطرشان</v>
          </cell>
          <cell r="E1214" t="str">
            <v>الثالثة حديث</v>
          </cell>
          <cell r="F1214">
            <v>406</v>
          </cell>
          <cell r="G1214">
            <v>409</v>
          </cell>
          <cell r="H1214">
            <v>204</v>
          </cell>
          <cell r="I1214">
            <v>208</v>
          </cell>
          <cell r="J1214" t="str">
            <v>م</v>
          </cell>
        </row>
        <row r="1215">
          <cell r="A1215">
            <v>524185</v>
          </cell>
          <cell r="B1215" t="str">
            <v>ابتهال الخطيب</v>
          </cell>
          <cell r="C1215" t="str">
            <v>محمدخليل</v>
          </cell>
          <cell r="D1215" t="str">
            <v>غاده</v>
          </cell>
          <cell r="E1215" t="str">
            <v>الرابعة حديث</v>
          </cell>
          <cell r="F1215">
            <v>507</v>
          </cell>
          <cell r="G1215">
            <v>609</v>
          </cell>
          <cell r="H1215">
            <v>108</v>
          </cell>
          <cell r="J1215" t="str">
            <v>م</v>
          </cell>
        </row>
        <row r="1216">
          <cell r="A1216">
            <v>524206</v>
          </cell>
          <cell r="B1216" t="str">
            <v>اريج العليوي</v>
          </cell>
          <cell r="C1216" t="str">
            <v>موسى</v>
          </cell>
          <cell r="D1216" t="str">
            <v>عفاف</v>
          </cell>
          <cell r="E1216" t="str">
            <v>الثالثة</v>
          </cell>
          <cell r="J1216" t="str">
            <v>مستنفذ فصل اول 2024-2025</v>
          </cell>
        </row>
        <row r="1217">
          <cell r="A1217">
            <v>524207</v>
          </cell>
          <cell r="B1217" t="str">
            <v>اريج جردي</v>
          </cell>
          <cell r="C1217" t="str">
            <v>علي</v>
          </cell>
          <cell r="D1217" t="str">
            <v>فاطمه</v>
          </cell>
          <cell r="E1217" t="str">
            <v>الثالثة</v>
          </cell>
        </row>
        <row r="1218">
          <cell r="A1218">
            <v>524210</v>
          </cell>
          <cell r="B1218" t="str">
            <v>اريج فضل الله</v>
          </cell>
          <cell r="C1218" t="str">
            <v>محمدعمادالدين</v>
          </cell>
          <cell r="D1218" t="str">
            <v>ايتسام</v>
          </cell>
          <cell r="E1218" t="str">
            <v>الثانية</v>
          </cell>
          <cell r="J1218" t="str">
            <v>مستنفذ فصل اول 2024-2025</v>
          </cell>
        </row>
        <row r="1219">
          <cell r="A1219">
            <v>524212</v>
          </cell>
          <cell r="B1219" t="str">
            <v>اسراء البديرة</v>
          </cell>
          <cell r="C1219" t="str">
            <v>إبراهيم</v>
          </cell>
          <cell r="D1219" t="str">
            <v>محيز</v>
          </cell>
          <cell r="E1219" t="str">
            <v>الثانية</v>
          </cell>
          <cell r="J1219" t="str">
            <v>مستنفذ فصل اول 2024-2025</v>
          </cell>
        </row>
        <row r="1220">
          <cell r="A1220">
            <v>524215</v>
          </cell>
          <cell r="B1220" t="str">
            <v>اسراء الرفاعي</v>
          </cell>
          <cell r="C1220" t="str">
            <v>منيب</v>
          </cell>
          <cell r="D1220" t="str">
            <v>اسماء</v>
          </cell>
          <cell r="E1220" t="str">
            <v>الثانية</v>
          </cell>
          <cell r="J1220" t="str">
            <v>مستنفذ فصل اول 2024-2025</v>
          </cell>
        </row>
        <row r="1221">
          <cell r="A1221">
            <v>524217</v>
          </cell>
          <cell r="B1221" t="str">
            <v>اسراء العبيد</v>
          </cell>
          <cell r="C1221" t="str">
            <v>فاضل</v>
          </cell>
          <cell r="D1221" t="str">
            <v>رويده</v>
          </cell>
          <cell r="E1221" t="str">
            <v>الثالثة</v>
          </cell>
        </row>
        <row r="1222">
          <cell r="A1222">
            <v>524224</v>
          </cell>
          <cell r="B1222" t="str">
            <v>اسراء توتني</v>
          </cell>
          <cell r="C1222" t="str">
            <v>احمد</v>
          </cell>
          <cell r="D1222" t="str">
            <v>لينا</v>
          </cell>
          <cell r="E1222" t="str">
            <v>الثالثة</v>
          </cell>
        </row>
        <row r="1223">
          <cell r="A1223">
            <v>524234</v>
          </cell>
          <cell r="B1223" t="str">
            <v>اسماء الحسن</v>
          </cell>
          <cell r="C1223" t="str">
            <v>يوسف</v>
          </cell>
          <cell r="D1223" t="str">
            <v>عسليه</v>
          </cell>
          <cell r="E1223" t="str">
            <v>الثانية</v>
          </cell>
        </row>
        <row r="1224">
          <cell r="A1224">
            <v>524237</v>
          </cell>
          <cell r="B1224" t="str">
            <v>اسماء الصلبي</v>
          </cell>
          <cell r="C1224" t="str">
            <v>خليل</v>
          </cell>
          <cell r="D1224" t="str">
            <v>كامله</v>
          </cell>
          <cell r="E1224" t="str">
            <v>الثانية</v>
          </cell>
        </row>
        <row r="1225">
          <cell r="A1225">
            <v>524241</v>
          </cell>
          <cell r="B1225" t="str">
            <v>اسماء خضيرة</v>
          </cell>
          <cell r="C1225" t="str">
            <v>جمال الدين</v>
          </cell>
          <cell r="D1225" t="str">
            <v>فائدة</v>
          </cell>
          <cell r="E1225" t="str">
            <v>الثالثة</v>
          </cell>
        </row>
        <row r="1226">
          <cell r="A1226">
            <v>524243</v>
          </cell>
          <cell r="B1226" t="str">
            <v>اسمهان عمران</v>
          </cell>
          <cell r="C1226" t="str">
            <v>كامل</v>
          </cell>
          <cell r="D1226" t="str">
            <v>غصون</v>
          </cell>
          <cell r="E1226" t="str">
            <v>الثالثة</v>
          </cell>
        </row>
        <row r="1227">
          <cell r="A1227">
            <v>524244</v>
          </cell>
          <cell r="B1227" t="str">
            <v>اسيا عثمان</v>
          </cell>
          <cell r="C1227" t="str">
            <v>قاسم</v>
          </cell>
          <cell r="D1227" t="str">
            <v>عصريه</v>
          </cell>
          <cell r="E1227" t="str">
            <v>الثالثة</v>
          </cell>
        </row>
        <row r="1228">
          <cell r="A1228">
            <v>524245</v>
          </cell>
          <cell r="B1228" t="str">
            <v>اسيما نفيس</v>
          </cell>
          <cell r="C1228" t="str">
            <v>ياسر</v>
          </cell>
          <cell r="D1228" t="str">
            <v>نفيسه</v>
          </cell>
          <cell r="E1228" t="str">
            <v>الثالثة</v>
          </cell>
        </row>
        <row r="1229">
          <cell r="A1229">
            <v>524247</v>
          </cell>
          <cell r="B1229" t="str">
            <v>اسيمه علي</v>
          </cell>
          <cell r="C1229" t="str">
            <v>ابراهيم</v>
          </cell>
          <cell r="D1229" t="str">
            <v>نزهه</v>
          </cell>
          <cell r="E1229" t="str">
            <v>الثالثة</v>
          </cell>
        </row>
        <row r="1230">
          <cell r="A1230">
            <v>524249</v>
          </cell>
          <cell r="B1230" t="str">
            <v>اصاله صقر</v>
          </cell>
          <cell r="C1230" t="str">
            <v>يوسف</v>
          </cell>
          <cell r="D1230" t="str">
            <v>ميله</v>
          </cell>
          <cell r="E1230" t="str">
            <v>الثانية</v>
          </cell>
          <cell r="J1230" t="str">
            <v>مستنفذ فصل اول 2024-2025</v>
          </cell>
        </row>
        <row r="1231">
          <cell r="A1231">
            <v>524252</v>
          </cell>
          <cell r="B1231" t="str">
            <v>افتكار شرف</v>
          </cell>
          <cell r="C1231" t="str">
            <v>حسن</v>
          </cell>
          <cell r="D1231" t="str">
            <v>وداد</v>
          </cell>
          <cell r="E1231" t="str">
            <v>الرابعة حديث</v>
          </cell>
          <cell r="F1231">
            <v>509</v>
          </cell>
          <cell r="G1231">
            <v>406</v>
          </cell>
          <cell r="H1231">
            <v>408</v>
          </cell>
          <cell r="J1231" t="str">
            <v>م</v>
          </cell>
        </row>
        <row r="1232">
          <cell r="A1232">
            <v>524256</v>
          </cell>
          <cell r="B1232" t="str">
            <v>الاء الجباوي</v>
          </cell>
          <cell r="C1232" t="str">
            <v>ناصر</v>
          </cell>
          <cell r="D1232" t="str">
            <v>عليه</v>
          </cell>
          <cell r="E1232" t="str">
            <v>الثانية</v>
          </cell>
        </row>
        <row r="1233">
          <cell r="A1233">
            <v>524261</v>
          </cell>
          <cell r="B1233" t="str">
            <v>الاء القاضي</v>
          </cell>
          <cell r="C1233" t="str">
            <v>دهشان</v>
          </cell>
          <cell r="D1233" t="str">
            <v>كريمه</v>
          </cell>
          <cell r="E1233" t="str">
            <v>الثانية</v>
          </cell>
        </row>
        <row r="1234">
          <cell r="A1234">
            <v>524266</v>
          </cell>
          <cell r="B1234" t="str">
            <v>الاء المنصور</v>
          </cell>
          <cell r="C1234" t="str">
            <v>نبيل</v>
          </cell>
          <cell r="D1234" t="str">
            <v>جميله</v>
          </cell>
          <cell r="E1234" t="str">
            <v>الثانية</v>
          </cell>
        </row>
        <row r="1235">
          <cell r="A1235">
            <v>524269</v>
          </cell>
          <cell r="B1235" t="str">
            <v>الاء حجازي</v>
          </cell>
          <cell r="C1235" t="str">
            <v>عبدالعزيز</v>
          </cell>
          <cell r="D1235" t="str">
            <v>بشيرة</v>
          </cell>
          <cell r="E1235" t="str">
            <v>الثالثة</v>
          </cell>
        </row>
        <row r="1236">
          <cell r="A1236">
            <v>524278</v>
          </cell>
          <cell r="B1236" t="str">
            <v>الاء موسى</v>
          </cell>
          <cell r="C1236" t="str">
            <v>يوسف</v>
          </cell>
          <cell r="D1236" t="str">
            <v>انيسه</v>
          </cell>
          <cell r="E1236" t="str">
            <v>الثالثة</v>
          </cell>
        </row>
        <row r="1237">
          <cell r="A1237">
            <v>524280</v>
          </cell>
          <cell r="B1237" t="str">
            <v>الاء هواري</v>
          </cell>
          <cell r="C1237" t="str">
            <v>خالد</v>
          </cell>
          <cell r="D1237" t="str">
            <v>عزيزه</v>
          </cell>
          <cell r="E1237" t="str">
            <v>الثالثة</v>
          </cell>
        </row>
        <row r="1238">
          <cell r="A1238">
            <v>524298</v>
          </cell>
          <cell r="B1238" t="str">
            <v>اماني القباني</v>
          </cell>
          <cell r="C1238" t="str">
            <v>رائد</v>
          </cell>
          <cell r="D1238" t="str">
            <v>روزينه</v>
          </cell>
          <cell r="E1238" t="str">
            <v>الثالثة</v>
          </cell>
        </row>
        <row r="1239">
          <cell r="A1239">
            <v>524303</v>
          </cell>
          <cell r="B1239" t="str">
            <v>اماني عساف</v>
          </cell>
          <cell r="C1239" t="str">
            <v>فرحان</v>
          </cell>
          <cell r="D1239" t="str">
            <v>امل</v>
          </cell>
          <cell r="E1239" t="str">
            <v>الثانية</v>
          </cell>
        </row>
        <row r="1240">
          <cell r="A1240">
            <v>524304</v>
          </cell>
          <cell r="B1240" t="str">
            <v>اماني علي</v>
          </cell>
          <cell r="C1240" t="str">
            <v>حسين</v>
          </cell>
          <cell r="D1240" t="str">
            <v>وضحة</v>
          </cell>
          <cell r="E1240" t="str">
            <v>الثالثة</v>
          </cell>
        </row>
        <row r="1241">
          <cell r="A1241">
            <v>524310</v>
          </cell>
          <cell r="B1241" t="str">
            <v>امل الرفاعي</v>
          </cell>
          <cell r="C1241" t="str">
            <v>محمد</v>
          </cell>
          <cell r="D1241" t="str">
            <v>فاطمه</v>
          </cell>
          <cell r="E1241" t="str">
            <v>الثالثة</v>
          </cell>
        </row>
        <row r="1242">
          <cell r="A1242">
            <v>524311</v>
          </cell>
          <cell r="B1242" t="str">
            <v>امل الشعراني</v>
          </cell>
          <cell r="C1242" t="str">
            <v>جدعان</v>
          </cell>
          <cell r="D1242" t="str">
            <v>حلوة</v>
          </cell>
          <cell r="E1242" t="str">
            <v>الثالثة</v>
          </cell>
        </row>
        <row r="1243">
          <cell r="A1243">
            <v>524317</v>
          </cell>
          <cell r="B1243" t="str">
            <v>امنة دقو</v>
          </cell>
          <cell r="C1243" t="str">
            <v>فؤاد</v>
          </cell>
          <cell r="D1243" t="str">
            <v>سعاد</v>
          </cell>
          <cell r="E1243" t="str">
            <v>الثانية</v>
          </cell>
          <cell r="J1243" t="str">
            <v xml:space="preserve">مستنفذ </v>
          </cell>
        </row>
        <row r="1244">
          <cell r="A1244">
            <v>524318</v>
          </cell>
          <cell r="B1244" t="str">
            <v>امنة محمد</v>
          </cell>
          <cell r="C1244" t="str">
            <v>محمد</v>
          </cell>
          <cell r="D1244" t="str">
            <v>فاطمه</v>
          </cell>
          <cell r="E1244" t="str">
            <v>الثانية</v>
          </cell>
        </row>
        <row r="1245">
          <cell r="A1245">
            <v>524324</v>
          </cell>
          <cell r="B1245" t="str">
            <v>امنه دقو</v>
          </cell>
          <cell r="C1245" t="str">
            <v>فياض</v>
          </cell>
          <cell r="D1245" t="str">
            <v>ليلا</v>
          </cell>
          <cell r="E1245" t="str">
            <v>الثالثة</v>
          </cell>
        </row>
        <row r="1246">
          <cell r="A1246">
            <v>524339</v>
          </cell>
          <cell r="B1246" t="str">
            <v>اميمه ابراهيم</v>
          </cell>
          <cell r="C1246" t="str">
            <v>زعل</v>
          </cell>
          <cell r="D1246" t="str">
            <v>زينب</v>
          </cell>
          <cell r="E1246" t="str">
            <v>الثالثة</v>
          </cell>
        </row>
        <row r="1247">
          <cell r="A1247">
            <v>524340</v>
          </cell>
          <cell r="B1247" t="str">
            <v>اميمه الخطيب</v>
          </cell>
          <cell r="C1247" t="str">
            <v>جميل</v>
          </cell>
          <cell r="D1247" t="str">
            <v>رويده</v>
          </cell>
          <cell r="E1247" t="str">
            <v>الثالثة</v>
          </cell>
        </row>
        <row r="1248">
          <cell r="A1248">
            <v>524343</v>
          </cell>
          <cell r="B1248" t="str">
            <v>اميمه جراح</v>
          </cell>
          <cell r="C1248" t="str">
            <v>خالد</v>
          </cell>
          <cell r="D1248" t="str">
            <v>ديبه</v>
          </cell>
          <cell r="E1248" t="str">
            <v>الثالثة</v>
          </cell>
        </row>
        <row r="1249">
          <cell r="A1249">
            <v>524347</v>
          </cell>
          <cell r="B1249" t="str">
            <v>اناس شيخه</v>
          </cell>
          <cell r="C1249" t="str">
            <v>محمد</v>
          </cell>
          <cell r="D1249" t="str">
            <v>حنان</v>
          </cell>
          <cell r="E1249" t="str">
            <v>الرابعة حديث</v>
          </cell>
          <cell r="F1249">
            <v>507</v>
          </cell>
          <cell r="G1249">
            <v>609</v>
          </cell>
          <cell r="H1249">
            <v>104</v>
          </cell>
          <cell r="J1249" t="str">
            <v>م</v>
          </cell>
        </row>
        <row r="1250">
          <cell r="A1250">
            <v>524349</v>
          </cell>
          <cell r="B1250" t="str">
            <v>اناس مصطفى</v>
          </cell>
          <cell r="C1250" t="str">
            <v>علي</v>
          </cell>
          <cell r="D1250" t="str">
            <v>مائده</v>
          </cell>
          <cell r="E1250" t="str">
            <v>الثالثة</v>
          </cell>
        </row>
        <row r="1251">
          <cell r="A1251">
            <v>524353</v>
          </cell>
          <cell r="B1251" t="str">
            <v>انعام ابراهيم</v>
          </cell>
          <cell r="C1251" t="str">
            <v>محمد</v>
          </cell>
          <cell r="D1251" t="str">
            <v>حاجه</v>
          </cell>
          <cell r="E1251" t="str">
            <v>الثالثة</v>
          </cell>
          <cell r="J1251" t="str">
            <v>مستنفذ فصل اول 2024-2025</v>
          </cell>
        </row>
        <row r="1252">
          <cell r="A1252">
            <v>524363</v>
          </cell>
          <cell r="B1252" t="str">
            <v>ايات العلدوني</v>
          </cell>
          <cell r="C1252" t="str">
            <v>عبدالعزيز</v>
          </cell>
          <cell r="D1252" t="str">
            <v>هدى</v>
          </cell>
          <cell r="E1252" t="str">
            <v>الثالثة</v>
          </cell>
        </row>
        <row r="1253">
          <cell r="A1253">
            <v>524368</v>
          </cell>
          <cell r="B1253" t="str">
            <v>ايات طالب</v>
          </cell>
          <cell r="C1253" t="str">
            <v>طالب</v>
          </cell>
          <cell r="D1253" t="str">
            <v>ماجده</v>
          </cell>
          <cell r="E1253" t="str">
            <v>الثالثة</v>
          </cell>
        </row>
        <row r="1254">
          <cell r="A1254">
            <v>524386</v>
          </cell>
          <cell r="B1254" t="str">
            <v>ايمان الشيخ قويدر</v>
          </cell>
          <cell r="C1254" t="str">
            <v>احمد</v>
          </cell>
          <cell r="D1254" t="str">
            <v>نورة</v>
          </cell>
          <cell r="E1254" t="str">
            <v>الثانية</v>
          </cell>
        </row>
        <row r="1255">
          <cell r="A1255">
            <v>524390</v>
          </cell>
          <cell r="B1255" t="str">
            <v>ايمان المعدنلي</v>
          </cell>
          <cell r="C1255" t="str">
            <v>محمود</v>
          </cell>
          <cell r="D1255" t="str">
            <v>ندى</v>
          </cell>
          <cell r="E1255" t="str">
            <v>الثالثة</v>
          </cell>
        </row>
        <row r="1256">
          <cell r="A1256">
            <v>524397</v>
          </cell>
          <cell r="B1256" t="str">
            <v>ايمان مريري</v>
          </cell>
          <cell r="C1256" t="str">
            <v>فايز</v>
          </cell>
          <cell r="D1256" t="str">
            <v>فايزة</v>
          </cell>
          <cell r="E1256" t="str">
            <v>الثالثة</v>
          </cell>
        </row>
        <row r="1257">
          <cell r="A1257">
            <v>524406</v>
          </cell>
          <cell r="B1257" t="str">
            <v>ايه الرهونجي</v>
          </cell>
          <cell r="C1257" t="str">
            <v>احمد</v>
          </cell>
          <cell r="D1257" t="str">
            <v>ندى</v>
          </cell>
          <cell r="E1257" t="str">
            <v>الثالثة</v>
          </cell>
        </row>
        <row r="1258">
          <cell r="A1258">
            <v>524416</v>
          </cell>
          <cell r="B1258" t="str">
            <v>إيناس البواب</v>
          </cell>
          <cell r="C1258" t="str">
            <v>احمد</v>
          </cell>
          <cell r="D1258" t="str">
            <v>خديجه</v>
          </cell>
          <cell r="E1258" t="str">
            <v>الثالثة</v>
          </cell>
        </row>
        <row r="1259">
          <cell r="A1259">
            <v>524420</v>
          </cell>
          <cell r="B1259" t="str">
            <v>بانه محمد</v>
          </cell>
          <cell r="C1259" t="str">
            <v>علي</v>
          </cell>
          <cell r="D1259" t="str">
            <v>امل</v>
          </cell>
          <cell r="E1259" t="str">
            <v>الثالثة</v>
          </cell>
        </row>
        <row r="1260">
          <cell r="A1260">
            <v>524427</v>
          </cell>
          <cell r="B1260" t="str">
            <v>بتول بركات</v>
          </cell>
          <cell r="C1260" t="str">
            <v>شوكت</v>
          </cell>
          <cell r="D1260" t="str">
            <v>حنان</v>
          </cell>
          <cell r="E1260" t="str">
            <v>الثالثة</v>
          </cell>
          <cell r="J1260" t="str">
            <v>مستنفذ فصل اول 2024-2025</v>
          </cell>
        </row>
        <row r="1261">
          <cell r="A1261">
            <v>524429</v>
          </cell>
          <cell r="B1261" t="str">
            <v>بتول جوهره</v>
          </cell>
          <cell r="C1261" t="str">
            <v>حكماة</v>
          </cell>
          <cell r="D1261" t="str">
            <v>حسنه</v>
          </cell>
          <cell r="E1261" t="str">
            <v>الثالثة</v>
          </cell>
        </row>
        <row r="1262">
          <cell r="A1262">
            <v>524434</v>
          </cell>
          <cell r="B1262" t="str">
            <v>بثينه الظواهري</v>
          </cell>
          <cell r="C1262" t="str">
            <v>احمد</v>
          </cell>
          <cell r="D1262" t="str">
            <v>حكمت</v>
          </cell>
          <cell r="E1262" t="str">
            <v>الثالثة</v>
          </cell>
        </row>
        <row r="1263">
          <cell r="A1263">
            <v>524437</v>
          </cell>
          <cell r="B1263" t="str">
            <v>بثينه عراط</v>
          </cell>
          <cell r="C1263" t="str">
            <v>محمد فايز</v>
          </cell>
          <cell r="D1263" t="str">
            <v>عفاف</v>
          </cell>
          <cell r="E1263" t="str">
            <v>الثانية</v>
          </cell>
        </row>
        <row r="1264">
          <cell r="A1264">
            <v>524440</v>
          </cell>
          <cell r="B1264" t="str">
            <v>براء عبدالعزيز</v>
          </cell>
          <cell r="C1264" t="str">
            <v>محمدراشد</v>
          </cell>
          <cell r="D1264" t="str">
            <v>مزين</v>
          </cell>
          <cell r="E1264" t="str">
            <v>الثالثة</v>
          </cell>
        </row>
        <row r="1265">
          <cell r="A1265">
            <v>524448</v>
          </cell>
          <cell r="B1265" t="str">
            <v>براءه زريق</v>
          </cell>
          <cell r="C1265" t="str">
            <v>منير</v>
          </cell>
          <cell r="D1265" t="str">
            <v>ميليا</v>
          </cell>
          <cell r="E1265" t="str">
            <v>الثانية</v>
          </cell>
        </row>
        <row r="1266">
          <cell r="A1266">
            <v>524451</v>
          </cell>
          <cell r="B1266" t="str">
            <v>بسمة الموصللي</v>
          </cell>
          <cell r="C1266" t="str">
            <v>محمد حسام</v>
          </cell>
          <cell r="D1266" t="str">
            <v>رشا</v>
          </cell>
          <cell r="E1266" t="str">
            <v>الثانية</v>
          </cell>
          <cell r="J1266" t="str">
            <v>مستنفذ</v>
          </cell>
        </row>
        <row r="1267">
          <cell r="A1267">
            <v>524452</v>
          </cell>
          <cell r="B1267" t="str">
            <v>بسمة حاج علي</v>
          </cell>
          <cell r="C1267" t="str">
            <v>علاءالدين</v>
          </cell>
          <cell r="D1267" t="str">
            <v>هدى</v>
          </cell>
          <cell r="E1267" t="str">
            <v>الثالثة</v>
          </cell>
        </row>
        <row r="1268">
          <cell r="A1268">
            <v>524456</v>
          </cell>
          <cell r="B1268" t="str">
            <v>بشرى الشرجي</v>
          </cell>
          <cell r="C1268" t="str">
            <v>سليمان</v>
          </cell>
          <cell r="D1268" t="str">
            <v>فاطمه</v>
          </cell>
          <cell r="E1268" t="str">
            <v>الثانية</v>
          </cell>
          <cell r="J1268" t="str">
            <v>مستنفذ فصل اول 2024-2025</v>
          </cell>
        </row>
        <row r="1269">
          <cell r="A1269">
            <v>524460</v>
          </cell>
          <cell r="B1269" t="str">
            <v>بشرى الكدرو</v>
          </cell>
          <cell r="C1269" t="str">
            <v>جاسم</v>
          </cell>
          <cell r="D1269" t="str">
            <v>فرات</v>
          </cell>
          <cell r="E1269" t="str">
            <v>الثالثة</v>
          </cell>
        </row>
        <row r="1270">
          <cell r="A1270">
            <v>524462</v>
          </cell>
          <cell r="B1270" t="str">
            <v>بشرى المصري</v>
          </cell>
          <cell r="C1270" t="str">
            <v>منير</v>
          </cell>
          <cell r="D1270" t="str">
            <v>نوال</v>
          </cell>
          <cell r="E1270" t="str">
            <v>الثانية</v>
          </cell>
          <cell r="J1270" t="str">
            <v>مستنفذ</v>
          </cell>
        </row>
        <row r="1271">
          <cell r="A1271">
            <v>524465</v>
          </cell>
          <cell r="B1271" t="str">
            <v>بشرى سليمان</v>
          </cell>
          <cell r="C1271" t="str">
            <v>محسن</v>
          </cell>
          <cell r="D1271" t="str">
            <v>اسيدا</v>
          </cell>
          <cell r="E1271" t="str">
            <v>الثانية</v>
          </cell>
        </row>
        <row r="1272">
          <cell r="A1272">
            <v>524466</v>
          </cell>
          <cell r="B1272" t="str">
            <v>بشرى عباس</v>
          </cell>
          <cell r="C1272" t="str">
            <v>فايز</v>
          </cell>
          <cell r="D1272" t="str">
            <v>صفيه</v>
          </cell>
          <cell r="E1272" t="str">
            <v>الثانية</v>
          </cell>
          <cell r="J1272" t="str">
            <v>مستنفذ</v>
          </cell>
        </row>
        <row r="1273">
          <cell r="A1273">
            <v>524489</v>
          </cell>
          <cell r="B1273" t="str">
            <v>تقى محمود</v>
          </cell>
          <cell r="C1273" t="str">
            <v>غازي</v>
          </cell>
          <cell r="D1273" t="str">
            <v>خيريه</v>
          </cell>
          <cell r="E1273" t="str">
            <v>الثالثة</v>
          </cell>
        </row>
        <row r="1274">
          <cell r="A1274">
            <v>524494</v>
          </cell>
          <cell r="B1274" t="str">
            <v>تهاني أبو الحطب</v>
          </cell>
          <cell r="C1274" t="str">
            <v>منصور</v>
          </cell>
          <cell r="D1274" t="str">
            <v>ابتسام</v>
          </cell>
          <cell r="E1274" t="str">
            <v>الثالثة</v>
          </cell>
        </row>
        <row r="1275">
          <cell r="A1275">
            <v>524498</v>
          </cell>
          <cell r="B1275" t="str">
            <v>تيماء النبواني</v>
          </cell>
          <cell r="C1275" t="str">
            <v>حمد</v>
          </cell>
          <cell r="D1275" t="str">
            <v>خزامه</v>
          </cell>
          <cell r="E1275" t="str">
            <v>الثالثة</v>
          </cell>
        </row>
        <row r="1276">
          <cell r="A1276">
            <v>524499</v>
          </cell>
          <cell r="B1276" t="str">
            <v>تيماء محمود</v>
          </cell>
          <cell r="C1276" t="str">
            <v>سامي</v>
          </cell>
          <cell r="D1276" t="str">
            <v>ملك</v>
          </cell>
          <cell r="E1276" t="str">
            <v>الثالثة</v>
          </cell>
          <cell r="J1276" t="str">
            <v>مستنفذ فصل اول 2024-2025</v>
          </cell>
        </row>
        <row r="1277">
          <cell r="A1277">
            <v>524506</v>
          </cell>
          <cell r="B1277" t="str">
            <v>جاكلين حاطوم</v>
          </cell>
          <cell r="C1277" t="str">
            <v>سلامه</v>
          </cell>
          <cell r="D1277" t="str">
            <v>لميا</v>
          </cell>
          <cell r="E1277" t="str">
            <v>الثالثة</v>
          </cell>
        </row>
        <row r="1278">
          <cell r="A1278">
            <v>524507</v>
          </cell>
          <cell r="B1278" t="str">
            <v>جزيل الياس</v>
          </cell>
          <cell r="C1278" t="str">
            <v>عبد المسيح</v>
          </cell>
          <cell r="D1278" t="str">
            <v>هدى</v>
          </cell>
          <cell r="E1278" t="str">
            <v>الرابعة حديث</v>
          </cell>
          <cell r="F1278">
            <v>504</v>
          </cell>
          <cell r="G1278">
            <v>507</v>
          </cell>
          <cell r="H1278">
            <v>609</v>
          </cell>
          <cell r="I1278">
            <v>406</v>
          </cell>
          <cell r="J1278" t="str">
            <v>م</v>
          </cell>
        </row>
        <row r="1279">
          <cell r="A1279">
            <v>524513</v>
          </cell>
          <cell r="B1279" t="str">
            <v>جمانه دحلا</v>
          </cell>
          <cell r="C1279" t="str">
            <v>محمد</v>
          </cell>
          <cell r="D1279" t="str">
            <v>فايزه</v>
          </cell>
          <cell r="E1279" t="str">
            <v>الرابعة حديث</v>
          </cell>
          <cell r="F1279">
            <v>604</v>
          </cell>
          <cell r="G1279">
            <v>205</v>
          </cell>
          <cell r="J1279" t="str">
            <v>م</v>
          </cell>
        </row>
        <row r="1280">
          <cell r="A1280">
            <v>524518</v>
          </cell>
          <cell r="B1280" t="str">
            <v>جودي العبسي الجندي</v>
          </cell>
          <cell r="C1280" t="str">
            <v>محمد إياد</v>
          </cell>
          <cell r="D1280" t="str">
            <v>ريما</v>
          </cell>
          <cell r="E1280" t="str">
            <v>الثانية</v>
          </cell>
          <cell r="J1280" t="str">
            <v>مستنفذ</v>
          </cell>
        </row>
        <row r="1281">
          <cell r="A1281">
            <v>524527</v>
          </cell>
          <cell r="B1281" t="str">
            <v>حاكمة حينون</v>
          </cell>
          <cell r="C1281" t="str">
            <v>حسان</v>
          </cell>
          <cell r="D1281" t="str">
            <v>بثينه</v>
          </cell>
          <cell r="E1281" t="str">
            <v>الثانية</v>
          </cell>
        </row>
        <row r="1282">
          <cell r="A1282">
            <v>524528</v>
          </cell>
          <cell r="B1282" t="str">
            <v>حسن ريحه</v>
          </cell>
          <cell r="C1282" t="str">
            <v>سليمان</v>
          </cell>
          <cell r="D1282" t="str">
            <v>حليمه</v>
          </cell>
          <cell r="E1282" t="str">
            <v>الثالثة</v>
          </cell>
        </row>
        <row r="1283">
          <cell r="A1283">
            <v>524530</v>
          </cell>
          <cell r="B1283" t="str">
            <v>حسناء الطرح</v>
          </cell>
          <cell r="C1283" t="str">
            <v>صافي</v>
          </cell>
          <cell r="D1283" t="str">
            <v>امينه</v>
          </cell>
          <cell r="E1283" t="str">
            <v>الثالثة</v>
          </cell>
        </row>
        <row r="1284">
          <cell r="A1284">
            <v>524546</v>
          </cell>
          <cell r="B1284" t="str">
            <v>حنان العوام</v>
          </cell>
          <cell r="C1284" t="str">
            <v>نواف</v>
          </cell>
          <cell r="D1284" t="str">
            <v>منيره</v>
          </cell>
          <cell r="E1284" t="str">
            <v>الرابعة حديث</v>
          </cell>
          <cell r="F1284">
            <v>303</v>
          </cell>
          <cell r="G1284">
            <v>207</v>
          </cell>
          <cell r="J1284" t="str">
            <v>م</v>
          </cell>
        </row>
        <row r="1285">
          <cell r="A1285">
            <v>524549</v>
          </cell>
          <cell r="B1285" t="str">
            <v>حنان الكويفي</v>
          </cell>
          <cell r="C1285" t="str">
            <v>أمجد</v>
          </cell>
          <cell r="D1285" t="str">
            <v>مناهل</v>
          </cell>
          <cell r="E1285" t="str">
            <v>الثانية</v>
          </cell>
        </row>
        <row r="1286">
          <cell r="A1286">
            <v>524551</v>
          </cell>
          <cell r="B1286" t="str">
            <v>حنان أحمد</v>
          </cell>
          <cell r="C1286" t="str">
            <v>جميل</v>
          </cell>
          <cell r="D1286" t="str">
            <v>نبيها</v>
          </cell>
          <cell r="E1286" t="str">
            <v>الثانية</v>
          </cell>
        </row>
        <row r="1287">
          <cell r="A1287">
            <v>524554</v>
          </cell>
          <cell r="B1287" t="str">
            <v>حنان حماد</v>
          </cell>
          <cell r="C1287" t="str">
            <v>محمد جوهر</v>
          </cell>
          <cell r="D1287" t="str">
            <v>ثناء</v>
          </cell>
          <cell r="E1287" t="str">
            <v>الثالثة</v>
          </cell>
        </row>
        <row r="1288">
          <cell r="A1288">
            <v>524556</v>
          </cell>
          <cell r="B1288" t="str">
            <v>حنان صالح</v>
          </cell>
          <cell r="C1288" t="str">
            <v>عادل</v>
          </cell>
          <cell r="D1288" t="str">
            <v>زهر</v>
          </cell>
          <cell r="E1288" t="str">
            <v>الثالثة</v>
          </cell>
        </row>
        <row r="1289">
          <cell r="A1289">
            <v>524557</v>
          </cell>
          <cell r="B1289" t="str">
            <v>حنان لطفي</v>
          </cell>
          <cell r="C1289" t="str">
            <v>اسعد</v>
          </cell>
          <cell r="D1289" t="str">
            <v>نعمات</v>
          </cell>
          <cell r="E1289" t="str">
            <v>الثالثة</v>
          </cell>
        </row>
        <row r="1290">
          <cell r="A1290">
            <v>524561</v>
          </cell>
          <cell r="B1290" t="str">
            <v>حنين النجار</v>
          </cell>
          <cell r="C1290" t="str">
            <v>محمد عدنان</v>
          </cell>
          <cell r="D1290" t="str">
            <v>هيفاء</v>
          </cell>
          <cell r="E1290" t="str">
            <v>الثالثة</v>
          </cell>
        </row>
        <row r="1291">
          <cell r="A1291">
            <v>524562</v>
          </cell>
          <cell r="B1291" t="str">
            <v>حنين دالي</v>
          </cell>
          <cell r="C1291" t="str">
            <v>رياض</v>
          </cell>
          <cell r="D1291" t="str">
            <v>بديعه</v>
          </cell>
          <cell r="E1291" t="str">
            <v>الثانية</v>
          </cell>
          <cell r="J1291" t="str">
            <v>مستنفذ</v>
          </cell>
        </row>
        <row r="1292">
          <cell r="A1292">
            <v>524564</v>
          </cell>
          <cell r="B1292" t="str">
            <v>حنين سلامة</v>
          </cell>
          <cell r="C1292" t="str">
            <v xml:space="preserve">ايمن </v>
          </cell>
          <cell r="D1292" t="str">
            <v>مريم</v>
          </cell>
          <cell r="E1292" t="str">
            <v>الثانية</v>
          </cell>
        </row>
        <row r="1293">
          <cell r="A1293">
            <v>524599</v>
          </cell>
          <cell r="B1293" t="str">
            <v>دالين الاسود</v>
          </cell>
          <cell r="C1293" t="str">
            <v>مالك</v>
          </cell>
          <cell r="D1293" t="str">
            <v>اميمه</v>
          </cell>
          <cell r="E1293" t="str">
            <v>الثالثة</v>
          </cell>
        </row>
        <row r="1294">
          <cell r="A1294">
            <v>524601</v>
          </cell>
          <cell r="B1294" t="str">
            <v>دانه سليك</v>
          </cell>
          <cell r="C1294" t="str">
            <v>ابراهيم</v>
          </cell>
          <cell r="D1294" t="str">
            <v>امل</v>
          </cell>
          <cell r="E1294" t="str">
            <v>الثالثة</v>
          </cell>
        </row>
        <row r="1295">
          <cell r="A1295">
            <v>524602</v>
          </cell>
          <cell r="B1295" t="str">
            <v>دانيا السكران</v>
          </cell>
          <cell r="C1295" t="str">
            <v>خالد</v>
          </cell>
          <cell r="D1295" t="str">
            <v>مريم</v>
          </cell>
          <cell r="E1295" t="str">
            <v>الثانية</v>
          </cell>
        </row>
        <row r="1296">
          <cell r="A1296">
            <v>524609</v>
          </cell>
          <cell r="B1296" t="str">
            <v>دانيه المحني</v>
          </cell>
          <cell r="C1296" t="str">
            <v>محمدماهر</v>
          </cell>
          <cell r="D1296" t="str">
            <v>امنه</v>
          </cell>
          <cell r="E1296" t="str">
            <v>الثالثة</v>
          </cell>
        </row>
        <row r="1297">
          <cell r="A1297">
            <v>524610</v>
          </cell>
          <cell r="B1297" t="str">
            <v>دجانة محيسن</v>
          </cell>
          <cell r="C1297" t="str">
            <v>احمد</v>
          </cell>
          <cell r="D1297" t="str">
            <v>مرضيه</v>
          </cell>
          <cell r="E1297" t="str">
            <v>الثالثة</v>
          </cell>
        </row>
        <row r="1298">
          <cell r="A1298">
            <v>524626</v>
          </cell>
          <cell r="B1298" t="str">
            <v>دعاء ملحم</v>
          </cell>
          <cell r="C1298" t="str">
            <v>جهاد</v>
          </cell>
          <cell r="D1298" t="str">
            <v>ناديه</v>
          </cell>
          <cell r="E1298" t="str">
            <v>الثانية</v>
          </cell>
          <cell r="J1298" t="str">
            <v>مستنفذ فصل اول 2024-2025</v>
          </cell>
        </row>
        <row r="1299">
          <cell r="A1299">
            <v>524629</v>
          </cell>
          <cell r="B1299" t="str">
            <v>دلال حسين</v>
          </cell>
          <cell r="C1299" t="str">
            <v>حمدان</v>
          </cell>
          <cell r="D1299" t="str">
            <v>هيله</v>
          </cell>
          <cell r="E1299" t="str">
            <v>الثالثة</v>
          </cell>
        </row>
        <row r="1300">
          <cell r="A1300">
            <v>524631</v>
          </cell>
          <cell r="B1300" t="str">
            <v>دلال غصن</v>
          </cell>
          <cell r="C1300" t="str">
            <v>حسين</v>
          </cell>
          <cell r="D1300" t="str">
            <v>عليا</v>
          </cell>
          <cell r="E1300" t="str">
            <v>الرابعة حديث</v>
          </cell>
          <cell r="F1300">
            <v>604</v>
          </cell>
          <cell r="J1300" t="str">
            <v>م</v>
          </cell>
        </row>
        <row r="1301">
          <cell r="A1301">
            <v>524632</v>
          </cell>
          <cell r="B1301" t="str">
            <v>دنيا الجط</v>
          </cell>
          <cell r="C1301" t="str">
            <v>اديب</v>
          </cell>
          <cell r="D1301" t="str">
            <v>اجيه</v>
          </cell>
          <cell r="E1301" t="str">
            <v>الثالثة</v>
          </cell>
        </row>
        <row r="1302">
          <cell r="A1302">
            <v>524633</v>
          </cell>
          <cell r="B1302" t="str">
            <v>دنيا السيده</v>
          </cell>
          <cell r="C1302" t="str">
            <v>ياسين</v>
          </cell>
          <cell r="D1302" t="str">
            <v>عنايه</v>
          </cell>
          <cell r="E1302" t="str">
            <v>الثالثة</v>
          </cell>
        </row>
        <row r="1303">
          <cell r="A1303">
            <v>524635</v>
          </cell>
          <cell r="B1303" t="str">
            <v>ديالا اندراوس</v>
          </cell>
          <cell r="C1303" t="str">
            <v>جورج</v>
          </cell>
          <cell r="D1303" t="str">
            <v>مدلين</v>
          </cell>
          <cell r="E1303" t="str">
            <v>الثالثة حديث</v>
          </cell>
          <cell r="F1303">
            <v>403</v>
          </cell>
          <cell r="G1303">
            <v>406</v>
          </cell>
          <cell r="J1303" t="str">
            <v>م</v>
          </cell>
        </row>
        <row r="1304">
          <cell r="A1304">
            <v>524645</v>
          </cell>
          <cell r="B1304" t="str">
            <v>ديما شاهين</v>
          </cell>
          <cell r="C1304" t="str">
            <v>كمال</v>
          </cell>
          <cell r="D1304" t="str">
            <v>عفاف</v>
          </cell>
          <cell r="E1304" t="str">
            <v>الثالثة</v>
          </cell>
        </row>
        <row r="1305">
          <cell r="A1305">
            <v>524649</v>
          </cell>
          <cell r="B1305" t="str">
            <v>دينا علي</v>
          </cell>
          <cell r="C1305" t="str">
            <v>فهد</v>
          </cell>
          <cell r="D1305" t="str">
            <v>فاطمه</v>
          </cell>
          <cell r="E1305" t="str">
            <v>الثالثة</v>
          </cell>
        </row>
        <row r="1306">
          <cell r="A1306">
            <v>524650</v>
          </cell>
          <cell r="B1306" t="str">
            <v>رؤى اسحق</v>
          </cell>
          <cell r="C1306" t="str">
            <v>فائق</v>
          </cell>
          <cell r="D1306" t="str">
            <v>وصاله</v>
          </cell>
          <cell r="E1306" t="str">
            <v>الثالثة</v>
          </cell>
        </row>
        <row r="1307">
          <cell r="A1307">
            <v>524658</v>
          </cell>
          <cell r="B1307" t="str">
            <v>رؤى شمحل</v>
          </cell>
          <cell r="C1307" t="str">
            <v>محمد</v>
          </cell>
          <cell r="D1307" t="str">
            <v>هاله</v>
          </cell>
          <cell r="E1307" t="str">
            <v>الثالثة</v>
          </cell>
        </row>
        <row r="1308">
          <cell r="A1308">
            <v>524660</v>
          </cell>
          <cell r="B1308" t="str">
            <v>رؤى مصمص</v>
          </cell>
          <cell r="C1308" t="str">
            <v>عبداللطيف</v>
          </cell>
          <cell r="D1308" t="str">
            <v>كفاء</v>
          </cell>
          <cell r="E1308" t="str">
            <v>الثانية</v>
          </cell>
          <cell r="J1308" t="str">
            <v>مستنفذ</v>
          </cell>
        </row>
        <row r="1309">
          <cell r="A1309">
            <v>524664</v>
          </cell>
          <cell r="B1309" t="str">
            <v>راغدة شاهين</v>
          </cell>
          <cell r="C1309" t="str">
            <v>محمد</v>
          </cell>
          <cell r="D1309" t="str">
            <v>مرفت</v>
          </cell>
          <cell r="E1309" t="str">
            <v>الثالثة حديث</v>
          </cell>
          <cell r="F1309">
            <v>304</v>
          </cell>
          <cell r="G1309">
            <v>309</v>
          </cell>
          <cell r="H1309">
            <v>406</v>
          </cell>
          <cell r="I1309">
            <v>204</v>
          </cell>
          <cell r="J1309" t="str">
            <v>م</v>
          </cell>
        </row>
        <row r="1310">
          <cell r="A1310">
            <v>524665</v>
          </cell>
          <cell r="B1310" t="str">
            <v>راما اسعد</v>
          </cell>
          <cell r="C1310" t="str">
            <v>عبد الحسيب</v>
          </cell>
          <cell r="D1310" t="str">
            <v>صباح</v>
          </cell>
          <cell r="E1310" t="str">
            <v>الثالثة</v>
          </cell>
        </row>
        <row r="1311">
          <cell r="A1311">
            <v>524675</v>
          </cell>
          <cell r="B1311" t="str">
            <v>راما عابدين</v>
          </cell>
          <cell r="C1311" t="str">
            <v>عماد</v>
          </cell>
          <cell r="D1311" t="str">
            <v>رغد</v>
          </cell>
          <cell r="E1311" t="str">
            <v>الثالثة</v>
          </cell>
        </row>
        <row r="1312">
          <cell r="A1312">
            <v>524676</v>
          </cell>
          <cell r="B1312" t="str">
            <v>راما علويه</v>
          </cell>
          <cell r="C1312" t="str">
            <v>عبد الهادي</v>
          </cell>
          <cell r="D1312" t="str">
            <v>منى</v>
          </cell>
          <cell r="E1312" t="str">
            <v>الرابعة حديث</v>
          </cell>
          <cell r="F1312">
            <v>509</v>
          </cell>
          <cell r="G1312">
            <v>609</v>
          </cell>
          <cell r="H1312">
            <v>204</v>
          </cell>
          <cell r="J1312" t="str">
            <v>م</v>
          </cell>
        </row>
        <row r="1313">
          <cell r="A1313">
            <v>524682</v>
          </cell>
          <cell r="B1313" t="str">
            <v>رانيا فرزان</v>
          </cell>
          <cell r="C1313" t="str">
            <v>منيب</v>
          </cell>
          <cell r="D1313" t="str">
            <v>ربيعه</v>
          </cell>
          <cell r="E1313" t="str">
            <v>الرابعة حديث</v>
          </cell>
          <cell r="F1313">
            <v>507</v>
          </cell>
          <cell r="G1313">
            <v>409</v>
          </cell>
          <cell r="J1313" t="str">
            <v>م</v>
          </cell>
        </row>
        <row r="1314">
          <cell r="A1314">
            <v>524687</v>
          </cell>
          <cell r="B1314" t="str">
            <v>رانية الحلاق</v>
          </cell>
          <cell r="C1314" t="str">
            <v>محمد نزار</v>
          </cell>
          <cell r="D1314" t="str">
            <v>دعد</v>
          </cell>
          <cell r="E1314" t="str">
            <v>الثالثة</v>
          </cell>
        </row>
        <row r="1315">
          <cell r="A1315">
            <v>524690</v>
          </cell>
          <cell r="B1315" t="str">
            <v>ربا الاطرش</v>
          </cell>
          <cell r="C1315" t="str">
            <v>مفيد</v>
          </cell>
          <cell r="D1315" t="str">
            <v>ابتسام</v>
          </cell>
          <cell r="E1315" t="str">
            <v>الثالثة</v>
          </cell>
        </row>
        <row r="1316">
          <cell r="A1316">
            <v>524692</v>
          </cell>
          <cell r="B1316" t="str">
            <v>ربا الحسن</v>
          </cell>
          <cell r="C1316" t="str">
            <v>حسن</v>
          </cell>
          <cell r="E1316" t="str">
            <v>الثانية</v>
          </cell>
        </row>
        <row r="1317">
          <cell r="A1317">
            <v>524700</v>
          </cell>
          <cell r="B1317" t="str">
            <v>ربى ابو الحسن</v>
          </cell>
          <cell r="C1317" t="str">
            <v>نديم</v>
          </cell>
          <cell r="D1317" t="str">
            <v>هيام</v>
          </cell>
          <cell r="E1317" t="str">
            <v>الثانية</v>
          </cell>
        </row>
        <row r="1318">
          <cell r="A1318">
            <v>524702</v>
          </cell>
          <cell r="B1318" t="str">
            <v>رتوه الساعي</v>
          </cell>
          <cell r="C1318" t="str">
            <v>صفوان</v>
          </cell>
          <cell r="D1318" t="str">
            <v>ايمان</v>
          </cell>
          <cell r="E1318" t="str">
            <v>الثالثة</v>
          </cell>
        </row>
        <row r="1319">
          <cell r="A1319">
            <v>524706</v>
          </cell>
          <cell r="B1319" t="str">
            <v>ردينه الذهب</v>
          </cell>
          <cell r="C1319" t="str">
            <v>حسن</v>
          </cell>
          <cell r="D1319" t="str">
            <v>اديبه</v>
          </cell>
          <cell r="E1319" t="str">
            <v>الثالثة</v>
          </cell>
        </row>
        <row r="1320">
          <cell r="A1320">
            <v>524708</v>
          </cell>
          <cell r="B1320" t="str">
            <v>رزان الحاج حسين</v>
          </cell>
          <cell r="C1320" t="str">
            <v>عاطف</v>
          </cell>
          <cell r="D1320" t="str">
            <v>سوسن</v>
          </cell>
          <cell r="E1320" t="str">
            <v>الثالثة</v>
          </cell>
        </row>
        <row r="1321">
          <cell r="A1321">
            <v>524711</v>
          </cell>
          <cell r="B1321" t="str">
            <v>رزان حسن</v>
          </cell>
          <cell r="C1321" t="str">
            <v>علي</v>
          </cell>
          <cell r="D1321" t="str">
            <v>مريان</v>
          </cell>
          <cell r="E1321" t="str">
            <v>الثالثة</v>
          </cell>
          <cell r="J1321" t="str">
            <v>مستنفذ فصل اول 2024-2025</v>
          </cell>
        </row>
        <row r="1322">
          <cell r="A1322">
            <v>524718</v>
          </cell>
          <cell r="B1322" t="str">
            <v>رشا أبوعاصي</v>
          </cell>
          <cell r="C1322" t="str">
            <v>عطاالله</v>
          </cell>
          <cell r="D1322" t="str">
            <v>ساميه</v>
          </cell>
          <cell r="E1322" t="str">
            <v>الثالثة</v>
          </cell>
        </row>
        <row r="1323">
          <cell r="A1323">
            <v>524724</v>
          </cell>
          <cell r="B1323" t="str">
            <v>رشا شحاده</v>
          </cell>
          <cell r="C1323" t="str">
            <v>سليم</v>
          </cell>
          <cell r="D1323" t="str">
            <v>مها</v>
          </cell>
          <cell r="E1323" t="str">
            <v>الثالثة</v>
          </cell>
        </row>
        <row r="1324">
          <cell r="A1324">
            <v>524729</v>
          </cell>
          <cell r="B1324" t="str">
            <v>رضوه المفلح</v>
          </cell>
          <cell r="C1324" t="str">
            <v>عبدالغفور</v>
          </cell>
          <cell r="D1324" t="str">
            <v>رضيه</v>
          </cell>
          <cell r="E1324" t="str">
            <v>الرابعة حديث</v>
          </cell>
          <cell r="F1324">
            <v>309</v>
          </cell>
          <cell r="J1324" t="str">
            <v>م</v>
          </cell>
        </row>
        <row r="1325">
          <cell r="A1325">
            <v>524730</v>
          </cell>
          <cell r="B1325" t="str">
            <v>رغاب ناخوز</v>
          </cell>
          <cell r="C1325" t="str">
            <v>محمود</v>
          </cell>
          <cell r="D1325" t="str">
            <v>منى</v>
          </cell>
          <cell r="E1325" t="str">
            <v>الثالثة</v>
          </cell>
        </row>
        <row r="1326">
          <cell r="A1326">
            <v>524739</v>
          </cell>
          <cell r="B1326" t="str">
            <v>رغد حمامي</v>
          </cell>
          <cell r="C1326" t="str">
            <v>يحيى</v>
          </cell>
          <cell r="D1326" t="str">
            <v>الهام</v>
          </cell>
          <cell r="E1326" t="str">
            <v>الثالثة حديث</v>
          </cell>
          <cell r="F1326">
            <v>406</v>
          </cell>
          <cell r="G1326">
            <v>408</v>
          </cell>
          <cell r="H1326">
            <v>104</v>
          </cell>
          <cell r="I1326">
            <v>204</v>
          </cell>
          <cell r="J1326" t="str">
            <v>م</v>
          </cell>
        </row>
        <row r="1327">
          <cell r="A1327">
            <v>524740</v>
          </cell>
          <cell r="B1327" t="str">
            <v>رغد سقر</v>
          </cell>
          <cell r="C1327" t="str">
            <v>باسم</v>
          </cell>
          <cell r="D1327" t="str">
            <v>ريم</v>
          </cell>
          <cell r="E1327" t="str">
            <v>الثانية</v>
          </cell>
          <cell r="J1327" t="str">
            <v>مستنفذ فصل اول 2024-2025</v>
          </cell>
        </row>
        <row r="1328">
          <cell r="A1328">
            <v>524744</v>
          </cell>
          <cell r="B1328" t="str">
            <v>رغد مرشاق</v>
          </cell>
          <cell r="C1328" t="str">
            <v>فريز</v>
          </cell>
          <cell r="D1328" t="str">
            <v>رنده</v>
          </cell>
          <cell r="E1328" t="str">
            <v>الثالثة</v>
          </cell>
        </row>
        <row r="1329">
          <cell r="A1329">
            <v>524771</v>
          </cell>
          <cell r="B1329" t="str">
            <v>رنه علبي</v>
          </cell>
          <cell r="C1329" t="str">
            <v>شاهين</v>
          </cell>
          <cell r="D1329" t="str">
            <v>تركيه</v>
          </cell>
          <cell r="E1329" t="str">
            <v>الثالثة</v>
          </cell>
        </row>
        <row r="1330">
          <cell r="A1330">
            <v>524772</v>
          </cell>
          <cell r="B1330" t="str">
            <v>رنيم ابو الخير</v>
          </cell>
          <cell r="C1330" t="str">
            <v>احمد</v>
          </cell>
          <cell r="D1330" t="str">
            <v>ميسون</v>
          </cell>
          <cell r="E1330" t="str">
            <v>الرابعة حديث</v>
          </cell>
          <cell r="F1330">
            <v>505</v>
          </cell>
          <cell r="G1330">
            <v>507</v>
          </cell>
          <cell r="H1330">
            <v>604</v>
          </cell>
          <cell r="J1330" t="str">
            <v>م</v>
          </cell>
        </row>
        <row r="1331">
          <cell r="A1331">
            <v>524776</v>
          </cell>
          <cell r="B1331" t="str">
            <v>رنيم حجازي</v>
          </cell>
          <cell r="C1331" t="str">
            <v>عمار</v>
          </cell>
          <cell r="D1331" t="str">
            <v>ساميه</v>
          </cell>
          <cell r="E1331" t="str">
            <v>الثالثة</v>
          </cell>
        </row>
        <row r="1332">
          <cell r="A1332">
            <v>524782</v>
          </cell>
          <cell r="B1332" t="str">
            <v>رهام أبورافع</v>
          </cell>
          <cell r="C1332" t="str">
            <v>منير</v>
          </cell>
          <cell r="D1332" t="str">
            <v>صالحه</v>
          </cell>
          <cell r="E1332" t="str">
            <v>الثالثة</v>
          </cell>
        </row>
        <row r="1333">
          <cell r="A1333">
            <v>524783</v>
          </cell>
          <cell r="B1333" t="str">
            <v>رهام شدود</v>
          </cell>
          <cell r="C1333" t="str">
            <v>هلال</v>
          </cell>
          <cell r="D1333" t="str">
            <v>جوزفين</v>
          </cell>
          <cell r="E1333" t="str">
            <v>الثالثة</v>
          </cell>
        </row>
        <row r="1334">
          <cell r="A1334">
            <v>524795</v>
          </cell>
          <cell r="B1334" t="str">
            <v>رهف كحاله</v>
          </cell>
          <cell r="C1334" t="str">
            <v>روحي</v>
          </cell>
          <cell r="D1334" t="str">
            <v>رغداء</v>
          </cell>
          <cell r="E1334" t="str">
            <v>الثالثة</v>
          </cell>
        </row>
        <row r="1335">
          <cell r="A1335">
            <v>524804</v>
          </cell>
          <cell r="B1335" t="str">
            <v>روجينا دبوس</v>
          </cell>
          <cell r="C1335" t="str">
            <v>فادي</v>
          </cell>
          <cell r="D1335" t="str">
            <v>رولا</v>
          </cell>
          <cell r="E1335" t="str">
            <v>الثانية</v>
          </cell>
        </row>
        <row r="1336">
          <cell r="A1336">
            <v>524812</v>
          </cell>
          <cell r="B1336" t="str">
            <v>رولا حيدر</v>
          </cell>
          <cell r="C1336" t="str">
            <v>حبيب</v>
          </cell>
          <cell r="D1336" t="str">
            <v>مثيله</v>
          </cell>
          <cell r="E1336" t="str">
            <v>الثالثة</v>
          </cell>
        </row>
        <row r="1337">
          <cell r="A1337">
            <v>524815</v>
          </cell>
          <cell r="B1337" t="str">
            <v>رولا سيد احمد</v>
          </cell>
          <cell r="C1337" t="str">
            <v>عبد الباقي</v>
          </cell>
          <cell r="D1337" t="str">
            <v>صفا</v>
          </cell>
          <cell r="E1337" t="str">
            <v>الثالثة</v>
          </cell>
        </row>
        <row r="1338">
          <cell r="A1338">
            <v>524819</v>
          </cell>
          <cell r="B1338" t="str">
            <v>ريم احمد</v>
          </cell>
          <cell r="C1338" t="str">
            <v>احمد</v>
          </cell>
          <cell r="D1338" t="str">
            <v>مريم</v>
          </cell>
          <cell r="E1338" t="str">
            <v>الرابعة حديث</v>
          </cell>
          <cell r="F1338">
            <v>406</v>
          </cell>
          <cell r="G1338">
            <v>409</v>
          </cell>
          <cell r="J1338" t="str">
            <v>م  مستنفذة</v>
          </cell>
        </row>
        <row r="1339">
          <cell r="A1339">
            <v>524823</v>
          </cell>
          <cell r="B1339" t="str">
            <v>ريم الحمد</v>
          </cell>
          <cell r="C1339" t="str">
            <v>حمد</v>
          </cell>
          <cell r="D1339" t="str">
            <v>خديجه</v>
          </cell>
          <cell r="E1339" t="str">
            <v>الثالثة</v>
          </cell>
        </row>
        <row r="1340">
          <cell r="A1340">
            <v>524826</v>
          </cell>
          <cell r="B1340" t="str">
            <v>ريم العثمان</v>
          </cell>
          <cell r="C1340" t="str">
            <v>محمد</v>
          </cell>
          <cell r="D1340" t="str">
            <v>منى</v>
          </cell>
          <cell r="E1340" t="str">
            <v>الثالثة</v>
          </cell>
        </row>
        <row r="1341">
          <cell r="A1341">
            <v>524829</v>
          </cell>
          <cell r="B1341" t="str">
            <v>ريم القداح</v>
          </cell>
          <cell r="C1341" t="str">
            <v>زياد</v>
          </cell>
          <cell r="D1341" t="str">
            <v>نجوى</v>
          </cell>
          <cell r="E1341" t="str">
            <v>الثالثة</v>
          </cell>
        </row>
        <row r="1342">
          <cell r="A1342">
            <v>524834</v>
          </cell>
          <cell r="B1342" t="str">
            <v>ريم ضايع</v>
          </cell>
          <cell r="C1342" t="str">
            <v>عمر</v>
          </cell>
          <cell r="D1342" t="str">
            <v>عواطف</v>
          </cell>
          <cell r="E1342" t="str">
            <v>الثالثة</v>
          </cell>
        </row>
        <row r="1343">
          <cell r="A1343">
            <v>524842</v>
          </cell>
          <cell r="B1343" t="str">
            <v>ريم منذر</v>
          </cell>
          <cell r="C1343" t="str">
            <v>محسن</v>
          </cell>
          <cell r="D1343" t="str">
            <v>سميحه</v>
          </cell>
          <cell r="E1343" t="str">
            <v>الثالثة</v>
          </cell>
        </row>
        <row r="1344">
          <cell r="A1344">
            <v>524845</v>
          </cell>
          <cell r="B1344" t="str">
            <v>ريم نعسان</v>
          </cell>
          <cell r="C1344" t="str">
            <v>عمر</v>
          </cell>
          <cell r="D1344" t="str">
            <v>منى</v>
          </cell>
          <cell r="E1344" t="str">
            <v>الثالثة</v>
          </cell>
        </row>
        <row r="1345">
          <cell r="A1345">
            <v>524851</v>
          </cell>
          <cell r="B1345" t="str">
            <v>ريما ديوب</v>
          </cell>
          <cell r="C1345" t="str">
            <v>اديب</v>
          </cell>
          <cell r="D1345" t="str">
            <v>مها</v>
          </cell>
          <cell r="E1345" t="str">
            <v>الثالثة</v>
          </cell>
        </row>
        <row r="1346">
          <cell r="A1346">
            <v>524857</v>
          </cell>
          <cell r="B1346" t="str">
            <v>ريموندا ابراهيم</v>
          </cell>
          <cell r="C1346" t="str">
            <v>فادي</v>
          </cell>
          <cell r="D1346" t="str">
            <v>نعيمة</v>
          </cell>
          <cell r="E1346" t="str">
            <v>الثانية</v>
          </cell>
        </row>
        <row r="1347">
          <cell r="A1347">
            <v>524865</v>
          </cell>
          <cell r="B1347" t="str">
            <v>زهور حريب</v>
          </cell>
          <cell r="C1347" t="str">
            <v>بشار</v>
          </cell>
          <cell r="D1347" t="str">
            <v>ميسون</v>
          </cell>
          <cell r="E1347" t="str">
            <v>الثالثة حديث</v>
          </cell>
          <cell r="F1347">
            <v>409</v>
          </cell>
          <cell r="G1347">
            <v>208</v>
          </cell>
          <cell r="J1347" t="str">
            <v>م</v>
          </cell>
        </row>
        <row r="1348">
          <cell r="A1348">
            <v>524874</v>
          </cell>
          <cell r="B1348" t="str">
            <v>زينب صالح</v>
          </cell>
          <cell r="C1348" t="str">
            <v>هلال</v>
          </cell>
          <cell r="D1348" t="str">
            <v>حوريه</v>
          </cell>
          <cell r="E1348" t="str">
            <v>الثانية</v>
          </cell>
          <cell r="J1348" t="str">
            <v>مستنفذ فصل اول 2024-2025</v>
          </cell>
        </row>
        <row r="1349">
          <cell r="A1349">
            <v>524878</v>
          </cell>
          <cell r="B1349" t="str">
            <v>زينب علي</v>
          </cell>
          <cell r="C1349" t="str">
            <v>علي</v>
          </cell>
          <cell r="D1349" t="str">
            <v>مها</v>
          </cell>
          <cell r="E1349" t="str">
            <v>الثانية</v>
          </cell>
        </row>
        <row r="1350">
          <cell r="A1350">
            <v>524880</v>
          </cell>
          <cell r="B1350" t="str">
            <v>زينب محمود</v>
          </cell>
          <cell r="C1350" t="str">
            <v>محمد</v>
          </cell>
          <cell r="D1350" t="str">
            <v>عفاف</v>
          </cell>
          <cell r="E1350" t="str">
            <v>الثانية</v>
          </cell>
          <cell r="J1350" t="str">
            <v>مستنفذ فصل اول 2024-2025</v>
          </cell>
        </row>
        <row r="1351">
          <cell r="A1351">
            <v>524882</v>
          </cell>
          <cell r="B1351" t="str">
            <v>زينة محمد</v>
          </cell>
          <cell r="C1351" t="str">
            <v>محمد</v>
          </cell>
          <cell r="D1351" t="str">
            <v>فيروز</v>
          </cell>
          <cell r="E1351" t="str">
            <v>الثالثة</v>
          </cell>
        </row>
        <row r="1352">
          <cell r="A1352">
            <v>524884</v>
          </cell>
          <cell r="B1352" t="str">
            <v>ساجده زغلول</v>
          </cell>
          <cell r="C1352" t="str">
            <v>نور الدين</v>
          </cell>
          <cell r="D1352" t="str">
            <v>صفا</v>
          </cell>
          <cell r="E1352" t="str">
            <v>الثالثة</v>
          </cell>
          <cell r="J1352" t="str">
            <v>مستنفذ فصل اول 2024-2025</v>
          </cell>
        </row>
        <row r="1353">
          <cell r="A1353">
            <v>524885</v>
          </cell>
          <cell r="B1353" t="str">
            <v>سارا القطيفاني</v>
          </cell>
          <cell r="C1353" t="str">
            <v>محمدغياث</v>
          </cell>
          <cell r="D1353" t="str">
            <v>راويه</v>
          </cell>
          <cell r="E1353" t="str">
            <v>الرابعة حديث</v>
          </cell>
          <cell r="F1353">
            <v>609</v>
          </cell>
          <cell r="G1353">
            <v>204</v>
          </cell>
          <cell r="J1353" t="str">
            <v>م</v>
          </cell>
        </row>
        <row r="1354">
          <cell r="A1354">
            <v>524892</v>
          </cell>
          <cell r="B1354" t="str">
            <v>ساره شحرور</v>
          </cell>
          <cell r="C1354" t="str">
            <v>زكي</v>
          </cell>
          <cell r="D1354" t="str">
            <v>وفاء</v>
          </cell>
          <cell r="E1354" t="str">
            <v>الثالثة</v>
          </cell>
          <cell r="J1354" t="str">
            <v>مستنفذ فصل اول 2024-2025</v>
          </cell>
        </row>
        <row r="1355">
          <cell r="A1355">
            <v>524893</v>
          </cell>
          <cell r="B1355" t="str">
            <v>ساره عوض</v>
          </cell>
          <cell r="C1355" t="str">
            <v>محمد</v>
          </cell>
          <cell r="D1355" t="str">
            <v>منتهى</v>
          </cell>
          <cell r="E1355" t="str">
            <v>الثالثة</v>
          </cell>
        </row>
        <row r="1356">
          <cell r="A1356">
            <v>524895</v>
          </cell>
          <cell r="B1356" t="str">
            <v>سارية المليجي</v>
          </cell>
          <cell r="C1356" t="str">
            <v>يحيى</v>
          </cell>
          <cell r="D1356" t="str">
            <v>هيام</v>
          </cell>
          <cell r="E1356" t="str">
            <v>الثالثة</v>
          </cell>
        </row>
        <row r="1357">
          <cell r="A1357">
            <v>524903</v>
          </cell>
          <cell r="B1357" t="str">
            <v>ساندي خنسه</v>
          </cell>
          <cell r="C1357" t="str">
            <v>محمد</v>
          </cell>
          <cell r="D1357" t="str">
            <v>ليبيا</v>
          </cell>
          <cell r="E1357" t="str">
            <v>الثانية</v>
          </cell>
          <cell r="J1357" t="str">
            <v>مستنفذ</v>
          </cell>
        </row>
        <row r="1358">
          <cell r="A1358">
            <v>524910</v>
          </cell>
          <cell r="B1358" t="str">
            <v>سراء محمد</v>
          </cell>
          <cell r="C1358" t="str">
            <v>نهاد</v>
          </cell>
          <cell r="D1358" t="str">
            <v>فدوى</v>
          </cell>
          <cell r="E1358" t="str">
            <v>الثالثة</v>
          </cell>
          <cell r="J1358" t="str">
            <v>مستنفذ فصل اول 2024-2025</v>
          </cell>
        </row>
        <row r="1359">
          <cell r="A1359">
            <v>524912</v>
          </cell>
          <cell r="B1359" t="str">
            <v>سعاد الحاج سعيد</v>
          </cell>
          <cell r="C1359" t="str">
            <v>محي الدين</v>
          </cell>
          <cell r="D1359" t="str">
            <v>ليلى</v>
          </cell>
          <cell r="E1359" t="str">
            <v>الرابعة حديث</v>
          </cell>
          <cell r="F1359">
            <v>506</v>
          </cell>
          <cell r="G1359">
            <v>509</v>
          </cell>
          <cell r="H1359">
            <v>609</v>
          </cell>
          <cell r="I1359">
            <v>406</v>
          </cell>
          <cell r="J1359" t="str">
            <v>م</v>
          </cell>
        </row>
        <row r="1360">
          <cell r="A1360">
            <v>524923</v>
          </cell>
          <cell r="B1360" t="str">
            <v>سلام السليمان</v>
          </cell>
          <cell r="C1360" t="str">
            <v>حسن</v>
          </cell>
          <cell r="D1360" t="str">
            <v>سميعه</v>
          </cell>
          <cell r="E1360" t="str">
            <v>الثالثة</v>
          </cell>
        </row>
        <row r="1361">
          <cell r="A1361">
            <v>524924</v>
          </cell>
          <cell r="B1361" t="str">
            <v>سلام حموي</v>
          </cell>
          <cell r="C1361" t="str">
            <v>سائد</v>
          </cell>
          <cell r="D1361" t="str">
            <v>ساميا</v>
          </cell>
          <cell r="E1361" t="str">
            <v>الثالثة</v>
          </cell>
          <cell r="J1361" t="str">
            <v>مستنفذ فصل اول 2024-2025</v>
          </cell>
        </row>
        <row r="1362">
          <cell r="A1362">
            <v>524929</v>
          </cell>
          <cell r="B1362" t="str">
            <v>سلفانا كرباج</v>
          </cell>
          <cell r="C1362" t="str">
            <v>ابراهيم</v>
          </cell>
          <cell r="D1362" t="str">
            <v>سعاد</v>
          </cell>
          <cell r="E1362" t="str">
            <v>الثالثة</v>
          </cell>
        </row>
        <row r="1363">
          <cell r="A1363">
            <v>524930</v>
          </cell>
          <cell r="B1363" t="str">
            <v>سلمى القصاب</v>
          </cell>
          <cell r="C1363" t="str">
            <v>محمد جمال</v>
          </cell>
          <cell r="D1363" t="str">
            <v>ندا</v>
          </cell>
          <cell r="E1363" t="str">
            <v>الثالثة</v>
          </cell>
        </row>
        <row r="1364">
          <cell r="A1364">
            <v>524932</v>
          </cell>
          <cell r="B1364" t="str">
            <v>سلوى العرنوس</v>
          </cell>
          <cell r="C1364" t="str">
            <v>طه</v>
          </cell>
          <cell r="D1364" t="str">
            <v>بديعه</v>
          </cell>
          <cell r="E1364" t="str">
            <v>الثالثة</v>
          </cell>
        </row>
        <row r="1365">
          <cell r="A1365">
            <v>524942</v>
          </cell>
          <cell r="B1365" t="str">
            <v>سماح محاميد</v>
          </cell>
          <cell r="C1365" t="str">
            <v>حمودة</v>
          </cell>
          <cell r="D1365" t="str">
            <v>هند</v>
          </cell>
          <cell r="E1365" t="str">
            <v>الثالثة</v>
          </cell>
          <cell r="J1365" t="str">
            <v>مستنفذ فصل اول 2024-2025</v>
          </cell>
        </row>
        <row r="1366">
          <cell r="A1366">
            <v>524963</v>
          </cell>
          <cell r="B1366" t="str">
            <v xml:space="preserve">سندس مشمش </v>
          </cell>
          <cell r="C1366" t="str">
            <v>عمار</v>
          </cell>
          <cell r="E1366" t="str">
            <v>الثانية</v>
          </cell>
          <cell r="J1366" t="str">
            <v>مستنفذ فصل اول 2024-2025</v>
          </cell>
        </row>
        <row r="1367">
          <cell r="A1367">
            <v>524964</v>
          </cell>
          <cell r="B1367" t="str">
            <v>سها حداد</v>
          </cell>
          <cell r="C1367" t="str">
            <v>بشير</v>
          </cell>
          <cell r="D1367" t="str">
            <v>نبيله</v>
          </cell>
          <cell r="E1367" t="str">
            <v>الثالثة</v>
          </cell>
        </row>
        <row r="1368">
          <cell r="A1368">
            <v>524965</v>
          </cell>
          <cell r="B1368" t="str">
            <v>سهى ابوحلا</v>
          </cell>
          <cell r="C1368" t="str">
            <v>نايف</v>
          </cell>
          <cell r="D1368" t="str">
            <v>ورد</v>
          </cell>
          <cell r="E1368" t="str">
            <v>الثالثة حديث</v>
          </cell>
          <cell r="F1368">
            <v>307</v>
          </cell>
          <cell r="G1368">
            <v>406</v>
          </cell>
          <cell r="H1368">
            <v>103</v>
          </cell>
          <cell r="I1368">
            <v>207</v>
          </cell>
          <cell r="J1368" t="str">
            <v>م</v>
          </cell>
        </row>
        <row r="1369">
          <cell r="A1369">
            <v>524967</v>
          </cell>
          <cell r="B1369" t="str">
            <v>سهير عباس</v>
          </cell>
          <cell r="C1369" t="str">
            <v>عدنان</v>
          </cell>
          <cell r="D1369" t="str">
            <v>اسمهان</v>
          </cell>
          <cell r="E1369" t="str">
            <v>الثالثة</v>
          </cell>
        </row>
        <row r="1370">
          <cell r="A1370">
            <v>524979</v>
          </cell>
          <cell r="B1370" t="str">
            <v>سوسن جوهره</v>
          </cell>
          <cell r="C1370" t="str">
            <v>سلمان</v>
          </cell>
          <cell r="D1370" t="str">
            <v>زريفه</v>
          </cell>
          <cell r="E1370" t="str">
            <v>الثالثة</v>
          </cell>
        </row>
        <row r="1371">
          <cell r="A1371">
            <v>524995</v>
          </cell>
          <cell r="B1371" t="str">
            <v>شذى شموط</v>
          </cell>
          <cell r="C1371" t="str">
            <v>محمدفايز</v>
          </cell>
          <cell r="D1371" t="str">
            <v>هناده</v>
          </cell>
          <cell r="E1371" t="str">
            <v>الثالثة</v>
          </cell>
        </row>
        <row r="1372">
          <cell r="A1372">
            <v>525007</v>
          </cell>
          <cell r="B1372" t="str">
            <v>صبا سلمان</v>
          </cell>
          <cell r="C1372" t="str">
            <v>كفاح</v>
          </cell>
          <cell r="D1372" t="str">
            <v>منال</v>
          </cell>
          <cell r="E1372" t="str">
            <v>الثالثة</v>
          </cell>
        </row>
        <row r="1373">
          <cell r="A1373">
            <v>525008</v>
          </cell>
          <cell r="B1373" t="str">
            <v>صباح التيناوي</v>
          </cell>
          <cell r="C1373" t="str">
            <v>محمدعلي</v>
          </cell>
          <cell r="D1373" t="str">
            <v>حليمه</v>
          </cell>
          <cell r="E1373" t="str">
            <v>الثالثة</v>
          </cell>
        </row>
        <row r="1374">
          <cell r="A1374">
            <v>525016</v>
          </cell>
          <cell r="B1374" t="str">
            <v>صفاء القويدر</v>
          </cell>
          <cell r="C1374" t="str">
            <v>اسماعيل</v>
          </cell>
          <cell r="D1374" t="str">
            <v>فايزة</v>
          </cell>
          <cell r="E1374" t="str">
            <v>الثالثة</v>
          </cell>
        </row>
        <row r="1375">
          <cell r="A1375">
            <v>525023</v>
          </cell>
          <cell r="B1375" t="str">
            <v>صفيه جاموس</v>
          </cell>
          <cell r="C1375" t="str">
            <v>عمر</v>
          </cell>
          <cell r="D1375" t="str">
            <v>تبارك</v>
          </cell>
          <cell r="E1375" t="str">
            <v>الرابعة حديث</v>
          </cell>
          <cell r="F1375">
            <v>507</v>
          </cell>
          <cell r="G1375">
            <v>509</v>
          </cell>
          <cell r="H1375">
            <v>609</v>
          </cell>
          <cell r="I1375">
            <v>204</v>
          </cell>
          <cell r="J1375" t="str">
            <v>م</v>
          </cell>
        </row>
        <row r="1376">
          <cell r="A1376">
            <v>525025</v>
          </cell>
          <cell r="B1376" t="str">
            <v>ضحى الحمصي</v>
          </cell>
          <cell r="C1376" t="str">
            <v>غسان</v>
          </cell>
          <cell r="D1376" t="str">
            <v>خانم</v>
          </cell>
          <cell r="E1376" t="str">
            <v>الثانية</v>
          </cell>
          <cell r="J1376" t="str">
            <v>مستنفذ</v>
          </cell>
        </row>
        <row r="1377">
          <cell r="A1377">
            <v>525026</v>
          </cell>
          <cell r="B1377" t="str">
            <v>ضحى الصاحب</v>
          </cell>
          <cell r="C1377" t="str">
            <v>يحيى صباح الدين</v>
          </cell>
          <cell r="D1377" t="str">
            <v>نوال</v>
          </cell>
          <cell r="E1377" t="str">
            <v>الثالثة</v>
          </cell>
        </row>
        <row r="1378">
          <cell r="A1378">
            <v>525027</v>
          </cell>
          <cell r="B1378" t="str">
            <v>ضحى النصيرات</v>
          </cell>
          <cell r="C1378" t="str">
            <v>خالد</v>
          </cell>
          <cell r="D1378" t="str">
            <v>نصرة</v>
          </cell>
          <cell r="E1378" t="str">
            <v>الرابعة حديث</v>
          </cell>
          <cell r="F1378">
            <v>609</v>
          </cell>
          <cell r="G1378">
            <v>307</v>
          </cell>
          <cell r="H1378">
            <v>408</v>
          </cell>
          <cell r="I1378">
            <v>104</v>
          </cell>
          <cell r="J1378" t="str">
            <v>م</v>
          </cell>
        </row>
        <row r="1379">
          <cell r="A1379">
            <v>525028</v>
          </cell>
          <cell r="B1379" t="str">
            <v>ضحى عباس</v>
          </cell>
          <cell r="C1379" t="str">
            <v>محمد</v>
          </cell>
          <cell r="D1379" t="str">
            <v>حلوه</v>
          </cell>
          <cell r="E1379" t="str">
            <v>الثانية</v>
          </cell>
          <cell r="J1379" t="str">
            <v>مستنفذ فصل اول 2024-2025</v>
          </cell>
        </row>
        <row r="1380">
          <cell r="A1380">
            <v>525034</v>
          </cell>
          <cell r="B1380" t="str">
            <v>عائده صالح</v>
          </cell>
          <cell r="C1380" t="str">
            <v>صالح</v>
          </cell>
          <cell r="D1380" t="str">
            <v>اميره</v>
          </cell>
          <cell r="E1380" t="str">
            <v>الثانية</v>
          </cell>
        </row>
        <row r="1381">
          <cell r="A1381">
            <v>525037</v>
          </cell>
          <cell r="B1381" t="str">
            <v>عائشه الغاوي</v>
          </cell>
          <cell r="C1381" t="str">
            <v>صلاح</v>
          </cell>
          <cell r="D1381" t="str">
            <v>خديجه</v>
          </cell>
          <cell r="E1381" t="str">
            <v>الثالثة</v>
          </cell>
          <cell r="J1381" t="str">
            <v>مستنفذ فصل اول 2024-2025</v>
          </cell>
        </row>
        <row r="1382">
          <cell r="A1382">
            <v>525039</v>
          </cell>
          <cell r="B1382" t="str">
            <v>عالية الحبال</v>
          </cell>
          <cell r="C1382" t="str">
            <v>محمدنورالدين</v>
          </cell>
          <cell r="D1382" t="str">
            <v>هدى</v>
          </cell>
          <cell r="E1382" t="str">
            <v>الثانية</v>
          </cell>
          <cell r="J1382" t="str">
            <v>مستنفذ فصل اول 2024-2025</v>
          </cell>
        </row>
        <row r="1383">
          <cell r="A1383">
            <v>525049</v>
          </cell>
          <cell r="B1383" t="str">
            <v>عبير النمر</v>
          </cell>
          <cell r="C1383" t="str">
            <v>صالح</v>
          </cell>
          <cell r="D1383" t="str">
            <v>سهام</v>
          </cell>
          <cell r="E1383" t="str">
            <v>الثالثة</v>
          </cell>
        </row>
        <row r="1384">
          <cell r="A1384">
            <v>525057</v>
          </cell>
          <cell r="B1384" t="str">
            <v>عبير عباس</v>
          </cell>
          <cell r="C1384" t="str">
            <v>يوسف</v>
          </cell>
          <cell r="D1384" t="str">
            <v>حليمه</v>
          </cell>
          <cell r="E1384" t="str">
            <v>الثانية</v>
          </cell>
        </row>
        <row r="1385">
          <cell r="A1385">
            <v>525063</v>
          </cell>
          <cell r="B1385" t="str">
            <v>عزيزة الخطيب</v>
          </cell>
          <cell r="C1385" t="str">
            <v>علي</v>
          </cell>
          <cell r="D1385" t="str">
            <v>مريم</v>
          </cell>
          <cell r="E1385" t="str">
            <v>الثالثة</v>
          </cell>
        </row>
        <row r="1386">
          <cell r="A1386">
            <v>525070</v>
          </cell>
          <cell r="B1386" t="str">
            <v>عفراء بالي</v>
          </cell>
          <cell r="C1386" t="str">
            <v>سميح</v>
          </cell>
          <cell r="D1386" t="str">
            <v>نجاه</v>
          </cell>
          <cell r="E1386" t="str">
            <v>الثالثة</v>
          </cell>
        </row>
        <row r="1387">
          <cell r="A1387">
            <v>525071</v>
          </cell>
          <cell r="B1387" t="str">
            <v>عفراء عبدربو</v>
          </cell>
          <cell r="C1387" t="str">
            <v>ابراهيم</v>
          </cell>
          <cell r="D1387" t="str">
            <v>فاديه</v>
          </cell>
          <cell r="E1387" t="str">
            <v>الثالثة</v>
          </cell>
        </row>
        <row r="1388">
          <cell r="A1388">
            <v>525076</v>
          </cell>
          <cell r="B1388" t="str">
            <v>علا المصري</v>
          </cell>
          <cell r="C1388" t="str">
            <v>عبد الهادي</v>
          </cell>
          <cell r="D1388" t="str">
            <v>يسرى</v>
          </cell>
          <cell r="E1388" t="str">
            <v>الثالثة</v>
          </cell>
        </row>
        <row r="1389">
          <cell r="A1389">
            <v>525084</v>
          </cell>
          <cell r="B1389" t="str">
            <v>علا سلمون</v>
          </cell>
          <cell r="C1389" t="str">
            <v>عيدو</v>
          </cell>
          <cell r="D1389" t="str">
            <v>سهام</v>
          </cell>
          <cell r="E1389" t="str">
            <v>الثالثة</v>
          </cell>
        </row>
        <row r="1390">
          <cell r="A1390">
            <v>525093</v>
          </cell>
          <cell r="B1390" t="str">
            <v>عليا محمدعلي</v>
          </cell>
          <cell r="C1390" t="str">
            <v>غسان</v>
          </cell>
          <cell r="D1390" t="str">
            <v>رانيا</v>
          </cell>
          <cell r="E1390" t="str">
            <v>الثالثة</v>
          </cell>
        </row>
        <row r="1391">
          <cell r="A1391">
            <v>525101</v>
          </cell>
          <cell r="B1391" t="str">
            <v>غالية الاغواني</v>
          </cell>
          <cell r="C1391" t="str">
            <v>محمدفهد</v>
          </cell>
          <cell r="D1391" t="str">
            <v>اميره</v>
          </cell>
          <cell r="E1391" t="str">
            <v>الرابعة حديث</v>
          </cell>
          <cell r="F1391">
            <v>509</v>
          </cell>
          <cell r="G1391">
            <v>606</v>
          </cell>
          <cell r="H1391">
            <v>609</v>
          </cell>
          <cell r="I1391">
            <v>204</v>
          </cell>
          <cell r="J1391" t="str">
            <v>م</v>
          </cell>
        </row>
        <row r="1392">
          <cell r="A1392">
            <v>525104</v>
          </cell>
          <cell r="B1392" t="str">
            <v>غاليه حكيم</v>
          </cell>
          <cell r="C1392" t="str">
            <v>هيثم</v>
          </cell>
          <cell r="D1392" t="str">
            <v>ناجيه</v>
          </cell>
          <cell r="E1392" t="str">
            <v>الثالثة</v>
          </cell>
        </row>
        <row r="1393">
          <cell r="A1393">
            <v>525110</v>
          </cell>
          <cell r="B1393" t="str">
            <v>غزل الفاعوري</v>
          </cell>
          <cell r="C1393" t="str">
            <v>نايف</v>
          </cell>
          <cell r="D1393" t="str">
            <v>نجلاء</v>
          </cell>
          <cell r="E1393" t="str">
            <v>الثانية</v>
          </cell>
          <cell r="J1393" t="str">
            <v>مستنفذ فصل اول 2024-2025</v>
          </cell>
        </row>
        <row r="1394">
          <cell r="A1394">
            <v>525113</v>
          </cell>
          <cell r="B1394" t="str">
            <v>غصون ابوكيف</v>
          </cell>
          <cell r="C1394" t="str">
            <v>محمد صياح</v>
          </cell>
          <cell r="D1394" t="str">
            <v>هنادة</v>
          </cell>
          <cell r="E1394" t="str">
            <v>الثانية</v>
          </cell>
          <cell r="J1394" t="str">
            <v>مستنفذ فصل اول 2024-2025</v>
          </cell>
        </row>
        <row r="1395">
          <cell r="A1395">
            <v>525117</v>
          </cell>
          <cell r="B1395" t="str">
            <v>غصون فرهود</v>
          </cell>
          <cell r="C1395" t="str">
            <v>علي</v>
          </cell>
          <cell r="D1395" t="str">
            <v>اميره</v>
          </cell>
          <cell r="E1395" t="str">
            <v>الثالثة</v>
          </cell>
        </row>
        <row r="1396">
          <cell r="A1396">
            <v>525121</v>
          </cell>
          <cell r="B1396" t="str">
            <v>غفران الحاج</v>
          </cell>
          <cell r="C1396" t="str">
            <v>عبد العزيز</v>
          </cell>
          <cell r="D1396" t="str">
            <v>خوله</v>
          </cell>
          <cell r="E1396" t="str">
            <v>الثالثة</v>
          </cell>
        </row>
        <row r="1397">
          <cell r="A1397">
            <v>525125</v>
          </cell>
          <cell r="B1397" t="str">
            <v>غفران قرطه</v>
          </cell>
          <cell r="C1397" t="str">
            <v>هيثم</v>
          </cell>
          <cell r="D1397" t="str">
            <v>اتحاد</v>
          </cell>
          <cell r="E1397" t="str">
            <v>الثالثة</v>
          </cell>
        </row>
        <row r="1398">
          <cell r="A1398">
            <v>525126</v>
          </cell>
          <cell r="B1398" t="str">
            <v>غناء عبدالله</v>
          </cell>
          <cell r="C1398" t="str">
            <v>أيمن</v>
          </cell>
          <cell r="D1398" t="str">
            <v>رجاء</v>
          </cell>
          <cell r="E1398" t="str">
            <v>الثانية</v>
          </cell>
          <cell r="J1398" t="str">
            <v>مستنفذ فصل اول 2024-2025</v>
          </cell>
        </row>
        <row r="1399">
          <cell r="A1399">
            <v>525131</v>
          </cell>
          <cell r="B1399" t="str">
            <v>غيداء الطحان</v>
          </cell>
          <cell r="C1399" t="str">
            <v>عارف</v>
          </cell>
          <cell r="D1399" t="str">
            <v>فيحاء</v>
          </cell>
          <cell r="E1399" t="str">
            <v>الثالثة</v>
          </cell>
          <cell r="J1399" t="str">
            <v>مستنفذ فصل ثاني 2023-2024</v>
          </cell>
        </row>
        <row r="1400">
          <cell r="A1400">
            <v>525142</v>
          </cell>
          <cell r="B1400" t="str">
            <v>فاديه عباس</v>
          </cell>
          <cell r="C1400" t="str">
            <v>كمال</v>
          </cell>
          <cell r="D1400" t="str">
            <v>خديجه</v>
          </cell>
          <cell r="E1400" t="str">
            <v>الثالثة</v>
          </cell>
        </row>
        <row r="1401">
          <cell r="A1401">
            <v>525143</v>
          </cell>
          <cell r="B1401" t="str">
            <v>فاطمة الخلف</v>
          </cell>
          <cell r="C1401" t="str">
            <v>وليد</v>
          </cell>
          <cell r="D1401" t="str">
            <v>غازيه</v>
          </cell>
          <cell r="E1401" t="str">
            <v>الثالثة</v>
          </cell>
        </row>
        <row r="1402">
          <cell r="A1402">
            <v>525146</v>
          </cell>
          <cell r="B1402" t="str">
            <v>فاطمة العلي</v>
          </cell>
          <cell r="C1402" t="str">
            <v>خليل</v>
          </cell>
          <cell r="D1402" t="str">
            <v>فضيلة</v>
          </cell>
          <cell r="E1402" t="str">
            <v>الرابعة حديث</v>
          </cell>
          <cell r="F1402">
            <v>507</v>
          </cell>
          <cell r="J1402" t="str">
            <v>م</v>
          </cell>
        </row>
        <row r="1403">
          <cell r="A1403">
            <v>525160</v>
          </cell>
          <cell r="B1403" t="str">
            <v>فاطمه حيدر</v>
          </cell>
          <cell r="C1403" t="str">
            <v>ممدوح</v>
          </cell>
          <cell r="D1403" t="str">
            <v>زكيه</v>
          </cell>
          <cell r="E1403" t="str">
            <v>الرابعة حديث</v>
          </cell>
          <cell r="J1403" t="str">
            <v>نا</v>
          </cell>
        </row>
        <row r="1404">
          <cell r="A1404">
            <v>525162</v>
          </cell>
          <cell r="B1404" t="str">
            <v>فاطمه ريحان</v>
          </cell>
          <cell r="C1404" t="str">
            <v>نذير</v>
          </cell>
          <cell r="D1404" t="str">
            <v>عطاف</v>
          </cell>
          <cell r="E1404" t="str">
            <v>الثالثة</v>
          </cell>
        </row>
        <row r="1405">
          <cell r="A1405">
            <v>525170</v>
          </cell>
          <cell r="B1405" t="str">
            <v>فداء خضور</v>
          </cell>
          <cell r="C1405" t="str">
            <v>محمود</v>
          </cell>
          <cell r="D1405" t="str">
            <v>رئيفه</v>
          </cell>
          <cell r="E1405" t="str">
            <v>الثانية</v>
          </cell>
        </row>
        <row r="1406">
          <cell r="A1406">
            <v>525173</v>
          </cell>
          <cell r="B1406" t="str">
            <v>فرح الدعاس</v>
          </cell>
          <cell r="C1406" t="str">
            <v>زياد</v>
          </cell>
          <cell r="D1406" t="str">
            <v>نعمات</v>
          </cell>
          <cell r="E1406" t="str">
            <v>الرابعة حديث</v>
          </cell>
          <cell r="F1406">
            <v>606</v>
          </cell>
          <cell r="G1406">
            <v>609</v>
          </cell>
          <cell r="H1406">
            <v>406</v>
          </cell>
          <cell r="J1406" t="str">
            <v>م</v>
          </cell>
        </row>
        <row r="1407">
          <cell r="A1407">
            <v>525184</v>
          </cell>
          <cell r="B1407" t="str">
            <v>فضه الاشقر</v>
          </cell>
          <cell r="C1407" t="str">
            <v>يحيى</v>
          </cell>
          <cell r="D1407" t="str">
            <v>رزان</v>
          </cell>
          <cell r="E1407" t="str">
            <v>الثالثة</v>
          </cell>
        </row>
        <row r="1408">
          <cell r="A1408">
            <v>525190</v>
          </cell>
          <cell r="B1408" t="str">
            <v>كارلا سليق</v>
          </cell>
          <cell r="C1408" t="str">
            <v>احمد بلال</v>
          </cell>
          <cell r="D1408" t="str">
            <v>سميره</v>
          </cell>
          <cell r="E1408" t="str">
            <v>الثالثة</v>
          </cell>
        </row>
        <row r="1409">
          <cell r="A1409">
            <v>525191</v>
          </cell>
          <cell r="B1409" t="str">
            <v>كارولين محفوض</v>
          </cell>
          <cell r="C1409" t="str">
            <v>رامز</v>
          </cell>
          <cell r="D1409" t="str">
            <v>رائده</v>
          </cell>
          <cell r="E1409" t="str">
            <v>الثالثة حديث</v>
          </cell>
          <cell r="F1409">
            <v>406</v>
          </cell>
          <cell r="G1409">
            <v>104</v>
          </cell>
          <cell r="J1409" t="str">
            <v>م</v>
          </cell>
        </row>
        <row r="1410">
          <cell r="A1410">
            <v>525200</v>
          </cell>
          <cell r="B1410" t="str">
            <v>كوثر الجباعي</v>
          </cell>
          <cell r="C1410" t="str">
            <v>محمود</v>
          </cell>
          <cell r="D1410" t="str">
            <v>فاطمه</v>
          </cell>
          <cell r="E1410" t="str">
            <v>الثانية</v>
          </cell>
          <cell r="J1410" t="str">
            <v>مستنفذ فصل اول 2024-2025</v>
          </cell>
        </row>
        <row r="1411">
          <cell r="A1411">
            <v>525209</v>
          </cell>
          <cell r="B1411" t="str">
            <v>لبنى العبد الرزاق</v>
          </cell>
          <cell r="C1411" t="str">
            <v>محمد</v>
          </cell>
          <cell r="D1411" t="str">
            <v>انعام</v>
          </cell>
          <cell r="E1411" t="str">
            <v>الرابعة حديث</v>
          </cell>
          <cell r="F1411">
            <v>609</v>
          </cell>
          <cell r="G1411">
            <v>205</v>
          </cell>
          <cell r="J1411" t="str">
            <v>م</v>
          </cell>
        </row>
        <row r="1412">
          <cell r="A1412">
            <v>525212</v>
          </cell>
          <cell r="B1412" t="str">
            <v>لجين عبيسي</v>
          </cell>
          <cell r="C1412" t="str">
            <v>محمدنبيل</v>
          </cell>
          <cell r="D1412" t="str">
            <v>سمر</v>
          </cell>
          <cell r="E1412" t="str">
            <v>الثالثة</v>
          </cell>
        </row>
        <row r="1413">
          <cell r="A1413">
            <v>525225</v>
          </cell>
          <cell r="B1413" t="str">
            <v>لمى مصطفى</v>
          </cell>
          <cell r="C1413" t="str">
            <v>علي</v>
          </cell>
          <cell r="D1413" t="str">
            <v>يمان</v>
          </cell>
          <cell r="E1413" t="str">
            <v>الثالثة حديث</v>
          </cell>
          <cell r="F1413">
            <v>308</v>
          </cell>
          <cell r="G1413">
            <v>403</v>
          </cell>
          <cell r="H1413">
            <v>406</v>
          </cell>
          <cell r="I1413">
            <v>408</v>
          </cell>
          <cell r="J1413" t="str">
            <v>م</v>
          </cell>
        </row>
        <row r="1414">
          <cell r="A1414">
            <v>525228</v>
          </cell>
          <cell r="B1414" t="str">
            <v>لميس الفارس</v>
          </cell>
          <cell r="C1414" t="str">
            <v>علي</v>
          </cell>
          <cell r="D1414" t="str">
            <v>نجاح</v>
          </cell>
          <cell r="E1414" t="str">
            <v>الثالثة</v>
          </cell>
        </row>
        <row r="1415">
          <cell r="A1415">
            <v>525239</v>
          </cell>
          <cell r="B1415" t="str">
            <v>ليلى فرج</v>
          </cell>
          <cell r="C1415" t="str">
            <v>جادالله</v>
          </cell>
          <cell r="D1415" t="str">
            <v>نايفة</v>
          </cell>
          <cell r="E1415" t="str">
            <v>الثالثة</v>
          </cell>
        </row>
        <row r="1416">
          <cell r="A1416">
            <v>525241</v>
          </cell>
          <cell r="B1416" t="str">
            <v>ليليان خضر</v>
          </cell>
          <cell r="C1416" t="str">
            <v>طلال</v>
          </cell>
          <cell r="D1416" t="str">
            <v>عبير</v>
          </cell>
          <cell r="E1416" t="str">
            <v>الثانية</v>
          </cell>
          <cell r="J1416" t="str">
            <v>مستنفذ فصل اول 2024-2025</v>
          </cell>
        </row>
        <row r="1417">
          <cell r="A1417">
            <v>525248</v>
          </cell>
          <cell r="B1417" t="str">
            <v>لينا الطحان</v>
          </cell>
          <cell r="C1417" t="str">
            <v>هشام</v>
          </cell>
          <cell r="D1417" t="str">
            <v>ابتسام</v>
          </cell>
          <cell r="E1417" t="str">
            <v>الثانية</v>
          </cell>
        </row>
        <row r="1418">
          <cell r="A1418">
            <v>525256</v>
          </cell>
          <cell r="B1418" t="str">
            <v>لينا حسين</v>
          </cell>
          <cell r="C1418" t="str">
            <v>احمد</v>
          </cell>
          <cell r="D1418" t="str">
            <v>زكيه</v>
          </cell>
          <cell r="E1418" t="str">
            <v>الثانية</v>
          </cell>
        </row>
        <row r="1419">
          <cell r="A1419">
            <v>525257</v>
          </cell>
          <cell r="B1419" t="str">
            <v>لينا عدله</v>
          </cell>
          <cell r="C1419" t="str">
            <v>حسني</v>
          </cell>
          <cell r="D1419" t="str">
            <v>نزها</v>
          </cell>
          <cell r="E1419" t="str">
            <v>الثانية</v>
          </cell>
        </row>
        <row r="1420">
          <cell r="A1420">
            <v>525265</v>
          </cell>
          <cell r="B1420" t="str">
            <v>مادلين زهرالدين</v>
          </cell>
          <cell r="C1420" t="str">
            <v>نزار</v>
          </cell>
          <cell r="D1420" t="str">
            <v>ايمان</v>
          </cell>
          <cell r="E1420" t="str">
            <v>الثالثة</v>
          </cell>
        </row>
        <row r="1421">
          <cell r="A1421">
            <v>525268</v>
          </cell>
          <cell r="B1421" t="str">
            <v>ماري الأحمر</v>
          </cell>
          <cell r="C1421" t="str">
            <v>مطانيوس</v>
          </cell>
          <cell r="D1421" t="str">
            <v>زهوة</v>
          </cell>
          <cell r="E1421" t="str">
            <v>الثالثة</v>
          </cell>
        </row>
        <row r="1422">
          <cell r="A1422">
            <v>525306</v>
          </cell>
          <cell r="B1422" t="str">
            <v>مرح علي</v>
          </cell>
          <cell r="C1422" t="str">
            <v>زين</v>
          </cell>
          <cell r="D1422" t="str">
            <v>نهله</v>
          </cell>
          <cell r="E1422" t="str">
            <v>الثانية</v>
          </cell>
        </row>
        <row r="1423">
          <cell r="A1423">
            <v>525311</v>
          </cell>
          <cell r="B1423" t="str">
            <v>مروة السعيد</v>
          </cell>
          <cell r="C1423" t="str">
            <v>غزوان</v>
          </cell>
          <cell r="D1423" t="str">
            <v>حميده</v>
          </cell>
          <cell r="E1423" t="str">
            <v>الثانية</v>
          </cell>
        </row>
        <row r="1424">
          <cell r="A1424">
            <v>525318</v>
          </cell>
          <cell r="B1424" t="str">
            <v>مروه الباكير</v>
          </cell>
          <cell r="C1424" t="str">
            <v>محمد</v>
          </cell>
          <cell r="D1424" t="str">
            <v>ربيعه</v>
          </cell>
          <cell r="E1424" t="str">
            <v>الثانية</v>
          </cell>
          <cell r="J1424" t="str">
            <v>مستنفذ فصل اول 2024-2025</v>
          </cell>
        </row>
        <row r="1425">
          <cell r="A1425">
            <v>525322</v>
          </cell>
          <cell r="B1425" t="str">
            <v>مروه حريري</v>
          </cell>
          <cell r="C1425" t="str">
            <v>كامل</v>
          </cell>
          <cell r="D1425" t="str">
            <v>سعاد</v>
          </cell>
          <cell r="E1425" t="str">
            <v>الثالثة</v>
          </cell>
        </row>
        <row r="1426">
          <cell r="A1426">
            <v>525330</v>
          </cell>
          <cell r="B1426" t="str">
            <v>مريم الشيخ</v>
          </cell>
          <cell r="C1426" t="str">
            <v>علي</v>
          </cell>
          <cell r="D1426" t="str">
            <v>زينب</v>
          </cell>
          <cell r="E1426" t="str">
            <v>الثالثة</v>
          </cell>
        </row>
        <row r="1427">
          <cell r="A1427">
            <v>525332</v>
          </cell>
          <cell r="B1427" t="str">
            <v>مريم الطويل</v>
          </cell>
          <cell r="C1427" t="str">
            <v>محمد بسام</v>
          </cell>
          <cell r="D1427" t="str">
            <v>باسمه</v>
          </cell>
          <cell r="E1427" t="str">
            <v>الثانية</v>
          </cell>
        </row>
        <row r="1428">
          <cell r="A1428">
            <v>525333</v>
          </cell>
          <cell r="B1428" t="str">
            <v>مريم العرنوس</v>
          </cell>
          <cell r="C1428" t="str">
            <v>صلاح</v>
          </cell>
          <cell r="D1428" t="str">
            <v>هديه</v>
          </cell>
          <cell r="E1428" t="str">
            <v>الثانية</v>
          </cell>
        </row>
        <row r="1429">
          <cell r="A1429">
            <v>525336</v>
          </cell>
          <cell r="B1429" t="str">
            <v>مريم جربنده</v>
          </cell>
          <cell r="C1429" t="str">
            <v>وليد</v>
          </cell>
          <cell r="D1429" t="str">
            <v>راغده</v>
          </cell>
          <cell r="E1429" t="str">
            <v>الثالثة</v>
          </cell>
        </row>
        <row r="1430">
          <cell r="A1430">
            <v>525339</v>
          </cell>
          <cell r="B1430" t="str">
            <v>مريم عمار</v>
          </cell>
          <cell r="C1430" t="str">
            <v>محمد</v>
          </cell>
          <cell r="D1430" t="str">
            <v>نجات</v>
          </cell>
          <cell r="E1430" t="str">
            <v>الثالثة</v>
          </cell>
        </row>
        <row r="1431">
          <cell r="A1431">
            <v>525343</v>
          </cell>
          <cell r="B1431" t="str">
            <v>ملاك خطاب</v>
          </cell>
          <cell r="C1431" t="str">
            <v>علي</v>
          </cell>
          <cell r="D1431" t="str">
            <v>رقيه</v>
          </cell>
          <cell r="E1431" t="str">
            <v>الثالثة</v>
          </cell>
        </row>
        <row r="1432">
          <cell r="A1432">
            <v>525344</v>
          </cell>
          <cell r="B1432" t="str">
            <v>ملداء الاخرس</v>
          </cell>
          <cell r="C1432" t="str">
            <v>اياد</v>
          </cell>
          <cell r="D1432" t="str">
            <v>جمانه</v>
          </cell>
          <cell r="E1432" t="str">
            <v>الثالثة</v>
          </cell>
        </row>
        <row r="1433">
          <cell r="A1433">
            <v>525349</v>
          </cell>
          <cell r="B1433" t="str">
            <v>منار الحسن</v>
          </cell>
          <cell r="C1433" t="str">
            <v xml:space="preserve">عبد الغني </v>
          </cell>
          <cell r="D1433" t="str">
            <v>فاطمة</v>
          </cell>
          <cell r="E1433" t="str">
            <v>الثانية</v>
          </cell>
          <cell r="J1433" t="str">
            <v>مستنفذ فصل اول 2024-2025</v>
          </cell>
        </row>
        <row r="1434">
          <cell r="A1434">
            <v>525357</v>
          </cell>
          <cell r="B1434" t="str">
            <v>منال جولان</v>
          </cell>
          <cell r="C1434" t="str">
            <v>بهيج</v>
          </cell>
          <cell r="D1434" t="str">
            <v>نبال</v>
          </cell>
          <cell r="E1434" t="str">
            <v>الثالثة</v>
          </cell>
        </row>
        <row r="1435">
          <cell r="A1435">
            <v>525359</v>
          </cell>
          <cell r="B1435" t="str">
            <v>منال رزوق</v>
          </cell>
          <cell r="C1435" t="str">
            <v>احمد</v>
          </cell>
          <cell r="D1435" t="str">
            <v>هدى</v>
          </cell>
          <cell r="E1435" t="str">
            <v>الثالثة</v>
          </cell>
        </row>
        <row r="1436">
          <cell r="A1436">
            <v>525371</v>
          </cell>
          <cell r="B1436" t="str">
            <v>منى الشاوي</v>
          </cell>
          <cell r="C1436" t="str">
            <v>محمدجميل</v>
          </cell>
          <cell r="D1436" t="str">
            <v>اميره</v>
          </cell>
          <cell r="E1436" t="str">
            <v>الثانية</v>
          </cell>
          <cell r="J1436" t="str">
            <v>مستنفذ فصل اول 2024-2025</v>
          </cell>
        </row>
        <row r="1437">
          <cell r="A1437">
            <v>525376</v>
          </cell>
          <cell r="B1437" t="str">
            <v>منى عبد الحق</v>
          </cell>
          <cell r="C1437" t="str">
            <v>وليد</v>
          </cell>
          <cell r="D1437" t="str">
            <v>امنه</v>
          </cell>
          <cell r="E1437" t="str">
            <v>الثانية</v>
          </cell>
        </row>
        <row r="1438">
          <cell r="A1438">
            <v>525389</v>
          </cell>
          <cell r="B1438" t="str">
            <v>مي رزمه</v>
          </cell>
          <cell r="C1438" t="str">
            <v>محمد</v>
          </cell>
          <cell r="D1438" t="str">
            <v>صفاء</v>
          </cell>
          <cell r="E1438" t="str">
            <v>الثالثة</v>
          </cell>
        </row>
        <row r="1439">
          <cell r="A1439">
            <v>525394</v>
          </cell>
          <cell r="B1439" t="str">
            <v>ميرنا الدمشقي</v>
          </cell>
          <cell r="C1439" t="str">
            <v>عصام</v>
          </cell>
          <cell r="D1439" t="str">
            <v>منى</v>
          </cell>
          <cell r="E1439" t="str">
            <v>الثالثة</v>
          </cell>
        </row>
        <row r="1440">
          <cell r="A1440">
            <v>525397</v>
          </cell>
          <cell r="B1440" t="str">
            <v>ميريل الصيرفي</v>
          </cell>
          <cell r="C1440" t="str">
            <v>صفوح</v>
          </cell>
          <cell r="D1440" t="str">
            <v>غصون</v>
          </cell>
          <cell r="E1440" t="str">
            <v>الثالثة</v>
          </cell>
        </row>
        <row r="1441">
          <cell r="A1441">
            <v>525398</v>
          </cell>
          <cell r="B1441" t="str">
            <v>ميرين شلغين</v>
          </cell>
          <cell r="C1441" t="str">
            <v>ماجد</v>
          </cell>
          <cell r="D1441" t="str">
            <v>فاتن</v>
          </cell>
          <cell r="E1441" t="str">
            <v>الثانية</v>
          </cell>
          <cell r="J1441" t="str">
            <v>مستنفذ فصل اول 2024-2025</v>
          </cell>
        </row>
        <row r="1442">
          <cell r="A1442">
            <v>525412</v>
          </cell>
          <cell r="B1442" t="str">
            <v>ميسون دقاق</v>
          </cell>
          <cell r="C1442" t="str">
            <v>احمد</v>
          </cell>
          <cell r="D1442" t="str">
            <v>نعيمه</v>
          </cell>
          <cell r="E1442" t="str">
            <v>الثانية</v>
          </cell>
          <cell r="J1442" t="str">
            <v>مستنفذ</v>
          </cell>
        </row>
        <row r="1443">
          <cell r="A1443">
            <v>525416</v>
          </cell>
          <cell r="B1443" t="str">
            <v>نائله حمدان</v>
          </cell>
          <cell r="C1443" t="str">
            <v>احمد</v>
          </cell>
          <cell r="D1443" t="str">
            <v>عائشه</v>
          </cell>
          <cell r="E1443" t="str">
            <v>الثانية</v>
          </cell>
          <cell r="J1443" t="str">
            <v>مستنفذ فصل اول 2024-2025</v>
          </cell>
        </row>
        <row r="1444">
          <cell r="A1444">
            <v>525417</v>
          </cell>
          <cell r="B1444" t="str">
            <v>ناتالي محفوض</v>
          </cell>
          <cell r="C1444" t="str">
            <v>آصف</v>
          </cell>
          <cell r="D1444" t="str">
            <v>هيام</v>
          </cell>
          <cell r="E1444" t="str">
            <v>الثالثة</v>
          </cell>
          <cell r="J1444" t="str">
            <v>مستنفذ فصل اول 2024-2025</v>
          </cell>
        </row>
        <row r="1445">
          <cell r="A1445">
            <v>525430</v>
          </cell>
          <cell r="B1445" t="str">
            <v>ناريمان محمد</v>
          </cell>
          <cell r="C1445" t="str">
            <v>عيسى</v>
          </cell>
          <cell r="D1445" t="str">
            <v>تمام</v>
          </cell>
          <cell r="E1445" t="str">
            <v>الثالثة حديث</v>
          </cell>
          <cell r="F1445">
            <v>303</v>
          </cell>
          <cell r="G1445">
            <v>304</v>
          </cell>
          <cell r="H1445">
            <v>309</v>
          </cell>
          <cell r="I1445">
            <v>406</v>
          </cell>
          <cell r="J1445" t="str">
            <v>م</v>
          </cell>
        </row>
        <row r="1446">
          <cell r="A1446">
            <v>525432</v>
          </cell>
          <cell r="B1446" t="str">
            <v>ناهد كنو</v>
          </cell>
          <cell r="C1446" t="str">
            <v>عبد المجيد</v>
          </cell>
          <cell r="D1446" t="str">
            <v>نجوى</v>
          </cell>
          <cell r="E1446" t="str">
            <v>الرابعة حديث</v>
          </cell>
          <cell r="F1446">
            <v>509</v>
          </cell>
          <cell r="G1446">
            <v>609</v>
          </cell>
          <cell r="H1446">
            <v>307</v>
          </cell>
          <cell r="I1446">
            <v>406</v>
          </cell>
          <cell r="J1446" t="str">
            <v>م</v>
          </cell>
        </row>
        <row r="1447">
          <cell r="A1447">
            <v>525439</v>
          </cell>
          <cell r="B1447" t="str">
            <v>نجلاء شهاب</v>
          </cell>
          <cell r="C1447" t="str">
            <v>راتب</v>
          </cell>
          <cell r="D1447" t="str">
            <v>ليلى</v>
          </cell>
          <cell r="E1447" t="str">
            <v>الثالثة</v>
          </cell>
        </row>
        <row r="1448">
          <cell r="A1448">
            <v>525444</v>
          </cell>
          <cell r="B1448" t="str">
            <v>ندى الحراكي</v>
          </cell>
          <cell r="C1448" t="str">
            <v>احمد</v>
          </cell>
          <cell r="D1448" t="str">
            <v>فاطمة</v>
          </cell>
          <cell r="E1448" t="str">
            <v>الثالثة</v>
          </cell>
        </row>
        <row r="1449">
          <cell r="A1449">
            <v>525445</v>
          </cell>
          <cell r="B1449" t="str">
            <v>ندى المصري</v>
          </cell>
          <cell r="C1449" t="str">
            <v>حجازي</v>
          </cell>
          <cell r="D1449" t="str">
            <v>جميلة</v>
          </cell>
          <cell r="E1449" t="str">
            <v>الثالثة</v>
          </cell>
        </row>
        <row r="1450">
          <cell r="A1450">
            <v>525450</v>
          </cell>
          <cell r="B1450" t="str">
            <v>نرمين الحلبي</v>
          </cell>
          <cell r="C1450" t="str">
            <v>عبدالرزاق</v>
          </cell>
          <cell r="D1450" t="str">
            <v>كوثر</v>
          </cell>
          <cell r="E1450" t="str">
            <v>الثالثة</v>
          </cell>
        </row>
        <row r="1451">
          <cell r="A1451">
            <v>525458</v>
          </cell>
          <cell r="B1451" t="str">
            <v>نسرين ساري</v>
          </cell>
          <cell r="C1451" t="str">
            <v>عبدالباسط</v>
          </cell>
          <cell r="D1451" t="str">
            <v>خيريه</v>
          </cell>
          <cell r="E1451" t="str">
            <v>الثانية</v>
          </cell>
        </row>
        <row r="1452">
          <cell r="A1452">
            <v>525459</v>
          </cell>
          <cell r="B1452" t="str">
            <v>نسرين شلدح</v>
          </cell>
          <cell r="C1452" t="str">
            <v>حمدو</v>
          </cell>
          <cell r="D1452" t="str">
            <v>سميرة</v>
          </cell>
          <cell r="E1452" t="str">
            <v>الثالثة</v>
          </cell>
        </row>
        <row r="1453">
          <cell r="A1453">
            <v>525464</v>
          </cell>
          <cell r="B1453" t="str">
            <v>نشأت شهيب</v>
          </cell>
          <cell r="C1453" t="str">
            <v>معذي</v>
          </cell>
          <cell r="D1453" t="str">
            <v>فتنه</v>
          </cell>
          <cell r="E1453" t="str">
            <v>الثانية</v>
          </cell>
          <cell r="J1453" t="str">
            <v>مستنفذ فصل اول 2024-2025</v>
          </cell>
        </row>
        <row r="1454">
          <cell r="A1454">
            <v>525472</v>
          </cell>
          <cell r="B1454" t="str">
            <v>نهله طالب</v>
          </cell>
          <cell r="C1454" t="str">
            <v>أكرم</v>
          </cell>
          <cell r="D1454" t="str">
            <v>وفيقة</v>
          </cell>
          <cell r="E1454" t="str">
            <v>الثانية</v>
          </cell>
        </row>
        <row r="1455">
          <cell r="A1455">
            <v>525482</v>
          </cell>
          <cell r="B1455" t="str">
            <v>نور الحلاق</v>
          </cell>
          <cell r="C1455" t="str">
            <v>مصطفى</v>
          </cell>
          <cell r="D1455" t="str">
            <v>فاطمة</v>
          </cell>
          <cell r="E1455" t="str">
            <v>الثالثة</v>
          </cell>
        </row>
        <row r="1456">
          <cell r="A1456">
            <v>525483</v>
          </cell>
          <cell r="B1456" t="str">
            <v>نور الحلبي</v>
          </cell>
          <cell r="C1456" t="str">
            <v>مفيد</v>
          </cell>
          <cell r="D1456" t="str">
            <v>هيام</v>
          </cell>
          <cell r="E1456" t="str">
            <v>الثالثة</v>
          </cell>
        </row>
        <row r="1457">
          <cell r="A1457">
            <v>525485</v>
          </cell>
          <cell r="B1457" t="str">
            <v>نور الرفاعي</v>
          </cell>
          <cell r="C1457" t="str">
            <v>محمد رضوان</v>
          </cell>
          <cell r="D1457" t="str">
            <v>سمر</v>
          </cell>
          <cell r="E1457" t="str">
            <v>الثالثة</v>
          </cell>
        </row>
        <row r="1458">
          <cell r="A1458">
            <v>525488</v>
          </cell>
          <cell r="B1458" t="str">
            <v>نور الشركة</v>
          </cell>
          <cell r="C1458" t="str">
            <v>عماد</v>
          </cell>
          <cell r="D1458" t="str">
            <v>زهور</v>
          </cell>
          <cell r="E1458" t="str">
            <v>الثانية</v>
          </cell>
        </row>
        <row r="1459">
          <cell r="A1459">
            <v>525496</v>
          </cell>
          <cell r="B1459" t="str">
            <v>نور الهدى بكر</v>
          </cell>
          <cell r="C1459" t="str">
            <v>خالد</v>
          </cell>
          <cell r="D1459" t="str">
            <v>هند</v>
          </cell>
          <cell r="E1459" t="str">
            <v>الثانية</v>
          </cell>
        </row>
        <row r="1460">
          <cell r="A1460">
            <v>525497</v>
          </cell>
          <cell r="B1460" t="str">
            <v>نور الهدى فيومي</v>
          </cell>
          <cell r="C1460" t="str">
            <v>عدنان</v>
          </cell>
          <cell r="D1460" t="str">
            <v>نجاح</v>
          </cell>
          <cell r="E1460" t="str">
            <v>الثالثة</v>
          </cell>
        </row>
        <row r="1461">
          <cell r="A1461">
            <v>525504</v>
          </cell>
          <cell r="B1461" t="str">
            <v>نور حيدر</v>
          </cell>
          <cell r="C1461" t="str">
            <v>سامر</v>
          </cell>
          <cell r="D1461" t="str">
            <v>سمر</v>
          </cell>
          <cell r="E1461" t="str">
            <v>الثالثة حديث</v>
          </cell>
          <cell r="F1461">
            <v>405</v>
          </cell>
          <cell r="G1461">
            <v>406</v>
          </cell>
          <cell r="H1461">
            <v>206</v>
          </cell>
          <cell r="I1461">
            <v>307</v>
          </cell>
          <cell r="J1461" t="str">
            <v>م</v>
          </cell>
        </row>
        <row r="1462">
          <cell r="A1462">
            <v>525524</v>
          </cell>
          <cell r="B1462" t="str">
            <v>نورالهدى الصمادي</v>
          </cell>
          <cell r="C1462" t="str">
            <v>هشام</v>
          </cell>
          <cell r="D1462" t="str">
            <v>منى</v>
          </cell>
          <cell r="E1462" t="str">
            <v>الثالثة</v>
          </cell>
        </row>
        <row r="1463">
          <cell r="A1463">
            <v>525533</v>
          </cell>
          <cell r="B1463" t="str">
            <v>نويل ميدع</v>
          </cell>
          <cell r="C1463" t="str">
            <v>الياس</v>
          </cell>
          <cell r="D1463" t="str">
            <v>غاده</v>
          </cell>
          <cell r="E1463" t="str">
            <v>الثالثة</v>
          </cell>
        </row>
        <row r="1464">
          <cell r="A1464">
            <v>525545</v>
          </cell>
          <cell r="B1464" t="str">
            <v>هبة شعيب</v>
          </cell>
          <cell r="C1464" t="str">
            <v>محمدسليم</v>
          </cell>
          <cell r="D1464" t="str">
            <v>قمر</v>
          </cell>
          <cell r="E1464" t="str">
            <v>الثانية</v>
          </cell>
        </row>
        <row r="1465">
          <cell r="A1465">
            <v>525547</v>
          </cell>
          <cell r="B1465" t="str">
            <v>هبه الايوبي</v>
          </cell>
          <cell r="C1465" t="str">
            <v xml:space="preserve">صلاح الدين </v>
          </cell>
          <cell r="D1465" t="str">
            <v>امينه</v>
          </cell>
          <cell r="E1465" t="str">
            <v>الثالثة</v>
          </cell>
        </row>
        <row r="1466">
          <cell r="A1466">
            <v>525554</v>
          </cell>
          <cell r="B1466" t="str">
            <v>هبه حسن</v>
          </cell>
          <cell r="C1466" t="str">
            <v>ابراهيم</v>
          </cell>
          <cell r="D1466" t="str">
            <v>رهام</v>
          </cell>
          <cell r="E1466" t="str">
            <v>الثالثة</v>
          </cell>
        </row>
        <row r="1467">
          <cell r="A1467">
            <v>525555</v>
          </cell>
          <cell r="B1467" t="str">
            <v>هبه شخاشيرو</v>
          </cell>
          <cell r="C1467" t="str">
            <v>محمددياب</v>
          </cell>
          <cell r="D1467" t="str">
            <v>هديه</v>
          </cell>
          <cell r="E1467" t="str">
            <v>الثالثة</v>
          </cell>
          <cell r="J1467" t="str">
            <v>مستنفذ</v>
          </cell>
        </row>
        <row r="1468">
          <cell r="A1468">
            <v>525565</v>
          </cell>
          <cell r="B1468" t="str">
            <v>هدى المطر</v>
          </cell>
          <cell r="C1468" t="str">
            <v>محمدخير</v>
          </cell>
          <cell r="D1468" t="str">
            <v>وفاء</v>
          </cell>
          <cell r="E1468" t="str">
            <v>الثالثة</v>
          </cell>
        </row>
        <row r="1469">
          <cell r="A1469">
            <v>525574</v>
          </cell>
          <cell r="B1469" t="str">
            <v>هدى كيوان</v>
          </cell>
          <cell r="C1469" t="str">
            <v>محمد</v>
          </cell>
          <cell r="D1469" t="str">
            <v>منى</v>
          </cell>
          <cell r="E1469" t="str">
            <v>الثانية</v>
          </cell>
        </row>
        <row r="1470">
          <cell r="A1470">
            <v>525584</v>
          </cell>
          <cell r="B1470" t="str">
            <v>هزار حلوي</v>
          </cell>
          <cell r="C1470" t="str">
            <v>خليل</v>
          </cell>
          <cell r="D1470" t="str">
            <v>عبير</v>
          </cell>
          <cell r="E1470" t="str">
            <v>الثالثة</v>
          </cell>
        </row>
        <row r="1471">
          <cell r="A1471">
            <v>525586</v>
          </cell>
          <cell r="B1471" t="str">
            <v>هلا الابراهيم</v>
          </cell>
          <cell r="C1471" t="str">
            <v>معتز</v>
          </cell>
          <cell r="D1471" t="str">
            <v>ماجدة</v>
          </cell>
          <cell r="E1471" t="str">
            <v>الثانية</v>
          </cell>
          <cell r="J1471" t="str">
            <v>مستنفذ فصل اول 2024-2025</v>
          </cell>
        </row>
        <row r="1472">
          <cell r="A1472">
            <v>525590</v>
          </cell>
          <cell r="B1472" t="str">
            <v>هلا بطحة</v>
          </cell>
          <cell r="C1472" t="str">
            <v>ادهم</v>
          </cell>
          <cell r="D1472" t="str">
            <v>رويدة</v>
          </cell>
          <cell r="E1472" t="str">
            <v>الثالثة</v>
          </cell>
          <cell r="J1472" t="str">
            <v>مستنفذ فصل اول 2024-2025</v>
          </cell>
        </row>
        <row r="1473">
          <cell r="A1473">
            <v>525592</v>
          </cell>
          <cell r="B1473" t="str">
            <v>هلا سلوم العبد</v>
          </cell>
          <cell r="C1473" t="str">
            <v>عادل</v>
          </cell>
          <cell r="D1473" t="str">
            <v>سميه</v>
          </cell>
          <cell r="E1473" t="str">
            <v>الثانية</v>
          </cell>
          <cell r="J1473" t="str">
            <v>مستنفذ</v>
          </cell>
        </row>
        <row r="1474">
          <cell r="A1474">
            <v>525594</v>
          </cell>
          <cell r="B1474" t="str">
            <v>هلا ناصر</v>
          </cell>
          <cell r="C1474" t="str">
            <v>عبدالحميد</v>
          </cell>
          <cell r="D1474" t="str">
            <v>صفاء</v>
          </cell>
          <cell r="E1474" t="str">
            <v>الثانية</v>
          </cell>
          <cell r="J1474" t="str">
            <v>مستنفذ</v>
          </cell>
        </row>
        <row r="1475">
          <cell r="A1475">
            <v>525603</v>
          </cell>
          <cell r="B1475" t="str">
            <v>هناء نجم العبو</v>
          </cell>
          <cell r="C1475" t="str">
            <v>نجم</v>
          </cell>
          <cell r="D1475" t="str">
            <v>فتحيه</v>
          </cell>
          <cell r="E1475" t="str">
            <v>الثالثة</v>
          </cell>
          <cell r="J1475" t="str">
            <v>مستنفذ فصل اول 2024-2025</v>
          </cell>
        </row>
        <row r="1476">
          <cell r="A1476">
            <v>525604</v>
          </cell>
          <cell r="B1476" t="str">
            <v>هنادي الجرخ</v>
          </cell>
          <cell r="C1476" t="str">
            <v>احمد</v>
          </cell>
          <cell r="D1476" t="str">
            <v>انتصار</v>
          </cell>
          <cell r="E1476" t="str">
            <v>الثالثة</v>
          </cell>
        </row>
        <row r="1477">
          <cell r="A1477">
            <v>525605</v>
          </cell>
          <cell r="B1477" t="str">
            <v>هنادي الحلح</v>
          </cell>
          <cell r="C1477" t="str">
            <v>هاني</v>
          </cell>
          <cell r="E1477" t="str">
            <v>الثانية</v>
          </cell>
        </row>
        <row r="1478">
          <cell r="A1478">
            <v>525611</v>
          </cell>
          <cell r="B1478" t="str">
            <v>هند علوان</v>
          </cell>
          <cell r="C1478" t="str">
            <v>محمود</v>
          </cell>
          <cell r="D1478" t="str">
            <v>حربه</v>
          </cell>
          <cell r="E1478" t="str">
            <v>الثانية</v>
          </cell>
          <cell r="J1478" t="str">
            <v>مستنفذ فصل اول 2024-2025</v>
          </cell>
        </row>
        <row r="1479">
          <cell r="A1479">
            <v>525636</v>
          </cell>
          <cell r="B1479" t="str">
            <v>وفاء الدراخ</v>
          </cell>
          <cell r="C1479" t="str">
            <v>ثابت</v>
          </cell>
          <cell r="D1479" t="str">
            <v>روضه</v>
          </cell>
          <cell r="E1479" t="str">
            <v>الثالثة</v>
          </cell>
        </row>
        <row r="1480">
          <cell r="A1480">
            <v>525637</v>
          </cell>
          <cell r="B1480" t="str">
            <v>وفاء الشتار</v>
          </cell>
          <cell r="C1480" t="str">
            <v>محمد</v>
          </cell>
          <cell r="D1480" t="str">
            <v>ناديه</v>
          </cell>
          <cell r="E1480" t="str">
            <v>الثانية</v>
          </cell>
        </row>
        <row r="1481">
          <cell r="A1481">
            <v>525640</v>
          </cell>
          <cell r="B1481" t="str">
            <v>وفاء سعدالدين الجباوي</v>
          </cell>
          <cell r="C1481" t="str">
            <v>محمدفتحي</v>
          </cell>
          <cell r="D1481" t="str">
            <v>نهاد</v>
          </cell>
          <cell r="E1481" t="str">
            <v>الثانية</v>
          </cell>
          <cell r="J1481" t="str">
            <v>مستنفذ</v>
          </cell>
        </row>
        <row r="1482">
          <cell r="A1482">
            <v>525645</v>
          </cell>
          <cell r="B1482" t="str">
            <v>ولاء البني</v>
          </cell>
          <cell r="C1482" t="str">
            <v>ياسر</v>
          </cell>
          <cell r="D1482" t="str">
            <v>هناء</v>
          </cell>
          <cell r="E1482" t="str">
            <v>الثالثة</v>
          </cell>
          <cell r="J1482" t="str">
            <v>مستنفذ فصل اول 2024-2025</v>
          </cell>
        </row>
        <row r="1483">
          <cell r="A1483">
            <v>525647</v>
          </cell>
          <cell r="B1483" t="str">
            <v>ولاء الشامي</v>
          </cell>
          <cell r="C1483" t="str">
            <v>علي</v>
          </cell>
          <cell r="D1483" t="str">
            <v>جولاف</v>
          </cell>
          <cell r="E1483" t="str">
            <v>الثالثة</v>
          </cell>
          <cell r="J1483" t="str">
            <v>مستنفذ فصل اول 2024-2025</v>
          </cell>
        </row>
        <row r="1484">
          <cell r="A1484">
            <v>525648</v>
          </cell>
          <cell r="B1484" t="str">
            <v>ولاء بطحيش</v>
          </cell>
          <cell r="C1484" t="str">
            <v>مصطفى</v>
          </cell>
          <cell r="D1484" t="str">
            <v>هديه</v>
          </cell>
          <cell r="E1484" t="str">
            <v>الثالثة</v>
          </cell>
        </row>
        <row r="1485">
          <cell r="A1485">
            <v>525651</v>
          </cell>
          <cell r="B1485" t="str">
            <v>ولاء سنجاب</v>
          </cell>
          <cell r="C1485" t="str">
            <v>بشار</v>
          </cell>
          <cell r="D1485" t="str">
            <v>الهام</v>
          </cell>
          <cell r="E1485" t="str">
            <v>الثالثة</v>
          </cell>
        </row>
        <row r="1486">
          <cell r="A1486">
            <v>525655</v>
          </cell>
          <cell r="B1486" t="str">
            <v>ولاء محمد</v>
          </cell>
          <cell r="C1486" t="str">
            <v>محمد</v>
          </cell>
          <cell r="D1486" t="str">
            <v>فيروز</v>
          </cell>
          <cell r="E1486" t="str">
            <v>الثانية</v>
          </cell>
          <cell r="J1486" t="str">
            <v>مستنفذ فصل اول 2024-2025</v>
          </cell>
        </row>
        <row r="1487">
          <cell r="A1487">
            <v>525666</v>
          </cell>
          <cell r="B1487" t="str">
            <v>ياسمين عبد ربه</v>
          </cell>
          <cell r="C1487" t="str">
            <v>محمد ماهر</v>
          </cell>
          <cell r="D1487" t="str">
            <v>وفاء</v>
          </cell>
          <cell r="E1487" t="str">
            <v>الثالثة</v>
          </cell>
          <cell r="J1487" t="str">
            <v>مستنفذ فصل اول 2024-2025</v>
          </cell>
        </row>
        <row r="1488">
          <cell r="A1488">
            <v>525677</v>
          </cell>
          <cell r="B1488" t="str">
            <v>يمنى تللو</v>
          </cell>
          <cell r="C1488" t="str">
            <v>ايمن</v>
          </cell>
          <cell r="D1488" t="str">
            <v>فريال</v>
          </cell>
          <cell r="E1488" t="str">
            <v>الثانية</v>
          </cell>
          <cell r="J1488" t="str">
            <v>مستنفذ فصل اول 2024-2025</v>
          </cell>
        </row>
        <row r="1489">
          <cell r="A1489">
            <v>525681</v>
          </cell>
          <cell r="B1489" t="str">
            <v>نوار خطاب</v>
          </cell>
          <cell r="C1489" t="str">
            <v>قاسم</v>
          </cell>
          <cell r="D1489" t="str">
            <v>نوف</v>
          </cell>
          <cell r="E1489" t="str">
            <v>الثالثة</v>
          </cell>
        </row>
        <row r="1490">
          <cell r="A1490">
            <v>525682</v>
          </cell>
          <cell r="B1490" t="str">
            <v>هديل قرقور</v>
          </cell>
          <cell r="C1490" t="str">
            <v>سامر</v>
          </cell>
          <cell r="D1490" t="str">
            <v>خلود</v>
          </cell>
          <cell r="E1490" t="str">
            <v>الثانية</v>
          </cell>
        </row>
        <row r="1491">
          <cell r="A1491">
            <v>525688</v>
          </cell>
          <cell r="B1491" t="str">
            <v>هديل النعيمي</v>
          </cell>
          <cell r="C1491" t="str">
            <v>سمير</v>
          </cell>
          <cell r="D1491" t="str">
            <v>مريم</v>
          </cell>
          <cell r="E1491" t="str">
            <v>الثانية</v>
          </cell>
          <cell r="J1491" t="str">
            <v>مستنفذ</v>
          </cell>
        </row>
        <row r="1492">
          <cell r="A1492">
            <v>525702</v>
          </cell>
          <cell r="B1492" t="str">
            <v>اريج دربل</v>
          </cell>
          <cell r="C1492" t="str">
            <v>محي الدين</v>
          </cell>
          <cell r="D1492" t="str">
            <v>رانية</v>
          </cell>
          <cell r="E1492" t="str">
            <v>الثانية</v>
          </cell>
        </row>
        <row r="1493">
          <cell r="A1493">
            <v>525703</v>
          </cell>
          <cell r="B1493" t="str">
            <v>ازدهار الجباعي</v>
          </cell>
          <cell r="C1493" t="str">
            <v>اجود</v>
          </cell>
          <cell r="D1493" t="str">
            <v>سمره</v>
          </cell>
          <cell r="E1493" t="str">
            <v>الثانية</v>
          </cell>
        </row>
        <row r="1494">
          <cell r="A1494">
            <v>525706</v>
          </cell>
          <cell r="B1494" t="str">
            <v>اسراء حسابا</v>
          </cell>
          <cell r="C1494" t="str">
            <v>محمد منذر</v>
          </cell>
          <cell r="D1494" t="str">
            <v>فريده</v>
          </cell>
          <cell r="E1494" t="str">
            <v>الثانية</v>
          </cell>
        </row>
        <row r="1495">
          <cell r="A1495">
            <v>525708</v>
          </cell>
          <cell r="B1495" t="str">
            <v>اسراء دبور</v>
          </cell>
          <cell r="C1495" t="str">
            <v>موفق</v>
          </cell>
          <cell r="D1495" t="str">
            <v>شما</v>
          </cell>
          <cell r="E1495" t="str">
            <v>الثانية</v>
          </cell>
          <cell r="J1495" t="str">
            <v>مستنفذ</v>
          </cell>
        </row>
        <row r="1496">
          <cell r="A1496">
            <v>525712</v>
          </cell>
          <cell r="B1496" t="str">
            <v>اسماء الموسى</v>
          </cell>
          <cell r="C1496" t="str">
            <v>خلف</v>
          </cell>
          <cell r="D1496" t="str">
            <v>فتحيه</v>
          </cell>
          <cell r="E1496" t="str">
            <v>الثالثة حديث</v>
          </cell>
          <cell r="F1496">
            <v>304</v>
          </cell>
          <cell r="G1496">
            <v>306</v>
          </cell>
          <cell r="H1496">
            <v>103</v>
          </cell>
          <cell r="J1496" t="str">
            <v>م</v>
          </cell>
        </row>
        <row r="1497">
          <cell r="A1497">
            <v>525716</v>
          </cell>
          <cell r="B1497" t="str">
            <v>اشراق عرابي</v>
          </cell>
          <cell r="C1497" t="str">
            <v>عبد الله</v>
          </cell>
          <cell r="D1497" t="str">
            <v>هناء</v>
          </cell>
          <cell r="E1497" t="str">
            <v>الثانية</v>
          </cell>
          <cell r="J1497" t="str">
            <v>مستنفذ فصل اول 2024-2025</v>
          </cell>
        </row>
        <row r="1498">
          <cell r="A1498">
            <v>525719</v>
          </cell>
          <cell r="B1498" t="str">
            <v>الاء الحلقي</v>
          </cell>
          <cell r="C1498" t="str">
            <v>احمد</v>
          </cell>
          <cell r="D1498" t="str">
            <v>حوريه</v>
          </cell>
          <cell r="E1498" t="str">
            <v>الثالثة</v>
          </cell>
        </row>
        <row r="1499">
          <cell r="A1499">
            <v>525720</v>
          </cell>
          <cell r="B1499" t="str">
            <v>الاء الدخل الله</v>
          </cell>
          <cell r="C1499" t="str">
            <v>محمد</v>
          </cell>
          <cell r="D1499" t="str">
            <v>هيفاء</v>
          </cell>
          <cell r="E1499" t="str">
            <v>الثانية</v>
          </cell>
        </row>
        <row r="1500">
          <cell r="A1500">
            <v>525722</v>
          </cell>
          <cell r="B1500" t="str">
            <v>الاء الموسوي</v>
          </cell>
          <cell r="C1500" t="str">
            <v>سامي</v>
          </cell>
          <cell r="D1500" t="str">
            <v>مها</v>
          </cell>
          <cell r="E1500" t="str">
            <v>الثالثة</v>
          </cell>
        </row>
        <row r="1501">
          <cell r="A1501">
            <v>525724</v>
          </cell>
          <cell r="B1501" t="str">
            <v>الاء غزال</v>
          </cell>
          <cell r="C1501" t="str">
            <v>محمد</v>
          </cell>
          <cell r="D1501" t="str">
            <v>خوله</v>
          </cell>
          <cell r="E1501" t="str">
            <v>الثانية</v>
          </cell>
          <cell r="J1501" t="str">
            <v>مستنفذ</v>
          </cell>
        </row>
        <row r="1502">
          <cell r="A1502">
            <v>525725</v>
          </cell>
          <cell r="B1502" t="str">
            <v>الاء قباقيبو</v>
          </cell>
          <cell r="C1502" t="str">
            <v>حسن</v>
          </cell>
          <cell r="D1502" t="str">
            <v>فريحه</v>
          </cell>
          <cell r="E1502" t="str">
            <v>الثانية</v>
          </cell>
          <cell r="J1502" t="str">
            <v>مستنفذ فصل اول 2024-2025</v>
          </cell>
        </row>
        <row r="1503">
          <cell r="A1503">
            <v>525730</v>
          </cell>
          <cell r="B1503" t="str">
            <v>الهام الرفاعي</v>
          </cell>
          <cell r="C1503" t="str">
            <v>احمد</v>
          </cell>
          <cell r="D1503" t="str">
            <v>رحاب</v>
          </cell>
          <cell r="E1503" t="str">
            <v>الثانية</v>
          </cell>
        </row>
        <row r="1504">
          <cell r="A1504">
            <v>525734</v>
          </cell>
          <cell r="B1504" t="str">
            <v>امال ابو زور</v>
          </cell>
          <cell r="C1504" t="str">
            <v>منهال</v>
          </cell>
          <cell r="D1504" t="str">
            <v>صالحه</v>
          </cell>
          <cell r="E1504" t="str">
            <v>الثالثة</v>
          </cell>
        </row>
        <row r="1505">
          <cell r="A1505">
            <v>525736</v>
          </cell>
          <cell r="B1505" t="str">
            <v>امال جبريل</v>
          </cell>
          <cell r="C1505" t="str">
            <v>عزيز</v>
          </cell>
          <cell r="D1505" t="str">
            <v>ابتهال</v>
          </cell>
          <cell r="E1505" t="str">
            <v>الثالثة</v>
          </cell>
        </row>
        <row r="1506">
          <cell r="A1506">
            <v>525738</v>
          </cell>
          <cell r="B1506" t="str">
            <v>اماني نبهاني</v>
          </cell>
          <cell r="C1506" t="str">
            <v>محمد سيف الدين</v>
          </cell>
          <cell r="D1506" t="str">
            <v>اميره</v>
          </cell>
          <cell r="E1506" t="str">
            <v>الرابعة حديث</v>
          </cell>
          <cell r="F1506">
            <v>309</v>
          </cell>
          <cell r="G1506">
            <v>409</v>
          </cell>
          <cell r="H1506">
            <v>206</v>
          </cell>
          <cell r="J1506" t="str">
            <v>م</v>
          </cell>
        </row>
        <row r="1507">
          <cell r="A1507">
            <v>525739</v>
          </cell>
          <cell r="B1507" t="str">
            <v>اماني هيكل</v>
          </cell>
          <cell r="C1507" t="str">
            <v>نواف</v>
          </cell>
          <cell r="D1507" t="str">
            <v>فاطمه</v>
          </cell>
          <cell r="E1507" t="str">
            <v>الثانية</v>
          </cell>
          <cell r="J1507" t="str">
            <v>مستنفذ فصل اول 2024-2025</v>
          </cell>
        </row>
        <row r="1508">
          <cell r="A1508">
            <v>525740</v>
          </cell>
          <cell r="B1508" t="str">
            <v>امل احمد</v>
          </cell>
          <cell r="C1508" t="str">
            <v>سيف الدين</v>
          </cell>
          <cell r="D1508" t="str">
            <v>حليمه</v>
          </cell>
          <cell r="E1508" t="str">
            <v>الثالثة</v>
          </cell>
        </row>
        <row r="1509">
          <cell r="A1509">
            <v>525743</v>
          </cell>
          <cell r="B1509" t="str">
            <v>امل سليمان</v>
          </cell>
          <cell r="C1509" t="str">
            <v>سعيد</v>
          </cell>
          <cell r="D1509" t="str">
            <v>ابتسام</v>
          </cell>
          <cell r="E1509" t="str">
            <v>الثالثة</v>
          </cell>
        </row>
        <row r="1510">
          <cell r="A1510">
            <v>525745</v>
          </cell>
          <cell r="B1510" t="str">
            <v>امل سمان</v>
          </cell>
          <cell r="C1510" t="str">
            <v>مروان</v>
          </cell>
          <cell r="D1510" t="str">
            <v>فاتنه</v>
          </cell>
          <cell r="E1510" t="str">
            <v>الثانية</v>
          </cell>
          <cell r="J1510" t="str">
            <v>مستنفذ فصل اول 2024-2025</v>
          </cell>
        </row>
        <row r="1511">
          <cell r="A1511">
            <v>525751</v>
          </cell>
          <cell r="B1511" t="str">
            <v>انتصار خصي</v>
          </cell>
          <cell r="C1511" t="str">
            <v>عبد الكريم</v>
          </cell>
          <cell r="D1511" t="str">
            <v>سعاد</v>
          </cell>
          <cell r="E1511" t="str">
            <v>الثالثة</v>
          </cell>
        </row>
        <row r="1512">
          <cell r="A1512">
            <v>525753</v>
          </cell>
          <cell r="B1512" t="str">
            <v>انس البشوات</v>
          </cell>
          <cell r="C1512" t="str">
            <v>عبد الحميد</v>
          </cell>
          <cell r="D1512" t="str">
            <v>بدره</v>
          </cell>
          <cell r="E1512" t="str">
            <v>الثانية</v>
          </cell>
        </row>
        <row r="1513">
          <cell r="A1513">
            <v>525759</v>
          </cell>
          <cell r="B1513" t="str">
            <v>انوار شحادات</v>
          </cell>
          <cell r="C1513" t="str">
            <v>غانم</v>
          </cell>
          <cell r="D1513" t="str">
            <v>بديعه</v>
          </cell>
          <cell r="E1513" t="str">
            <v>الثانية</v>
          </cell>
        </row>
        <row r="1514">
          <cell r="A1514">
            <v>525760</v>
          </cell>
          <cell r="B1514" t="str">
            <v>ايات اسعد</v>
          </cell>
          <cell r="C1514" t="str">
            <v>اسماعيل</v>
          </cell>
          <cell r="D1514" t="str">
            <v>رمزيه</v>
          </cell>
          <cell r="E1514" t="str">
            <v>الثالثة</v>
          </cell>
        </row>
        <row r="1515">
          <cell r="A1515">
            <v>525762</v>
          </cell>
          <cell r="B1515" t="str">
            <v>اية داؤد</v>
          </cell>
          <cell r="C1515" t="str">
            <v>محمد</v>
          </cell>
          <cell r="D1515" t="str">
            <v>سماهر</v>
          </cell>
          <cell r="E1515" t="str">
            <v>الثالثة</v>
          </cell>
        </row>
        <row r="1516">
          <cell r="A1516">
            <v>525764</v>
          </cell>
          <cell r="B1516" t="str">
            <v>ايمان الشيخ ايوب</v>
          </cell>
          <cell r="C1516" t="str">
            <v>هيثم</v>
          </cell>
          <cell r="D1516" t="str">
            <v>فاطمه</v>
          </cell>
          <cell r="E1516" t="str">
            <v>الثالثة</v>
          </cell>
        </row>
        <row r="1517">
          <cell r="A1517">
            <v>525766</v>
          </cell>
          <cell r="B1517" t="str">
            <v>ايمان رخيص</v>
          </cell>
          <cell r="C1517" t="str">
            <v>صالح</v>
          </cell>
          <cell r="D1517" t="str">
            <v>كوثر</v>
          </cell>
          <cell r="E1517" t="str">
            <v>الثانية حديث</v>
          </cell>
          <cell r="F1517">
            <v>104</v>
          </cell>
          <cell r="G1517">
            <v>204</v>
          </cell>
          <cell r="H1517">
            <v>205</v>
          </cell>
          <cell r="I1517">
            <v>208</v>
          </cell>
          <cell r="J1517" t="str">
            <v>م</v>
          </cell>
        </row>
        <row r="1518">
          <cell r="A1518">
            <v>525767</v>
          </cell>
          <cell r="B1518" t="str">
            <v>ايمان غانم</v>
          </cell>
          <cell r="C1518" t="str">
            <v>مصطفى</v>
          </cell>
          <cell r="D1518" t="str">
            <v>ثناء</v>
          </cell>
          <cell r="E1518" t="str">
            <v>الثالثة</v>
          </cell>
        </row>
        <row r="1519">
          <cell r="A1519">
            <v>525772</v>
          </cell>
          <cell r="B1519" t="str">
            <v>باسمه سلامه</v>
          </cell>
          <cell r="C1519" t="str">
            <v>عبدالكريم</v>
          </cell>
          <cell r="D1519" t="str">
            <v>وزيره</v>
          </cell>
          <cell r="E1519" t="str">
            <v>الثانية</v>
          </cell>
        </row>
        <row r="1520">
          <cell r="A1520">
            <v>525773</v>
          </cell>
          <cell r="B1520" t="str">
            <v>بتول اسبر</v>
          </cell>
          <cell r="C1520" t="str">
            <v>اديب</v>
          </cell>
          <cell r="D1520" t="str">
            <v>حليمه</v>
          </cell>
          <cell r="E1520" t="str">
            <v>الثالثة</v>
          </cell>
        </row>
        <row r="1521">
          <cell r="A1521">
            <v>525774</v>
          </cell>
          <cell r="B1521" t="str">
            <v>بتول الرجب</v>
          </cell>
          <cell r="C1521" t="str">
            <v>محمد</v>
          </cell>
          <cell r="D1521" t="str">
            <v>تركيه</v>
          </cell>
          <cell r="E1521" t="str">
            <v>الثانية</v>
          </cell>
          <cell r="J1521" t="str">
            <v>مستنفذ فصل اول 2024-2025</v>
          </cell>
        </row>
        <row r="1522">
          <cell r="A1522">
            <v>525777</v>
          </cell>
          <cell r="B1522" t="str">
            <v>بتول مرعي</v>
          </cell>
          <cell r="C1522" t="str">
            <v>محمد</v>
          </cell>
          <cell r="D1522" t="str">
            <v>هنادي</v>
          </cell>
          <cell r="E1522" t="str">
            <v>الثانية</v>
          </cell>
        </row>
        <row r="1523">
          <cell r="A1523">
            <v>525778</v>
          </cell>
          <cell r="B1523" t="str">
            <v>بثينه الحمصي</v>
          </cell>
          <cell r="C1523" t="str">
            <v>محمد غازي</v>
          </cell>
          <cell r="D1523" t="str">
            <v>زينب</v>
          </cell>
          <cell r="E1523" t="str">
            <v>الثالثة</v>
          </cell>
        </row>
        <row r="1524">
          <cell r="A1524">
            <v>525779</v>
          </cell>
          <cell r="B1524" t="str">
            <v>بثينه درغام</v>
          </cell>
          <cell r="C1524" t="str">
            <v>محمد</v>
          </cell>
          <cell r="D1524" t="str">
            <v>وداد</v>
          </cell>
          <cell r="E1524" t="str">
            <v>الثانية</v>
          </cell>
        </row>
        <row r="1525">
          <cell r="A1525">
            <v>525780</v>
          </cell>
          <cell r="B1525" t="str">
            <v>بثينه عجيب</v>
          </cell>
          <cell r="C1525" t="str">
            <v>امين</v>
          </cell>
          <cell r="D1525" t="str">
            <v>نجلا</v>
          </cell>
          <cell r="E1525" t="str">
            <v>الثالثة</v>
          </cell>
        </row>
        <row r="1526">
          <cell r="A1526">
            <v>525781</v>
          </cell>
          <cell r="B1526" t="str">
            <v>بثينه علي</v>
          </cell>
          <cell r="C1526" t="str">
            <v>احمد</v>
          </cell>
          <cell r="D1526" t="str">
            <v>صباح</v>
          </cell>
          <cell r="E1526" t="str">
            <v>الرابعة حديث</v>
          </cell>
          <cell r="F1526">
            <v>509</v>
          </cell>
          <cell r="G1526">
            <v>609</v>
          </cell>
          <cell r="J1526" t="str">
            <v>م</v>
          </cell>
        </row>
        <row r="1527">
          <cell r="A1527">
            <v>525788</v>
          </cell>
          <cell r="B1527" t="str">
            <v>بسمه صليبه</v>
          </cell>
          <cell r="C1527" t="str">
            <v>معين</v>
          </cell>
          <cell r="D1527" t="str">
            <v>خلود</v>
          </cell>
          <cell r="E1527" t="str">
            <v>الثانية</v>
          </cell>
          <cell r="J1527" t="str">
            <v>مستنفذ فصل اول 2024-2025</v>
          </cell>
        </row>
        <row r="1528">
          <cell r="A1528">
            <v>525791</v>
          </cell>
          <cell r="B1528" t="str">
            <v>بشرى اللحام</v>
          </cell>
          <cell r="C1528" t="str">
            <v>أسامة</v>
          </cell>
          <cell r="D1528" t="str">
            <v>فاطمه</v>
          </cell>
          <cell r="E1528" t="str">
            <v>الثانية</v>
          </cell>
          <cell r="J1528" t="str">
            <v>مستنفذ فصل اول 2024-2025</v>
          </cell>
        </row>
        <row r="1529">
          <cell r="A1529">
            <v>525793</v>
          </cell>
          <cell r="B1529" t="str">
            <v>بشرى محفوض</v>
          </cell>
          <cell r="C1529" t="str">
            <v>زهير</v>
          </cell>
          <cell r="D1529" t="str">
            <v>مديحه</v>
          </cell>
          <cell r="E1529" t="str">
            <v>الثالثة</v>
          </cell>
        </row>
        <row r="1530">
          <cell r="A1530">
            <v>525797</v>
          </cell>
          <cell r="B1530" t="str">
            <v>تقوى المنيف</v>
          </cell>
          <cell r="C1530" t="str">
            <v>حسن</v>
          </cell>
          <cell r="D1530" t="str">
            <v>سميحه</v>
          </cell>
          <cell r="E1530" t="str">
            <v>الثالثة</v>
          </cell>
        </row>
        <row r="1531">
          <cell r="A1531">
            <v>525803</v>
          </cell>
          <cell r="B1531" t="str">
            <v>جميلة زعبوط</v>
          </cell>
          <cell r="C1531" t="str">
            <v>محمود</v>
          </cell>
          <cell r="D1531" t="str">
            <v>عليه</v>
          </cell>
          <cell r="E1531" t="str">
            <v>الثانية</v>
          </cell>
        </row>
        <row r="1532">
          <cell r="A1532">
            <v>525804</v>
          </cell>
          <cell r="B1532" t="str">
            <v>جميلة القادري</v>
          </cell>
          <cell r="C1532" t="str">
            <v>محمد</v>
          </cell>
          <cell r="D1532" t="str">
            <v>وصاله</v>
          </cell>
          <cell r="E1532" t="str">
            <v>الثالثة</v>
          </cell>
        </row>
        <row r="1533">
          <cell r="A1533">
            <v>525810</v>
          </cell>
          <cell r="B1533" t="str">
            <v>حاجه حمد</v>
          </cell>
          <cell r="C1533" t="str">
            <v>محمد</v>
          </cell>
          <cell r="D1533" t="str">
            <v>نمره</v>
          </cell>
          <cell r="E1533" t="str">
            <v>الثانية</v>
          </cell>
        </row>
        <row r="1534">
          <cell r="A1534">
            <v>525811</v>
          </cell>
          <cell r="B1534" t="str">
            <v>حلا اسماعيل</v>
          </cell>
          <cell r="C1534" t="str">
            <v>فخري</v>
          </cell>
          <cell r="D1534" t="str">
            <v>دارين</v>
          </cell>
          <cell r="E1534" t="str">
            <v>الثانية</v>
          </cell>
          <cell r="J1534" t="str">
            <v>مستنفذ فصل اول 2024-2025</v>
          </cell>
        </row>
        <row r="1535">
          <cell r="A1535">
            <v>525818</v>
          </cell>
          <cell r="B1535" t="str">
            <v>حنان شرف الدين</v>
          </cell>
          <cell r="C1535" t="str">
            <v>محمود</v>
          </cell>
          <cell r="D1535" t="str">
            <v>خديجه</v>
          </cell>
          <cell r="E1535" t="str">
            <v>الثانية</v>
          </cell>
          <cell r="J1535" t="str">
            <v>مستنفذ فصل اول 2024-2025</v>
          </cell>
        </row>
        <row r="1536">
          <cell r="A1536">
            <v>525819</v>
          </cell>
          <cell r="B1536" t="str">
            <v>حنان عيسى</v>
          </cell>
          <cell r="C1536" t="str">
            <v>عبد المجيد</v>
          </cell>
          <cell r="D1536" t="str">
            <v>نوره</v>
          </cell>
          <cell r="E1536" t="str">
            <v>الثالثة</v>
          </cell>
        </row>
        <row r="1537">
          <cell r="A1537">
            <v>525834</v>
          </cell>
          <cell r="B1537" t="str">
            <v>دعاء حموده</v>
          </cell>
          <cell r="C1537" t="str">
            <v>ممدوح</v>
          </cell>
          <cell r="D1537" t="str">
            <v>ايمان</v>
          </cell>
          <cell r="E1537" t="str">
            <v>الثانية</v>
          </cell>
          <cell r="J1537" t="str">
            <v>مستنفذ فصل اول 2024-2025</v>
          </cell>
        </row>
        <row r="1538">
          <cell r="A1538">
            <v>525839</v>
          </cell>
          <cell r="B1538" t="str">
            <v>ديانا الاسعد</v>
          </cell>
          <cell r="C1538" t="str">
            <v>هشام</v>
          </cell>
          <cell r="D1538" t="str">
            <v>منتهى</v>
          </cell>
          <cell r="E1538" t="str">
            <v>الثانية</v>
          </cell>
        </row>
        <row r="1539">
          <cell r="A1539">
            <v>525840</v>
          </cell>
          <cell r="B1539" t="str">
            <v xml:space="preserve">ديانا الاسماعيل </v>
          </cell>
          <cell r="C1539" t="str">
            <v>رفعت</v>
          </cell>
          <cell r="D1539" t="str">
            <v>يسرى</v>
          </cell>
          <cell r="E1539" t="str">
            <v>الثانية</v>
          </cell>
          <cell r="J1539" t="str">
            <v>مستنفذ فصل اول 2024-2025</v>
          </cell>
        </row>
        <row r="1540">
          <cell r="A1540">
            <v>525844</v>
          </cell>
          <cell r="B1540" t="str">
            <v>ديمه رنجوس</v>
          </cell>
          <cell r="C1540" t="str">
            <v>احمد</v>
          </cell>
          <cell r="D1540" t="str">
            <v>هند</v>
          </cell>
          <cell r="E1540" t="str">
            <v>الثالثة</v>
          </cell>
        </row>
        <row r="1541">
          <cell r="A1541">
            <v>525846</v>
          </cell>
          <cell r="B1541" t="str">
            <v>رؤى المسالمه</v>
          </cell>
          <cell r="C1541" t="str">
            <v>عدنان</v>
          </cell>
          <cell r="D1541" t="str">
            <v>اصلاح</v>
          </cell>
          <cell r="E1541" t="str">
            <v>الثانية</v>
          </cell>
        </row>
        <row r="1542">
          <cell r="A1542">
            <v>525847</v>
          </cell>
          <cell r="B1542" t="str">
            <v>رؤى اليونس</v>
          </cell>
          <cell r="C1542" t="str">
            <v>محمد</v>
          </cell>
          <cell r="D1542" t="str">
            <v>حنان</v>
          </cell>
          <cell r="E1542" t="str">
            <v>الثانية</v>
          </cell>
        </row>
        <row r="1543">
          <cell r="A1543">
            <v>525850</v>
          </cell>
          <cell r="B1543" t="str">
            <v>راما الدرويش</v>
          </cell>
          <cell r="C1543" t="str">
            <v>مجاهد</v>
          </cell>
          <cell r="D1543" t="str">
            <v>هناء</v>
          </cell>
          <cell r="E1543" t="str">
            <v>الرابعة حديث</v>
          </cell>
          <cell r="F1543">
            <v>609</v>
          </cell>
          <cell r="G1543">
            <v>304</v>
          </cell>
          <cell r="H1543">
            <v>408</v>
          </cell>
          <cell r="J1543" t="str">
            <v>م</v>
          </cell>
        </row>
        <row r="1544">
          <cell r="A1544">
            <v>525851</v>
          </cell>
          <cell r="B1544" t="str">
            <v>راما بطحيش</v>
          </cell>
          <cell r="C1544" t="str">
            <v>يوسف</v>
          </cell>
          <cell r="D1544" t="str">
            <v>روضه</v>
          </cell>
          <cell r="E1544" t="str">
            <v>الثالثة</v>
          </cell>
        </row>
        <row r="1545">
          <cell r="A1545">
            <v>525854</v>
          </cell>
          <cell r="B1545" t="str">
            <v>راما طنطه</v>
          </cell>
          <cell r="C1545" t="str">
            <v>بشار</v>
          </cell>
          <cell r="D1545" t="str">
            <v>حنان</v>
          </cell>
          <cell r="E1545" t="str">
            <v>الثانية</v>
          </cell>
        </row>
        <row r="1546">
          <cell r="A1546">
            <v>525857</v>
          </cell>
          <cell r="B1546" t="str">
            <v>راما كركه</v>
          </cell>
          <cell r="C1546" t="str">
            <v>محمد منذر</v>
          </cell>
          <cell r="D1546" t="str">
            <v>ريما</v>
          </cell>
          <cell r="E1546" t="str">
            <v>الثالثة</v>
          </cell>
        </row>
        <row r="1547">
          <cell r="A1547">
            <v>525859</v>
          </cell>
          <cell r="B1547" t="str">
            <v>راما يحيى</v>
          </cell>
          <cell r="C1547" t="str">
            <v>عادل</v>
          </cell>
          <cell r="D1547" t="str">
            <v>شهده</v>
          </cell>
          <cell r="E1547" t="str">
            <v>الثانية</v>
          </cell>
          <cell r="J1547" t="str">
            <v>مستنفذ فصل اول 2024-2025</v>
          </cell>
        </row>
        <row r="1548">
          <cell r="A1548">
            <v>525861</v>
          </cell>
          <cell r="B1548" t="str">
            <v>راميا كاظم</v>
          </cell>
          <cell r="C1548" t="str">
            <v>فيصل</v>
          </cell>
          <cell r="D1548" t="str">
            <v>زينب</v>
          </cell>
          <cell r="E1548" t="str">
            <v>الثالثة</v>
          </cell>
        </row>
        <row r="1549">
          <cell r="A1549">
            <v>525864</v>
          </cell>
          <cell r="B1549" t="str">
            <v>راوية الموعد</v>
          </cell>
          <cell r="C1549" t="str">
            <v>صبحي</v>
          </cell>
          <cell r="D1549" t="str">
            <v>نجاح</v>
          </cell>
          <cell r="E1549" t="str">
            <v>الثانية</v>
          </cell>
        </row>
        <row r="1550">
          <cell r="A1550">
            <v>525870</v>
          </cell>
          <cell r="B1550" t="str">
            <v>ربى القزحلي</v>
          </cell>
          <cell r="C1550" t="str">
            <v>غانم</v>
          </cell>
          <cell r="D1550" t="str">
            <v>رنى</v>
          </cell>
          <cell r="E1550" t="str">
            <v>الثالثة</v>
          </cell>
        </row>
        <row r="1551">
          <cell r="A1551">
            <v>525880</v>
          </cell>
          <cell r="B1551" t="str">
            <v>رزان عيسى</v>
          </cell>
          <cell r="C1551" t="str">
            <v>عدنان</v>
          </cell>
          <cell r="D1551" t="str">
            <v>عيده</v>
          </cell>
          <cell r="E1551" t="str">
            <v>الثالثة</v>
          </cell>
        </row>
        <row r="1552">
          <cell r="A1552">
            <v>525886</v>
          </cell>
          <cell r="B1552" t="str">
            <v>رشا سكر</v>
          </cell>
          <cell r="C1552" t="str">
            <v>محمد هشام</v>
          </cell>
          <cell r="D1552" t="str">
            <v>ملك</v>
          </cell>
          <cell r="E1552" t="str">
            <v>الثالثة</v>
          </cell>
        </row>
        <row r="1553">
          <cell r="A1553">
            <v>525887</v>
          </cell>
          <cell r="B1553" t="str">
            <v>رشا سليمان</v>
          </cell>
          <cell r="C1553" t="str">
            <v>علي</v>
          </cell>
          <cell r="D1553" t="str">
            <v>رحاب</v>
          </cell>
          <cell r="E1553" t="str">
            <v>الثانية</v>
          </cell>
        </row>
        <row r="1554">
          <cell r="A1554">
            <v>525890</v>
          </cell>
          <cell r="B1554" t="str">
            <v>رغد الخزام</v>
          </cell>
          <cell r="C1554" t="str">
            <v>سيف الدين</v>
          </cell>
          <cell r="D1554" t="str">
            <v>اروه</v>
          </cell>
          <cell r="E1554" t="str">
            <v>الثانية</v>
          </cell>
        </row>
        <row r="1555">
          <cell r="A1555">
            <v>525892</v>
          </cell>
          <cell r="B1555" t="str">
            <v>رغده عموري</v>
          </cell>
          <cell r="C1555" t="str">
            <v>اسعد</v>
          </cell>
          <cell r="D1555" t="str">
            <v>امينه</v>
          </cell>
          <cell r="E1555" t="str">
            <v>الرابعة حديث</v>
          </cell>
          <cell r="F1555">
            <v>506</v>
          </cell>
          <cell r="G1555">
            <v>606</v>
          </cell>
          <cell r="H1555">
            <v>607</v>
          </cell>
          <cell r="I1555">
            <v>408</v>
          </cell>
          <cell r="J1555" t="str">
            <v>م</v>
          </cell>
        </row>
        <row r="1556">
          <cell r="A1556">
            <v>525896</v>
          </cell>
          <cell r="B1556" t="str">
            <v>رنا أبو دقة</v>
          </cell>
          <cell r="C1556" t="str">
            <v>منصور</v>
          </cell>
          <cell r="D1556" t="str">
            <v>بهية</v>
          </cell>
          <cell r="E1556" t="str">
            <v>الثالثة</v>
          </cell>
        </row>
        <row r="1557">
          <cell r="A1557">
            <v>525898</v>
          </cell>
          <cell r="B1557" t="str">
            <v>رنا الخطيب</v>
          </cell>
          <cell r="C1557" t="str">
            <v>محمود</v>
          </cell>
          <cell r="D1557" t="str">
            <v>سعده</v>
          </cell>
          <cell r="E1557" t="str">
            <v>الثالثة</v>
          </cell>
        </row>
        <row r="1558">
          <cell r="A1558">
            <v>525899</v>
          </cell>
          <cell r="B1558" t="str">
            <v>رنا الصواف</v>
          </cell>
          <cell r="C1558" t="str">
            <v>محمد اسامة</v>
          </cell>
          <cell r="D1558" t="str">
            <v>ردينه</v>
          </cell>
          <cell r="E1558" t="str">
            <v>الثانية</v>
          </cell>
        </row>
        <row r="1559">
          <cell r="A1559">
            <v>525900</v>
          </cell>
          <cell r="B1559" t="str">
            <v>رنا حميد</v>
          </cell>
          <cell r="C1559" t="str">
            <v>محمود</v>
          </cell>
          <cell r="D1559" t="str">
            <v>جماليه</v>
          </cell>
          <cell r="E1559" t="str">
            <v>الثانية</v>
          </cell>
        </row>
        <row r="1560">
          <cell r="A1560">
            <v>525903</v>
          </cell>
          <cell r="B1560" t="str">
            <v>رنا محلي</v>
          </cell>
          <cell r="C1560" t="str">
            <v>أكرم</v>
          </cell>
          <cell r="D1560" t="str">
            <v>فاطمه</v>
          </cell>
          <cell r="E1560" t="str">
            <v>الثالثة</v>
          </cell>
        </row>
        <row r="1561">
          <cell r="A1561">
            <v>525905</v>
          </cell>
          <cell r="B1561" t="str">
            <v>رند الشعار</v>
          </cell>
          <cell r="C1561" t="str">
            <v>عبد الغفور</v>
          </cell>
          <cell r="D1561" t="str">
            <v>هند</v>
          </cell>
          <cell r="E1561" t="str">
            <v>الثانية</v>
          </cell>
        </row>
        <row r="1562">
          <cell r="A1562">
            <v>525916</v>
          </cell>
          <cell r="B1562" t="str">
            <v>رهف قبلان</v>
          </cell>
          <cell r="C1562" t="str">
            <v>عمر</v>
          </cell>
          <cell r="D1562" t="str">
            <v>زينه</v>
          </cell>
          <cell r="E1562" t="str">
            <v>الثانية</v>
          </cell>
          <cell r="J1562" t="str">
            <v>مستنفذ فصل اول 2024-2025</v>
          </cell>
        </row>
        <row r="1563">
          <cell r="A1563">
            <v>525920</v>
          </cell>
          <cell r="B1563" t="str">
            <v>روان ايوب</v>
          </cell>
          <cell r="C1563" t="str">
            <v>تميم</v>
          </cell>
          <cell r="D1563" t="str">
            <v>فاطمه</v>
          </cell>
          <cell r="E1563" t="str">
            <v>الثانية</v>
          </cell>
        </row>
        <row r="1564">
          <cell r="A1564">
            <v>525923</v>
          </cell>
          <cell r="B1564" t="str">
            <v>روان كريم</v>
          </cell>
          <cell r="C1564" t="str">
            <v xml:space="preserve">ماهر </v>
          </cell>
          <cell r="D1564" t="str">
            <v xml:space="preserve">منال </v>
          </cell>
          <cell r="E1564" t="str">
            <v>الثالثة</v>
          </cell>
        </row>
        <row r="1565">
          <cell r="A1565">
            <v>525924</v>
          </cell>
          <cell r="B1565" t="str">
            <v>روان مرعي</v>
          </cell>
          <cell r="C1565" t="str">
            <v>احمد</v>
          </cell>
          <cell r="D1565" t="str">
            <v>فيروز</v>
          </cell>
          <cell r="E1565" t="str">
            <v>الثالثة</v>
          </cell>
        </row>
        <row r="1566">
          <cell r="A1566">
            <v>525926</v>
          </cell>
          <cell r="B1566" t="str">
            <v>روان نوح</v>
          </cell>
          <cell r="C1566" t="str">
            <v>سامح</v>
          </cell>
          <cell r="D1566" t="str">
            <v>مرح</v>
          </cell>
          <cell r="E1566" t="str">
            <v>الثالثة</v>
          </cell>
        </row>
        <row r="1567">
          <cell r="A1567">
            <v>525927</v>
          </cell>
          <cell r="B1567" t="str">
            <v>روجينا صقر</v>
          </cell>
          <cell r="C1567" t="str">
            <v>مأيد</v>
          </cell>
          <cell r="D1567" t="str">
            <v>رظيه</v>
          </cell>
          <cell r="E1567" t="str">
            <v>الرابعة حديث</v>
          </cell>
          <cell r="J1567" t="str">
            <v>نا</v>
          </cell>
        </row>
        <row r="1568">
          <cell r="A1568">
            <v>525929</v>
          </cell>
          <cell r="B1568" t="str">
            <v>روعة حبشيه</v>
          </cell>
          <cell r="C1568" t="str">
            <v>سامي</v>
          </cell>
          <cell r="D1568" t="str">
            <v>نزيها</v>
          </cell>
          <cell r="E1568" t="str">
            <v>الثالثة</v>
          </cell>
        </row>
        <row r="1569">
          <cell r="A1569">
            <v>525930</v>
          </cell>
          <cell r="B1569" t="str">
            <v>روعه الرحمون</v>
          </cell>
          <cell r="C1569" t="str">
            <v>فؤاد</v>
          </cell>
          <cell r="D1569" t="str">
            <v>فاطمه</v>
          </cell>
          <cell r="E1569" t="str">
            <v>الثالثة</v>
          </cell>
        </row>
        <row r="1570">
          <cell r="A1570">
            <v>525936</v>
          </cell>
          <cell r="B1570" t="str">
            <v>رويده شقره</v>
          </cell>
          <cell r="C1570" t="str">
            <v>عبود</v>
          </cell>
          <cell r="D1570" t="str">
            <v>صبريه</v>
          </cell>
          <cell r="E1570" t="str">
            <v>الثالثة</v>
          </cell>
        </row>
        <row r="1571">
          <cell r="A1571">
            <v>525937</v>
          </cell>
          <cell r="B1571" t="str">
            <v>ريتا كشك</v>
          </cell>
          <cell r="C1571" t="str">
            <v>حرب</v>
          </cell>
          <cell r="D1571" t="str">
            <v>تمره</v>
          </cell>
          <cell r="E1571" t="str">
            <v>الثانية</v>
          </cell>
          <cell r="J1571" t="str">
            <v>مستنفذ فصل اول 2024-2025</v>
          </cell>
        </row>
        <row r="1572">
          <cell r="A1572">
            <v>525939</v>
          </cell>
          <cell r="B1572" t="str">
            <v>ريم الشقيري</v>
          </cell>
          <cell r="C1572" t="str">
            <v>غسان</v>
          </cell>
          <cell r="D1572" t="str">
            <v>جمانه</v>
          </cell>
          <cell r="E1572" t="str">
            <v>الثانية</v>
          </cell>
          <cell r="J1572" t="str">
            <v>مستنفذ</v>
          </cell>
        </row>
        <row r="1573">
          <cell r="A1573">
            <v>525940</v>
          </cell>
          <cell r="B1573" t="str">
            <v>ريم الكيلاني</v>
          </cell>
          <cell r="C1573" t="str">
            <v>مصطفى</v>
          </cell>
          <cell r="D1573" t="str">
            <v>سلما</v>
          </cell>
          <cell r="E1573" t="str">
            <v>الثالثة</v>
          </cell>
        </row>
        <row r="1574">
          <cell r="A1574">
            <v>525942</v>
          </cell>
          <cell r="B1574" t="str">
            <v>ريم حمادة</v>
          </cell>
          <cell r="C1574" t="str">
            <v>محمد جمال</v>
          </cell>
          <cell r="D1574" t="str">
            <v>اديبه</v>
          </cell>
          <cell r="E1574" t="str">
            <v>الثانية</v>
          </cell>
        </row>
        <row r="1575">
          <cell r="A1575">
            <v>525943</v>
          </cell>
          <cell r="B1575" t="str">
            <v>ريم ديب</v>
          </cell>
          <cell r="C1575" t="str">
            <v>حسن</v>
          </cell>
          <cell r="D1575" t="str">
            <v>سميه</v>
          </cell>
          <cell r="E1575" t="str">
            <v>الثانية</v>
          </cell>
        </row>
        <row r="1576">
          <cell r="A1576">
            <v>525957</v>
          </cell>
          <cell r="B1576" t="str">
            <v>سحر ديب</v>
          </cell>
          <cell r="C1576" t="str">
            <v>محمد</v>
          </cell>
          <cell r="D1576" t="str">
            <v>امل</v>
          </cell>
          <cell r="E1576" t="str">
            <v>الرابعة حديث</v>
          </cell>
          <cell r="J1576" t="str">
            <v>نا</v>
          </cell>
        </row>
        <row r="1577">
          <cell r="A1577">
            <v>525960</v>
          </cell>
          <cell r="B1577" t="str">
            <v>سفانه الابراهيم</v>
          </cell>
          <cell r="C1577" t="str">
            <v>عدنان</v>
          </cell>
          <cell r="D1577" t="str">
            <v>سحر</v>
          </cell>
          <cell r="E1577" t="str">
            <v>الرابعة حديث</v>
          </cell>
          <cell r="F1577">
            <v>509</v>
          </cell>
          <cell r="G1577">
            <v>406</v>
          </cell>
          <cell r="H1577">
            <v>409</v>
          </cell>
          <cell r="J1577" t="str">
            <v>م</v>
          </cell>
        </row>
        <row r="1578">
          <cell r="A1578">
            <v>525961</v>
          </cell>
          <cell r="B1578" t="str">
            <v>سلام الجاسم</v>
          </cell>
          <cell r="C1578" t="str">
            <v>ابراهيم</v>
          </cell>
          <cell r="D1578" t="str">
            <v>كوثر</v>
          </cell>
          <cell r="E1578" t="str">
            <v>الثالثة</v>
          </cell>
        </row>
        <row r="1579">
          <cell r="A1579">
            <v>525968</v>
          </cell>
          <cell r="B1579" t="str">
            <v>سماهر حماده</v>
          </cell>
          <cell r="C1579" t="str">
            <v>محمد</v>
          </cell>
          <cell r="D1579" t="str">
            <v>لميه</v>
          </cell>
          <cell r="E1579" t="str">
            <v>الثالثة</v>
          </cell>
        </row>
        <row r="1580">
          <cell r="A1580">
            <v>525980</v>
          </cell>
          <cell r="B1580" t="str">
            <v>سها الغصين</v>
          </cell>
          <cell r="C1580" t="str">
            <v>هزاع</v>
          </cell>
          <cell r="D1580" t="str">
            <v>قطنه</v>
          </cell>
          <cell r="E1580" t="str">
            <v>الثانية</v>
          </cell>
        </row>
        <row r="1581">
          <cell r="A1581">
            <v>525982</v>
          </cell>
          <cell r="B1581" t="str">
            <v>سهام سنوبر</v>
          </cell>
          <cell r="C1581" t="str">
            <v>خليل</v>
          </cell>
          <cell r="D1581" t="str">
            <v>روعه</v>
          </cell>
          <cell r="E1581" t="str">
            <v>الثالثة</v>
          </cell>
        </row>
        <row r="1582">
          <cell r="A1582">
            <v>525985</v>
          </cell>
          <cell r="B1582" t="str">
            <v>سوزان محمد</v>
          </cell>
          <cell r="C1582" t="str">
            <v>حسين</v>
          </cell>
          <cell r="D1582" t="str">
            <v>ابتسام</v>
          </cell>
          <cell r="E1582" t="str">
            <v>الثانية</v>
          </cell>
        </row>
        <row r="1583">
          <cell r="A1583">
            <v>525987</v>
          </cell>
          <cell r="B1583" t="str">
            <v>سوسن صوان</v>
          </cell>
          <cell r="C1583" t="str">
            <v>رياض</v>
          </cell>
          <cell r="D1583" t="str">
            <v>محاسن</v>
          </cell>
          <cell r="E1583" t="str">
            <v>الثانية</v>
          </cell>
        </row>
        <row r="1584">
          <cell r="A1584">
            <v>525991</v>
          </cell>
          <cell r="B1584" t="str">
            <v>شذا الخوالده</v>
          </cell>
          <cell r="C1584" t="str">
            <v>عبد الكريم</v>
          </cell>
          <cell r="D1584" t="str">
            <v>حياه</v>
          </cell>
          <cell r="E1584" t="str">
            <v>الرابعة حديث</v>
          </cell>
          <cell r="F1584">
            <v>507</v>
          </cell>
          <cell r="G1584">
            <v>406</v>
          </cell>
          <cell r="H1584">
            <v>208</v>
          </cell>
          <cell r="J1584" t="str">
            <v>م</v>
          </cell>
        </row>
        <row r="1585">
          <cell r="A1585">
            <v>525997</v>
          </cell>
          <cell r="B1585" t="str">
            <v>شروق درويش</v>
          </cell>
          <cell r="C1585" t="str">
            <v>محمد ضاهد</v>
          </cell>
          <cell r="D1585" t="str">
            <v>فريزة</v>
          </cell>
          <cell r="E1585" t="str">
            <v>الثالثة حديث</v>
          </cell>
          <cell r="F1585">
            <v>306</v>
          </cell>
          <cell r="G1585">
            <v>409</v>
          </cell>
          <cell r="H1585">
            <v>205</v>
          </cell>
          <cell r="J1585" t="str">
            <v>م</v>
          </cell>
        </row>
        <row r="1586">
          <cell r="A1586">
            <v>526001</v>
          </cell>
          <cell r="B1586" t="str">
            <v>شمعه الحوران</v>
          </cell>
          <cell r="C1586" t="str">
            <v>حسين</v>
          </cell>
          <cell r="D1586" t="str">
            <v>فطيم</v>
          </cell>
          <cell r="E1586" t="str">
            <v>الثانية</v>
          </cell>
        </row>
        <row r="1587">
          <cell r="A1587">
            <v>526004</v>
          </cell>
          <cell r="B1587" t="str">
            <v>شيرين عبيد</v>
          </cell>
          <cell r="C1587" t="str">
            <v>سامر</v>
          </cell>
          <cell r="D1587" t="str">
            <v>اميره</v>
          </cell>
          <cell r="E1587" t="str">
            <v>الثالثة</v>
          </cell>
        </row>
        <row r="1588">
          <cell r="A1588">
            <v>526010</v>
          </cell>
          <cell r="B1588" t="str">
            <v>صفا عمام</v>
          </cell>
          <cell r="C1588" t="str">
            <v>وجيه</v>
          </cell>
          <cell r="D1588" t="str">
            <v>عائشه</v>
          </cell>
          <cell r="E1588" t="str">
            <v>الرابعة حديث</v>
          </cell>
          <cell r="F1588">
            <v>606</v>
          </cell>
          <cell r="G1588">
            <v>609</v>
          </cell>
          <cell r="H1588">
            <v>208</v>
          </cell>
          <cell r="J1588" t="str">
            <v>م</v>
          </cell>
        </row>
        <row r="1589">
          <cell r="A1589">
            <v>526011</v>
          </cell>
          <cell r="B1589" t="str">
            <v>صفاء الاغواني</v>
          </cell>
          <cell r="C1589" t="str">
            <v>محي الدين</v>
          </cell>
          <cell r="D1589" t="str">
            <v>هناء</v>
          </cell>
          <cell r="E1589" t="str">
            <v>الثالثة</v>
          </cell>
        </row>
        <row r="1590">
          <cell r="A1590">
            <v>526021</v>
          </cell>
          <cell r="B1590" t="str">
            <v>عائشة الشافعي</v>
          </cell>
          <cell r="C1590" t="str">
            <v>اسماعيل</v>
          </cell>
          <cell r="D1590" t="str">
            <v>خديجه</v>
          </cell>
          <cell r="E1590" t="str">
            <v>الثالثة</v>
          </cell>
        </row>
        <row r="1591">
          <cell r="A1591">
            <v>526025</v>
          </cell>
          <cell r="B1591" t="str">
            <v>عبد الله المحمد</v>
          </cell>
          <cell r="C1591" t="str">
            <v>محي الدين</v>
          </cell>
          <cell r="D1591" t="str">
            <v>جميله</v>
          </cell>
          <cell r="E1591" t="str">
            <v>الثانية</v>
          </cell>
        </row>
        <row r="1592">
          <cell r="A1592">
            <v>526029</v>
          </cell>
          <cell r="B1592" t="str">
            <v>عبير البكري</v>
          </cell>
          <cell r="C1592" t="str">
            <v>سيف الدين</v>
          </cell>
          <cell r="D1592" t="str">
            <v>امنه</v>
          </cell>
          <cell r="E1592" t="str">
            <v>الثانية</v>
          </cell>
          <cell r="J1592" t="str">
            <v>مستنفذ فصل اول 2024-2025</v>
          </cell>
        </row>
        <row r="1593">
          <cell r="A1593">
            <v>526030</v>
          </cell>
          <cell r="B1593" t="str">
            <v>عبير الطباع</v>
          </cell>
          <cell r="C1593" t="str">
            <v>محمد سمير</v>
          </cell>
          <cell r="D1593" t="str">
            <v>باسمه</v>
          </cell>
          <cell r="E1593" t="str">
            <v>الثانية</v>
          </cell>
        </row>
        <row r="1594">
          <cell r="A1594">
            <v>526032</v>
          </cell>
          <cell r="B1594" t="str">
            <v>عبير القجة</v>
          </cell>
          <cell r="C1594" t="str">
            <v>عبدالرزاق</v>
          </cell>
          <cell r="D1594" t="str">
            <v>شمه</v>
          </cell>
          <cell r="E1594" t="str">
            <v>الثانية</v>
          </cell>
        </row>
        <row r="1595">
          <cell r="A1595">
            <v>526033</v>
          </cell>
          <cell r="B1595" t="str">
            <v>عبير القصار</v>
          </cell>
          <cell r="C1595" t="str">
            <v>بسام</v>
          </cell>
          <cell r="D1595" t="str">
            <v>هويده</v>
          </cell>
          <cell r="E1595" t="str">
            <v>الثانية</v>
          </cell>
        </row>
        <row r="1596">
          <cell r="A1596">
            <v>526034</v>
          </cell>
          <cell r="B1596" t="str">
            <v>عبير حمامي</v>
          </cell>
          <cell r="C1596" t="str">
            <v>احمدراتب</v>
          </cell>
          <cell r="D1596" t="str">
            <v>حنان</v>
          </cell>
          <cell r="E1596" t="str">
            <v>الثالثة</v>
          </cell>
        </row>
        <row r="1597">
          <cell r="A1597">
            <v>526036</v>
          </cell>
          <cell r="B1597" t="str">
            <v>عبير شحود</v>
          </cell>
          <cell r="C1597" t="str">
            <v>محمد غازي</v>
          </cell>
          <cell r="D1597" t="str">
            <v>وجيهه</v>
          </cell>
          <cell r="E1597" t="str">
            <v>الثالثة</v>
          </cell>
        </row>
        <row r="1598">
          <cell r="A1598">
            <v>526047</v>
          </cell>
          <cell r="B1598" t="str">
            <v>علا كعك</v>
          </cell>
          <cell r="C1598" t="str">
            <v>حسين</v>
          </cell>
          <cell r="D1598" t="str">
            <v>نجلاء</v>
          </cell>
          <cell r="E1598" t="str">
            <v>الثانية</v>
          </cell>
        </row>
        <row r="1599">
          <cell r="A1599">
            <v>526062</v>
          </cell>
          <cell r="B1599" t="str">
            <v>غنى هاشم</v>
          </cell>
          <cell r="C1599" t="str">
            <v>محمد حسان</v>
          </cell>
          <cell r="D1599" t="str">
            <v>هناء</v>
          </cell>
          <cell r="E1599" t="str">
            <v>الثانية</v>
          </cell>
          <cell r="J1599" t="str">
            <v>مستنفذ فصل اول 2024-2025</v>
          </cell>
        </row>
        <row r="1600">
          <cell r="A1600">
            <v>526064</v>
          </cell>
          <cell r="B1600" t="str">
            <v>فائزه اسماعيل</v>
          </cell>
          <cell r="C1600" t="str">
            <v>محمد</v>
          </cell>
          <cell r="D1600" t="str">
            <v>سعاده</v>
          </cell>
          <cell r="E1600" t="str">
            <v>الثانية</v>
          </cell>
        </row>
        <row r="1601">
          <cell r="A1601">
            <v>526069</v>
          </cell>
          <cell r="B1601" t="str">
            <v>فاتن غانم</v>
          </cell>
          <cell r="C1601" t="str">
            <v>ابراهيم</v>
          </cell>
          <cell r="D1601" t="str">
            <v>مثيله</v>
          </cell>
          <cell r="E1601" t="str">
            <v>الثالثة</v>
          </cell>
        </row>
        <row r="1602">
          <cell r="A1602">
            <v>526074</v>
          </cell>
          <cell r="B1602" t="str">
            <v>فاطمة اسحق</v>
          </cell>
          <cell r="C1602" t="str">
            <v>عبد الفتاح</v>
          </cell>
          <cell r="D1602" t="str">
            <v>كوثر</v>
          </cell>
          <cell r="E1602" t="str">
            <v>الرابعة حديث</v>
          </cell>
          <cell r="F1602">
            <v>507</v>
          </cell>
          <cell r="G1602">
            <v>609</v>
          </cell>
          <cell r="H1602">
            <v>408</v>
          </cell>
          <cell r="J1602" t="str">
            <v>م</v>
          </cell>
        </row>
        <row r="1603">
          <cell r="A1603">
            <v>526075</v>
          </cell>
          <cell r="B1603" t="str">
            <v>فاطمة الجلالي</v>
          </cell>
          <cell r="C1603" t="str">
            <v>عبد المجيد</v>
          </cell>
          <cell r="D1603" t="str">
            <v>شيمه</v>
          </cell>
          <cell r="E1603" t="str">
            <v>الثانية</v>
          </cell>
        </row>
        <row r="1604">
          <cell r="A1604">
            <v>526077</v>
          </cell>
          <cell r="B1604" t="str">
            <v>فاطمة الزعبي</v>
          </cell>
          <cell r="C1604" t="str">
            <v>صبحي</v>
          </cell>
          <cell r="D1604" t="str">
            <v>ناهده</v>
          </cell>
          <cell r="E1604" t="str">
            <v>الثانية</v>
          </cell>
        </row>
        <row r="1605">
          <cell r="A1605">
            <v>526078</v>
          </cell>
          <cell r="B1605" t="str">
            <v>فاطمة الغزالي</v>
          </cell>
          <cell r="C1605" t="str">
            <v>ابراهيم</v>
          </cell>
          <cell r="D1605" t="str">
            <v>فلك</v>
          </cell>
          <cell r="E1605" t="str">
            <v>الثالثة</v>
          </cell>
        </row>
        <row r="1606">
          <cell r="A1606">
            <v>526081</v>
          </cell>
          <cell r="B1606" t="str">
            <v>فاطمة غنوم</v>
          </cell>
          <cell r="C1606" t="str">
            <v>جمال</v>
          </cell>
          <cell r="D1606" t="str">
            <v>نوال</v>
          </cell>
          <cell r="E1606" t="str">
            <v>الثانية</v>
          </cell>
        </row>
        <row r="1607">
          <cell r="A1607">
            <v>526089</v>
          </cell>
          <cell r="B1607" t="str">
            <v>فاطمه شبيب</v>
          </cell>
          <cell r="C1607" t="str">
            <v>محمد خير</v>
          </cell>
          <cell r="D1607" t="str">
            <v>صبحه</v>
          </cell>
          <cell r="E1607" t="str">
            <v>الثانية</v>
          </cell>
        </row>
        <row r="1608">
          <cell r="A1608">
            <v>526099</v>
          </cell>
          <cell r="B1608" t="str">
            <v>فرح بلبل</v>
          </cell>
          <cell r="C1608" t="str">
            <v>عبد الكريم</v>
          </cell>
          <cell r="D1608" t="str">
            <v>هناء</v>
          </cell>
          <cell r="E1608" t="str">
            <v>الثانية</v>
          </cell>
        </row>
        <row r="1609">
          <cell r="A1609">
            <v>526104</v>
          </cell>
          <cell r="B1609" t="str">
            <v>فيروز عاقل</v>
          </cell>
          <cell r="C1609" t="str">
            <v>عدنان</v>
          </cell>
          <cell r="D1609" t="str">
            <v>نديمه</v>
          </cell>
          <cell r="E1609" t="str">
            <v>الثانية</v>
          </cell>
          <cell r="J1609" t="str">
            <v>مستنفذ فصل اول 2024-2025</v>
          </cell>
        </row>
        <row r="1610">
          <cell r="A1610">
            <v>526105</v>
          </cell>
          <cell r="B1610" t="str">
            <v>قصيه الهبه</v>
          </cell>
          <cell r="C1610" t="str">
            <v>خليف</v>
          </cell>
          <cell r="D1610" t="str">
            <v>وضحه</v>
          </cell>
          <cell r="E1610" t="str">
            <v>الثالثة</v>
          </cell>
        </row>
        <row r="1611">
          <cell r="A1611">
            <v>526111</v>
          </cell>
          <cell r="B1611" t="str">
            <v>لبنه عبدو</v>
          </cell>
          <cell r="C1611" t="str">
            <v>عبد الرحمن</v>
          </cell>
          <cell r="D1611" t="str">
            <v>اعتدال</v>
          </cell>
          <cell r="E1611" t="str">
            <v>الثانية</v>
          </cell>
          <cell r="J1611" t="str">
            <v>مستنفذ فصل اول 2024-2025</v>
          </cell>
        </row>
        <row r="1612">
          <cell r="A1612">
            <v>526114</v>
          </cell>
          <cell r="B1612" t="str">
            <v>لطيفه محمد الموسى</v>
          </cell>
          <cell r="C1612" t="str">
            <v>عبد الرزاق</v>
          </cell>
          <cell r="D1612" t="str">
            <v>لمعه</v>
          </cell>
          <cell r="E1612" t="str">
            <v>الثانية</v>
          </cell>
        </row>
        <row r="1613">
          <cell r="A1613">
            <v>526117</v>
          </cell>
          <cell r="B1613" t="str">
            <v>لمى ياسين</v>
          </cell>
          <cell r="C1613" t="str">
            <v>محمد</v>
          </cell>
          <cell r="D1613" t="str">
            <v>نهى</v>
          </cell>
          <cell r="E1613" t="str">
            <v>الثالثة حديث</v>
          </cell>
          <cell r="F1613">
            <v>306</v>
          </cell>
          <cell r="G1613">
            <v>409</v>
          </cell>
          <cell r="H1613">
            <v>205</v>
          </cell>
          <cell r="I1613">
            <v>208</v>
          </cell>
          <cell r="J1613" t="str">
            <v>م</v>
          </cell>
        </row>
        <row r="1614">
          <cell r="A1614">
            <v>526118</v>
          </cell>
          <cell r="B1614" t="str">
            <v>لميس صافي</v>
          </cell>
          <cell r="C1614" t="str">
            <v>سميع</v>
          </cell>
          <cell r="D1614" t="str">
            <v>بديعة</v>
          </cell>
          <cell r="E1614" t="str">
            <v>الثانية</v>
          </cell>
        </row>
        <row r="1615">
          <cell r="A1615">
            <v>526126</v>
          </cell>
          <cell r="B1615" t="str">
            <v>لينا نعمان</v>
          </cell>
          <cell r="C1615" t="str">
            <v>محمود</v>
          </cell>
          <cell r="D1615" t="str">
            <v>جميله</v>
          </cell>
          <cell r="E1615" t="str">
            <v>الرابعة حديث</v>
          </cell>
          <cell r="F1615">
            <v>507</v>
          </cell>
          <cell r="G1615">
            <v>604</v>
          </cell>
          <cell r="J1615" t="str">
            <v>م</v>
          </cell>
        </row>
        <row r="1616">
          <cell r="A1616">
            <v>526134</v>
          </cell>
          <cell r="B1616" t="str">
            <v>محمد اسامه الحمادي</v>
          </cell>
          <cell r="C1616" t="str">
            <v>محمد</v>
          </cell>
          <cell r="D1616" t="str">
            <v>سعاد</v>
          </cell>
          <cell r="E1616" t="str">
            <v>الثانية</v>
          </cell>
        </row>
        <row r="1617">
          <cell r="A1617">
            <v>526137</v>
          </cell>
          <cell r="B1617" t="str">
            <v>مرام عطايا</v>
          </cell>
          <cell r="C1617" t="str">
            <v>منذر</v>
          </cell>
          <cell r="D1617" t="str">
            <v>امل</v>
          </cell>
          <cell r="E1617" t="str">
            <v>الثانية</v>
          </cell>
          <cell r="J1617" t="str">
            <v>مستنفذ فصل اول 2024-2025</v>
          </cell>
        </row>
        <row r="1618">
          <cell r="A1618">
            <v>526138</v>
          </cell>
          <cell r="B1618" t="str">
            <v>مرام عماشه</v>
          </cell>
          <cell r="C1618" t="str">
            <v>وجيه</v>
          </cell>
          <cell r="D1618" t="str">
            <v>وفاء</v>
          </cell>
          <cell r="E1618" t="str">
            <v>الثالثة</v>
          </cell>
        </row>
        <row r="1619">
          <cell r="A1619">
            <v>526139</v>
          </cell>
          <cell r="B1619" t="str">
            <v>مرح الطباع</v>
          </cell>
          <cell r="C1619" t="str">
            <v>ماهر</v>
          </cell>
          <cell r="D1619" t="str">
            <v>شذى</v>
          </cell>
          <cell r="E1619" t="str">
            <v>الرابعة حديث</v>
          </cell>
          <cell r="F1619">
            <v>507</v>
          </cell>
          <cell r="G1619">
            <v>509</v>
          </cell>
          <cell r="H1619">
            <v>609</v>
          </cell>
          <cell r="I1619">
            <v>307</v>
          </cell>
          <cell r="J1619" t="str">
            <v>م</v>
          </cell>
        </row>
        <row r="1620">
          <cell r="A1620">
            <v>526143</v>
          </cell>
          <cell r="B1620" t="str">
            <v>مرح عبد الكريم</v>
          </cell>
          <cell r="C1620" t="str">
            <v>طارق</v>
          </cell>
          <cell r="D1620" t="str">
            <v>وجدان</v>
          </cell>
          <cell r="E1620" t="str">
            <v>الثالثة</v>
          </cell>
        </row>
        <row r="1621">
          <cell r="A1621">
            <v>526147</v>
          </cell>
          <cell r="B1621" t="str">
            <v>مروة حامد</v>
          </cell>
          <cell r="C1621" t="str">
            <v>محمد</v>
          </cell>
          <cell r="D1621" t="str">
            <v>امل</v>
          </cell>
          <cell r="E1621" t="str">
            <v>الرابعة حديث</v>
          </cell>
          <cell r="F1621">
            <v>506</v>
          </cell>
          <cell r="G1621">
            <v>507</v>
          </cell>
          <cell r="H1621">
            <v>304</v>
          </cell>
          <cell r="I1621">
            <v>204</v>
          </cell>
          <cell r="J1621" t="str">
            <v>م</v>
          </cell>
        </row>
        <row r="1622">
          <cell r="A1622">
            <v>526148</v>
          </cell>
          <cell r="B1622" t="str">
            <v>مروة عبد الحي</v>
          </cell>
          <cell r="C1622" t="str">
            <v>وليد</v>
          </cell>
          <cell r="D1622" t="str">
            <v>دلال</v>
          </cell>
          <cell r="E1622" t="str">
            <v>الثانية</v>
          </cell>
        </row>
        <row r="1623">
          <cell r="A1623">
            <v>526150</v>
          </cell>
          <cell r="B1623" t="str">
            <v>مروه حاتم</v>
          </cell>
          <cell r="C1623" t="str">
            <v>عبد الرزاق</v>
          </cell>
          <cell r="D1623" t="str">
            <v>نعيمه</v>
          </cell>
          <cell r="E1623" t="str">
            <v>الثانية</v>
          </cell>
          <cell r="J1623" t="str">
            <v>مستنفذ فصل اول 2024-2025</v>
          </cell>
        </row>
        <row r="1624">
          <cell r="A1624">
            <v>526156</v>
          </cell>
          <cell r="B1624" t="str">
            <v>مروه غنيم</v>
          </cell>
          <cell r="C1624" t="str">
            <v>سامي</v>
          </cell>
          <cell r="D1624" t="str">
            <v>صفاء</v>
          </cell>
          <cell r="E1624" t="str">
            <v>الثانية</v>
          </cell>
        </row>
        <row r="1625">
          <cell r="A1625">
            <v>526157</v>
          </cell>
          <cell r="B1625" t="str">
            <v>مروى المزنه</v>
          </cell>
          <cell r="C1625" t="str">
            <v>أحمد</v>
          </cell>
          <cell r="D1625" t="str">
            <v>ريمه</v>
          </cell>
          <cell r="E1625" t="str">
            <v>الثانية</v>
          </cell>
          <cell r="J1625" t="str">
            <v>مستنفذ فصل اول 2024-2025</v>
          </cell>
        </row>
        <row r="1626">
          <cell r="A1626">
            <v>526159</v>
          </cell>
          <cell r="B1626" t="str">
            <v>مريم الخطيب</v>
          </cell>
          <cell r="C1626" t="str">
            <v>هيثم</v>
          </cell>
          <cell r="D1626" t="str">
            <v>فاطمه</v>
          </cell>
          <cell r="E1626" t="str">
            <v>الثالثة</v>
          </cell>
        </row>
        <row r="1627">
          <cell r="A1627">
            <v>526166</v>
          </cell>
          <cell r="B1627" t="str">
            <v>مريم يونس</v>
          </cell>
          <cell r="C1627" t="str">
            <v>كمال</v>
          </cell>
          <cell r="D1627" t="str">
            <v>خديجه</v>
          </cell>
          <cell r="E1627" t="str">
            <v>الثالثة</v>
          </cell>
        </row>
        <row r="1628">
          <cell r="A1628">
            <v>526172</v>
          </cell>
          <cell r="B1628" t="str">
            <v>ملك قديمي</v>
          </cell>
          <cell r="C1628" t="str">
            <v>بشير</v>
          </cell>
          <cell r="D1628" t="str">
            <v>امنه</v>
          </cell>
          <cell r="E1628" t="str">
            <v>الثالثة</v>
          </cell>
        </row>
        <row r="1629">
          <cell r="A1629">
            <v>526189</v>
          </cell>
          <cell r="B1629" t="str">
            <v>منى مشتا</v>
          </cell>
          <cell r="C1629" t="str">
            <v>نذير</v>
          </cell>
          <cell r="D1629" t="str">
            <v>فاطمه</v>
          </cell>
          <cell r="E1629" t="str">
            <v>الثالثة</v>
          </cell>
        </row>
        <row r="1630">
          <cell r="A1630">
            <v>526193</v>
          </cell>
          <cell r="B1630" t="str">
            <v>مياده عتمه</v>
          </cell>
          <cell r="C1630" t="str">
            <v>شمدين</v>
          </cell>
          <cell r="D1630" t="str">
            <v>جميله</v>
          </cell>
          <cell r="E1630" t="str">
            <v>الثالثة حديث</v>
          </cell>
          <cell r="F1630">
            <v>304</v>
          </cell>
          <cell r="G1630">
            <v>406</v>
          </cell>
          <cell r="J1630" t="str">
            <v>م</v>
          </cell>
        </row>
        <row r="1631">
          <cell r="A1631">
            <v>526196</v>
          </cell>
          <cell r="B1631" t="str">
            <v>ميرفت البوشي</v>
          </cell>
          <cell r="C1631" t="str">
            <v>عدنان</v>
          </cell>
          <cell r="D1631" t="str">
            <v>منى</v>
          </cell>
          <cell r="E1631" t="str">
            <v>الثالثة</v>
          </cell>
        </row>
        <row r="1632">
          <cell r="A1632">
            <v>526200</v>
          </cell>
          <cell r="B1632" t="str">
            <v>ميساء سرور</v>
          </cell>
          <cell r="C1632" t="str">
            <v>محمد</v>
          </cell>
          <cell r="D1632" t="str">
            <v>سهيلا</v>
          </cell>
          <cell r="E1632" t="str">
            <v>الثانية</v>
          </cell>
        </row>
        <row r="1633">
          <cell r="A1633">
            <v>526206</v>
          </cell>
          <cell r="B1633" t="str">
            <v>نادين القنطار</v>
          </cell>
          <cell r="C1633" t="str">
            <v>سمير</v>
          </cell>
          <cell r="D1633" t="str">
            <v>هيام</v>
          </cell>
          <cell r="E1633" t="str">
            <v>الثالثة</v>
          </cell>
        </row>
        <row r="1634">
          <cell r="A1634">
            <v>526208</v>
          </cell>
          <cell r="B1634" t="str">
            <v>ناهد ملحم</v>
          </cell>
          <cell r="C1634" t="str">
            <v>احمد</v>
          </cell>
          <cell r="D1634" t="str">
            <v>شهيره</v>
          </cell>
          <cell r="E1634" t="str">
            <v>الثانية</v>
          </cell>
        </row>
        <row r="1635">
          <cell r="A1635">
            <v>526214</v>
          </cell>
          <cell r="B1635" t="str">
            <v>نجاه الشريف</v>
          </cell>
          <cell r="C1635" t="str">
            <v>بشار</v>
          </cell>
          <cell r="D1635" t="str">
            <v>عزيزه</v>
          </cell>
          <cell r="E1635" t="str">
            <v>الثانية</v>
          </cell>
          <cell r="J1635" t="str">
            <v>مستنفذ فصل اول 2024-2025</v>
          </cell>
        </row>
        <row r="1636">
          <cell r="A1636">
            <v>526218</v>
          </cell>
          <cell r="B1636" t="str">
            <v>نداء خضر</v>
          </cell>
          <cell r="C1636" t="str">
            <v>راجح</v>
          </cell>
          <cell r="D1636" t="str">
            <v>فاطمه</v>
          </cell>
          <cell r="E1636" t="str">
            <v>الثانية</v>
          </cell>
        </row>
        <row r="1637">
          <cell r="A1637">
            <v>526219</v>
          </cell>
          <cell r="B1637" t="str">
            <v>نداء وانلي</v>
          </cell>
          <cell r="C1637" t="str">
            <v>صلاح الدين</v>
          </cell>
          <cell r="D1637" t="str">
            <v>قمر</v>
          </cell>
          <cell r="E1637" t="str">
            <v>الثانية</v>
          </cell>
          <cell r="J1637" t="str">
            <v>مستنفذ فصل اول 2024-2025</v>
          </cell>
        </row>
        <row r="1638">
          <cell r="A1638">
            <v>526224</v>
          </cell>
          <cell r="B1638" t="str">
            <v>ندى صقر</v>
          </cell>
          <cell r="C1638" t="str">
            <v>سقر</v>
          </cell>
          <cell r="D1638" t="str">
            <v>نعيمه</v>
          </cell>
          <cell r="E1638" t="str">
            <v>الثالثة</v>
          </cell>
        </row>
        <row r="1639">
          <cell r="A1639">
            <v>526228</v>
          </cell>
          <cell r="B1639" t="str">
            <v>نسرين القاسم</v>
          </cell>
          <cell r="C1639" t="str">
            <v>احمد</v>
          </cell>
          <cell r="D1639" t="str">
            <v>عربيه</v>
          </cell>
          <cell r="E1639" t="str">
            <v>الثالثة حديث</v>
          </cell>
          <cell r="F1639">
            <v>405</v>
          </cell>
          <cell r="G1639">
            <v>406</v>
          </cell>
          <cell r="H1639">
            <v>408</v>
          </cell>
          <cell r="J1639" t="str">
            <v>م</v>
          </cell>
        </row>
        <row r="1640">
          <cell r="A1640">
            <v>526232</v>
          </cell>
          <cell r="B1640" t="str">
            <v>نغم الاسماعيل</v>
          </cell>
          <cell r="C1640" t="str">
            <v>ياسر</v>
          </cell>
          <cell r="D1640" t="str">
            <v>سحر</v>
          </cell>
          <cell r="E1640" t="str">
            <v>الثانية</v>
          </cell>
        </row>
        <row r="1641">
          <cell r="A1641">
            <v>526234</v>
          </cell>
          <cell r="B1641" t="str">
            <v>نغم مرهج</v>
          </cell>
          <cell r="C1641" t="str">
            <v>أحمد</v>
          </cell>
          <cell r="D1641" t="str">
            <v>حياه</v>
          </cell>
          <cell r="E1641" t="str">
            <v>الثانية</v>
          </cell>
        </row>
        <row r="1642">
          <cell r="A1642">
            <v>526236</v>
          </cell>
          <cell r="B1642" t="str">
            <v>نهله الحصوه</v>
          </cell>
          <cell r="C1642" t="str">
            <v>علي</v>
          </cell>
          <cell r="D1642" t="str">
            <v>مريم</v>
          </cell>
          <cell r="E1642" t="str">
            <v>الثالثة</v>
          </cell>
        </row>
        <row r="1643">
          <cell r="A1643">
            <v>526237</v>
          </cell>
          <cell r="B1643" t="str">
            <v>نهى دويري</v>
          </cell>
          <cell r="C1643" t="str">
            <v>راتب</v>
          </cell>
          <cell r="D1643" t="str">
            <v>مريم</v>
          </cell>
          <cell r="E1643" t="str">
            <v>الثانية</v>
          </cell>
          <cell r="J1643" t="str">
            <v>مستنفذ فصل اول 2024-2025</v>
          </cell>
        </row>
        <row r="1644">
          <cell r="A1644">
            <v>526238</v>
          </cell>
          <cell r="B1644" t="str">
            <v>نوال محسن</v>
          </cell>
          <cell r="C1644" t="str">
            <v>هايل</v>
          </cell>
          <cell r="D1644" t="str">
            <v>عسليه</v>
          </cell>
          <cell r="E1644" t="str">
            <v>الثالثة</v>
          </cell>
        </row>
        <row r="1645">
          <cell r="A1645">
            <v>526240</v>
          </cell>
          <cell r="B1645" t="str">
            <v>نور الطويل</v>
          </cell>
          <cell r="C1645" t="str">
            <v>بديع</v>
          </cell>
          <cell r="D1645" t="str">
            <v>ندي</v>
          </cell>
          <cell r="E1645" t="str">
            <v>الثالثة</v>
          </cell>
        </row>
        <row r="1646">
          <cell r="A1646">
            <v>526245</v>
          </cell>
          <cell r="B1646" t="str">
            <v>نور باراوي</v>
          </cell>
          <cell r="C1646" t="str">
            <v>محمد وليد</v>
          </cell>
          <cell r="D1646" t="str">
            <v>ليلى</v>
          </cell>
          <cell r="E1646" t="str">
            <v>الرابعة حديث</v>
          </cell>
          <cell r="F1646">
            <v>507</v>
          </cell>
          <cell r="G1646">
            <v>509</v>
          </cell>
          <cell r="H1646">
            <v>408</v>
          </cell>
          <cell r="I1646">
            <v>409</v>
          </cell>
          <cell r="J1646" t="str">
            <v>م</v>
          </cell>
        </row>
        <row r="1647">
          <cell r="A1647">
            <v>526247</v>
          </cell>
          <cell r="B1647" t="str">
            <v>نور طالب</v>
          </cell>
          <cell r="C1647" t="str">
            <v>كمال</v>
          </cell>
          <cell r="D1647" t="str">
            <v>امتثال</v>
          </cell>
          <cell r="E1647" t="str">
            <v>الثانية</v>
          </cell>
        </row>
        <row r="1648">
          <cell r="A1648">
            <v>526248</v>
          </cell>
          <cell r="B1648" t="str">
            <v>نور مشخص</v>
          </cell>
          <cell r="C1648" t="str">
            <v>عبد الفتاح</v>
          </cell>
          <cell r="D1648" t="str">
            <v>عائده</v>
          </cell>
          <cell r="E1648" t="str">
            <v>الرابعة حديث</v>
          </cell>
          <cell r="F1648">
            <v>507</v>
          </cell>
          <cell r="G1648">
            <v>406</v>
          </cell>
          <cell r="H1648">
            <v>208</v>
          </cell>
          <cell r="J1648" t="str">
            <v>م</v>
          </cell>
        </row>
        <row r="1649">
          <cell r="A1649">
            <v>526253</v>
          </cell>
          <cell r="B1649" t="str">
            <v>نورما ناصيف</v>
          </cell>
          <cell r="C1649" t="str">
            <v>محمد</v>
          </cell>
          <cell r="D1649" t="str">
            <v>فاطمه</v>
          </cell>
          <cell r="E1649" t="str">
            <v>الثانية</v>
          </cell>
          <cell r="J1649" t="str">
            <v>مستنفذ فصل اول 2024-2025</v>
          </cell>
        </row>
        <row r="1650">
          <cell r="A1650">
            <v>526255</v>
          </cell>
          <cell r="B1650" t="str">
            <v>نوره شريفه</v>
          </cell>
          <cell r="C1650" t="str">
            <v>محمد</v>
          </cell>
          <cell r="D1650" t="str">
            <v>ثناء</v>
          </cell>
          <cell r="E1650" t="str">
            <v>الثانية</v>
          </cell>
        </row>
        <row r="1651">
          <cell r="A1651">
            <v>526259</v>
          </cell>
          <cell r="B1651" t="str">
            <v>هاجر درويش</v>
          </cell>
          <cell r="C1651" t="str">
            <v>احمد</v>
          </cell>
          <cell r="D1651" t="str">
            <v>عليا</v>
          </cell>
          <cell r="E1651" t="str">
            <v>الثالثة</v>
          </cell>
        </row>
        <row r="1652">
          <cell r="A1652">
            <v>526260</v>
          </cell>
          <cell r="B1652" t="str">
            <v>هاجر عبد الله</v>
          </cell>
          <cell r="C1652" t="str">
            <v>محمد</v>
          </cell>
          <cell r="D1652" t="str">
            <v>لميس</v>
          </cell>
          <cell r="E1652" t="str">
            <v>الثالثة</v>
          </cell>
        </row>
        <row r="1653">
          <cell r="A1653">
            <v>526267</v>
          </cell>
          <cell r="B1653" t="str">
            <v>هبا شحرور</v>
          </cell>
          <cell r="C1653" t="str">
            <v>سعيد</v>
          </cell>
          <cell r="D1653" t="str">
            <v>فايزة</v>
          </cell>
          <cell r="E1653" t="str">
            <v>الثانية</v>
          </cell>
          <cell r="J1653" t="str">
            <v>مستنفذ فصل اول 2024-2025</v>
          </cell>
        </row>
        <row r="1654">
          <cell r="A1654">
            <v>526269</v>
          </cell>
          <cell r="B1654" t="str">
            <v>هبة عمار</v>
          </cell>
          <cell r="C1654" t="str">
            <v>كمال</v>
          </cell>
          <cell r="D1654" t="str">
            <v>سميرة</v>
          </cell>
          <cell r="E1654" t="str">
            <v>الثالثة</v>
          </cell>
        </row>
        <row r="1655">
          <cell r="A1655">
            <v>526271</v>
          </cell>
          <cell r="B1655" t="str">
            <v>هبه السكران</v>
          </cell>
          <cell r="C1655" t="str">
            <v>فؤاد</v>
          </cell>
          <cell r="D1655" t="str">
            <v>ناديه</v>
          </cell>
          <cell r="E1655" t="str">
            <v>الثالثة</v>
          </cell>
        </row>
        <row r="1656">
          <cell r="A1656">
            <v>526272</v>
          </cell>
          <cell r="B1656" t="str">
            <v>هبه العكاوي</v>
          </cell>
          <cell r="C1656" t="str">
            <v>محمود</v>
          </cell>
          <cell r="D1656" t="str">
            <v>فاتنه</v>
          </cell>
          <cell r="E1656" t="str">
            <v>الثالثة</v>
          </cell>
        </row>
        <row r="1657">
          <cell r="A1657">
            <v>526277</v>
          </cell>
          <cell r="B1657" t="str">
            <v>هبه عقلو</v>
          </cell>
          <cell r="C1657" t="str">
            <v>محمد جمال</v>
          </cell>
          <cell r="D1657" t="str">
            <v>فايزة</v>
          </cell>
          <cell r="E1657" t="str">
            <v>الثالثة</v>
          </cell>
        </row>
        <row r="1658">
          <cell r="A1658">
            <v>526279</v>
          </cell>
          <cell r="B1658" t="str">
            <v>هبه كسحوت</v>
          </cell>
          <cell r="C1658" t="str">
            <v>حسين</v>
          </cell>
          <cell r="D1658" t="str">
            <v>سهام</v>
          </cell>
          <cell r="E1658" t="str">
            <v>الثالثة</v>
          </cell>
        </row>
        <row r="1659">
          <cell r="A1659">
            <v>526280</v>
          </cell>
          <cell r="B1659" t="str">
            <v>هبه نوفل</v>
          </cell>
          <cell r="C1659" t="str">
            <v>جمال</v>
          </cell>
          <cell r="D1659" t="str">
            <v>حنان</v>
          </cell>
          <cell r="E1659" t="str">
            <v>الرابعة حديث</v>
          </cell>
          <cell r="F1659">
            <v>609</v>
          </cell>
          <cell r="G1659">
            <v>205</v>
          </cell>
          <cell r="J1659" t="str">
            <v>م</v>
          </cell>
        </row>
        <row r="1660">
          <cell r="A1660">
            <v>526283</v>
          </cell>
          <cell r="B1660" t="str">
            <v>هدى الجاسم</v>
          </cell>
          <cell r="C1660" t="str">
            <v>عبد الكريم</v>
          </cell>
          <cell r="D1660" t="str">
            <v>اسيه</v>
          </cell>
          <cell r="E1660" t="str">
            <v>الثانية</v>
          </cell>
          <cell r="J1660" t="str">
            <v>مستنفذ فصل اول 2024-2025</v>
          </cell>
        </row>
        <row r="1661">
          <cell r="A1661">
            <v>526288</v>
          </cell>
          <cell r="B1661" t="str">
            <v>هديل النعسان</v>
          </cell>
          <cell r="C1661" t="str">
            <v>احمد</v>
          </cell>
          <cell r="D1661" t="str">
            <v>اديبه</v>
          </cell>
          <cell r="E1661" t="str">
            <v>الثالثة</v>
          </cell>
        </row>
        <row r="1662">
          <cell r="A1662">
            <v>526289</v>
          </cell>
          <cell r="B1662" t="str">
            <v>هديل حاج احمد</v>
          </cell>
          <cell r="C1662" t="str">
            <v>مطيع</v>
          </cell>
          <cell r="D1662" t="str">
            <v>حواء</v>
          </cell>
          <cell r="E1662" t="str">
            <v>الثانية</v>
          </cell>
          <cell r="J1662" t="str">
            <v>مستنفذ فصل اول 2024-2025</v>
          </cell>
        </row>
        <row r="1663">
          <cell r="A1663">
            <v>526290</v>
          </cell>
          <cell r="B1663" t="str">
            <v>هديل فضل</v>
          </cell>
          <cell r="C1663" t="str">
            <v>حسين</v>
          </cell>
          <cell r="D1663" t="str">
            <v>وفاء</v>
          </cell>
          <cell r="E1663" t="str">
            <v>الثالثة</v>
          </cell>
        </row>
        <row r="1664">
          <cell r="A1664">
            <v>526291</v>
          </cell>
          <cell r="B1664" t="str">
            <v>همسه العبد</v>
          </cell>
          <cell r="C1664" t="str">
            <v>اديب</v>
          </cell>
          <cell r="D1664" t="str">
            <v>عطيه</v>
          </cell>
          <cell r="E1664" t="str">
            <v>الثالثة</v>
          </cell>
        </row>
        <row r="1665">
          <cell r="A1665">
            <v>526296</v>
          </cell>
          <cell r="B1665" t="str">
            <v>هناء حينون</v>
          </cell>
          <cell r="C1665" t="str">
            <v>حسين</v>
          </cell>
          <cell r="D1665" t="str">
            <v>نبيله</v>
          </cell>
          <cell r="E1665" t="str">
            <v>الثالثة</v>
          </cell>
        </row>
        <row r="1666">
          <cell r="A1666">
            <v>526300</v>
          </cell>
          <cell r="B1666" t="str">
            <v>هيا الشداد المحاميد</v>
          </cell>
          <cell r="C1666" t="str">
            <v>باسم</v>
          </cell>
          <cell r="D1666" t="str">
            <v>مياده</v>
          </cell>
          <cell r="E1666" t="str">
            <v>الثالثة حديث</v>
          </cell>
          <cell r="F1666">
            <v>104</v>
          </cell>
          <cell r="J1666" t="str">
            <v>م</v>
          </cell>
        </row>
        <row r="1667">
          <cell r="A1667">
            <v>526303</v>
          </cell>
          <cell r="B1667" t="str">
            <v>وئام الحجي</v>
          </cell>
          <cell r="C1667" t="str">
            <v>خليل</v>
          </cell>
          <cell r="D1667" t="str">
            <v>زبيده</v>
          </cell>
          <cell r="E1667" t="str">
            <v>الثالثة</v>
          </cell>
        </row>
        <row r="1668">
          <cell r="A1668">
            <v>526322</v>
          </cell>
          <cell r="B1668" t="str">
            <v>مها نصر الدين</v>
          </cell>
          <cell r="C1668" t="str">
            <v>اكرم</v>
          </cell>
          <cell r="D1668" t="str">
            <v>سميحه</v>
          </cell>
          <cell r="E1668" t="str">
            <v>الثالثة</v>
          </cell>
        </row>
        <row r="1669">
          <cell r="A1669">
            <v>526323</v>
          </cell>
          <cell r="B1669" t="str">
            <v>اسراء عيسات</v>
          </cell>
          <cell r="C1669" t="str">
            <v>بسام</v>
          </cell>
          <cell r="D1669" t="str">
            <v>فايزة</v>
          </cell>
          <cell r="E1669" t="str">
            <v>الثالثة</v>
          </cell>
        </row>
        <row r="1670">
          <cell r="A1670">
            <v>526328</v>
          </cell>
          <cell r="B1670" t="str">
            <v>تسنيم ابو خير</v>
          </cell>
          <cell r="C1670" t="str">
            <v>احمد</v>
          </cell>
          <cell r="D1670" t="str">
            <v>ميسون</v>
          </cell>
          <cell r="E1670" t="str">
            <v>الثالثة</v>
          </cell>
        </row>
        <row r="1671">
          <cell r="A1671">
            <v>526329</v>
          </cell>
          <cell r="B1671" t="str">
            <v>خالد عليوي</v>
          </cell>
          <cell r="C1671" t="str">
            <v>خليفة</v>
          </cell>
          <cell r="D1671" t="str">
            <v>نجاح</v>
          </cell>
          <cell r="E1671" t="str">
            <v>الثانية</v>
          </cell>
          <cell r="J1671" t="str">
            <v>مستنفذ فصل اول 2024-2025</v>
          </cell>
        </row>
        <row r="1672">
          <cell r="A1672">
            <v>526330</v>
          </cell>
          <cell r="B1672" t="str">
            <v>رؤى عبد السلام</v>
          </cell>
          <cell r="C1672" t="str">
            <v xml:space="preserve">محمود </v>
          </cell>
          <cell r="D1672" t="str">
            <v>منال</v>
          </cell>
          <cell r="E1672" t="str">
            <v>الرابعة حديث</v>
          </cell>
          <cell r="F1672">
            <v>606</v>
          </cell>
          <cell r="G1672">
            <v>406</v>
          </cell>
          <cell r="J1672" t="str">
            <v>م</v>
          </cell>
        </row>
        <row r="1673">
          <cell r="A1673">
            <v>526335</v>
          </cell>
          <cell r="B1673" t="str">
            <v>فاتن اتمت</v>
          </cell>
          <cell r="C1673" t="str">
            <v>سامي</v>
          </cell>
          <cell r="D1673" t="str">
            <v>ليميه</v>
          </cell>
          <cell r="E1673" t="str">
            <v>الثالثة حديث</v>
          </cell>
          <cell r="F1673">
            <v>309</v>
          </cell>
          <cell r="G1673">
            <v>403</v>
          </cell>
          <cell r="H1673">
            <v>406</v>
          </cell>
          <cell r="I1673">
            <v>106</v>
          </cell>
          <cell r="J1673" t="str">
            <v>م</v>
          </cell>
        </row>
        <row r="1674">
          <cell r="A1674">
            <v>526346</v>
          </cell>
          <cell r="B1674" t="str">
            <v xml:space="preserve">ملك الخولي </v>
          </cell>
          <cell r="C1674" t="str">
            <v>عبد الستار</v>
          </cell>
          <cell r="D1674" t="str">
            <v>سمر</v>
          </cell>
          <cell r="E1674" t="str">
            <v>الرابعة حديث</v>
          </cell>
          <cell r="F1674">
            <v>507</v>
          </cell>
          <cell r="G1674">
            <v>606</v>
          </cell>
          <cell r="H1674">
            <v>607</v>
          </cell>
          <cell r="J1674" t="str">
            <v>م</v>
          </cell>
        </row>
        <row r="1675">
          <cell r="A1675">
            <v>526354</v>
          </cell>
          <cell r="B1675" t="str">
            <v>اسما طربيه</v>
          </cell>
          <cell r="C1675" t="str">
            <v>كامل</v>
          </cell>
          <cell r="D1675" t="str">
            <v>صالحه</v>
          </cell>
          <cell r="E1675" t="str">
            <v>الثالثة حديث</v>
          </cell>
          <cell r="F1675">
            <v>307</v>
          </cell>
          <cell r="G1675">
            <v>406</v>
          </cell>
          <cell r="H1675">
            <v>408</v>
          </cell>
          <cell r="I1675">
            <v>208</v>
          </cell>
          <cell r="J1675" t="str">
            <v>م</v>
          </cell>
        </row>
        <row r="1676">
          <cell r="A1676">
            <v>526356</v>
          </cell>
          <cell r="B1676" t="str">
            <v>اسماء المصري</v>
          </cell>
          <cell r="C1676" t="str">
            <v>احمد</v>
          </cell>
          <cell r="D1676" t="str">
            <v>صفاء</v>
          </cell>
          <cell r="E1676" t="str">
            <v>الثانية</v>
          </cell>
        </row>
        <row r="1677">
          <cell r="A1677">
            <v>526362</v>
          </cell>
          <cell r="B1677" t="str">
            <v>الهام زين</v>
          </cell>
          <cell r="C1677" t="str">
            <v>اسماعيل</v>
          </cell>
          <cell r="D1677" t="str">
            <v>غيثاء</v>
          </cell>
          <cell r="E1677" t="str">
            <v>الثالثة</v>
          </cell>
        </row>
        <row r="1678">
          <cell r="A1678">
            <v>526363</v>
          </cell>
          <cell r="B1678" t="str">
            <v>امال قويدر</v>
          </cell>
          <cell r="C1678" t="str">
            <v>ابراهيم</v>
          </cell>
          <cell r="D1678" t="str">
            <v>سهام</v>
          </cell>
          <cell r="E1678" t="str">
            <v>الثالثة</v>
          </cell>
        </row>
        <row r="1679">
          <cell r="A1679">
            <v>526365</v>
          </cell>
          <cell r="B1679" t="str">
            <v>اماني خطار</v>
          </cell>
          <cell r="C1679" t="str">
            <v>رياض</v>
          </cell>
          <cell r="D1679" t="str">
            <v>نجاه</v>
          </cell>
          <cell r="E1679" t="str">
            <v>الثانية</v>
          </cell>
        </row>
        <row r="1680">
          <cell r="A1680">
            <v>526366</v>
          </cell>
          <cell r="B1680" t="str">
            <v>امل الفقير</v>
          </cell>
          <cell r="C1680" t="str">
            <v>محمد</v>
          </cell>
          <cell r="D1680" t="str">
            <v>مؤمنات</v>
          </cell>
          <cell r="E1680" t="str">
            <v>الثالثة</v>
          </cell>
        </row>
        <row r="1681">
          <cell r="A1681">
            <v>526367</v>
          </cell>
          <cell r="B1681" t="str">
            <v>امل حلوم</v>
          </cell>
          <cell r="C1681" t="str">
            <v>نزيه</v>
          </cell>
          <cell r="D1681" t="str">
            <v>امينه</v>
          </cell>
          <cell r="E1681" t="str">
            <v>الثانية</v>
          </cell>
        </row>
        <row r="1682">
          <cell r="A1682">
            <v>526372</v>
          </cell>
          <cell r="B1682" t="str">
            <v>امينه اسماعيل</v>
          </cell>
          <cell r="C1682" t="str">
            <v>رفيق</v>
          </cell>
          <cell r="D1682" t="str">
            <v>ابتسام</v>
          </cell>
          <cell r="E1682" t="str">
            <v>الثانية</v>
          </cell>
        </row>
        <row r="1683">
          <cell r="A1683">
            <v>526373</v>
          </cell>
          <cell r="B1683" t="str">
            <v>انسام القباني</v>
          </cell>
          <cell r="C1683" t="str">
            <v>احمد</v>
          </cell>
          <cell r="D1683" t="str">
            <v>هيفاء</v>
          </cell>
          <cell r="E1683" t="str">
            <v>الثالثة</v>
          </cell>
        </row>
        <row r="1684">
          <cell r="A1684">
            <v>526377</v>
          </cell>
          <cell r="B1684" t="str">
            <v>ايمان البصار</v>
          </cell>
          <cell r="C1684" t="str">
            <v>حسن</v>
          </cell>
          <cell r="D1684" t="str">
            <v>مشايخ</v>
          </cell>
          <cell r="E1684" t="str">
            <v>الثانية</v>
          </cell>
        </row>
        <row r="1685">
          <cell r="A1685">
            <v>526379</v>
          </cell>
          <cell r="B1685" t="str">
            <v>ايمان الرواد</v>
          </cell>
          <cell r="C1685" t="str">
            <v>محمدنور</v>
          </cell>
          <cell r="D1685" t="str">
            <v>زينب</v>
          </cell>
          <cell r="E1685" t="str">
            <v>الرابعة حديث</v>
          </cell>
          <cell r="J1685" t="str">
            <v>نا</v>
          </cell>
        </row>
        <row r="1686">
          <cell r="A1686">
            <v>526380</v>
          </cell>
          <cell r="B1686" t="str">
            <v>ايمان العقله</v>
          </cell>
          <cell r="C1686" t="str">
            <v>محمود</v>
          </cell>
          <cell r="D1686" t="str">
            <v>غازيه</v>
          </cell>
          <cell r="E1686" t="str">
            <v>الثانية</v>
          </cell>
        </row>
        <row r="1687">
          <cell r="A1687">
            <v>526381</v>
          </cell>
          <cell r="B1687" t="str">
            <v>آلاء الأكرمي</v>
          </cell>
          <cell r="C1687" t="str">
            <v>عماد</v>
          </cell>
          <cell r="D1687" t="str">
            <v>أميره</v>
          </cell>
          <cell r="E1687" t="str">
            <v>الثانية</v>
          </cell>
        </row>
        <row r="1688">
          <cell r="A1688">
            <v>526382</v>
          </cell>
          <cell r="B1688" t="str">
            <v>آمنة الحريري</v>
          </cell>
          <cell r="C1688" t="str">
            <v>عبدالرحمن</v>
          </cell>
          <cell r="D1688" t="str">
            <v>ليلى</v>
          </cell>
          <cell r="E1688" t="str">
            <v>الثانية</v>
          </cell>
        </row>
        <row r="1689">
          <cell r="A1689">
            <v>526386</v>
          </cell>
          <cell r="B1689" t="str">
            <v>آيه القداح</v>
          </cell>
          <cell r="C1689" t="str">
            <v>ناصر</v>
          </cell>
          <cell r="D1689" t="str">
            <v>أمل</v>
          </cell>
          <cell r="E1689" t="str">
            <v>الثالثة</v>
          </cell>
        </row>
        <row r="1690">
          <cell r="A1690">
            <v>526391</v>
          </cell>
          <cell r="B1690" t="str">
            <v>أميرة أيوب آغا</v>
          </cell>
          <cell r="C1690" t="str">
            <v>ماهر</v>
          </cell>
          <cell r="D1690" t="str">
            <v>نورالهدى</v>
          </cell>
          <cell r="E1690" t="str">
            <v>الرابعة حديث</v>
          </cell>
          <cell r="F1690">
            <v>507</v>
          </cell>
          <cell r="G1690">
            <v>509</v>
          </cell>
          <cell r="J1690" t="str">
            <v>م</v>
          </cell>
        </row>
        <row r="1691">
          <cell r="A1691">
            <v>526392</v>
          </cell>
          <cell r="B1691" t="str">
            <v>إسراء جمعه</v>
          </cell>
          <cell r="C1691" t="str">
            <v>محمد</v>
          </cell>
          <cell r="D1691" t="str">
            <v>عيده</v>
          </cell>
          <cell r="E1691" t="str">
            <v>الثانية</v>
          </cell>
        </row>
        <row r="1692">
          <cell r="A1692">
            <v>526393</v>
          </cell>
          <cell r="B1692" t="str">
            <v>إنعام العكل</v>
          </cell>
          <cell r="C1692" t="str">
            <v>محمد</v>
          </cell>
          <cell r="D1692" t="str">
            <v>عواش</v>
          </cell>
          <cell r="E1692" t="str">
            <v>الرابعة حديث</v>
          </cell>
          <cell r="F1692">
            <v>509</v>
          </cell>
          <cell r="G1692">
            <v>606</v>
          </cell>
          <cell r="J1692" t="str">
            <v>م</v>
          </cell>
        </row>
        <row r="1693">
          <cell r="A1693">
            <v>526395</v>
          </cell>
          <cell r="B1693" t="str">
            <v>براءه البرجس</v>
          </cell>
          <cell r="C1693" t="str">
            <v>صفوك</v>
          </cell>
          <cell r="D1693" t="str">
            <v>جميله</v>
          </cell>
          <cell r="E1693" t="str">
            <v>الثانية</v>
          </cell>
        </row>
        <row r="1694">
          <cell r="A1694">
            <v>526400</v>
          </cell>
          <cell r="B1694" t="str">
            <v>بشرى حميدي</v>
          </cell>
          <cell r="C1694" t="str">
            <v>محمود</v>
          </cell>
          <cell r="D1694" t="str">
            <v>منوى</v>
          </cell>
          <cell r="E1694" t="str">
            <v>الثانية</v>
          </cell>
        </row>
        <row r="1695">
          <cell r="A1695">
            <v>526401</v>
          </cell>
          <cell r="B1695" t="str">
            <v>بشرى عبدالله</v>
          </cell>
          <cell r="C1695" t="str">
            <v>سليمان</v>
          </cell>
          <cell r="D1695" t="str">
            <v>صباح</v>
          </cell>
          <cell r="E1695" t="str">
            <v>الثالثة</v>
          </cell>
        </row>
        <row r="1696">
          <cell r="A1696">
            <v>526402</v>
          </cell>
          <cell r="B1696" t="str">
            <v>بشرى عمر</v>
          </cell>
          <cell r="C1696" t="str">
            <v>تركي</v>
          </cell>
          <cell r="D1696" t="str">
            <v>نجاة</v>
          </cell>
          <cell r="E1696" t="str">
            <v>الثانية</v>
          </cell>
        </row>
        <row r="1697">
          <cell r="A1697">
            <v>526406</v>
          </cell>
          <cell r="B1697" t="str">
            <v>بيان عبود</v>
          </cell>
          <cell r="C1697" t="str">
            <v>تيسير</v>
          </cell>
          <cell r="D1697" t="str">
            <v>صفاء</v>
          </cell>
          <cell r="E1697" t="str">
            <v>الثالثة</v>
          </cell>
        </row>
        <row r="1698">
          <cell r="A1698">
            <v>526408</v>
          </cell>
          <cell r="B1698" t="str">
            <v>تهاني وتر</v>
          </cell>
          <cell r="C1698" t="str">
            <v>محمد ضيف الله</v>
          </cell>
          <cell r="D1698" t="str">
            <v>امل</v>
          </cell>
          <cell r="E1698" t="str">
            <v>الثانية</v>
          </cell>
        </row>
        <row r="1699">
          <cell r="A1699">
            <v>526411</v>
          </cell>
          <cell r="B1699" t="str">
            <v>جلنار الظاهر</v>
          </cell>
          <cell r="C1699" t="str">
            <v>نبيل</v>
          </cell>
          <cell r="D1699" t="str">
            <v>عواطف</v>
          </cell>
          <cell r="E1699" t="str">
            <v>الثانية</v>
          </cell>
        </row>
        <row r="1700">
          <cell r="A1700">
            <v>526419</v>
          </cell>
          <cell r="B1700" t="str">
            <v>جيهان حنيفه</v>
          </cell>
          <cell r="C1700" t="str">
            <v>عدنان</v>
          </cell>
          <cell r="D1700" t="str">
            <v>صالحه</v>
          </cell>
          <cell r="E1700" t="str">
            <v>الثانية</v>
          </cell>
        </row>
        <row r="1701">
          <cell r="A1701">
            <v>526427</v>
          </cell>
          <cell r="B1701" t="str">
            <v>خديجة صباح</v>
          </cell>
          <cell r="C1701" t="str">
            <v>خالد</v>
          </cell>
          <cell r="D1701" t="str">
            <v>سوسن</v>
          </cell>
          <cell r="E1701" t="str">
            <v>الثانية</v>
          </cell>
        </row>
        <row r="1702">
          <cell r="A1702">
            <v>526428</v>
          </cell>
          <cell r="B1702" t="str">
            <v>خديجه شمس الدين</v>
          </cell>
          <cell r="C1702" t="str">
            <v>محمد</v>
          </cell>
          <cell r="D1702" t="str">
            <v>منى</v>
          </cell>
          <cell r="E1702" t="str">
            <v>الثالثة</v>
          </cell>
        </row>
        <row r="1703">
          <cell r="A1703">
            <v>526434</v>
          </cell>
          <cell r="B1703" t="str">
            <v>دانا زهرالدين</v>
          </cell>
          <cell r="C1703" t="str">
            <v>علي</v>
          </cell>
          <cell r="D1703" t="str">
            <v>هيام</v>
          </cell>
          <cell r="E1703" t="str">
            <v>الثانية</v>
          </cell>
        </row>
        <row r="1704">
          <cell r="A1704">
            <v>526437</v>
          </cell>
          <cell r="B1704" t="str">
            <v>دعاء آله رشي</v>
          </cell>
          <cell r="C1704" t="str">
            <v>محمد رياض</v>
          </cell>
          <cell r="D1704" t="str">
            <v>هيفاء</v>
          </cell>
          <cell r="E1704" t="str">
            <v>الثالثة</v>
          </cell>
        </row>
        <row r="1705">
          <cell r="A1705">
            <v>526441</v>
          </cell>
          <cell r="B1705" t="str">
            <v>دعاء نجيب</v>
          </cell>
          <cell r="C1705" t="str">
            <v>محي الدين</v>
          </cell>
          <cell r="D1705" t="str">
            <v>جمانه</v>
          </cell>
          <cell r="E1705" t="str">
            <v>الثالثة</v>
          </cell>
        </row>
        <row r="1706">
          <cell r="A1706">
            <v>526442</v>
          </cell>
          <cell r="B1706" t="str">
            <v>ديانا حسن</v>
          </cell>
          <cell r="C1706" t="str">
            <v>حسين</v>
          </cell>
          <cell r="D1706" t="str">
            <v>سميرة</v>
          </cell>
          <cell r="E1706" t="str">
            <v>الرابعة حديث</v>
          </cell>
          <cell r="F1706">
            <v>507</v>
          </cell>
          <cell r="G1706">
            <v>609</v>
          </cell>
          <cell r="H1706">
            <v>409</v>
          </cell>
          <cell r="J1706" t="str">
            <v>م</v>
          </cell>
        </row>
        <row r="1707">
          <cell r="A1707">
            <v>526445</v>
          </cell>
          <cell r="B1707" t="str">
            <v>ذكاء بدران</v>
          </cell>
          <cell r="C1707" t="str">
            <v>محمدرياض</v>
          </cell>
          <cell r="D1707" t="str">
            <v>غصن البان</v>
          </cell>
          <cell r="E1707" t="str">
            <v>الثانية</v>
          </cell>
        </row>
        <row r="1708">
          <cell r="A1708">
            <v>526448</v>
          </cell>
          <cell r="B1708" t="str">
            <v>راما التنبكجي</v>
          </cell>
          <cell r="C1708" t="str">
            <v>محمدهيثم</v>
          </cell>
          <cell r="D1708" t="str">
            <v>رباح</v>
          </cell>
          <cell r="E1708" t="str">
            <v>الثانية</v>
          </cell>
        </row>
        <row r="1709">
          <cell r="A1709">
            <v>526453</v>
          </cell>
          <cell r="B1709" t="str">
            <v>ربا حسينو</v>
          </cell>
          <cell r="C1709" t="str">
            <v>علي</v>
          </cell>
          <cell r="D1709" t="str">
            <v>أمينه</v>
          </cell>
          <cell r="E1709" t="str">
            <v>الثانية</v>
          </cell>
        </row>
        <row r="1710">
          <cell r="A1710">
            <v>526455</v>
          </cell>
          <cell r="B1710" t="str">
            <v>ربا سعدالدين</v>
          </cell>
          <cell r="C1710" t="str">
            <v>محمدسمير</v>
          </cell>
          <cell r="D1710" t="str">
            <v>رزان</v>
          </cell>
          <cell r="E1710" t="str">
            <v>الثانية</v>
          </cell>
        </row>
        <row r="1711">
          <cell r="A1711">
            <v>526457</v>
          </cell>
          <cell r="B1711" t="str">
            <v>رزان الصفدي</v>
          </cell>
          <cell r="C1711" t="str">
            <v>شحادة</v>
          </cell>
          <cell r="D1711" t="str">
            <v>مها</v>
          </cell>
          <cell r="E1711" t="str">
            <v>الثانية</v>
          </cell>
        </row>
        <row r="1712">
          <cell r="A1712">
            <v>526459</v>
          </cell>
          <cell r="B1712" t="str">
            <v>رشا البيريني</v>
          </cell>
          <cell r="C1712" t="str">
            <v>محمود</v>
          </cell>
          <cell r="D1712" t="str">
            <v>كوثر</v>
          </cell>
          <cell r="E1712" t="str">
            <v>الثالثة</v>
          </cell>
        </row>
        <row r="1713">
          <cell r="A1713">
            <v>526460</v>
          </cell>
          <cell r="B1713" t="str">
            <v>رشا الخضور</v>
          </cell>
          <cell r="C1713" t="str">
            <v>محمد</v>
          </cell>
          <cell r="D1713" t="str">
            <v>أمينه</v>
          </cell>
          <cell r="E1713" t="str">
            <v>الرابعة</v>
          </cell>
          <cell r="J1713" t="str">
            <v>مستنفذ فصل اول 2024-2025</v>
          </cell>
        </row>
        <row r="1714">
          <cell r="A1714">
            <v>526465</v>
          </cell>
          <cell r="B1714" t="str">
            <v>رغده الاسعد</v>
          </cell>
          <cell r="C1714" t="str">
            <v>محمد</v>
          </cell>
          <cell r="D1714" t="str">
            <v>عيشه</v>
          </cell>
          <cell r="E1714" t="str">
            <v>الثانية</v>
          </cell>
        </row>
        <row r="1715">
          <cell r="A1715">
            <v>526470</v>
          </cell>
          <cell r="B1715" t="str">
            <v>رنا السيد احمد</v>
          </cell>
          <cell r="C1715" t="str">
            <v>احمد</v>
          </cell>
          <cell r="D1715" t="str">
            <v>فاطمه</v>
          </cell>
          <cell r="E1715" t="str">
            <v>الرابعة حديث</v>
          </cell>
          <cell r="F1715">
            <v>609</v>
          </cell>
          <cell r="G1715">
            <v>408</v>
          </cell>
          <cell r="H1715">
            <v>208</v>
          </cell>
          <cell r="J1715" t="str">
            <v>م</v>
          </cell>
        </row>
        <row r="1716">
          <cell r="A1716">
            <v>526471</v>
          </cell>
          <cell r="B1716" t="str">
            <v>رنا الموعي</v>
          </cell>
          <cell r="C1716" t="str">
            <v>علي</v>
          </cell>
          <cell r="D1716" t="str">
            <v>نعيما</v>
          </cell>
          <cell r="E1716" t="str">
            <v>الثانية</v>
          </cell>
        </row>
        <row r="1717">
          <cell r="A1717">
            <v>526475</v>
          </cell>
          <cell r="B1717" t="str">
            <v>رهام حجازي</v>
          </cell>
          <cell r="C1717" t="str">
            <v>حسن</v>
          </cell>
          <cell r="D1717" t="str">
            <v>هاله</v>
          </cell>
          <cell r="E1717" t="str">
            <v>الثانية</v>
          </cell>
        </row>
        <row r="1718">
          <cell r="A1718">
            <v>526476</v>
          </cell>
          <cell r="B1718" t="str">
            <v>رهام علي</v>
          </cell>
          <cell r="C1718" t="str">
            <v>يوسف</v>
          </cell>
          <cell r="D1718" t="str">
            <v>هاجر</v>
          </cell>
          <cell r="E1718" t="str">
            <v>الثانية</v>
          </cell>
        </row>
        <row r="1719">
          <cell r="A1719">
            <v>526477</v>
          </cell>
          <cell r="B1719" t="str">
            <v>رهف السعدي</v>
          </cell>
          <cell r="C1719" t="str">
            <v>عاصم</v>
          </cell>
          <cell r="D1719" t="str">
            <v>خديجه</v>
          </cell>
          <cell r="E1719" t="str">
            <v>الثانية</v>
          </cell>
        </row>
        <row r="1720">
          <cell r="A1720">
            <v>526479</v>
          </cell>
          <cell r="B1720" t="str">
            <v>رهف مقشاتي</v>
          </cell>
          <cell r="C1720" t="str">
            <v>محمدعلي</v>
          </cell>
          <cell r="D1720" t="str">
            <v>ثناء</v>
          </cell>
          <cell r="E1720" t="str">
            <v>الثالثة حديث</v>
          </cell>
          <cell r="F1720">
            <v>104</v>
          </cell>
          <cell r="G1720">
            <v>204</v>
          </cell>
          <cell r="H1720">
            <v>208</v>
          </cell>
          <cell r="J1720" t="str">
            <v>م</v>
          </cell>
        </row>
        <row r="1721">
          <cell r="A1721">
            <v>526480</v>
          </cell>
          <cell r="B1721" t="str">
            <v>رواء هيفا</v>
          </cell>
          <cell r="C1721" t="str">
            <v>نصر</v>
          </cell>
          <cell r="D1721" t="str">
            <v>سميره</v>
          </cell>
          <cell r="E1721" t="str">
            <v>الثانية</v>
          </cell>
        </row>
        <row r="1722">
          <cell r="A1722">
            <v>526483</v>
          </cell>
          <cell r="B1722" t="str">
            <v>روضه القصيباتي</v>
          </cell>
          <cell r="C1722" t="str">
            <v>سامر</v>
          </cell>
          <cell r="D1722" t="str">
            <v>هدله</v>
          </cell>
          <cell r="E1722" t="str">
            <v>الثانية</v>
          </cell>
        </row>
        <row r="1723">
          <cell r="A1723">
            <v>526485</v>
          </cell>
          <cell r="B1723" t="str">
            <v>رولا رسلان</v>
          </cell>
          <cell r="C1723" t="str">
            <v>ابراهيم</v>
          </cell>
          <cell r="D1723" t="str">
            <v>دانيال</v>
          </cell>
          <cell r="E1723" t="str">
            <v>الثانية</v>
          </cell>
        </row>
        <row r="1724">
          <cell r="A1724">
            <v>526496</v>
          </cell>
          <cell r="B1724" t="str">
            <v>ريهام خداج</v>
          </cell>
          <cell r="C1724" t="str">
            <v>رياض</v>
          </cell>
          <cell r="D1724" t="str">
            <v>بهيه</v>
          </cell>
          <cell r="E1724" t="str">
            <v>الرابعة حديث</v>
          </cell>
          <cell r="F1724">
            <v>509</v>
          </cell>
          <cell r="G1724">
            <v>409</v>
          </cell>
          <cell r="H1724">
            <v>104</v>
          </cell>
          <cell r="I1724">
            <v>204</v>
          </cell>
          <cell r="J1724" t="str">
            <v>م</v>
          </cell>
        </row>
        <row r="1725">
          <cell r="A1725">
            <v>526498</v>
          </cell>
          <cell r="B1725" t="str">
            <v>زهرة الكطمير</v>
          </cell>
          <cell r="C1725" t="str">
            <v>جاسم</v>
          </cell>
          <cell r="D1725" t="str">
            <v>صالحه</v>
          </cell>
          <cell r="E1725" t="str">
            <v>الثانية</v>
          </cell>
        </row>
        <row r="1726">
          <cell r="A1726">
            <v>526500</v>
          </cell>
          <cell r="B1726" t="str">
            <v>زينب خليل</v>
          </cell>
          <cell r="C1726" t="str">
            <v>علي</v>
          </cell>
          <cell r="D1726" t="str">
            <v>فريال</v>
          </cell>
          <cell r="E1726" t="str">
            <v>الثانية</v>
          </cell>
        </row>
        <row r="1727">
          <cell r="A1727">
            <v>526506</v>
          </cell>
          <cell r="B1727" t="str">
            <v>ساره معروف</v>
          </cell>
          <cell r="C1727" t="str">
            <v>يوسف</v>
          </cell>
          <cell r="D1727" t="str">
            <v>غادة</v>
          </cell>
          <cell r="E1727" t="str">
            <v>الرابعة حديث</v>
          </cell>
          <cell r="F1727">
            <v>604</v>
          </cell>
          <cell r="G1727">
            <v>205</v>
          </cell>
          <cell r="J1727" t="str">
            <v>م</v>
          </cell>
        </row>
        <row r="1728">
          <cell r="A1728">
            <v>526507</v>
          </cell>
          <cell r="B1728" t="str">
            <v>ساره هنيدي</v>
          </cell>
          <cell r="C1728" t="str">
            <v>اسامه</v>
          </cell>
          <cell r="D1728" t="str">
            <v>ورد الشام</v>
          </cell>
          <cell r="E1728" t="str">
            <v>الثالثة</v>
          </cell>
        </row>
        <row r="1729">
          <cell r="A1729">
            <v>526509</v>
          </cell>
          <cell r="B1729" t="str">
            <v>ساميه عواصي</v>
          </cell>
          <cell r="C1729" t="str">
            <v>حسين</v>
          </cell>
          <cell r="D1729" t="str">
            <v>امون</v>
          </cell>
          <cell r="E1729" t="str">
            <v>الثالثة</v>
          </cell>
        </row>
        <row r="1730">
          <cell r="A1730">
            <v>526513</v>
          </cell>
          <cell r="B1730" t="str">
            <v>سلام الحاج</v>
          </cell>
          <cell r="C1730" t="str">
            <v>سليمان</v>
          </cell>
          <cell r="D1730" t="str">
            <v>نزهه</v>
          </cell>
          <cell r="E1730" t="str">
            <v>الثالثة</v>
          </cell>
        </row>
        <row r="1731">
          <cell r="A1731">
            <v>526516</v>
          </cell>
          <cell r="B1731" t="str">
            <v>سماح الزيبق</v>
          </cell>
          <cell r="C1731" t="str">
            <v>عبد العزيز</v>
          </cell>
          <cell r="D1731" t="str">
            <v>منى</v>
          </cell>
          <cell r="E1731" t="str">
            <v>الثانية</v>
          </cell>
        </row>
        <row r="1732">
          <cell r="A1732">
            <v>526517</v>
          </cell>
          <cell r="B1732" t="str">
            <v>سمر ملقط</v>
          </cell>
          <cell r="C1732" t="str">
            <v>تاج الدين</v>
          </cell>
          <cell r="D1732" t="str">
            <v>فاطمه</v>
          </cell>
          <cell r="E1732" t="str">
            <v>الرابعة حديث</v>
          </cell>
          <cell r="F1732">
            <v>609</v>
          </cell>
          <cell r="G1732">
            <v>403</v>
          </cell>
          <cell r="H1732">
            <v>408</v>
          </cell>
          <cell r="I1732">
            <v>208</v>
          </cell>
          <cell r="J1732" t="str">
            <v>م</v>
          </cell>
        </row>
        <row r="1733">
          <cell r="A1733">
            <v>526521</v>
          </cell>
          <cell r="B1733" t="str">
            <v>سهام ميا</v>
          </cell>
          <cell r="C1733" t="str">
            <v>علي</v>
          </cell>
          <cell r="D1733" t="str">
            <v>اديبه</v>
          </cell>
          <cell r="E1733" t="str">
            <v>الثانية</v>
          </cell>
        </row>
        <row r="1734">
          <cell r="A1734">
            <v>526524</v>
          </cell>
          <cell r="B1734" t="str">
            <v>سيدرا سالم</v>
          </cell>
          <cell r="C1734" t="str">
            <v>محمد</v>
          </cell>
          <cell r="D1734" t="str">
            <v>انتصار</v>
          </cell>
          <cell r="E1734" t="str">
            <v>الثانية</v>
          </cell>
        </row>
        <row r="1735">
          <cell r="A1735">
            <v>526531</v>
          </cell>
          <cell r="B1735" t="str">
            <v>شيرين ويحا</v>
          </cell>
          <cell r="C1735" t="str">
            <v>زهير</v>
          </cell>
          <cell r="D1735" t="str">
            <v>فاطمة</v>
          </cell>
          <cell r="E1735" t="str">
            <v>الثانية</v>
          </cell>
        </row>
        <row r="1736">
          <cell r="A1736">
            <v>526532</v>
          </cell>
          <cell r="B1736" t="str">
            <v>صابرين الحريري</v>
          </cell>
          <cell r="C1736" t="str">
            <v>علي</v>
          </cell>
          <cell r="D1736" t="str">
            <v>كوثر</v>
          </cell>
          <cell r="E1736" t="str">
            <v>الثانية</v>
          </cell>
        </row>
        <row r="1737">
          <cell r="A1737">
            <v>526534</v>
          </cell>
          <cell r="B1737" t="str">
            <v>صالح العلي</v>
          </cell>
          <cell r="C1737" t="str">
            <v>محمود</v>
          </cell>
          <cell r="D1737" t="str">
            <v>فاطمه</v>
          </cell>
          <cell r="E1737" t="str">
            <v>الثالثة</v>
          </cell>
        </row>
        <row r="1738">
          <cell r="A1738">
            <v>526536</v>
          </cell>
          <cell r="B1738" t="str">
            <v>صفاء الساطي</v>
          </cell>
          <cell r="C1738" t="str">
            <v>وليد</v>
          </cell>
          <cell r="D1738" t="str">
            <v>هند</v>
          </cell>
          <cell r="E1738" t="str">
            <v>الرابعة حديث</v>
          </cell>
          <cell r="F1738">
            <v>505</v>
          </cell>
          <cell r="J1738" t="str">
            <v>م</v>
          </cell>
        </row>
        <row r="1739">
          <cell r="A1739">
            <v>526539</v>
          </cell>
          <cell r="B1739" t="str">
            <v>صفاء علويه</v>
          </cell>
          <cell r="C1739" t="str">
            <v>عبدالرؤوف</v>
          </cell>
          <cell r="D1739" t="str">
            <v>امنه</v>
          </cell>
          <cell r="E1739" t="str">
            <v>الثانية</v>
          </cell>
        </row>
        <row r="1740">
          <cell r="A1740">
            <v>526541</v>
          </cell>
          <cell r="B1740" t="str">
            <v>صفية حاجي صفر</v>
          </cell>
          <cell r="C1740" t="str">
            <v>محمدشوقي</v>
          </cell>
          <cell r="D1740" t="str">
            <v>مطيعة</v>
          </cell>
          <cell r="E1740" t="str">
            <v>الرابعة حديث</v>
          </cell>
          <cell r="F1740">
            <v>204</v>
          </cell>
          <cell r="G1740">
            <v>208</v>
          </cell>
          <cell r="J1740" t="str">
            <v>م</v>
          </cell>
        </row>
        <row r="1741">
          <cell r="A1741">
            <v>526542</v>
          </cell>
          <cell r="B1741" t="str">
            <v>ضحى عراب</v>
          </cell>
          <cell r="C1741" t="str">
            <v>ماجد</v>
          </cell>
          <cell r="D1741" t="str">
            <v>سمر</v>
          </cell>
          <cell r="E1741" t="str">
            <v>الثانية</v>
          </cell>
        </row>
        <row r="1742">
          <cell r="A1742">
            <v>526549</v>
          </cell>
          <cell r="B1742" t="str">
            <v>علا العقاد</v>
          </cell>
          <cell r="C1742" t="str">
            <v>بسام</v>
          </cell>
          <cell r="D1742" t="str">
            <v>رنا</v>
          </cell>
          <cell r="E1742" t="str">
            <v>الثانية</v>
          </cell>
        </row>
        <row r="1743">
          <cell r="A1743">
            <v>526552</v>
          </cell>
          <cell r="B1743" t="str">
            <v>علا صالح</v>
          </cell>
          <cell r="C1743" t="str">
            <v>احمد</v>
          </cell>
          <cell r="D1743" t="str">
            <v>مريم</v>
          </cell>
          <cell r="E1743" t="str">
            <v>الثالثة</v>
          </cell>
        </row>
        <row r="1744">
          <cell r="A1744">
            <v>526558</v>
          </cell>
          <cell r="B1744" t="str">
            <v>غزل سودان</v>
          </cell>
          <cell r="C1744" t="str">
            <v>شاكر</v>
          </cell>
          <cell r="D1744" t="str">
            <v>منال</v>
          </cell>
          <cell r="E1744" t="str">
            <v>الثالثة</v>
          </cell>
        </row>
        <row r="1745">
          <cell r="A1745">
            <v>526559</v>
          </cell>
          <cell r="B1745" t="str">
            <v>غفران احمد</v>
          </cell>
          <cell r="C1745" t="str">
            <v>كمال</v>
          </cell>
          <cell r="D1745" t="str">
            <v>غاده</v>
          </cell>
          <cell r="E1745" t="str">
            <v>الثانية</v>
          </cell>
        </row>
        <row r="1746">
          <cell r="A1746">
            <v>526560</v>
          </cell>
          <cell r="B1746" t="str">
            <v>غفران الابراهيم</v>
          </cell>
          <cell r="C1746" t="str">
            <v>عبدالناصر</v>
          </cell>
          <cell r="D1746" t="str">
            <v>انتصار</v>
          </cell>
          <cell r="E1746" t="str">
            <v>الثانية</v>
          </cell>
        </row>
        <row r="1747">
          <cell r="A1747">
            <v>526563</v>
          </cell>
          <cell r="B1747" t="str">
            <v>غنوه ابراهيم</v>
          </cell>
          <cell r="C1747" t="str">
            <v>حليم</v>
          </cell>
          <cell r="D1747" t="str">
            <v>رجاء</v>
          </cell>
          <cell r="E1747" t="str">
            <v>الثانية</v>
          </cell>
        </row>
        <row r="1748">
          <cell r="A1748">
            <v>526564</v>
          </cell>
          <cell r="B1748" t="str">
            <v>غنوه حشمه</v>
          </cell>
          <cell r="C1748" t="str">
            <v>محسن</v>
          </cell>
          <cell r="D1748" t="str">
            <v>امل</v>
          </cell>
          <cell r="E1748" t="str">
            <v>الثانية</v>
          </cell>
        </row>
        <row r="1749">
          <cell r="A1749">
            <v>526565</v>
          </cell>
          <cell r="B1749" t="str">
            <v>غيداء الشولي الحريري</v>
          </cell>
          <cell r="C1749" t="str">
            <v>اسماعيل</v>
          </cell>
          <cell r="D1749" t="str">
            <v>نهى</v>
          </cell>
          <cell r="E1749" t="str">
            <v>الثالثة</v>
          </cell>
        </row>
        <row r="1750">
          <cell r="A1750">
            <v>526566</v>
          </cell>
          <cell r="B1750" t="str">
            <v>فاتن الخليفه</v>
          </cell>
          <cell r="C1750" t="str">
            <v>عليوي</v>
          </cell>
          <cell r="D1750" t="str">
            <v>قطنه</v>
          </cell>
          <cell r="E1750" t="str">
            <v>الثالثة</v>
          </cell>
        </row>
        <row r="1751">
          <cell r="A1751">
            <v>526567</v>
          </cell>
          <cell r="B1751" t="str">
            <v>فاتن خزعل</v>
          </cell>
          <cell r="C1751" t="str">
            <v>فايز</v>
          </cell>
          <cell r="D1751" t="str">
            <v>رفاه</v>
          </cell>
          <cell r="E1751" t="str">
            <v>الثالثة حديث</v>
          </cell>
          <cell r="F1751">
            <v>406</v>
          </cell>
          <cell r="G1751">
            <v>408</v>
          </cell>
          <cell r="H1751">
            <v>208</v>
          </cell>
          <cell r="J1751" t="str">
            <v>م</v>
          </cell>
        </row>
        <row r="1752">
          <cell r="A1752">
            <v>526571</v>
          </cell>
          <cell r="B1752" t="str">
            <v>فاطمه باكير</v>
          </cell>
          <cell r="C1752" t="str">
            <v>محمدهاشم</v>
          </cell>
          <cell r="D1752" t="str">
            <v>نورالهدى</v>
          </cell>
          <cell r="E1752" t="str">
            <v>الثانية</v>
          </cell>
        </row>
        <row r="1753">
          <cell r="A1753">
            <v>526572</v>
          </cell>
          <cell r="B1753" t="str">
            <v>فاطمه بعلبكي</v>
          </cell>
          <cell r="C1753" t="str">
            <v>محمد سامر</v>
          </cell>
          <cell r="D1753" t="str">
            <v>عبير</v>
          </cell>
          <cell r="E1753" t="str">
            <v>الثالثة</v>
          </cell>
        </row>
        <row r="1754">
          <cell r="A1754">
            <v>526573</v>
          </cell>
          <cell r="B1754" t="str">
            <v>فاطمه حافظ</v>
          </cell>
          <cell r="C1754" t="str">
            <v>علي</v>
          </cell>
          <cell r="D1754" t="str">
            <v>عبير</v>
          </cell>
          <cell r="E1754" t="str">
            <v>الرابعة حديث</v>
          </cell>
          <cell r="F1754">
            <v>507</v>
          </cell>
          <cell r="G1754">
            <v>306</v>
          </cell>
          <cell r="H1754">
            <v>208</v>
          </cell>
          <cell r="J1754" t="str">
            <v>م</v>
          </cell>
        </row>
        <row r="1755">
          <cell r="A1755">
            <v>526574</v>
          </cell>
          <cell r="B1755" t="str">
            <v>فاطمه مستو</v>
          </cell>
          <cell r="C1755" t="str">
            <v>فرزات</v>
          </cell>
          <cell r="D1755" t="str">
            <v>سميره</v>
          </cell>
          <cell r="E1755" t="str">
            <v>الثانية</v>
          </cell>
        </row>
        <row r="1756">
          <cell r="A1756">
            <v>526576</v>
          </cell>
          <cell r="B1756" t="str">
            <v>فدوى سلامه</v>
          </cell>
          <cell r="C1756" t="str">
            <v>علي</v>
          </cell>
          <cell r="D1756" t="str">
            <v>نظيمه</v>
          </cell>
          <cell r="E1756" t="str">
            <v>الثالثة</v>
          </cell>
        </row>
        <row r="1757">
          <cell r="A1757">
            <v>526580</v>
          </cell>
          <cell r="B1757" t="str">
            <v>قمر سلهب</v>
          </cell>
          <cell r="C1757" t="str">
            <v>محمد</v>
          </cell>
          <cell r="D1757" t="str">
            <v>سوسن</v>
          </cell>
          <cell r="E1757" t="str">
            <v>الثانية</v>
          </cell>
        </row>
        <row r="1758">
          <cell r="A1758">
            <v>526582</v>
          </cell>
          <cell r="B1758" t="str">
            <v>كفا العلي</v>
          </cell>
          <cell r="C1758" t="str">
            <v>فائق</v>
          </cell>
          <cell r="D1758" t="str">
            <v>صبريه</v>
          </cell>
          <cell r="E1758" t="str">
            <v>الثانية</v>
          </cell>
        </row>
        <row r="1759">
          <cell r="A1759">
            <v>526583</v>
          </cell>
          <cell r="B1759" t="str">
            <v>كنانه حلاوة</v>
          </cell>
          <cell r="C1759" t="str">
            <v>سليم</v>
          </cell>
          <cell r="D1759" t="str">
            <v>فاهيمه</v>
          </cell>
          <cell r="E1759" t="str">
            <v>الثالثة حديث</v>
          </cell>
          <cell r="F1759">
            <v>309</v>
          </cell>
          <cell r="G1759">
            <v>406</v>
          </cell>
          <cell r="H1759">
            <v>208</v>
          </cell>
          <cell r="J1759" t="str">
            <v>م</v>
          </cell>
        </row>
        <row r="1760">
          <cell r="A1760">
            <v>526584</v>
          </cell>
          <cell r="B1760" t="str">
            <v>لبابة الحاج حسن</v>
          </cell>
          <cell r="C1760" t="str">
            <v>عدنان</v>
          </cell>
          <cell r="D1760" t="str">
            <v>هالا</v>
          </cell>
          <cell r="E1760" t="str">
            <v>الثالثة</v>
          </cell>
        </row>
        <row r="1761">
          <cell r="A1761">
            <v>526589</v>
          </cell>
          <cell r="B1761" t="str">
            <v>ليليان أبونجم</v>
          </cell>
          <cell r="C1761" t="str">
            <v xml:space="preserve">صلاح </v>
          </cell>
          <cell r="D1761" t="str">
            <v xml:space="preserve">زكيه </v>
          </cell>
          <cell r="E1761" t="str">
            <v>الثانية</v>
          </cell>
        </row>
        <row r="1762">
          <cell r="A1762">
            <v>526592</v>
          </cell>
          <cell r="B1762" t="str">
            <v>لينا الصالح</v>
          </cell>
          <cell r="C1762" t="str">
            <v>محمد</v>
          </cell>
          <cell r="D1762" t="str">
            <v>سعاد</v>
          </cell>
          <cell r="E1762" t="str">
            <v>الثالثة حديث</v>
          </cell>
          <cell r="F1762">
            <v>304</v>
          </cell>
          <cell r="G1762">
            <v>408</v>
          </cell>
          <cell r="H1762">
            <v>208</v>
          </cell>
          <cell r="J1762" t="str">
            <v>م</v>
          </cell>
        </row>
        <row r="1763">
          <cell r="A1763">
            <v>526593</v>
          </cell>
          <cell r="B1763" t="str">
            <v>لينا حسين</v>
          </cell>
          <cell r="C1763" t="str">
            <v>علي</v>
          </cell>
          <cell r="D1763" t="str">
            <v>ملكة</v>
          </cell>
          <cell r="E1763" t="str">
            <v>الثالثة</v>
          </cell>
        </row>
        <row r="1764">
          <cell r="A1764">
            <v>526595</v>
          </cell>
          <cell r="B1764" t="str">
            <v>ماري ليز زخور</v>
          </cell>
          <cell r="C1764" t="str">
            <v>حنا</v>
          </cell>
          <cell r="D1764" t="str">
            <v>فيفيان</v>
          </cell>
          <cell r="E1764" t="str">
            <v>الثانية</v>
          </cell>
        </row>
        <row r="1765">
          <cell r="A1765">
            <v>526596</v>
          </cell>
          <cell r="B1765" t="str">
            <v>ماريا زنوبه</v>
          </cell>
          <cell r="C1765" t="str">
            <v>عمار</v>
          </cell>
          <cell r="D1765" t="str">
            <v>هدى</v>
          </cell>
          <cell r="E1765" t="str">
            <v>الثالثة حديث</v>
          </cell>
          <cell r="F1765">
            <v>409</v>
          </cell>
          <cell r="G1765">
            <v>107</v>
          </cell>
          <cell r="H1765">
            <v>208</v>
          </cell>
          <cell r="J1765" t="str">
            <v>م</v>
          </cell>
        </row>
        <row r="1766">
          <cell r="A1766">
            <v>526599</v>
          </cell>
          <cell r="B1766" t="str">
            <v>محمد بورز</v>
          </cell>
          <cell r="C1766" t="str">
            <v>علي</v>
          </cell>
          <cell r="D1766" t="str">
            <v>نجاح</v>
          </cell>
          <cell r="E1766" t="str">
            <v>الثالثة</v>
          </cell>
        </row>
        <row r="1767">
          <cell r="A1767">
            <v>526600</v>
          </cell>
          <cell r="B1767" t="str">
            <v>مرام صبيح</v>
          </cell>
          <cell r="C1767" t="str">
            <v>محمد</v>
          </cell>
          <cell r="D1767" t="str">
            <v xml:space="preserve">روضة </v>
          </cell>
          <cell r="E1767" t="str">
            <v>الثانية</v>
          </cell>
        </row>
        <row r="1768">
          <cell r="A1768">
            <v>526603</v>
          </cell>
          <cell r="B1768" t="str">
            <v>مرح علي</v>
          </cell>
          <cell r="C1768" t="str">
            <v>نعمان</v>
          </cell>
          <cell r="D1768" t="str">
            <v>نعيمه</v>
          </cell>
          <cell r="E1768" t="str">
            <v>الثالثة</v>
          </cell>
        </row>
        <row r="1769">
          <cell r="A1769">
            <v>526605</v>
          </cell>
          <cell r="B1769" t="str">
            <v>مروه حمشو</v>
          </cell>
          <cell r="C1769" t="str">
            <v>مروان</v>
          </cell>
          <cell r="D1769" t="str">
            <v>هيفاء</v>
          </cell>
          <cell r="E1769" t="str">
            <v>الرابعة حديث</v>
          </cell>
          <cell r="F1769">
            <v>606</v>
          </cell>
          <cell r="G1769">
            <v>607</v>
          </cell>
          <cell r="H1769">
            <v>609</v>
          </cell>
          <cell r="J1769" t="str">
            <v>م</v>
          </cell>
        </row>
        <row r="1770">
          <cell r="A1770">
            <v>526608</v>
          </cell>
          <cell r="B1770" t="str">
            <v>مريانا شاهين</v>
          </cell>
          <cell r="C1770" t="str">
            <v>يوسف</v>
          </cell>
          <cell r="D1770" t="str">
            <v>يسره</v>
          </cell>
          <cell r="E1770" t="str">
            <v>الثالثة</v>
          </cell>
        </row>
        <row r="1771">
          <cell r="A1771">
            <v>526617</v>
          </cell>
          <cell r="B1771" t="str">
            <v>منى البليلي</v>
          </cell>
          <cell r="C1771" t="str">
            <v>محمد</v>
          </cell>
          <cell r="D1771" t="str">
            <v>عائشه</v>
          </cell>
          <cell r="E1771" t="str">
            <v>الثانية</v>
          </cell>
        </row>
        <row r="1772">
          <cell r="A1772">
            <v>526619</v>
          </cell>
          <cell r="B1772" t="str">
            <v>منيرة هنيدي</v>
          </cell>
          <cell r="C1772" t="str">
            <v>خالد</v>
          </cell>
          <cell r="D1772" t="str">
            <v>وفاء</v>
          </cell>
          <cell r="E1772" t="str">
            <v>الثالثة</v>
          </cell>
        </row>
        <row r="1773">
          <cell r="A1773">
            <v>526620</v>
          </cell>
          <cell r="B1773" t="str">
            <v>مها اسماعيل</v>
          </cell>
          <cell r="C1773" t="str">
            <v>عبدالحميد</v>
          </cell>
          <cell r="D1773" t="str">
            <v>ظريفه</v>
          </cell>
          <cell r="E1773" t="str">
            <v>الثانية</v>
          </cell>
        </row>
        <row r="1774">
          <cell r="A1774">
            <v>526621</v>
          </cell>
          <cell r="B1774" t="str">
            <v>مها صالح</v>
          </cell>
          <cell r="C1774" t="str">
            <v>خضر</v>
          </cell>
          <cell r="D1774" t="str">
            <v>وجيهه</v>
          </cell>
          <cell r="E1774" t="str">
            <v>الثانية</v>
          </cell>
        </row>
        <row r="1775">
          <cell r="A1775">
            <v>526623</v>
          </cell>
          <cell r="B1775" t="str">
            <v>مي الطباع</v>
          </cell>
          <cell r="C1775" t="str">
            <v>محمد امجد</v>
          </cell>
          <cell r="D1775" t="str">
            <v>هنادي</v>
          </cell>
          <cell r="E1775" t="str">
            <v>الثانية</v>
          </cell>
        </row>
        <row r="1776">
          <cell r="A1776">
            <v>526625</v>
          </cell>
          <cell r="B1776" t="str">
            <v>مي صهيوني</v>
          </cell>
          <cell r="C1776" t="str">
            <v>محسن</v>
          </cell>
          <cell r="D1776" t="str">
            <v>هدى</v>
          </cell>
          <cell r="E1776" t="str">
            <v>الثالثة</v>
          </cell>
        </row>
        <row r="1777">
          <cell r="A1777">
            <v>526628</v>
          </cell>
          <cell r="B1777" t="str">
            <v xml:space="preserve">ميادة غياض </v>
          </cell>
          <cell r="C1777" t="str">
            <v>ذيب</v>
          </cell>
          <cell r="E1777" t="str">
            <v>الثانية</v>
          </cell>
        </row>
        <row r="1778">
          <cell r="A1778">
            <v>526632</v>
          </cell>
          <cell r="B1778" t="str">
            <v>ميساء عبدالرزاق</v>
          </cell>
          <cell r="C1778" t="str">
            <v>احمد</v>
          </cell>
          <cell r="D1778" t="str">
            <v>زائدة</v>
          </cell>
          <cell r="E1778" t="str">
            <v>الثانية</v>
          </cell>
        </row>
        <row r="1779">
          <cell r="A1779">
            <v>526633</v>
          </cell>
          <cell r="B1779" t="str">
            <v>ميساء عثمان</v>
          </cell>
          <cell r="C1779" t="str">
            <v>حسن</v>
          </cell>
          <cell r="D1779" t="str">
            <v>مسيلا</v>
          </cell>
          <cell r="E1779" t="str">
            <v>الثالثة</v>
          </cell>
        </row>
        <row r="1780">
          <cell r="A1780">
            <v>526636</v>
          </cell>
          <cell r="B1780" t="str">
            <v>ناهد ابراهيم</v>
          </cell>
          <cell r="C1780" t="str">
            <v>داوود</v>
          </cell>
          <cell r="D1780" t="str">
            <v>منى</v>
          </cell>
          <cell r="E1780" t="str">
            <v>الثانية</v>
          </cell>
        </row>
        <row r="1781">
          <cell r="A1781">
            <v>526638</v>
          </cell>
          <cell r="B1781" t="str">
            <v>ناهي وسوف</v>
          </cell>
          <cell r="C1781" t="str">
            <v>يونس</v>
          </cell>
          <cell r="D1781" t="str">
            <v>زاهيه</v>
          </cell>
          <cell r="E1781" t="str">
            <v>الثانية</v>
          </cell>
        </row>
        <row r="1782">
          <cell r="A1782">
            <v>526639</v>
          </cell>
          <cell r="B1782" t="str">
            <v>نبال فندي</v>
          </cell>
          <cell r="C1782" t="str">
            <v>محمد</v>
          </cell>
          <cell r="D1782" t="str">
            <v>لينا</v>
          </cell>
          <cell r="E1782" t="str">
            <v>الثالثة</v>
          </cell>
        </row>
        <row r="1783">
          <cell r="A1783">
            <v>526645</v>
          </cell>
          <cell r="B1783" t="str">
            <v>نسرين الصواف</v>
          </cell>
          <cell r="C1783" t="str">
            <v>محمد شاكر</v>
          </cell>
          <cell r="D1783" t="str">
            <v>صباح</v>
          </cell>
          <cell r="E1783" t="str">
            <v>الثالثة حديث</v>
          </cell>
          <cell r="F1783">
            <v>306</v>
          </cell>
          <cell r="G1783">
            <v>409</v>
          </cell>
          <cell r="H1783">
            <v>205</v>
          </cell>
          <cell r="I1783">
            <v>208</v>
          </cell>
          <cell r="J1783" t="str">
            <v>م</v>
          </cell>
        </row>
        <row r="1784">
          <cell r="A1784">
            <v>526647</v>
          </cell>
          <cell r="B1784" t="str">
            <v>نسرين منزلجي</v>
          </cell>
          <cell r="C1784" t="str">
            <v>منير</v>
          </cell>
          <cell r="D1784" t="str">
            <v>سوسن</v>
          </cell>
          <cell r="E1784" t="str">
            <v>الثانية</v>
          </cell>
        </row>
        <row r="1785">
          <cell r="A1785">
            <v>526649</v>
          </cell>
          <cell r="B1785" t="str">
            <v>نعمه الهايس</v>
          </cell>
          <cell r="C1785" t="str">
            <v>أيوب</v>
          </cell>
          <cell r="D1785" t="str">
            <v>مها</v>
          </cell>
          <cell r="E1785" t="str">
            <v>الثانية</v>
          </cell>
        </row>
        <row r="1786">
          <cell r="A1786">
            <v>526651</v>
          </cell>
          <cell r="B1786" t="str">
            <v>نهى الخطيب</v>
          </cell>
          <cell r="C1786" t="str">
            <v>عصام</v>
          </cell>
          <cell r="D1786" t="str">
            <v>ليندا</v>
          </cell>
          <cell r="E1786" t="str">
            <v>الثالثة</v>
          </cell>
        </row>
        <row r="1787">
          <cell r="A1787">
            <v>526653</v>
          </cell>
          <cell r="B1787" t="str">
            <v>نوار شيخ أحمد</v>
          </cell>
          <cell r="C1787" t="str">
            <v>محمود</v>
          </cell>
          <cell r="D1787" t="str">
            <v>منى</v>
          </cell>
          <cell r="E1787" t="str">
            <v>الثانية</v>
          </cell>
        </row>
        <row r="1788">
          <cell r="A1788">
            <v>526654</v>
          </cell>
          <cell r="B1788" t="str">
            <v>نور الخليل</v>
          </cell>
          <cell r="C1788" t="str">
            <v>محمد حسان</v>
          </cell>
          <cell r="D1788" t="str">
            <v>عطاف</v>
          </cell>
          <cell r="E1788" t="str">
            <v>الثالثة حديث</v>
          </cell>
          <cell r="F1788">
            <v>406</v>
          </cell>
          <cell r="G1788">
            <v>104</v>
          </cell>
          <cell r="H1788">
            <v>204</v>
          </cell>
          <cell r="I1788">
            <v>208</v>
          </cell>
          <cell r="J1788" t="str">
            <v>م</v>
          </cell>
        </row>
        <row r="1789">
          <cell r="A1789">
            <v>526658</v>
          </cell>
          <cell r="B1789" t="str">
            <v>نور باكير</v>
          </cell>
          <cell r="C1789" t="str">
            <v>مازن</v>
          </cell>
          <cell r="D1789" t="str">
            <v>مها</v>
          </cell>
          <cell r="E1789" t="str">
            <v>الثانية</v>
          </cell>
        </row>
        <row r="1790">
          <cell r="A1790">
            <v>526662</v>
          </cell>
          <cell r="B1790" t="str">
            <v>نور شعبان</v>
          </cell>
          <cell r="C1790" t="str">
            <v>صالح</v>
          </cell>
          <cell r="D1790" t="str">
            <v>ابتسام</v>
          </cell>
          <cell r="E1790" t="str">
            <v>الثالثة حديث</v>
          </cell>
          <cell r="F1790">
            <v>406</v>
          </cell>
          <cell r="G1790">
            <v>204</v>
          </cell>
          <cell r="H1790">
            <v>208</v>
          </cell>
          <cell r="J1790" t="str">
            <v>م</v>
          </cell>
        </row>
        <row r="1791">
          <cell r="A1791">
            <v>526669</v>
          </cell>
          <cell r="B1791" t="str">
            <v>نورا سكريه</v>
          </cell>
          <cell r="C1791" t="str">
            <v>عيسى</v>
          </cell>
          <cell r="D1791" t="str">
            <v>زكيه</v>
          </cell>
          <cell r="E1791" t="str">
            <v>الثالثة حديث</v>
          </cell>
          <cell r="F1791">
            <v>304</v>
          </cell>
          <cell r="G1791">
            <v>406</v>
          </cell>
          <cell r="H1791">
            <v>204</v>
          </cell>
          <cell r="I1791">
            <v>208</v>
          </cell>
          <cell r="J1791" t="str">
            <v>م</v>
          </cell>
        </row>
        <row r="1792">
          <cell r="A1792">
            <v>526670</v>
          </cell>
          <cell r="B1792" t="str">
            <v>نورا كيروان</v>
          </cell>
          <cell r="C1792" t="str">
            <v>مروان</v>
          </cell>
          <cell r="D1792" t="str">
            <v>عبير</v>
          </cell>
          <cell r="E1792" t="str">
            <v>الثالثة حديث</v>
          </cell>
          <cell r="F1792">
            <v>408</v>
          </cell>
          <cell r="G1792">
            <v>208</v>
          </cell>
          <cell r="J1792" t="str">
            <v>م</v>
          </cell>
        </row>
        <row r="1793">
          <cell r="A1793">
            <v>526672</v>
          </cell>
          <cell r="B1793" t="str">
            <v>نوره هلال</v>
          </cell>
          <cell r="C1793" t="str">
            <v>عبدالعزيز</v>
          </cell>
          <cell r="D1793" t="str">
            <v>هناء</v>
          </cell>
          <cell r="E1793" t="str">
            <v>الثانية</v>
          </cell>
        </row>
        <row r="1794">
          <cell r="A1794">
            <v>526673</v>
          </cell>
          <cell r="B1794" t="str">
            <v>نيرمين بدرة</v>
          </cell>
          <cell r="C1794" t="str">
            <v>سلمان</v>
          </cell>
          <cell r="E1794" t="str">
            <v>الثانية</v>
          </cell>
        </row>
        <row r="1795">
          <cell r="A1795">
            <v>526677</v>
          </cell>
          <cell r="B1795" t="str">
            <v>هاديه العصمان</v>
          </cell>
          <cell r="C1795" t="str">
            <v>علي</v>
          </cell>
          <cell r="D1795" t="str">
            <v>صباح</v>
          </cell>
          <cell r="E1795" t="str">
            <v>الثالثة حديث</v>
          </cell>
          <cell r="F1795">
            <v>304</v>
          </cell>
          <cell r="G1795">
            <v>306</v>
          </cell>
          <cell r="H1795">
            <v>408</v>
          </cell>
          <cell r="I1795">
            <v>208</v>
          </cell>
          <cell r="J1795" t="str">
            <v>م</v>
          </cell>
        </row>
        <row r="1796">
          <cell r="A1796">
            <v>526680</v>
          </cell>
          <cell r="B1796" t="str">
            <v>هبه التوت</v>
          </cell>
          <cell r="C1796" t="str">
            <v>خالد</v>
          </cell>
          <cell r="D1796" t="str">
            <v>منا</v>
          </cell>
          <cell r="E1796" t="str">
            <v>الثانية</v>
          </cell>
        </row>
        <row r="1797">
          <cell r="A1797">
            <v>526684</v>
          </cell>
          <cell r="B1797" t="str">
            <v>هدى صادق</v>
          </cell>
          <cell r="C1797" t="str">
            <v>فيصل</v>
          </cell>
          <cell r="D1797" t="str">
            <v>أمل</v>
          </cell>
          <cell r="E1797" t="str">
            <v>الثالثة</v>
          </cell>
        </row>
        <row r="1798">
          <cell r="A1798">
            <v>526688</v>
          </cell>
          <cell r="B1798" t="str">
            <v>هديل العفنان</v>
          </cell>
          <cell r="C1798" t="str">
            <v>فيصل</v>
          </cell>
          <cell r="D1798" t="str">
            <v>ثريا</v>
          </cell>
          <cell r="E1798" t="str">
            <v>الثالثة</v>
          </cell>
        </row>
        <row r="1799">
          <cell r="A1799">
            <v>526696</v>
          </cell>
          <cell r="B1799" t="str">
            <v>هنادي صابر</v>
          </cell>
          <cell r="C1799" t="str">
            <v>ياسين</v>
          </cell>
          <cell r="E1799" t="str">
            <v>الثانية</v>
          </cell>
        </row>
        <row r="1800">
          <cell r="A1800">
            <v>526697</v>
          </cell>
          <cell r="B1800" t="str">
            <v>هيا حسين</v>
          </cell>
          <cell r="C1800" t="str">
            <v>غسان</v>
          </cell>
          <cell r="D1800" t="str">
            <v>تماضر</v>
          </cell>
          <cell r="E1800" t="str">
            <v>الثالثة</v>
          </cell>
        </row>
        <row r="1801">
          <cell r="A1801">
            <v>526699</v>
          </cell>
          <cell r="B1801" t="str">
            <v>وداد ضاهر</v>
          </cell>
          <cell r="C1801" t="str">
            <v>محمد</v>
          </cell>
          <cell r="D1801" t="str">
            <v>منيره</v>
          </cell>
          <cell r="E1801" t="str">
            <v>الثانية</v>
          </cell>
        </row>
        <row r="1802">
          <cell r="A1802">
            <v>526704</v>
          </cell>
          <cell r="B1802" t="str">
            <v>وعد المخللاتي النبكي</v>
          </cell>
          <cell r="C1802" t="str">
            <v>محمد علمر</v>
          </cell>
          <cell r="D1802" t="str">
            <v>نارمان</v>
          </cell>
          <cell r="E1802" t="str">
            <v>الرابعة حديث</v>
          </cell>
          <cell r="F1802">
            <v>409</v>
          </cell>
          <cell r="J1802" t="str">
            <v>م</v>
          </cell>
        </row>
        <row r="1803">
          <cell r="A1803">
            <v>526707</v>
          </cell>
          <cell r="B1803" t="str">
            <v>وفاء سلطان</v>
          </cell>
          <cell r="C1803" t="str">
            <v>احمد</v>
          </cell>
          <cell r="D1803" t="str">
            <v>ظهيره</v>
          </cell>
          <cell r="E1803" t="str">
            <v>الثالثة</v>
          </cell>
        </row>
        <row r="1804">
          <cell r="A1804">
            <v>526709</v>
          </cell>
          <cell r="B1804" t="str">
            <v>ولاء القاسم</v>
          </cell>
          <cell r="C1804" t="str">
            <v>عبد المنعم</v>
          </cell>
          <cell r="D1804" t="str">
            <v>رنده</v>
          </cell>
          <cell r="E1804" t="str">
            <v>الرابعة حديث</v>
          </cell>
          <cell r="F1804">
            <v>507</v>
          </cell>
          <cell r="G1804">
            <v>509</v>
          </cell>
          <cell r="H1804">
            <v>408</v>
          </cell>
          <cell r="I1804">
            <v>208</v>
          </cell>
          <cell r="J1804" t="str">
            <v>م</v>
          </cell>
        </row>
        <row r="1805">
          <cell r="A1805">
            <v>526711</v>
          </cell>
          <cell r="B1805" t="str">
            <v>ولاء عباس</v>
          </cell>
          <cell r="C1805" t="str">
            <v>موسى</v>
          </cell>
          <cell r="D1805" t="str">
            <v>فاطمه</v>
          </cell>
          <cell r="E1805" t="str">
            <v>الثالثة حديث</v>
          </cell>
          <cell r="F1805">
            <v>405</v>
          </cell>
          <cell r="G1805">
            <v>208</v>
          </cell>
          <cell r="J1805" t="str">
            <v>م</v>
          </cell>
        </row>
        <row r="1806">
          <cell r="A1806">
            <v>526713</v>
          </cell>
          <cell r="B1806" t="str">
            <v>ولاء لبابيدي</v>
          </cell>
          <cell r="C1806" t="str">
            <v>محمدرضوان</v>
          </cell>
          <cell r="D1806" t="str">
            <v>جميلة</v>
          </cell>
          <cell r="E1806" t="str">
            <v>الثالثة حديث</v>
          </cell>
          <cell r="F1806">
            <v>406</v>
          </cell>
          <cell r="G1806">
            <v>409</v>
          </cell>
          <cell r="H1806">
            <v>204</v>
          </cell>
          <cell r="I1806">
            <v>208</v>
          </cell>
          <cell r="J1806" t="str">
            <v>م</v>
          </cell>
        </row>
        <row r="1807">
          <cell r="A1807">
            <v>526716</v>
          </cell>
          <cell r="B1807" t="str">
            <v>ياسمين الحسين</v>
          </cell>
          <cell r="C1807" t="str">
            <v>حمود</v>
          </cell>
          <cell r="D1807" t="str">
            <v>حسونه</v>
          </cell>
          <cell r="E1807" t="str">
            <v>الرابعة حديث</v>
          </cell>
          <cell r="J1807" t="str">
            <v>نا</v>
          </cell>
        </row>
        <row r="1808">
          <cell r="A1808">
            <v>526718</v>
          </cell>
          <cell r="B1808" t="str">
            <v>ياسمين الشيخ</v>
          </cell>
          <cell r="C1808" t="str">
            <v>حسين</v>
          </cell>
          <cell r="D1808" t="str">
            <v>فاطمه</v>
          </cell>
          <cell r="E1808" t="str">
            <v>الثالثة حديث</v>
          </cell>
          <cell r="F1808">
            <v>309</v>
          </cell>
          <cell r="G1808">
            <v>409</v>
          </cell>
          <cell r="H1808">
            <v>208</v>
          </cell>
          <cell r="J1808" t="str">
            <v>م</v>
          </cell>
        </row>
        <row r="1809">
          <cell r="A1809">
            <v>526719</v>
          </cell>
          <cell r="B1809" t="str">
            <v>ياسمين شحاده</v>
          </cell>
          <cell r="C1809" t="str">
            <v>أحمد</v>
          </cell>
          <cell r="D1809" t="str">
            <v>عليا</v>
          </cell>
          <cell r="E1809" t="str">
            <v>الثانية</v>
          </cell>
        </row>
        <row r="1810">
          <cell r="A1810">
            <v>526721</v>
          </cell>
          <cell r="B1810" t="str">
            <v>يانا البودي</v>
          </cell>
          <cell r="C1810" t="str">
            <v>محمود</v>
          </cell>
          <cell r="D1810" t="str">
            <v>نوال</v>
          </cell>
          <cell r="E1810" t="str">
            <v>الثانية</v>
          </cell>
        </row>
        <row r="1811">
          <cell r="A1811">
            <v>526724</v>
          </cell>
          <cell r="B1811" t="str">
            <v>يمام منصور</v>
          </cell>
          <cell r="C1811" t="str">
            <v>حسين</v>
          </cell>
          <cell r="E1811" t="str">
            <v>الثانية</v>
          </cell>
        </row>
        <row r="1812">
          <cell r="A1812">
            <v>526725</v>
          </cell>
          <cell r="B1812" t="str">
            <v>بلسم سعود</v>
          </cell>
          <cell r="C1812" t="str">
            <v>عارف</v>
          </cell>
          <cell r="D1812" t="str">
            <v>نجاة</v>
          </cell>
          <cell r="E1812" t="str">
            <v>الرابعة حديث</v>
          </cell>
          <cell r="F1812">
            <v>507</v>
          </cell>
          <cell r="G1812">
            <v>606</v>
          </cell>
          <cell r="H1812">
            <v>609</v>
          </cell>
          <cell r="I1812">
            <v>208</v>
          </cell>
          <cell r="J1812" t="str">
            <v>م</v>
          </cell>
        </row>
        <row r="1813">
          <cell r="A1813">
            <v>526727</v>
          </cell>
          <cell r="B1813" t="str">
            <v>حنين زكريا</v>
          </cell>
          <cell r="C1813" t="str">
            <v>كنعان</v>
          </cell>
          <cell r="D1813" t="str">
            <v>سلطانة</v>
          </cell>
          <cell r="E1813" t="str">
            <v>الثالثة</v>
          </cell>
        </row>
        <row r="1814">
          <cell r="A1814">
            <v>526730</v>
          </cell>
          <cell r="B1814" t="str">
            <v>رشا صقور</v>
          </cell>
          <cell r="C1814" t="str">
            <v>ابراهيم</v>
          </cell>
          <cell r="D1814" t="str">
            <v>مفيدة</v>
          </cell>
          <cell r="E1814" t="str">
            <v>الثانية</v>
          </cell>
          <cell r="J1814" t="str">
            <v>مستنفذفصل ثاني 2023-2024</v>
          </cell>
        </row>
        <row r="1815">
          <cell r="A1815">
            <v>526732</v>
          </cell>
          <cell r="B1815" t="str">
            <v>رهف المعيوف</v>
          </cell>
          <cell r="C1815" t="str">
            <v>رسلان</v>
          </cell>
          <cell r="D1815" t="str">
            <v>ايمان</v>
          </cell>
          <cell r="E1815" t="str">
            <v>الثانية</v>
          </cell>
          <cell r="J1815" t="str">
            <v>مستنفذ</v>
          </cell>
        </row>
        <row r="1816">
          <cell r="A1816">
            <v>526736</v>
          </cell>
          <cell r="B1816" t="str">
            <v>لما خلوف</v>
          </cell>
          <cell r="C1816" t="str">
            <v>مصطفى</v>
          </cell>
          <cell r="D1816" t="str">
            <v>سلمى</v>
          </cell>
          <cell r="E1816" t="str">
            <v>الثانية</v>
          </cell>
        </row>
        <row r="1817">
          <cell r="A1817">
            <v>526737</v>
          </cell>
          <cell r="B1817" t="str">
            <v>ماريا العوابدة</v>
          </cell>
          <cell r="C1817" t="str">
            <v>جول</v>
          </cell>
          <cell r="D1817" t="str">
            <v>فادية</v>
          </cell>
          <cell r="E1817" t="str">
            <v>الثالثة حديث</v>
          </cell>
          <cell r="F1817">
            <v>309</v>
          </cell>
          <cell r="G1817">
            <v>406</v>
          </cell>
          <cell r="H1817">
            <v>409</v>
          </cell>
          <cell r="I1817">
            <v>208</v>
          </cell>
          <cell r="J1817" t="str">
            <v>مستنفذ    م</v>
          </cell>
        </row>
        <row r="1818">
          <cell r="A1818">
            <v>526738</v>
          </cell>
          <cell r="B1818" t="str">
            <v>مروى الحمصي</v>
          </cell>
          <cell r="C1818" t="str">
            <v>محمد عبد القادر</v>
          </cell>
          <cell r="D1818" t="str">
            <v>ماجدة</v>
          </cell>
          <cell r="E1818" t="str">
            <v>الثالثة</v>
          </cell>
        </row>
        <row r="1819">
          <cell r="A1819">
            <v>526739</v>
          </cell>
          <cell r="B1819" t="str">
            <v>نادية الحموي</v>
          </cell>
          <cell r="C1819" t="str">
            <v>محمد خير</v>
          </cell>
          <cell r="D1819" t="str">
            <v>قمر</v>
          </cell>
          <cell r="E1819" t="str">
            <v>الثالثة</v>
          </cell>
        </row>
        <row r="1820">
          <cell r="A1820">
            <v>526740</v>
          </cell>
          <cell r="B1820" t="str">
            <v>نضال الحاج علي</v>
          </cell>
          <cell r="C1820" t="str">
            <v>فؤاد</v>
          </cell>
          <cell r="D1820" t="str">
            <v>فاطمة</v>
          </cell>
          <cell r="E1820" t="str">
            <v>الرابعة حديث</v>
          </cell>
          <cell r="F1820">
            <v>507</v>
          </cell>
          <cell r="G1820">
            <v>509</v>
          </cell>
          <cell r="J1820" t="str">
            <v>م</v>
          </cell>
        </row>
        <row r="1821">
          <cell r="A1821">
            <v>526741</v>
          </cell>
          <cell r="B1821" t="str">
            <v>ولاء زيدان</v>
          </cell>
          <cell r="C1821" t="str">
            <v>يوسف</v>
          </cell>
          <cell r="D1821" t="str">
            <v>اديبة</v>
          </cell>
          <cell r="E1821" t="str">
            <v>الثالثة</v>
          </cell>
        </row>
        <row r="1822">
          <cell r="A1822">
            <v>526749</v>
          </cell>
          <cell r="B1822" t="str">
            <v>ساره قرعوني</v>
          </cell>
          <cell r="C1822" t="str">
            <v>مالك</v>
          </cell>
          <cell r="D1822" t="str">
            <v>جمانه</v>
          </cell>
          <cell r="E1822" t="str">
            <v>الثالثة</v>
          </cell>
        </row>
        <row r="1823">
          <cell r="A1823">
            <v>526760</v>
          </cell>
          <cell r="B1823" t="str">
            <v>ابتسام المحمدالحسين</v>
          </cell>
          <cell r="C1823" t="str">
            <v>طليع</v>
          </cell>
          <cell r="D1823" t="str">
            <v>ساره</v>
          </cell>
          <cell r="E1823" t="str">
            <v>الثالثة حديث</v>
          </cell>
          <cell r="F1823">
            <v>406</v>
          </cell>
          <cell r="G1823">
            <v>409</v>
          </cell>
          <cell r="H1823">
            <v>206</v>
          </cell>
          <cell r="I1823">
            <v>208</v>
          </cell>
          <cell r="J1823" t="str">
            <v>م</v>
          </cell>
        </row>
        <row r="1824">
          <cell r="A1824">
            <v>526766</v>
          </cell>
          <cell r="B1824" t="str">
            <v>اسراء الشيخ علي</v>
          </cell>
          <cell r="C1824" t="str">
            <v>بلال</v>
          </cell>
          <cell r="D1824" t="str">
            <v>سمر</v>
          </cell>
          <cell r="E1824" t="str">
            <v>الرابعة حديث</v>
          </cell>
          <cell r="F1824">
            <v>604</v>
          </cell>
          <cell r="G1824">
            <v>306</v>
          </cell>
          <cell r="H1824">
            <v>406</v>
          </cell>
          <cell r="J1824" t="str">
            <v>م</v>
          </cell>
        </row>
        <row r="1825">
          <cell r="A1825">
            <v>526767</v>
          </cell>
          <cell r="B1825" t="str">
            <v>اسلام شباره</v>
          </cell>
          <cell r="C1825" t="str">
            <v>عبدالرحمن</v>
          </cell>
          <cell r="D1825" t="str">
            <v>فايزه</v>
          </cell>
          <cell r="E1825" t="str">
            <v>الثانية</v>
          </cell>
        </row>
        <row r="1826">
          <cell r="A1826">
            <v>526771</v>
          </cell>
          <cell r="B1826" t="str">
            <v>اصالة الغانم</v>
          </cell>
          <cell r="C1826" t="str">
            <v>نايف</v>
          </cell>
          <cell r="D1826" t="str">
            <v>ابتهاج</v>
          </cell>
          <cell r="E1826" t="str">
            <v>الثالثة حديث</v>
          </cell>
          <cell r="F1826">
            <v>406</v>
          </cell>
          <cell r="G1826">
            <v>408</v>
          </cell>
          <cell r="H1826">
            <v>409</v>
          </cell>
          <cell r="J1826" t="str">
            <v>م</v>
          </cell>
        </row>
        <row r="1827">
          <cell r="A1827">
            <v>526774</v>
          </cell>
          <cell r="B1827" t="str">
            <v>الاء المصري</v>
          </cell>
          <cell r="C1827" t="str">
            <v>وليد</v>
          </cell>
          <cell r="D1827" t="str">
            <v>وصال</v>
          </cell>
          <cell r="E1827" t="str">
            <v>الثانية</v>
          </cell>
        </row>
        <row r="1828">
          <cell r="A1828">
            <v>526775</v>
          </cell>
          <cell r="B1828" t="str">
            <v>الاء أسعد</v>
          </cell>
          <cell r="C1828" t="str">
            <v>يوسف</v>
          </cell>
          <cell r="D1828" t="str">
            <v>سميا</v>
          </cell>
          <cell r="E1828" t="str">
            <v>الثانية</v>
          </cell>
        </row>
        <row r="1829">
          <cell r="A1829">
            <v>526779</v>
          </cell>
          <cell r="B1829" t="str">
            <v xml:space="preserve">اماني شنور </v>
          </cell>
          <cell r="C1829" t="str">
            <v>محمد مروان</v>
          </cell>
          <cell r="D1829" t="str">
            <v>نهيدة</v>
          </cell>
          <cell r="E1829" t="str">
            <v>الثالثة</v>
          </cell>
        </row>
        <row r="1830">
          <cell r="A1830">
            <v>526782</v>
          </cell>
          <cell r="B1830" t="str">
            <v>اميره ابراهيم</v>
          </cell>
          <cell r="C1830" t="str">
            <v>حسن</v>
          </cell>
          <cell r="D1830" t="str">
            <v>طليعه</v>
          </cell>
          <cell r="E1830" t="str">
            <v>الثانية</v>
          </cell>
        </row>
        <row r="1831">
          <cell r="A1831">
            <v>526784</v>
          </cell>
          <cell r="B1831" t="str">
            <v>اناس قطاع النعل</v>
          </cell>
          <cell r="C1831" t="str">
            <v>محمدرشاد</v>
          </cell>
          <cell r="D1831" t="str">
            <v>وفاء</v>
          </cell>
          <cell r="E1831" t="str">
            <v>الثالثة</v>
          </cell>
        </row>
        <row r="1832">
          <cell r="A1832">
            <v>526787</v>
          </cell>
          <cell r="B1832" t="str">
            <v>ايمان الملاح</v>
          </cell>
          <cell r="C1832" t="str">
            <v>بسام</v>
          </cell>
          <cell r="D1832" t="str">
            <v>هدى</v>
          </cell>
          <cell r="E1832" t="str">
            <v>الثالثة</v>
          </cell>
        </row>
        <row r="1833">
          <cell r="A1833">
            <v>526788</v>
          </cell>
          <cell r="B1833" t="str">
            <v>ايمان كرنبه</v>
          </cell>
          <cell r="C1833" t="str">
            <v>طاهر</v>
          </cell>
          <cell r="D1833" t="str">
            <v>انعام</v>
          </cell>
          <cell r="E1833" t="str">
            <v>الثانية</v>
          </cell>
        </row>
        <row r="1834">
          <cell r="A1834">
            <v>526789</v>
          </cell>
          <cell r="B1834" t="str">
            <v>ايمان و يحا</v>
          </cell>
          <cell r="C1834" t="str">
            <v>يوسف</v>
          </cell>
          <cell r="D1834" t="str">
            <v>خولا</v>
          </cell>
          <cell r="E1834" t="str">
            <v>الثالثة حديث</v>
          </cell>
          <cell r="F1834">
            <v>208</v>
          </cell>
          <cell r="J1834" t="str">
            <v>م</v>
          </cell>
        </row>
        <row r="1835">
          <cell r="A1835">
            <v>526790</v>
          </cell>
          <cell r="B1835" t="str">
            <v>ايناس حسين</v>
          </cell>
          <cell r="C1835" t="str">
            <v>حسين</v>
          </cell>
          <cell r="D1835" t="str">
            <v>فهمية</v>
          </cell>
          <cell r="E1835" t="str">
            <v>الثانية</v>
          </cell>
        </row>
        <row r="1836">
          <cell r="A1836">
            <v>526792</v>
          </cell>
          <cell r="B1836" t="str">
            <v>ايه اسعد</v>
          </cell>
          <cell r="C1836" t="str">
            <v>ماجد</v>
          </cell>
          <cell r="D1836" t="str">
            <v>نوال</v>
          </cell>
          <cell r="E1836" t="str">
            <v>الثانية</v>
          </cell>
        </row>
        <row r="1837">
          <cell r="A1837">
            <v>526793</v>
          </cell>
          <cell r="B1837" t="str">
            <v>آلاء الجهماني</v>
          </cell>
          <cell r="C1837" t="str">
            <v>قاسم</v>
          </cell>
          <cell r="D1837" t="str">
            <v>وزيرة</v>
          </cell>
          <cell r="E1837" t="str">
            <v>الثالثة</v>
          </cell>
        </row>
        <row r="1838">
          <cell r="A1838">
            <v>526794</v>
          </cell>
          <cell r="B1838" t="str">
            <v>آلاء الحمصي</v>
          </cell>
          <cell r="C1838" t="str">
            <v>فهد</v>
          </cell>
          <cell r="D1838" t="str">
            <v>مرفت</v>
          </cell>
          <cell r="E1838" t="str">
            <v>الثانية</v>
          </cell>
        </row>
        <row r="1839">
          <cell r="A1839">
            <v>526795</v>
          </cell>
          <cell r="B1839" t="str">
            <v>آلاء الخالد</v>
          </cell>
          <cell r="C1839" t="str">
            <v>أحمد</v>
          </cell>
          <cell r="D1839" t="str">
            <v>كامله</v>
          </cell>
          <cell r="E1839" t="str">
            <v>الثانية</v>
          </cell>
        </row>
        <row r="1840">
          <cell r="A1840">
            <v>526797</v>
          </cell>
          <cell r="B1840" t="str">
            <v>آيات ابو الليل</v>
          </cell>
          <cell r="C1840" t="str">
            <v>ماجد</v>
          </cell>
          <cell r="D1840" t="str">
            <v>هيام</v>
          </cell>
          <cell r="E1840" t="str">
            <v>الثانية</v>
          </cell>
        </row>
        <row r="1841">
          <cell r="A1841">
            <v>526800</v>
          </cell>
          <cell r="B1841" t="str">
            <v>آيه نوح</v>
          </cell>
          <cell r="C1841" t="str">
            <v>علي</v>
          </cell>
          <cell r="D1841" t="str">
            <v>سوسن</v>
          </cell>
          <cell r="E1841" t="str">
            <v>الثالثة حديث</v>
          </cell>
          <cell r="F1841">
            <v>409</v>
          </cell>
          <cell r="G1841">
            <v>204</v>
          </cell>
          <cell r="H1841">
            <v>205</v>
          </cell>
          <cell r="I1841">
            <v>208</v>
          </cell>
          <cell r="J1841" t="str">
            <v>م</v>
          </cell>
        </row>
        <row r="1842">
          <cell r="A1842">
            <v>526801</v>
          </cell>
          <cell r="B1842" t="str">
            <v>أحلام اله رشي</v>
          </cell>
          <cell r="C1842" t="str">
            <v>علي</v>
          </cell>
          <cell r="D1842" t="str">
            <v>منى دقوري</v>
          </cell>
          <cell r="E1842" t="str">
            <v>الثانية</v>
          </cell>
        </row>
        <row r="1843">
          <cell r="A1843">
            <v>526803</v>
          </cell>
          <cell r="B1843" t="str">
            <v>أزهار سلوم</v>
          </cell>
          <cell r="C1843" t="str">
            <v>رفيق</v>
          </cell>
          <cell r="D1843" t="str">
            <v>وفاء</v>
          </cell>
          <cell r="E1843" t="str">
            <v>الثانية</v>
          </cell>
        </row>
        <row r="1844">
          <cell r="A1844">
            <v>526804</v>
          </cell>
          <cell r="B1844" t="str">
            <v>أسماء المنجد</v>
          </cell>
          <cell r="C1844" t="str">
            <v>أحمد</v>
          </cell>
          <cell r="D1844" t="str">
            <v>عبلة</v>
          </cell>
          <cell r="E1844" t="str">
            <v>الثالثة</v>
          </cell>
        </row>
        <row r="1845">
          <cell r="A1845">
            <v>526805</v>
          </cell>
          <cell r="B1845" t="str">
            <v>اسماء دعدوش</v>
          </cell>
          <cell r="C1845" t="str">
            <v xml:space="preserve">ايمن </v>
          </cell>
          <cell r="D1845" t="str">
            <v>هدى</v>
          </cell>
          <cell r="E1845" t="str">
            <v>الثانية</v>
          </cell>
        </row>
        <row r="1846">
          <cell r="A1846">
            <v>526806</v>
          </cell>
          <cell r="B1846" t="str">
            <v>أماني المدني</v>
          </cell>
          <cell r="C1846" t="str">
            <v>مروان</v>
          </cell>
          <cell r="D1846" t="str">
            <v>رئيفه</v>
          </cell>
          <cell r="E1846" t="str">
            <v>الثالثة</v>
          </cell>
        </row>
        <row r="1847">
          <cell r="A1847">
            <v>526808</v>
          </cell>
          <cell r="B1847" t="str">
            <v>أميره اسماعيل</v>
          </cell>
          <cell r="C1847" t="str">
            <v>سمير</v>
          </cell>
          <cell r="D1847" t="str">
            <v>غنا</v>
          </cell>
          <cell r="E1847" t="str">
            <v>الثانية</v>
          </cell>
        </row>
        <row r="1848">
          <cell r="A1848">
            <v>526811</v>
          </cell>
          <cell r="B1848" t="str">
            <v>إيمان احمدعلى</v>
          </cell>
          <cell r="C1848" t="str">
            <v>إبراهيم</v>
          </cell>
          <cell r="D1848" t="str">
            <v>أمينه</v>
          </cell>
          <cell r="E1848" t="str">
            <v>الثانية</v>
          </cell>
        </row>
        <row r="1849">
          <cell r="A1849">
            <v>526816</v>
          </cell>
          <cell r="B1849" t="str">
            <v>بتول خطيب</v>
          </cell>
          <cell r="C1849" t="str">
            <v>محمود</v>
          </cell>
          <cell r="D1849" t="str">
            <v>أميرة</v>
          </cell>
          <cell r="E1849" t="str">
            <v>الثانية</v>
          </cell>
        </row>
        <row r="1850">
          <cell r="A1850">
            <v>526818</v>
          </cell>
          <cell r="B1850" t="str">
            <v>بثينة الحسين</v>
          </cell>
          <cell r="C1850" t="str">
            <v>عيد</v>
          </cell>
          <cell r="D1850" t="str">
            <v>علية</v>
          </cell>
          <cell r="E1850" t="str">
            <v>الثانية</v>
          </cell>
        </row>
        <row r="1851">
          <cell r="A1851">
            <v>526823</v>
          </cell>
          <cell r="B1851" t="str">
            <v>بشرى الحاج حسين</v>
          </cell>
          <cell r="C1851" t="str">
            <v>محمد</v>
          </cell>
          <cell r="D1851" t="str">
            <v>نوال</v>
          </cell>
          <cell r="E1851" t="str">
            <v>الثانية</v>
          </cell>
        </row>
        <row r="1852">
          <cell r="A1852">
            <v>526834</v>
          </cell>
          <cell r="B1852" t="str">
            <v>ثناء جديد</v>
          </cell>
          <cell r="C1852" t="str">
            <v>زريف</v>
          </cell>
          <cell r="D1852" t="str">
            <v>نهيده</v>
          </cell>
          <cell r="E1852" t="str">
            <v>الثالثة</v>
          </cell>
        </row>
        <row r="1853">
          <cell r="A1853">
            <v>526836</v>
          </cell>
          <cell r="B1853" t="str">
            <v>جانيت الجلاد</v>
          </cell>
          <cell r="C1853" t="str">
            <v>حسين</v>
          </cell>
          <cell r="D1853" t="str">
            <v>جورية</v>
          </cell>
          <cell r="E1853" t="str">
            <v>الثالثة حديث</v>
          </cell>
          <cell r="F1853">
            <v>208</v>
          </cell>
          <cell r="J1853" t="str">
            <v>م</v>
          </cell>
        </row>
        <row r="1854">
          <cell r="A1854">
            <v>526837</v>
          </cell>
          <cell r="B1854" t="str">
            <v>جمانه طليعه</v>
          </cell>
          <cell r="C1854" t="str">
            <v>سليمان</v>
          </cell>
          <cell r="D1854" t="str">
            <v>شيخه</v>
          </cell>
          <cell r="E1854" t="str">
            <v>الثانية</v>
          </cell>
        </row>
        <row r="1855">
          <cell r="A1855">
            <v>526839</v>
          </cell>
          <cell r="B1855" t="str">
            <v>جهينه غيبة</v>
          </cell>
          <cell r="C1855" t="str">
            <v>يوسف</v>
          </cell>
          <cell r="D1855" t="str">
            <v>فيزه</v>
          </cell>
          <cell r="E1855" t="str">
            <v>الثانية</v>
          </cell>
        </row>
        <row r="1856">
          <cell r="A1856">
            <v>526840</v>
          </cell>
          <cell r="B1856" t="str">
            <v>جودي سكروج</v>
          </cell>
          <cell r="C1856" t="str">
            <v>جورج</v>
          </cell>
          <cell r="D1856" t="str">
            <v>نجود</v>
          </cell>
          <cell r="E1856" t="str">
            <v>الثالثة</v>
          </cell>
        </row>
        <row r="1857">
          <cell r="A1857">
            <v>526841</v>
          </cell>
          <cell r="B1857" t="str">
            <v>جين عبد العزيز</v>
          </cell>
          <cell r="C1857" t="str">
            <v>ابو زيد</v>
          </cell>
          <cell r="D1857" t="str">
            <v>كلشاه</v>
          </cell>
          <cell r="E1857" t="str">
            <v>الثالثة</v>
          </cell>
        </row>
        <row r="1858">
          <cell r="A1858">
            <v>526843</v>
          </cell>
          <cell r="B1858" t="str">
            <v>حلا محمد</v>
          </cell>
          <cell r="C1858" t="str">
            <v>مدين</v>
          </cell>
          <cell r="D1858" t="str">
            <v>ميادة</v>
          </cell>
          <cell r="E1858" t="str">
            <v>الثانية</v>
          </cell>
        </row>
        <row r="1859">
          <cell r="A1859">
            <v>526844</v>
          </cell>
          <cell r="B1859" t="str">
            <v>حلا وردي</v>
          </cell>
          <cell r="C1859" t="str">
            <v>سامي</v>
          </cell>
          <cell r="D1859" t="str">
            <v>يسيره</v>
          </cell>
          <cell r="E1859" t="str">
            <v>الثانية</v>
          </cell>
        </row>
        <row r="1860">
          <cell r="A1860">
            <v>526845</v>
          </cell>
          <cell r="B1860" t="str">
            <v>حنين حسون</v>
          </cell>
          <cell r="C1860" t="str">
            <v>عصام</v>
          </cell>
          <cell r="D1860" t="str">
            <v>شيخه</v>
          </cell>
          <cell r="E1860" t="str">
            <v>الثانية</v>
          </cell>
        </row>
        <row r="1861">
          <cell r="A1861">
            <v>526848</v>
          </cell>
          <cell r="B1861" t="str">
            <v>خزامى خضور</v>
          </cell>
          <cell r="C1861" t="str">
            <v>بدر</v>
          </cell>
          <cell r="D1861" t="str">
            <v>مديحه</v>
          </cell>
          <cell r="E1861" t="str">
            <v>الثانية</v>
          </cell>
        </row>
        <row r="1862">
          <cell r="A1862">
            <v>526849</v>
          </cell>
          <cell r="B1862" t="str">
            <v>خلود حسن</v>
          </cell>
          <cell r="C1862" t="str">
            <v>رياض</v>
          </cell>
          <cell r="D1862" t="str">
            <v>ناديه</v>
          </cell>
          <cell r="E1862" t="str">
            <v>الثانية</v>
          </cell>
        </row>
        <row r="1863">
          <cell r="A1863">
            <v>526856</v>
          </cell>
          <cell r="B1863" t="str">
            <v>دانيا الخياط</v>
          </cell>
          <cell r="C1863" t="str">
            <v>عبده</v>
          </cell>
          <cell r="D1863" t="str">
            <v>وفاء</v>
          </cell>
          <cell r="E1863" t="str">
            <v>الثالثة حديث</v>
          </cell>
          <cell r="F1863">
            <v>205</v>
          </cell>
          <cell r="G1863">
            <v>208</v>
          </cell>
          <cell r="J1863" t="str">
            <v>م</v>
          </cell>
        </row>
        <row r="1864">
          <cell r="A1864">
            <v>526857</v>
          </cell>
          <cell r="B1864" t="str">
            <v>دانيا العسلي</v>
          </cell>
          <cell r="C1864" t="str">
            <v>ايمن</v>
          </cell>
          <cell r="D1864" t="str">
            <v>يسره</v>
          </cell>
          <cell r="E1864" t="str">
            <v>الثالثة</v>
          </cell>
        </row>
        <row r="1865">
          <cell r="A1865">
            <v>526858</v>
          </cell>
          <cell r="B1865" t="str">
            <v>دعاء الريس</v>
          </cell>
          <cell r="C1865" t="str">
            <v>موفق</v>
          </cell>
          <cell r="D1865" t="str">
            <v>ثناء</v>
          </cell>
          <cell r="E1865" t="str">
            <v>الثانية</v>
          </cell>
        </row>
        <row r="1866">
          <cell r="A1866">
            <v>526859</v>
          </cell>
          <cell r="B1866" t="str">
            <v>دعاء بقله</v>
          </cell>
          <cell r="C1866" t="str">
            <v>زياد</v>
          </cell>
          <cell r="D1866" t="str">
            <v>هيام</v>
          </cell>
          <cell r="E1866" t="str">
            <v>الثالثة</v>
          </cell>
        </row>
        <row r="1867">
          <cell r="A1867">
            <v>526865</v>
          </cell>
          <cell r="B1867" t="str">
            <v>ديما العقر</v>
          </cell>
          <cell r="C1867" t="str">
            <v>محمود</v>
          </cell>
          <cell r="D1867" t="str">
            <v>شهناز</v>
          </cell>
          <cell r="E1867" t="str">
            <v>الثالثة حديث</v>
          </cell>
          <cell r="F1867">
            <v>205</v>
          </cell>
          <cell r="G1867">
            <v>208</v>
          </cell>
          <cell r="J1867" t="str">
            <v>م</v>
          </cell>
        </row>
        <row r="1868">
          <cell r="A1868">
            <v>526866</v>
          </cell>
          <cell r="B1868" t="str">
            <v>رؤى الحميدات</v>
          </cell>
          <cell r="C1868" t="str">
            <v>منهل</v>
          </cell>
          <cell r="D1868" t="str">
            <v>هدى</v>
          </cell>
          <cell r="E1868" t="str">
            <v>الثالثة</v>
          </cell>
        </row>
        <row r="1869">
          <cell r="A1869">
            <v>526868</v>
          </cell>
          <cell r="B1869" t="str">
            <v>راشين منصور</v>
          </cell>
          <cell r="C1869" t="str">
            <v>عيد</v>
          </cell>
          <cell r="D1869" t="str">
            <v>فيروز</v>
          </cell>
          <cell r="E1869" t="str">
            <v>الثانية</v>
          </cell>
        </row>
        <row r="1870">
          <cell r="A1870">
            <v>526869</v>
          </cell>
          <cell r="B1870" t="str">
            <v>راما الدياب</v>
          </cell>
          <cell r="C1870" t="str">
            <v>حميد</v>
          </cell>
          <cell r="D1870" t="str">
            <v>بديعه</v>
          </cell>
          <cell r="E1870" t="str">
            <v>الثالثة</v>
          </cell>
        </row>
        <row r="1871">
          <cell r="A1871">
            <v>526871</v>
          </cell>
          <cell r="B1871" t="str">
            <v xml:space="preserve">راميا ديب </v>
          </cell>
          <cell r="C1871" t="str">
            <v>عزيز</v>
          </cell>
          <cell r="D1871" t="str">
            <v>جهناز</v>
          </cell>
          <cell r="E1871" t="str">
            <v>الثانية</v>
          </cell>
        </row>
        <row r="1872">
          <cell r="A1872">
            <v>526874</v>
          </cell>
          <cell r="B1872" t="str">
            <v>رانيه الشماط</v>
          </cell>
          <cell r="C1872" t="str">
            <v>حسين</v>
          </cell>
          <cell r="D1872" t="str">
            <v>فاطمه</v>
          </cell>
          <cell r="E1872" t="str">
            <v>الثانية</v>
          </cell>
        </row>
        <row r="1873">
          <cell r="A1873">
            <v>526875</v>
          </cell>
          <cell r="B1873" t="str">
            <v>ربا بدران</v>
          </cell>
          <cell r="C1873" t="str">
            <v>نبيل</v>
          </cell>
          <cell r="D1873" t="str">
            <v>ازهار</v>
          </cell>
          <cell r="E1873" t="str">
            <v>الثالثة</v>
          </cell>
        </row>
        <row r="1874">
          <cell r="A1874">
            <v>526876</v>
          </cell>
          <cell r="B1874" t="str">
            <v>ربى الفتى</v>
          </cell>
          <cell r="C1874" t="str">
            <v>عبدالحميد</v>
          </cell>
          <cell r="D1874" t="str">
            <v>سميره</v>
          </cell>
          <cell r="E1874" t="str">
            <v>الثانية</v>
          </cell>
        </row>
        <row r="1875">
          <cell r="A1875">
            <v>526877</v>
          </cell>
          <cell r="B1875" t="str">
            <v>رجاء شعبان</v>
          </cell>
          <cell r="C1875" t="str">
            <v>محمد</v>
          </cell>
          <cell r="D1875" t="str">
            <v>رشا</v>
          </cell>
          <cell r="E1875" t="str">
            <v>الثانية</v>
          </cell>
        </row>
        <row r="1876">
          <cell r="A1876">
            <v>526878</v>
          </cell>
          <cell r="B1876" t="str">
            <v>رجاء عفارة</v>
          </cell>
          <cell r="C1876" t="str">
            <v>شهاب</v>
          </cell>
          <cell r="D1876" t="str">
            <v>خديجه</v>
          </cell>
          <cell r="E1876" t="str">
            <v>الرابعة حديث</v>
          </cell>
          <cell r="F1876">
            <v>509</v>
          </cell>
          <cell r="G1876">
            <v>306</v>
          </cell>
          <cell r="H1876">
            <v>405</v>
          </cell>
          <cell r="J1876" t="str">
            <v>م</v>
          </cell>
        </row>
        <row r="1877">
          <cell r="A1877">
            <v>526881</v>
          </cell>
          <cell r="B1877" t="str">
            <v>رزان الفريواتي</v>
          </cell>
          <cell r="C1877" t="str">
            <v>محمدبسام</v>
          </cell>
          <cell r="D1877" t="str">
            <v>والدتهاسوسن</v>
          </cell>
          <cell r="E1877" t="str">
            <v>الثانية</v>
          </cell>
        </row>
        <row r="1878">
          <cell r="A1878">
            <v>526882</v>
          </cell>
          <cell r="B1878" t="str">
            <v>رشا التركماني</v>
          </cell>
          <cell r="C1878" t="str">
            <v>محمدالخالد</v>
          </cell>
          <cell r="D1878" t="str">
            <v>غاده</v>
          </cell>
          <cell r="E1878" t="str">
            <v>الثانية</v>
          </cell>
        </row>
        <row r="1879">
          <cell r="A1879">
            <v>526884</v>
          </cell>
          <cell r="B1879" t="str">
            <v>رشا ديبو</v>
          </cell>
          <cell r="C1879" t="str">
            <v>صالح</v>
          </cell>
          <cell r="D1879" t="str">
            <v>سميرة</v>
          </cell>
          <cell r="E1879" t="str">
            <v>الثانية</v>
          </cell>
        </row>
        <row r="1880">
          <cell r="A1880">
            <v>526886</v>
          </cell>
          <cell r="B1880" t="str">
            <v>رشا زغبي</v>
          </cell>
          <cell r="C1880" t="str">
            <v>احمد</v>
          </cell>
          <cell r="D1880" t="str">
            <v>مفيدة</v>
          </cell>
          <cell r="E1880" t="str">
            <v>الثالثة</v>
          </cell>
        </row>
        <row r="1881">
          <cell r="A1881">
            <v>526888</v>
          </cell>
          <cell r="B1881" t="str">
            <v>رغد ضوا</v>
          </cell>
          <cell r="C1881" t="str">
            <v>غسان</v>
          </cell>
          <cell r="D1881" t="str">
            <v>اعتماد</v>
          </cell>
          <cell r="E1881" t="str">
            <v>الرابعة حديث</v>
          </cell>
          <cell r="F1881">
            <v>107</v>
          </cell>
          <cell r="G1881">
            <v>208</v>
          </cell>
          <cell r="J1881" t="str">
            <v>م</v>
          </cell>
        </row>
        <row r="1882">
          <cell r="A1882">
            <v>526889</v>
          </cell>
          <cell r="B1882" t="str">
            <v>رغد عائشه</v>
          </cell>
          <cell r="C1882" t="str">
            <v>دياب</v>
          </cell>
          <cell r="D1882" t="str">
            <v>سلوى</v>
          </cell>
          <cell r="E1882" t="str">
            <v>الثالثة</v>
          </cell>
        </row>
        <row r="1883">
          <cell r="A1883">
            <v>526892</v>
          </cell>
          <cell r="B1883" t="str">
            <v>رقيه الدنحه</v>
          </cell>
          <cell r="C1883" t="str">
            <v>خلف</v>
          </cell>
          <cell r="D1883" t="str">
            <v>مريم</v>
          </cell>
          <cell r="E1883" t="str">
            <v>الثانية</v>
          </cell>
        </row>
        <row r="1884">
          <cell r="A1884">
            <v>526894</v>
          </cell>
          <cell r="B1884" t="str">
            <v>رنا البهلول</v>
          </cell>
          <cell r="C1884" t="str">
            <v>عادل</v>
          </cell>
          <cell r="D1884" t="str">
            <v>صفية</v>
          </cell>
          <cell r="E1884" t="str">
            <v>الثالثة</v>
          </cell>
        </row>
        <row r="1885">
          <cell r="A1885">
            <v>526895</v>
          </cell>
          <cell r="B1885" t="str">
            <v>رنا النداف</v>
          </cell>
          <cell r="C1885" t="str">
            <v>محمد ديب</v>
          </cell>
          <cell r="D1885" t="str">
            <v>سميره</v>
          </cell>
          <cell r="E1885" t="str">
            <v>الثانية</v>
          </cell>
        </row>
        <row r="1886">
          <cell r="A1886">
            <v>526896</v>
          </cell>
          <cell r="B1886" t="str">
            <v>رنا بركات</v>
          </cell>
          <cell r="C1886" t="str">
            <v>رياض</v>
          </cell>
          <cell r="D1886" t="str">
            <v>ناهده</v>
          </cell>
          <cell r="E1886" t="str">
            <v>الثانية</v>
          </cell>
        </row>
        <row r="1887">
          <cell r="A1887">
            <v>526897</v>
          </cell>
          <cell r="B1887" t="str">
            <v>رنيم الزين</v>
          </cell>
          <cell r="C1887" t="str">
            <v>محمد معتز</v>
          </cell>
          <cell r="D1887" t="str">
            <v>ريم</v>
          </cell>
          <cell r="E1887" t="str">
            <v>الثانية</v>
          </cell>
        </row>
        <row r="1888">
          <cell r="A1888">
            <v>526900</v>
          </cell>
          <cell r="B1888" t="str">
            <v>رهام جمعه</v>
          </cell>
          <cell r="C1888" t="str">
            <v>احمد</v>
          </cell>
          <cell r="D1888" t="str">
            <v>فاتنه</v>
          </cell>
          <cell r="E1888" t="str">
            <v>الثالثة</v>
          </cell>
        </row>
        <row r="1889">
          <cell r="A1889">
            <v>526904</v>
          </cell>
          <cell r="B1889" t="str">
            <v>روان المقري</v>
          </cell>
          <cell r="C1889" t="str">
            <v>عمار</v>
          </cell>
          <cell r="D1889" t="str">
            <v>رويده</v>
          </cell>
          <cell r="E1889" t="str">
            <v>الثانية</v>
          </cell>
        </row>
        <row r="1890">
          <cell r="A1890">
            <v>526906</v>
          </cell>
          <cell r="B1890" t="str">
            <v>رولا الوعري</v>
          </cell>
          <cell r="C1890" t="str">
            <v>محمود</v>
          </cell>
          <cell r="D1890" t="str">
            <v>سميه</v>
          </cell>
          <cell r="E1890" t="str">
            <v>الثانية</v>
          </cell>
        </row>
        <row r="1891">
          <cell r="A1891">
            <v>526907</v>
          </cell>
          <cell r="B1891" t="str">
            <v>رولانا الحداد</v>
          </cell>
          <cell r="C1891" t="str">
            <v>مروان</v>
          </cell>
          <cell r="D1891" t="str">
            <v>رنده</v>
          </cell>
          <cell r="E1891" t="str">
            <v>الثانية</v>
          </cell>
        </row>
        <row r="1892">
          <cell r="A1892">
            <v>526908</v>
          </cell>
          <cell r="B1892" t="str">
            <v>رويده خصيروف</v>
          </cell>
          <cell r="C1892" t="str">
            <v>حافظ</v>
          </cell>
          <cell r="D1892" t="str">
            <v>جوليا</v>
          </cell>
          <cell r="E1892" t="str">
            <v>الثانية</v>
          </cell>
        </row>
        <row r="1893">
          <cell r="A1893">
            <v>526913</v>
          </cell>
          <cell r="B1893" t="str">
            <v>زينب السيد أحمد</v>
          </cell>
          <cell r="C1893" t="str">
            <v>عبد الباسط</v>
          </cell>
          <cell r="D1893" t="str">
            <v>ثناء</v>
          </cell>
          <cell r="E1893" t="str">
            <v>الثانية</v>
          </cell>
        </row>
        <row r="1894">
          <cell r="A1894">
            <v>526916</v>
          </cell>
          <cell r="B1894" t="str">
            <v>زينب عبدالرحمن</v>
          </cell>
          <cell r="C1894" t="str">
            <v>انور</v>
          </cell>
          <cell r="D1894" t="str">
            <v>هيام</v>
          </cell>
          <cell r="E1894" t="str">
            <v>الثالثة</v>
          </cell>
        </row>
        <row r="1895">
          <cell r="A1895">
            <v>526919</v>
          </cell>
          <cell r="B1895" t="str">
            <v>زينه العتيلي</v>
          </cell>
          <cell r="C1895" t="str">
            <v>كمال</v>
          </cell>
          <cell r="D1895" t="str">
            <v>ميساء</v>
          </cell>
          <cell r="E1895" t="str">
            <v>الثالثة حديث</v>
          </cell>
          <cell r="F1895">
            <v>306</v>
          </cell>
          <cell r="G1895">
            <v>208</v>
          </cell>
          <cell r="J1895" t="str">
            <v>م</v>
          </cell>
        </row>
        <row r="1896">
          <cell r="A1896">
            <v>526921</v>
          </cell>
          <cell r="B1896" t="str">
            <v>ساره صقر</v>
          </cell>
          <cell r="C1896" t="str">
            <v>صقر</v>
          </cell>
          <cell r="D1896" t="str">
            <v>ردينه</v>
          </cell>
          <cell r="E1896" t="str">
            <v>الثانية</v>
          </cell>
        </row>
        <row r="1897">
          <cell r="A1897">
            <v>526922</v>
          </cell>
          <cell r="B1897" t="str">
            <v>سالي محمود</v>
          </cell>
          <cell r="C1897" t="str">
            <v xml:space="preserve">احمد </v>
          </cell>
          <cell r="D1897" t="str">
            <v>نوال</v>
          </cell>
          <cell r="E1897" t="str">
            <v>الثالثة</v>
          </cell>
        </row>
        <row r="1898">
          <cell r="A1898">
            <v>526923</v>
          </cell>
          <cell r="B1898" t="str">
            <v>سامية السعدي</v>
          </cell>
          <cell r="C1898" t="str">
            <v>زكريا</v>
          </cell>
          <cell r="D1898" t="str">
            <v>يمن</v>
          </cell>
          <cell r="E1898" t="str">
            <v>الثالثة</v>
          </cell>
        </row>
        <row r="1899">
          <cell r="A1899">
            <v>526930</v>
          </cell>
          <cell r="B1899" t="str">
            <v>سعاد حمدون</v>
          </cell>
          <cell r="C1899" t="str">
            <v>عمر</v>
          </cell>
          <cell r="D1899" t="str">
            <v>قمر</v>
          </cell>
          <cell r="E1899" t="str">
            <v>الثانية</v>
          </cell>
        </row>
        <row r="1900">
          <cell r="A1900">
            <v>526932</v>
          </cell>
          <cell r="B1900" t="str">
            <v>سلاف العكاري</v>
          </cell>
          <cell r="C1900" t="str">
            <v>شعبان</v>
          </cell>
          <cell r="D1900" t="str">
            <v>غفران</v>
          </cell>
          <cell r="E1900" t="str">
            <v>الثانية</v>
          </cell>
        </row>
        <row r="1901">
          <cell r="A1901">
            <v>526937</v>
          </cell>
          <cell r="B1901" t="str">
            <v>سماح شعبان</v>
          </cell>
          <cell r="C1901" t="str">
            <v>مهيمن</v>
          </cell>
          <cell r="D1901" t="str">
            <v>هيام</v>
          </cell>
          <cell r="E1901" t="str">
            <v>الثانية</v>
          </cell>
        </row>
        <row r="1902">
          <cell r="A1902">
            <v>526938</v>
          </cell>
          <cell r="B1902" t="str">
            <v>سماح كردي</v>
          </cell>
          <cell r="C1902" t="str">
            <v>بشار</v>
          </cell>
          <cell r="D1902" t="str">
            <v>خوله</v>
          </cell>
          <cell r="E1902" t="str">
            <v>الثانية</v>
          </cell>
        </row>
        <row r="1903">
          <cell r="A1903">
            <v>526939</v>
          </cell>
          <cell r="B1903" t="str">
            <v>سماره باشا</v>
          </cell>
          <cell r="C1903" t="str">
            <v>موسى</v>
          </cell>
          <cell r="D1903" t="str">
            <v>غانا</v>
          </cell>
          <cell r="E1903" t="str">
            <v>الثالثة</v>
          </cell>
        </row>
        <row r="1904">
          <cell r="A1904">
            <v>526941</v>
          </cell>
          <cell r="B1904" t="str">
            <v>سمر غزال</v>
          </cell>
          <cell r="C1904" t="str">
            <v>هشام</v>
          </cell>
          <cell r="D1904" t="str">
            <v>منى</v>
          </cell>
          <cell r="E1904" t="str">
            <v>الثانية</v>
          </cell>
        </row>
        <row r="1905">
          <cell r="A1905">
            <v>526946</v>
          </cell>
          <cell r="B1905" t="str">
            <v>سندس صبح</v>
          </cell>
          <cell r="C1905" t="str">
            <v>عبدالرحمن</v>
          </cell>
          <cell r="D1905" t="str">
            <v>ناديا</v>
          </cell>
          <cell r="E1905" t="str">
            <v>الثانية</v>
          </cell>
        </row>
        <row r="1906">
          <cell r="A1906">
            <v>526949</v>
          </cell>
          <cell r="B1906" t="str">
            <v>سوسن سخاوي</v>
          </cell>
          <cell r="C1906" t="str">
            <v>محمدفاروق</v>
          </cell>
          <cell r="D1906" t="str">
            <v>رباح</v>
          </cell>
          <cell r="E1906" t="str">
            <v>الثالثة حديث</v>
          </cell>
          <cell r="F1906">
            <v>104</v>
          </cell>
          <cell r="G1906">
            <v>206</v>
          </cell>
          <cell r="H1906">
            <v>208</v>
          </cell>
          <cell r="I1906">
            <v>407</v>
          </cell>
          <cell r="J1906" t="str">
            <v>م</v>
          </cell>
        </row>
        <row r="1907">
          <cell r="A1907">
            <v>526950</v>
          </cell>
          <cell r="B1907" t="str">
            <v>سوسن عساف</v>
          </cell>
          <cell r="C1907" t="str">
            <v>محمد</v>
          </cell>
          <cell r="D1907" t="str">
            <v>وداد</v>
          </cell>
          <cell r="E1907" t="str">
            <v>الثالثة</v>
          </cell>
        </row>
        <row r="1908">
          <cell r="A1908">
            <v>526951</v>
          </cell>
          <cell r="B1908" t="str">
            <v>شاديه الصيداوي</v>
          </cell>
          <cell r="C1908" t="str">
            <v>سعد</v>
          </cell>
          <cell r="D1908" t="str">
            <v>خوله</v>
          </cell>
          <cell r="E1908" t="str">
            <v>الثالثة</v>
          </cell>
        </row>
        <row r="1909">
          <cell r="A1909">
            <v>526953</v>
          </cell>
          <cell r="B1909" t="str">
            <v>شفاء بكر</v>
          </cell>
          <cell r="C1909" t="str">
            <v>محمود</v>
          </cell>
          <cell r="D1909" t="str">
            <v>منوه</v>
          </cell>
          <cell r="E1909" t="str">
            <v>الثانية</v>
          </cell>
        </row>
        <row r="1910">
          <cell r="A1910">
            <v>526955</v>
          </cell>
          <cell r="B1910" t="str">
            <v>صالحه كرمان</v>
          </cell>
          <cell r="C1910" t="str">
            <v>عوض</v>
          </cell>
          <cell r="D1910" t="str">
            <v>خيرية</v>
          </cell>
          <cell r="E1910" t="str">
            <v>الثانية</v>
          </cell>
        </row>
        <row r="1911">
          <cell r="A1911">
            <v>526956</v>
          </cell>
          <cell r="B1911" t="str">
            <v>صبا العوض</v>
          </cell>
          <cell r="C1911" t="str">
            <v>محمود</v>
          </cell>
          <cell r="D1911" t="str">
            <v>كيروان</v>
          </cell>
          <cell r="E1911" t="str">
            <v>الثانية</v>
          </cell>
        </row>
        <row r="1912">
          <cell r="A1912">
            <v>526957</v>
          </cell>
          <cell r="B1912" t="str">
            <v>صبا المعاليقي</v>
          </cell>
          <cell r="C1912" t="str">
            <v>هشام</v>
          </cell>
          <cell r="D1912" t="str">
            <v>اميره</v>
          </cell>
          <cell r="E1912" t="str">
            <v>الثانية</v>
          </cell>
        </row>
        <row r="1913">
          <cell r="A1913">
            <v>526958</v>
          </cell>
          <cell r="B1913" t="str">
            <v>صبا حافظ</v>
          </cell>
          <cell r="C1913" t="str">
            <v>عماد</v>
          </cell>
          <cell r="D1913" t="str">
            <v>هدى</v>
          </cell>
          <cell r="E1913" t="str">
            <v>الثانية</v>
          </cell>
        </row>
        <row r="1914">
          <cell r="A1914">
            <v>526959</v>
          </cell>
          <cell r="B1914" t="str">
            <v>صفا عوده</v>
          </cell>
          <cell r="C1914" t="str">
            <v>احمد</v>
          </cell>
          <cell r="D1914" t="str">
            <v>اخلاص</v>
          </cell>
          <cell r="E1914" t="str">
            <v>الثانية</v>
          </cell>
        </row>
        <row r="1915">
          <cell r="A1915">
            <v>526961</v>
          </cell>
          <cell r="B1915" t="str">
            <v>صفاء الراضي</v>
          </cell>
          <cell r="C1915" t="str">
            <v>ياسر</v>
          </cell>
          <cell r="D1915" t="str">
            <v>ايمان</v>
          </cell>
          <cell r="E1915" t="str">
            <v>الثانية</v>
          </cell>
        </row>
        <row r="1916">
          <cell r="A1916">
            <v>526963</v>
          </cell>
          <cell r="B1916" t="str">
            <v>صفاء فياض</v>
          </cell>
          <cell r="C1916" t="str">
            <v>فؤاد</v>
          </cell>
          <cell r="D1916" t="str">
            <v>سمره</v>
          </cell>
          <cell r="E1916" t="str">
            <v>الثانية</v>
          </cell>
        </row>
        <row r="1917">
          <cell r="A1917">
            <v>526964</v>
          </cell>
          <cell r="B1917" t="str">
            <v>عبير العبد</v>
          </cell>
          <cell r="C1917" t="str">
            <v>احمد</v>
          </cell>
          <cell r="D1917" t="str">
            <v>رباب</v>
          </cell>
          <cell r="E1917" t="str">
            <v>الثانية</v>
          </cell>
        </row>
        <row r="1918">
          <cell r="A1918">
            <v>526965</v>
          </cell>
          <cell r="B1918" t="str">
            <v>عبير حريدين</v>
          </cell>
          <cell r="C1918" t="str">
            <v>محمد</v>
          </cell>
          <cell r="D1918" t="str">
            <v>فردوس</v>
          </cell>
          <cell r="E1918" t="str">
            <v>الثالثة</v>
          </cell>
        </row>
        <row r="1919">
          <cell r="A1919">
            <v>526966</v>
          </cell>
          <cell r="B1919" t="str">
            <v>عبير قيسر</v>
          </cell>
          <cell r="C1919" t="str">
            <v>عبدالفتاح</v>
          </cell>
          <cell r="D1919" t="str">
            <v>هيفاء</v>
          </cell>
          <cell r="E1919" t="str">
            <v>الثالثة</v>
          </cell>
        </row>
        <row r="1920">
          <cell r="A1920">
            <v>526968</v>
          </cell>
          <cell r="B1920" t="str">
            <v>عبير كوانيني</v>
          </cell>
          <cell r="C1920" t="str">
            <v xml:space="preserve">خالد </v>
          </cell>
          <cell r="D1920" t="str">
            <v>فاطمة</v>
          </cell>
          <cell r="E1920" t="str">
            <v>الثالثة حديث</v>
          </cell>
          <cell r="F1920">
            <v>308</v>
          </cell>
          <cell r="G1920">
            <v>406</v>
          </cell>
          <cell r="H1920">
            <v>205</v>
          </cell>
          <cell r="J1920" t="str">
            <v>م</v>
          </cell>
        </row>
        <row r="1921">
          <cell r="A1921">
            <v>526971</v>
          </cell>
          <cell r="B1921" t="str">
            <v>عدله زمزم</v>
          </cell>
          <cell r="C1921" t="str">
            <v>محمود</v>
          </cell>
          <cell r="D1921" t="str">
            <v>مارلين</v>
          </cell>
          <cell r="E1921" t="str">
            <v>الثالثة حديث</v>
          </cell>
          <cell r="F1921">
            <v>406</v>
          </cell>
          <cell r="G1921">
            <v>208</v>
          </cell>
          <cell r="J1921" t="str">
            <v>م</v>
          </cell>
        </row>
        <row r="1922">
          <cell r="A1922">
            <v>526972</v>
          </cell>
          <cell r="B1922" t="str">
            <v>عدنان الحوراني</v>
          </cell>
          <cell r="C1922" t="str">
            <v>هيثم</v>
          </cell>
          <cell r="D1922" t="str">
            <v>نها</v>
          </cell>
          <cell r="E1922" t="str">
            <v>الثالثة</v>
          </cell>
        </row>
        <row r="1923">
          <cell r="A1923">
            <v>526973</v>
          </cell>
          <cell r="B1923" t="str">
            <v>عفراء عثمان</v>
          </cell>
          <cell r="C1923" t="str">
            <v>أحمد</v>
          </cell>
          <cell r="D1923" t="str">
            <v>محاسن</v>
          </cell>
          <cell r="E1923" t="str">
            <v>الثانية</v>
          </cell>
        </row>
        <row r="1924">
          <cell r="A1924">
            <v>526976</v>
          </cell>
          <cell r="B1924" t="str">
            <v>علا الرمضان</v>
          </cell>
          <cell r="C1924" t="str">
            <v>جمال</v>
          </cell>
          <cell r="D1924" t="str">
            <v>حلوه</v>
          </cell>
          <cell r="E1924" t="str">
            <v>الثانية</v>
          </cell>
        </row>
        <row r="1925">
          <cell r="A1925">
            <v>526977</v>
          </cell>
          <cell r="B1925" t="str">
            <v>علا جوهره</v>
          </cell>
          <cell r="C1925" t="str">
            <v>فواز</v>
          </cell>
          <cell r="D1925" t="str">
            <v>الهام</v>
          </cell>
          <cell r="E1925" t="str">
            <v>الثالثة حديث</v>
          </cell>
          <cell r="F1925">
            <v>408</v>
          </cell>
          <cell r="G1925">
            <v>409</v>
          </cell>
          <cell r="H1925">
            <v>205</v>
          </cell>
          <cell r="I1925">
            <v>207</v>
          </cell>
          <cell r="J1925" t="str">
            <v>م</v>
          </cell>
        </row>
        <row r="1926">
          <cell r="A1926">
            <v>526978</v>
          </cell>
          <cell r="B1926" t="str">
            <v>علا دحله</v>
          </cell>
          <cell r="C1926" t="str">
            <v>طارق</v>
          </cell>
          <cell r="D1926" t="str">
            <v>سميه</v>
          </cell>
          <cell r="E1926" t="str">
            <v>الثالثة</v>
          </cell>
        </row>
        <row r="1927">
          <cell r="A1927">
            <v>526981</v>
          </cell>
          <cell r="B1927" t="str">
            <v>علا محضر</v>
          </cell>
          <cell r="C1927" t="str">
            <v>ماهر</v>
          </cell>
          <cell r="D1927" t="str">
            <v>امل</v>
          </cell>
          <cell r="E1927" t="str">
            <v>الثالثة حديث</v>
          </cell>
          <cell r="F1927">
            <v>406</v>
          </cell>
          <cell r="G1927">
            <v>105</v>
          </cell>
          <cell r="H1927">
            <v>205</v>
          </cell>
          <cell r="I1927">
            <v>206</v>
          </cell>
          <cell r="J1927" t="str">
            <v>م</v>
          </cell>
        </row>
        <row r="1928">
          <cell r="A1928">
            <v>526983</v>
          </cell>
          <cell r="B1928" t="str">
            <v>غالية الجفان</v>
          </cell>
          <cell r="C1928" t="str">
            <v>صلاح الدين</v>
          </cell>
          <cell r="D1928" t="str">
            <v>صباح</v>
          </cell>
          <cell r="E1928" t="str">
            <v>الثالثة</v>
          </cell>
        </row>
        <row r="1929">
          <cell r="A1929">
            <v>526984</v>
          </cell>
          <cell r="B1929" t="str">
            <v>غفار دياب</v>
          </cell>
          <cell r="C1929" t="str">
            <v>عمار</v>
          </cell>
          <cell r="D1929" t="str">
            <v>نجوى</v>
          </cell>
          <cell r="E1929" t="str">
            <v>الثانية</v>
          </cell>
        </row>
        <row r="1930">
          <cell r="A1930">
            <v>526985</v>
          </cell>
          <cell r="B1930" t="str">
            <v>غفران مدلله</v>
          </cell>
          <cell r="C1930" t="str">
            <v xml:space="preserve">ضاهر </v>
          </cell>
          <cell r="D1930" t="str">
            <v>صبحية</v>
          </cell>
          <cell r="E1930" t="str">
            <v>الثالثة</v>
          </cell>
        </row>
        <row r="1931">
          <cell r="A1931">
            <v>526989</v>
          </cell>
          <cell r="B1931" t="str">
            <v>فاتن برهوم</v>
          </cell>
          <cell r="C1931" t="str">
            <v>علي</v>
          </cell>
          <cell r="D1931" t="str">
            <v>انصاف</v>
          </cell>
          <cell r="E1931" t="str">
            <v>الثالثة</v>
          </cell>
        </row>
        <row r="1932">
          <cell r="A1932">
            <v>526996</v>
          </cell>
          <cell r="B1932" t="str">
            <v>فاطمه قباقيبي</v>
          </cell>
          <cell r="C1932" t="str">
            <v>محمود</v>
          </cell>
          <cell r="D1932" t="str">
            <v>ايمان</v>
          </cell>
          <cell r="E1932" t="str">
            <v>الثالثة</v>
          </cell>
        </row>
        <row r="1933">
          <cell r="A1933">
            <v>526997</v>
          </cell>
          <cell r="B1933" t="str">
            <v>فاطمه يوسف</v>
          </cell>
          <cell r="C1933" t="str">
            <v>ابراهيم</v>
          </cell>
          <cell r="D1933" t="str">
            <v>سماهر</v>
          </cell>
          <cell r="E1933" t="str">
            <v>الثانية</v>
          </cell>
        </row>
        <row r="1934">
          <cell r="A1934">
            <v>526998</v>
          </cell>
          <cell r="B1934" t="str">
            <v>فرح نحات</v>
          </cell>
          <cell r="C1934" t="str">
            <v>فايز</v>
          </cell>
          <cell r="D1934" t="str">
            <v>نورا</v>
          </cell>
          <cell r="E1934" t="str">
            <v>الثانية</v>
          </cell>
        </row>
        <row r="1935">
          <cell r="A1935">
            <v>527000</v>
          </cell>
          <cell r="B1935" t="str">
            <v>فوزية البحش</v>
          </cell>
          <cell r="C1935" t="str">
            <v>محمدفايز</v>
          </cell>
          <cell r="D1935" t="str">
            <v>فاطمة</v>
          </cell>
          <cell r="E1935" t="str">
            <v>الثالثة</v>
          </cell>
        </row>
        <row r="1936">
          <cell r="A1936">
            <v>527002</v>
          </cell>
          <cell r="B1936" t="str">
            <v>قمر الدباس</v>
          </cell>
          <cell r="C1936" t="str">
            <v>محمدنزار</v>
          </cell>
          <cell r="D1936" t="str">
            <v>كوكب</v>
          </cell>
          <cell r="E1936" t="str">
            <v>الثالثة</v>
          </cell>
        </row>
        <row r="1937">
          <cell r="A1937">
            <v>527003</v>
          </cell>
          <cell r="B1937" t="str">
            <v>كاترين حسان</v>
          </cell>
          <cell r="C1937" t="str">
            <v>احمد</v>
          </cell>
          <cell r="D1937" t="str">
            <v>سحر</v>
          </cell>
          <cell r="E1937" t="str">
            <v>الثانية</v>
          </cell>
        </row>
        <row r="1938">
          <cell r="A1938">
            <v>527004</v>
          </cell>
          <cell r="B1938" t="str">
            <v>كلمات الفشتكي</v>
          </cell>
          <cell r="C1938" t="str">
            <v>أيوب</v>
          </cell>
          <cell r="D1938" t="str">
            <v>سناء</v>
          </cell>
          <cell r="E1938" t="str">
            <v>الثالثة حديث</v>
          </cell>
          <cell r="F1938">
            <v>208</v>
          </cell>
          <cell r="J1938" t="str">
            <v>م</v>
          </cell>
        </row>
        <row r="1939">
          <cell r="A1939">
            <v>527005</v>
          </cell>
          <cell r="B1939" t="str">
            <v>كنانه الذياب</v>
          </cell>
          <cell r="C1939" t="str">
            <v>احسين</v>
          </cell>
          <cell r="D1939" t="str">
            <v>فوزيه</v>
          </cell>
          <cell r="E1939" t="str">
            <v>الثانية</v>
          </cell>
        </row>
        <row r="1940">
          <cell r="A1940">
            <v>527006</v>
          </cell>
          <cell r="B1940" t="str">
            <v>كنانه شتو</v>
          </cell>
          <cell r="C1940" t="str">
            <v>عبدالعزيز</v>
          </cell>
          <cell r="D1940" t="str">
            <v>صفاء</v>
          </cell>
          <cell r="E1940" t="str">
            <v>الثانية</v>
          </cell>
        </row>
        <row r="1941">
          <cell r="A1941">
            <v>527007</v>
          </cell>
          <cell r="B1941" t="str">
            <v>كوتانة الأسود</v>
          </cell>
          <cell r="C1941" t="str">
            <v>خالد</v>
          </cell>
          <cell r="D1941" t="str">
            <v>فضل</v>
          </cell>
          <cell r="E1941" t="str">
            <v>الثانية</v>
          </cell>
        </row>
        <row r="1942">
          <cell r="A1942">
            <v>527008</v>
          </cell>
          <cell r="B1942" t="str">
            <v>لارا عيسى صبيح</v>
          </cell>
          <cell r="C1942" t="str">
            <v>شهاب</v>
          </cell>
          <cell r="D1942" t="str">
            <v>ابتسام</v>
          </cell>
          <cell r="E1942" t="str">
            <v>الثانية</v>
          </cell>
        </row>
        <row r="1943">
          <cell r="A1943">
            <v>527008</v>
          </cell>
          <cell r="B1943" t="str">
            <v>لارا عيسى صبيح</v>
          </cell>
          <cell r="C1943" t="str">
            <v>شهاب</v>
          </cell>
          <cell r="D1943" t="str">
            <v>ابتسام</v>
          </cell>
          <cell r="E1943" t="str">
            <v>الثانية</v>
          </cell>
        </row>
        <row r="1944">
          <cell r="A1944">
            <v>527016</v>
          </cell>
          <cell r="B1944" t="str">
            <v>لما طحان</v>
          </cell>
          <cell r="C1944" t="str">
            <v>ابراهيم</v>
          </cell>
          <cell r="D1944" t="str">
            <v>فضيلة</v>
          </cell>
          <cell r="E1944" t="str">
            <v>الثانية</v>
          </cell>
        </row>
        <row r="1945">
          <cell r="A1945">
            <v>527018</v>
          </cell>
          <cell r="B1945" t="str">
            <v>لورين جمعه</v>
          </cell>
          <cell r="C1945" t="str">
            <v>آصف</v>
          </cell>
          <cell r="D1945" t="str">
            <v>سميره</v>
          </cell>
          <cell r="E1945" t="str">
            <v>الثالثة</v>
          </cell>
        </row>
        <row r="1946">
          <cell r="A1946">
            <v>527020</v>
          </cell>
          <cell r="B1946" t="str">
            <v>ليلى دلال</v>
          </cell>
          <cell r="C1946" t="str">
            <v>قتحي</v>
          </cell>
          <cell r="D1946" t="str">
            <v>منى</v>
          </cell>
          <cell r="E1946" t="str">
            <v>الثالثة</v>
          </cell>
        </row>
        <row r="1947">
          <cell r="A1947">
            <v>527026</v>
          </cell>
          <cell r="B1947" t="str">
            <v>لينا العاشق</v>
          </cell>
          <cell r="C1947" t="str">
            <v>احمد</v>
          </cell>
          <cell r="D1947" t="str">
            <v>عطاف</v>
          </cell>
          <cell r="E1947" t="str">
            <v>الثانية</v>
          </cell>
        </row>
        <row r="1948">
          <cell r="A1948">
            <v>527027</v>
          </cell>
          <cell r="B1948" t="str">
            <v>مادلين ابراهيم</v>
          </cell>
          <cell r="C1948" t="str">
            <v>تقي</v>
          </cell>
          <cell r="D1948" t="str">
            <v>لطيفه</v>
          </cell>
          <cell r="E1948" t="str">
            <v>الثانية</v>
          </cell>
        </row>
        <row r="1949">
          <cell r="A1949">
            <v>527030</v>
          </cell>
          <cell r="B1949" t="str">
            <v>مايا سليمان</v>
          </cell>
          <cell r="C1949" t="str">
            <v>علي</v>
          </cell>
          <cell r="D1949" t="str">
            <v>ريم</v>
          </cell>
          <cell r="E1949" t="str">
            <v>الثانية</v>
          </cell>
        </row>
        <row r="1950">
          <cell r="A1950">
            <v>527038</v>
          </cell>
          <cell r="B1950" t="str">
            <v>مرح حجازي</v>
          </cell>
          <cell r="C1950" t="str">
            <v>عبد اللطيف</v>
          </cell>
          <cell r="D1950" t="str">
            <v>خديجه</v>
          </cell>
          <cell r="E1950" t="str">
            <v>الثالثة حديث</v>
          </cell>
          <cell r="F1950">
            <v>208</v>
          </cell>
          <cell r="J1950" t="str">
            <v>م</v>
          </cell>
        </row>
        <row r="1951">
          <cell r="A1951">
            <v>527039</v>
          </cell>
          <cell r="B1951" t="str">
            <v>مرح خضور</v>
          </cell>
          <cell r="C1951" t="str">
            <v>سليمان</v>
          </cell>
          <cell r="D1951" t="str">
            <v>فائزة</v>
          </cell>
          <cell r="E1951" t="str">
            <v>الثانية</v>
          </cell>
        </row>
        <row r="1952">
          <cell r="A1952">
            <v>527040</v>
          </cell>
          <cell r="B1952" t="str">
            <v>مرح عيده</v>
          </cell>
          <cell r="C1952" t="str">
            <v>ناصر</v>
          </cell>
          <cell r="D1952" t="str">
            <v>نظيره</v>
          </cell>
          <cell r="E1952" t="str">
            <v>الثانية حديث</v>
          </cell>
          <cell r="F1952">
            <v>205</v>
          </cell>
          <cell r="G1952">
            <v>206</v>
          </cell>
          <cell r="H1952">
            <v>208</v>
          </cell>
          <cell r="J1952" t="str">
            <v>م</v>
          </cell>
        </row>
        <row r="1953">
          <cell r="A1953">
            <v>527041</v>
          </cell>
          <cell r="B1953" t="str">
            <v>مرح هادي</v>
          </cell>
          <cell r="C1953" t="str">
            <v>خليل</v>
          </cell>
          <cell r="D1953" t="str">
            <v>أمل</v>
          </cell>
          <cell r="E1953" t="str">
            <v>الثانية</v>
          </cell>
        </row>
        <row r="1954">
          <cell r="A1954">
            <v>527045</v>
          </cell>
          <cell r="B1954" t="str">
            <v>مريم ابوالجوز</v>
          </cell>
          <cell r="C1954" t="str">
            <v>حسن</v>
          </cell>
          <cell r="D1954" t="str">
            <v>لمعات</v>
          </cell>
          <cell r="E1954" t="str">
            <v>الثانية</v>
          </cell>
        </row>
        <row r="1955">
          <cell r="A1955">
            <v>527046</v>
          </cell>
          <cell r="B1955" t="str">
            <v>مريم البقاعي</v>
          </cell>
          <cell r="C1955" t="str">
            <v xml:space="preserve">حسام </v>
          </cell>
          <cell r="D1955" t="str">
            <v>خديجه</v>
          </cell>
          <cell r="E1955" t="str">
            <v>الثانية</v>
          </cell>
        </row>
        <row r="1956">
          <cell r="A1956">
            <v>527048</v>
          </cell>
          <cell r="B1956" t="str">
            <v>مريم السبسبي</v>
          </cell>
          <cell r="C1956" t="str">
            <v>زكريا</v>
          </cell>
          <cell r="D1956" t="str">
            <v>فاديه</v>
          </cell>
          <cell r="E1956" t="str">
            <v>الثانية</v>
          </cell>
        </row>
        <row r="1957">
          <cell r="A1957">
            <v>527053</v>
          </cell>
          <cell r="B1957" t="str">
            <v>ملكه زيدان</v>
          </cell>
          <cell r="C1957" t="str">
            <v>محمد</v>
          </cell>
          <cell r="D1957" t="str">
            <v>مها</v>
          </cell>
          <cell r="E1957" t="str">
            <v>الثانية</v>
          </cell>
        </row>
        <row r="1958">
          <cell r="A1958">
            <v>527055</v>
          </cell>
          <cell r="B1958" t="str">
            <v>منال حداد</v>
          </cell>
          <cell r="C1958" t="str">
            <v>مخائيل</v>
          </cell>
          <cell r="D1958" t="str">
            <v>منى</v>
          </cell>
          <cell r="E1958" t="str">
            <v>الثالثة حديث</v>
          </cell>
          <cell r="F1958">
            <v>205</v>
          </cell>
          <cell r="G1958">
            <v>206</v>
          </cell>
          <cell r="H1958">
            <v>208</v>
          </cell>
          <cell r="J1958" t="str">
            <v>م</v>
          </cell>
        </row>
        <row r="1959">
          <cell r="A1959">
            <v>527057</v>
          </cell>
          <cell r="B1959" t="str">
            <v>مناهل العاني</v>
          </cell>
          <cell r="C1959" t="str">
            <v>عدنان</v>
          </cell>
          <cell r="D1959" t="str">
            <v>امال</v>
          </cell>
          <cell r="E1959" t="str">
            <v>الثالثة</v>
          </cell>
        </row>
        <row r="1960">
          <cell r="A1960">
            <v>527058</v>
          </cell>
          <cell r="B1960" t="str">
            <v>منى الحمود</v>
          </cell>
          <cell r="C1960" t="str">
            <v>عبد الكريم</v>
          </cell>
          <cell r="D1960" t="str">
            <v>زينب</v>
          </cell>
          <cell r="E1960" t="str">
            <v>الثانية</v>
          </cell>
        </row>
        <row r="1961">
          <cell r="A1961">
            <v>527059</v>
          </cell>
          <cell r="B1961" t="str">
            <v>منى المصري</v>
          </cell>
          <cell r="C1961" t="str">
            <v>بدر</v>
          </cell>
          <cell r="D1961" t="str">
            <v>سمر</v>
          </cell>
          <cell r="E1961" t="str">
            <v>الثالثة</v>
          </cell>
        </row>
        <row r="1962">
          <cell r="A1962">
            <v>527060</v>
          </cell>
          <cell r="B1962" t="str">
            <v>منى شاكر</v>
          </cell>
          <cell r="C1962" t="str">
            <v>مأمون</v>
          </cell>
          <cell r="D1962" t="str">
            <v>نسيبه</v>
          </cell>
          <cell r="E1962" t="str">
            <v>الثالثة</v>
          </cell>
        </row>
        <row r="1963">
          <cell r="A1963">
            <v>527061</v>
          </cell>
          <cell r="B1963" t="str">
            <v>منيره توتنجي الكلاس</v>
          </cell>
          <cell r="C1963" t="str">
            <v>زهير</v>
          </cell>
          <cell r="D1963" t="str">
            <v>ابتسام</v>
          </cell>
          <cell r="E1963" t="str">
            <v>الثانية</v>
          </cell>
        </row>
        <row r="1964">
          <cell r="A1964">
            <v>527062</v>
          </cell>
          <cell r="B1964" t="str">
            <v>منيره مغربي</v>
          </cell>
          <cell r="C1964" t="str">
            <v>خالد</v>
          </cell>
          <cell r="D1964" t="str">
            <v>فاتنه</v>
          </cell>
          <cell r="E1964" t="str">
            <v>الثالثة</v>
          </cell>
        </row>
        <row r="1965">
          <cell r="A1965">
            <v>527063</v>
          </cell>
          <cell r="B1965" t="str">
            <v>مها الفاضل</v>
          </cell>
          <cell r="C1965" t="str">
            <v>نهار</v>
          </cell>
          <cell r="D1965" t="str">
            <v>بركه</v>
          </cell>
          <cell r="E1965" t="str">
            <v>الثالثة</v>
          </cell>
        </row>
        <row r="1966">
          <cell r="A1966">
            <v>527070</v>
          </cell>
          <cell r="B1966" t="str">
            <v>ميديا القاري</v>
          </cell>
          <cell r="C1966" t="str">
            <v>محمدصالح</v>
          </cell>
          <cell r="D1966" t="str">
            <v>حنان</v>
          </cell>
          <cell r="E1966" t="str">
            <v>الثالثة</v>
          </cell>
        </row>
        <row r="1967">
          <cell r="A1967">
            <v>527071</v>
          </cell>
          <cell r="B1967" t="str">
            <v>ميرفت زرزور</v>
          </cell>
          <cell r="C1967" t="str">
            <v>نجيب</v>
          </cell>
          <cell r="D1967" t="str">
            <v>تبارك</v>
          </cell>
          <cell r="E1967" t="str">
            <v>الثالثة</v>
          </cell>
        </row>
        <row r="1968">
          <cell r="A1968">
            <v>527076</v>
          </cell>
          <cell r="B1968" t="str">
            <v>ميساء سميه</v>
          </cell>
          <cell r="C1968" t="str">
            <v>محمد</v>
          </cell>
          <cell r="D1968" t="str">
            <v>سهام</v>
          </cell>
          <cell r="E1968" t="str">
            <v>الثالثة</v>
          </cell>
        </row>
        <row r="1969">
          <cell r="A1969">
            <v>527078</v>
          </cell>
          <cell r="B1969" t="str">
            <v>ميشلين البشاره</v>
          </cell>
          <cell r="C1969" t="str">
            <v>غازي</v>
          </cell>
          <cell r="D1969" t="str">
            <v>منصوره</v>
          </cell>
          <cell r="E1969" t="str">
            <v>الثانية</v>
          </cell>
        </row>
        <row r="1970">
          <cell r="A1970">
            <v>527082</v>
          </cell>
          <cell r="B1970" t="str">
            <v>نبال محمود</v>
          </cell>
          <cell r="C1970" t="str">
            <v>محمود</v>
          </cell>
          <cell r="D1970" t="str">
            <v>كوثر</v>
          </cell>
          <cell r="E1970" t="str">
            <v>الثالثة</v>
          </cell>
        </row>
        <row r="1971">
          <cell r="A1971">
            <v>527083</v>
          </cell>
          <cell r="B1971" t="str">
            <v>نجلاء العثمان</v>
          </cell>
          <cell r="C1971" t="str">
            <v>عبد العزيز</v>
          </cell>
          <cell r="D1971" t="str">
            <v>نورية</v>
          </cell>
          <cell r="E1971" t="str">
            <v>الثالثة</v>
          </cell>
        </row>
        <row r="1972">
          <cell r="A1972">
            <v>527085</v>
          </cell>
          <cell r="B1972" t="str">
            <v>ندى حمدان</v>
          </cell>
          <cell r="C1972" t="str">
            <v>علي</v>
          </cell>
          <cell r="D1972" t="str">
            <v>اديبه</v>
          </cell>
          <cell r="E1972" t="str">
            <v>الثانية</v>
          </cell>
        </row>
        <row r="1973">
          <cell r="A1973">
            <v>527089</v>
          </cell>
          <cell r="B1973" t="str">
            <v>نعيمه ابوهلال</v>
          </cell>
          <cell r="C1973" t="str">
            <v>حسين</v>
          </cell>
          <cell r="D1973" t="str">
            <v>عليا</v>
          </cell>
          <cell r="E1973" t="str">
            <v>الثالثة</v>
          </cell>
        </row>
        <row r="1974">
          <cell r="A1974">
            <v>527091</v>
          </cell>
          <cell r="B1974" t="str">
            <v>نغم جعفر</v>
          </cell>
          <cell r="C1974" t="str">
            <v>عدنان</v>
          </cell>
          <cell r="D1974" t="str">
            <v>بيداء</v>
          </cell>
          <cell r="E1974" t="str">
            <v>الثانية</v>
          </cell>
        </row>
        <row r="1975">
          <cell r="A1975">
            <v>527092</v>
          </cell>
          <cell r="B1975" t="str">
            <v>نهاد العتيري</v>
          </cell>
          <cell r="C1975" t="str">
            <v>حسن</v>
          </cell>
          <cell r="D1975" t="str">
            <v>سهام</v>
          </cell>
          <cell r="E1975" t="str">
            <v>الثالثة</v>
          </cell>
        </row>
        <row r="1976">
          <cell r="A1976">
            <v>527094</v>
          </cell>
          <cell r="B1976" t="str">
            <v>نوال مصطفى</v>
          </cell>
          <cell r="C1976" t="str">
            <v>حميد</v>
          </cell>
          <cell r="D1976" t="str">
            <v>سعده</v>
          </cell>
          <cell r="E1976" t="str">
            <v>الثالثة</v>
          </cell>
        </row>
        <row r="1977">
          <cell r="A1977">
            <v>527097</v>
          </cell>
          <cell r="B1977" t="str">
            <v>نور الشيخ محمد</v>
          </cell>
          <cell r="C1977" t="str">
            <v>عبدالهادي</v>
          </cell>
          <cell r="D1977" t="str">
            <v>صباح</v>
          </cell>
          <cell r="E1977" t="str">
            <v>الثانية</v>
          </cell>
        </row>
        <row r="1978">
          <cell r="A1978">
            <v>527098</v>
          </cell>
          <cell r="B1978" t="str">
            <v>نور بنيان</v>
          </cell>
          <cell r="C1978" t="str">
            <v>فائق</v>
          </cell>
          <cell r="D1978" t="str">
            <v>اسماء</v>
          </cell>
          <cell r="E1978" t="str">
            <v>الثانية</v>
          </cell>
        </row>
        <row r="1979">
          <cell r="A1979">
            <v>527099</v>
          </cell>
          <cell r="B1979" t="str">
            <v>نور رخيص</v>
          </cell>
          <cell r="C1979" t="str">
            <v>حسين</v>
          </cell>
          <cell r="D1979" t="str">
            <v>رشده</v>
          </cell>
          <cell r="E1979" t="str">
            <v>الثالثة</v>
          </cell>
        </row>
        <row r="1980">
          <cell r="A1980">
            <v>527103</v>
          </cell>
          <cell r="B1980" t="str">
            <v>نورالهدى عواد</v>
          </cell>
          <cell r="C1980" t="str">
            <v>محمد فيصل</v>
          </cell>
          <cell r="D1980" t="str">
            <v>كوثر</v>
          </cell>
          <cell r="E1980" t="str">
            <v>الثالثة</v>
          </cell>
        </row>
        <row r="1981">
          <cell r="A1981">
            <v>527104</v>
          </cell>
          <cell r="B1981" t="str">
            <v>نوره الحسين الحميد</v>
          </cell>
          <cell r="C1981" t="str">
            <v>شهاب</v>
          </cell>
          <cell r="D1981" t="str">
            <v xml:space="preserve">رجاء </v>
          </cell>
          <cell r="E1981" t="str">
            <v>الرابعة حديث</v>
          </cell>
          <cell r="F1981">
            <v>606</v>
          </cell>
          <cell r="G1981">
            <v>608</v>
          </cell>
          <cell r="H1981">
            <v>609</v>
          </cell>
          <cell r="J1981" t="str">
            <v>م</v>
          </cell>
        </row>
        <row r="1982">
          <cell r="A1982">
            <v>527105</v>
          </cell>
          <cell r="B1982" t="str">
            <v>نوره علي</v>
          </cell>
          <cell r="C1982" t="str">
            <v>طعمه</v>
          </cell>
          <cell r="D1982" t="str">
            <v>امنه</v>
          </cell>
          <cell r="E1982" t="str">
            <v>الثالثة حديث</v>
          </cell>
          <cell r="F1982">
            <v>406</v>
          </cell>
          <cell r="G1982">
            <v>103</v>
          </cell>
          <cell r="H1982">
            <v>207</v>
          </cell>
          <cell r="I1982">
            <v>208</v>
          </cell>
          <cell r="J1982" t="str">
            <v>م</v>
          </cell>
        </row>
        <row r="1983">
          <cell r="A1983">
            <v>527106</v>
          </cell>
          <cell r="B1983" t="str">
            <v>نورهان زين</v>
          </cell>
          <cell r="C1983" t="str">
            <v>عبده</v>
          </cell>
          <cell r="D1983" t="str">
            <v>مها</v>
          </cell>
          <cell r="E1983" t="str">
            <v>الثانية</v>
          </cell>
        </row>
        <row r="1984">
          <cell r="A1984">
            <v>527111</v>
          </cell>
          <cell r="B1984" t="str">
            <v>هبه سليمان</v>
          </cell>
          <cell r="C1984" t="str">
            <v>نعمان</v>
          </cell>
          <cell r="D1984" t="str">
            <v>سلمى</v>
          </cell>
          <cell r="E1984" t="str">
            <v>الثانية</v>
          </cell>
        </row>
        <row r="1985">
          <cell r="A1985">
            <v>527114</v>
          </cell>
          <cell r="B1985" t="str">
            <v>هناء باز لله</v>
          </cell>
          <cell r="C1985" t="str">
            <v xml:space="preserve">قاسم </v>
          </cell>
          <cell r="D1985" t="str">
            <v>غاده</v>
          </cell>
          <cell r="E1985" t="str">
            <v>الثالثة</v>
          </cell>
        </row>
        <row r="1986">
          <cell r="A1986">
            <v>527118</v>
          </cell>
          <cell r="B1986" t="str">
            <v>هيا سويد</v>
          </cell>
          <cell r="C1986" t="str">
            <v>حكمت</v>
          </cell>
          <cell r="D1986" t="str">
            <v>زكيه</v>
          </cell>
          <cell r="E1986" t="str">
            <v>الثانية</v>
          </cell>
        </row>
        <row r="1987">
          <cell r="A1987">
            <v>527120</v>
          </cell>
          <cell r="B1987" t="str">
            <v>وصال الرعد</v>
          </cell>
          <cell r="C1987" t="str">
            <v>فايز</v>
          </cell>
          <cell r="D1987" t="str">
            <v>امنه</v>
          </cell>
          <cell r="E1987" t="str">
            <v>الثالثة</v>
          </cell>
        </row>
        <row r="1988">
          <cell r="A1988">
            <v>527122</v>
          </cell>
          <cell r="B1988" t="str">
            <v>وفاء بولص</v>
          </cell>
          <cell r="C1988" t="str">
            <v>ميشال</v>
          </cell>
          <cell r="D1988" t="str">
            <v>مهى</v>
          </cell>
          <cell r="E1988" t="str">
            <v>الثانية</v>
          </cell>
        </row>
        <row r="1989">
          <cell r="A1989">
            <v>527123</v>
          </cell>
          <cell r="B1989" t="str">
            <v>وفاء حماده</v>
          </cell>
          <cell r="C1989" t="str">
            <v>محمدعيد</v>
          </cell>
          <cell r="D1989" t="str">
            <v>نجوى</v>
          </cell>
          <cell r="E1989" t="str">
            <v>الثالثة حديث</v>
          </cell>
          <cell r="F1989">
            <v>405</v>
          </cell>
          <cell r="G1989">
            <v>407</v>
          </cell>
          <cell r="J1989" t="str">
            <v>م</v>
          </cell>
        </row>
        <row r="1990">
          <cell r="A1990">
            <v>527125</v>
          </cell>
          <cell r="B1990" t="str">
            <v>ولاء زينب</v>
          </cell>
          <cell r="C1990" t="str">
            <v>هيثم</v>
          </cell>
          <cell r="D1990" t="str">
            <v>نجاح</v>
          </cell>
          <cell r="E1990" t="str">
            <v>الثانية</v>
          </cell>
        </row>
        <row r="1991">
          <cell r="A1991">
            <v>527131</v>
          </cell>
          <cell r="B1991" t="str">
            <v>ياسمين وسوف</v>
          </cell>
          <cell r="C1991" t="str">
            <v>جبر</v>
          </cell>
          <cell r="D1991" t="str">
            <v>حميده</v>
          </cell>
          <cell r="E1991" t="str">
            <v>الثالثة</v>
          </cell>
        </row>
        <row r="1992">
          <cell r="A1992">
            <v>527133</v>
          </cell>
          <cell r="B1992" t="str">
            <v>يسرى العامر</v>
          </cell>
          <cell r="C1992" t="str">
            <v>محمدخير</v>
          </cell>
          <cell r="D1992" t="str">
            <v>عطفه</v>
          </cell>
          <cell r="E1992" t="str">
            <v>الثانية</v>
          </cell>
        </row>
        <row r="1993">
          <cell r="A1993">
            <v>527136</v>
          </cell>
          <cell r="B1993" t="str">
            <v>سماهر العمار</v>
          </cell>
          <cell r="C1993" t="str">
            <v>عارف</v>
          </cell>
          <cell r="D1993" t="str">
            <v>زيده</v>
          </cell>
          <cell r="E1993" t="str">
            <v>الثانية</v>
          </cell>
        </row>
        <row r="1994">
          <cell r="A1994">
            <v>527138</v>
          </cell>
          <cell r="B1994" t="str">
            <v>ساره طرطوسي</v>
          </cell>
          <cell r="C1994" t="str">
            <v>انور</v>
          </cell>
          <cell r="D1994" t="str">
            <v>اغراء</v>
          </cell>
          <cell r="E1994" t="str">
            <v>الثانية</v>
          </cell>
        </row>
        <row r="1995">
          <cell r="A1995">
            <v>527140</v>
          </cell>
          <cell r="B1995" t="str">
            <v>نور بو غاوي</v>
          </cell>
          <cell r="C1995" t="str">
            <v>ماجد</v>
          </cell>
          <cell r="D1995" t="str">
            <v>بردقان</v>
          </cell>
          <cell r="E1995" t="str">
            <v>الثالثة حديث</v>
          </cell>
          <cell r="F1995">
            <v>309</v>
          </cell>
          <cell r="G1995">
            <v>406</v>
          </cell>
          <cell r="H1995">
            <v>208</v>
          </cell>
          <cell r="J1995" t="str">
            <v>م</v>
          </cell>
        </row>
        <row r="1996">
          <cell r="A1996">
            <v>527144</v>
          </cell>
          <cell r="B1996" t="str">
            <v>بنان دركل</v>
          </cell>
          <cell r="C1996" t="str">
            <v>عبد الرزاق</v>
          </cell>
          <cell r="D1996" t="str">
            <v>سميره</v>
          </cell>
          <cell r="E1996" t="str">
            <v>الثانية</v>
          </cell>
        </row>
        <row r="1997">
          <cell r="A1997">
            <v>527150</v>
          </cell>
          <cell r="B1997" t="str">
            <v>دعاء شيخاني</v>
          </cell>
          <cell r="C1997" t="str">
            <v>شيخو</v>
          </cell>
          <cell r="D1997" t="str">
            <v>سميرا</v>
          </cell>
          <cell r="E1997" t="str">
            <v>الثالثة</v>
          </cell>
        </row>
        <row r="1998">
          <cell r="A1998">
            <v>527153</v>
          </cell>
          <cell r="B1998" t="str">
            <v>رنيم نصري</v>
          </cell>
          <cell r="C1998" t="str">
            <v>فادي</v>
          </cell>
          <cell r="D1998" t="str">
            <v>خديجه</v>
          </cell>
          <cell r="E1998" t="str">
            <v>الثانية</v>
          </cell>
        </row>
        <row r="1999">
          <cell r="A1999">
            <v>527157</v>
          </cell>
          <cell r="B1999" t="str">
            <v>سميره الرمو</v>
          </cell>
          <cell r="C1999" t="str">
            <v>جمال</v>
          </cell>
          <cell r="D1999" t="str">
            <v>فاديه</v>
          </cell>
          <cell r="E1999" t="str">
            <v>الثانية</v>
          </cell>
        </row>
        <row r="2000">
          <cell r="A2000">
            <v>527159</v>
          </cell>
          <cell r="B2000" t="str">
            <v>سندس السيد</v>
          </cell>
          <cell r="C2000" t="str">
            <v>محمود</v>
          </cell>
          <cell r="D2000" t="str">
            <v>اماني</v>
          </cell>
          <cell r="E2000" t="str">
            <v>الثانية</v>
          </cell>
        </row>
        <row r="2001">
          <cell r="A2001">
            <v>527167</v>
          </cell>
          <cell r="B2001" t="str">
            <v>ليال علي</v>
          </cell>
          <cell r="C2001" t="str">
            <v>عدنان</v>
          </cell>
          <cell r="D2001" t="str">
            <v>معينه</v>
          </cell>
          <cell r="E2001" t="str">
            <v>الثالثة حديث</v>
          </cell>
          <cell r="F2001">
            <v>204</v>
          </cell>
          <cell r="G2001">
            <v>208</v>
          </cell>
          <cell r="J2001" t="str">
            <v>م</v>
          </cell>
        </row>
        <row r="2002">
          <cell r="A2002">
            <v>527169</v>
          </cell>
          <cell r="B2002" t="str">
            <v>محمد ادريس</v>
          </cell>
          <cell r="C2002" t="str">
            <v>عزام</v>
          </cell>
          <cell r="D2002" t="str">
            <v>قمر</v>
          </cell>
          <cell r="E2002" t="str">
            <v>الثالثة</v>
          </cell>
        </row>
        <row r="2003">
          <cell r="A2003">
            <v>527173</v>
          </cell>
          <cell r="B2003" t="str">
            <v>مها بدوي</v>
          </cell>
          <cell r="C2003" t="str">
            <v>جهاد</v>
          </cell>
          <cell r="D2003" t="str">
            <v>هيا</v>
          </cell>
          <cell r="E2003" t="str">
            <v>الثالثة</v>
          </cell>
        </row>
        <row r="2004">
          <cell r="A2004">
            <v>527174</v>
          </cell>
          <cell r="B2004" t="str">
            <v>مها عثمان</v>
          </cell>
          <cell r="C2004" t="str">
            <v>صالح</v>
          </cell>
          <cell r="D2004" t="str">
            <v>احسان</v>
          </cell>
          <cell r="E2004" t="str">
            <v>الثانية</v>
          </cell>
        </row>
        <row r="2005">
          <cell r="A2005">
            <v>527176</v>
          </cell>
          <cell r="B2005" t="str">
            <v>نادين حسن</v>
          </cell>
          <cell r="C2005" t="str">
            <v>احمد غازي</v>
          </cell>
          <cell r="D2005" t="str">
            <v>ناهد</v>
          </cell>
          <cell r="E2005" t="str">
            <v>الثانية</v>
          </cell>
        </row>
        <row r="2006">
          <cell r="A2006">
            <v>527177</v>
          </cell>
          <cell r="B2006" t="str">
            <v>نسرين الخطيب</v>
          </cell>
          <cell r="C2006" t="str">
            <v>ابراهيم</v>
          </cell>
          <cell r="D2006" t="str">
            <v>حياة</v>
          </cell>
          <cell r="E2006" t="str">
            <v>الثانية حديث</v>
          </cell>
          <cell r="F2006">
            <v>205</v>
          </cell>
          <cell r="G2006">
            <v>206</v>
          </cell>
          <cell r="H2006">
            <v>208</v>
          </cell>
          <cell r="J2006" t="str">
            <v>م</v>
          </cell>
        </row>
        <row r="2007">
          <cell r="A2007">
            <v>527178</v>
          </cell>
          <cell r="B2007" t="str">
            <v>نسيبه البيش</v>
          </cell>
          <cell r="C2007" t="str">
            <v>ياسين</v>
          </cell>
          <cell r="D2007" t="str">
            <v>مريم</v>
          </cell>
          <cell r="E2007" t="str">
            <v>الثانية</v>
          </cell>
        </row>
        <row r="2008">
          <cell r="A2008">
            <v>527184</v>
          </cell>
          <cell r="B2008" t="str">
            <v>ياسمين العثمان</v>
          </cell>
          <cell r="C2008" t="str">
            <v>ناصر</v>
          </cell>
          <cell r="D2008" t="str">
            <v>رشدة</v>
          </cell>
          <cell r="E2008" t="str">
            <v>الثالثة حديث</v>
          </cell>
          <cell r="F2008">
            <v>404</v>
          </cell>
          <cell r="G2008">
            <v>405</v>
          </cell>
          <cell r="H2008">
            <v>409</v>
          </cell>
          <cell r="J2008" t="str">
            <v>م</v>
          </cell>
        </row>
        <row r="2009">
          <cell r="A2009">
            <v>527187</v>
          </cell>
          <cell r="B2009" t="str">
            <v>منار الاحمد</v>
          </cell>
          <cell r="C2009" t="str">
            <v>احمد</v>
          </cell>
          <cell r="D2009" t="str">
            <v>فوزه</v>
          </cell>
          <cell r="E2009" t="str">
            <v>الثانية</v>
          </cell>
        </row>
        <row r="2010">
          <cell r="A2010">
            <v>527188</v>
          </cell>
          <cell r="B2010" t="str">
            <v>مريم شيخ عمر</v>
          </cell>
          <cell r="C2010" t="str">
            <v>محمد</v>
          </cell>
          <cell r="D2010" t="str">
            <v>فاطمة</v>
          </cell>
          <cell r="E2010" t="str">
            <v>الثانية</v>
          </cell>
        </row>
        <row r="2011">
          <cell r="A2011">
            <v>527189</v>
          </cell>
          <cell r="B2011" t="str">
            <v>هديل رعد</v>
          </cell>
          <cell r="C2011" t="str">
            <v>محمد نذير</v>
          </cell>
          <cell r="D2011" t="str">
            <v>هاديه</v>
          </cell>
          <cell r="E2011" t="str">
            <v>الثانية</v>
          </cell>
        </row>
        <row r="2012">
          <cell r="A2012">
            <v>527190</v>
          </cell>
          <cell r="B2012" t="str">
            <v>اسراء سيد سليمان</v>
          </cell>
          <cell r="C2012" t="str">
            <v>طالب</v>
          </cell>
          <cell r="D2012" t="str">
            <v>صباح</v>
          </cell>
          <cell r="E2012" t="str">
            <v>الثالثة حديث</v>
          </cell>
          <cell r="F2012">
            <v>405</v>
          </cell>
          <cell r="G2012">
            <v>406</v>
          </cell>
          <cell r="J2012" t="str">
            <v>م</v>
          </cell>
        </row>
        <row r="2013">
          <cell r="A2013">
            <v>527191</v>
          </cell>
          <cell r="B2013" t="str">
            <v>أسراء يوسف</v>
          </cell>
          <cell r="C2013" t="str">
            <v>يوسف</v>
          </cell>
          <cell r="D2013" t="str">
            <v>فاطمة</v>
          </cell>
          <cell r="E2013" t="str">
            <v>الثانية</v>
          </cell>
        </row>
        <row r="2014">
          <cell r="A2014">
            <v>527192</v>
          </cell>
          <cell r="B2014" t="str">
            <v>الاء زيني</v>
          </cell>
          <cell r="C2014" t="str">
            <v>نبيل</v>
          </cell>
          <cell r="D2014" t="str">
            <v>اميرة</v>
          </cell>
          <cell r="E2014" t="str">
            <v>الثانية</v>
          </cell>
        </row>
        <row r="2015">
          <cell r="A2015">
            <v>527193</v>
          </cell>
          <cell r="B2015" t="str">
            <v>الاء محمد</v>
          </cell>
          <cell r="C2015" t="str">
            <v>حسام</v>
          </cell>
          <cell r="D2015" t="str">
            <v>سميه</v>
          </cell>
          <cell r="E2015" t="str">
            <v>الثانية</v>
          </cell>
        </row>
        <row r="2016">
          <cell r="A2016">
            <v>527195</v>
          </cell>
          <cell r="B2016" t="str">
            <v>الاء قرة</v>
          </cell>
          <cell r="C2016" t="str">
            <v>بسام</v>
          </cell>
          <cell r="D2016" t="str">
            <v>بشرى</v>
          </cell>
          <cell r="E2016" t="str">
            <v>الثالثة</v>
          </cell>
        </row>
        <row r="2017">
          <cell r="A2017">
            <v>527196</v>
          </cell>
          <cell r="B2017" t="str">
            <v>بثينه محمد علي</v>
          </cell>
          <cell r="C2017" t="str">
            <v>عز الدين</v>
          </cell>
          <cell r="D2017" t="str">
            <v>وداد</v>
          </cell>
          <cell r="E2017" t="str">
            <v>الثانية</v>
          </cell>
        </row>
        <row r="2018">
          <cell r="A2018">
            <v>527197</v>
          </cell>
          <cell r="B2018" t="str">
            <v>بسامه رشق</v>
          </cell>
          <cell r="C2018" t="str">
            <v>محمود</v>
          </cell>
          <cell r="D2018" t="str">
            <v>خوله</v>
          </cell>
          <cell r="E2018" t="str">
            <v>الثالثة</v>
          </cell>
        </row>
        <row r="2019">
          <cell r="A2019">
            <v>527198</v>
          </cell>
          <cell r="B2019" t="str">
            <v>بيان اللطوف</v>
          </cell>
          <cell r="C2019" t="str">
            <v>فراس</v>
          </cell>
          <cell r="D2019" t="str">
            <v>سهام</v>
          </cell>
          <cell r="E2019" t="str">
            <v>الثانية</v>
          </cell>
        </row>
        <row r="2020">
          <cell r="A2020">
            <v>527199</v>
          </cell>
          <cell r="B2020" t="str">
            <v>بيان سيفو</v>
          </cell>
          <cell r="C2020" t="str">
            <v>محمدبشار</v>
          </cell>
          <cell r="D2020" t="str">
            <v>ندى</v>
          </cell>
          <cell r="E2020" t="str">
            <v>الثانية</v>
          </cell>
        </row>
        <row r="2021">
          <cell r="A2021">
            <v>527200</v>
          </cell>
          <cell r="B2021" t="str">
            <v xml:space="preserve">حسنه جوهر المحمد </v>
          </cell>
          <cell r="C2021" t="str">
            <v>صالح</v>
          </cell>
          <cell r="D2021" t="str">
            <v>نوره</v>
          </cell>
          <cell r="E2021" t="str">
            <v>الثانية</v>
          </cell>
        </row>
        <row r="2022">
          <cell r="A2022">
            <v>527201</v>
          </cell>
          <cell r="B2022" t="str">
            <v>حنين الفارس</v>
          </cell>
          <cell r="C2022" t="str">
            <v>محمد</v>
          </cell>
          <cell r="D2022" t="str">
            <v>هبه</v>
          </cell>
          <cell r="E2022" t="str">
            <v>الثانية</v>
          </cell>
        </row>
        <row r="2023">
          <cell r="A2023">
            <v>527202</v>
          </cell>
          <cell r="B2023" t="str">
            <v>رشا عثمان</v>
          </cell>
          <cell r="C2023" t="str">
            <v>عبد الناصر</v>
          </cell>
          <cell r="D2023" t="str">
            <v>بشيره</v>
          </cell>
          <cell r="E2023" t="str">
            <v>الثانية</v>
          </cell>
        </row>
        <row r="2024">
          <cell r="A2024">
            <v>527203</v>
          </cell>
          <cell r="B2024" t="str">
            <v>رهف الخطيب</v>
          </cell>
          <cell r="C2024" t="str">
            <v xml:space="preserve">رامز </v>
          </cell>
          <cell r="D2024" t="str">
            <v>نسرين</v>
          </cell>
          <cell r="E2024" t="str">
            <v>الثانية</v>
          </cell>
        </row>
        <row r="2025">
          <cell r="A2025">
            <v>527204</v>
          </cell>
          <cell r="B2025" t="str">
            <v>ردينا ابو خير</v>
          </cell>
          <cell r="C2025" t="str">
            <v>نايف</v>
          </cell>
          <cell r="D2025" t="str">
            <v>سهاد</v>
          </cell>
          <cell r="E2025" t="str">
            <v>الثانية</v>
          </cell>
        </row>
        <row r="2026">
          <cell r="A2026">
            <v>527208</v>
          </cell>
          <cell r="B2026" t="str">
            <v>سلمى عون</v>
          </cell>
          <cell r="C2026" t="str">
            <v>نور الدين</v>
          </cell>
          <cell r="D2026" t="str">
            <v>تمره</v>
          </cell>
          <cell r="E2026" t="str">
            <v>الثانية</v>
          </cell>
        </row>
        <row r="2027">
          <cell r="A2027">
            <v>527209</v>
          </cell>
          <cell r="B2027" t="str">
            <v>سماهر شله</v>
          </cell>
          <cell r="C2027" t="str">
            <v>عثمان</v>
          </cell>
          <cell r="D2027" t="str">
            <v>وداد</v>
          </cell>
          <cell r="E2027" t="str">
            <v>الثانية</v>
          </cell>
        </row>
        <row r="2028">
          <cell r="A2028">
            <v>527210</v>
          </cell>
          <cell r="B2028" t="str">
            <v>سهى ابراهيم</v>
          </cell>
          <cell r="C2028" t="str">
            <v>ممدوح</v>
          </cell>
          <cell r="D2028" t="str">
            <v>سجيعه</v>
          </cell>
          <cell r="E2028" t="str">
            <v>الثالثة حديث</v>
          </cell>
          <cell r="F2028">
            <v>406</v>
          </cell>
          <cell r="G2028">
            <v>409</v>
          </cell>
          <cell r="J2028" t="str">
            <v>م</v>
          </cell>
        </row>
        <row r="2029">
          <cell r="A2029">
            <v>527211</v>
          </cell>
          <cell r="B2029" t="str">
            <v>سيريناد اليوسف</v>
          </cell>
          <cell r="C2029" t="str">
            <v>سعد</v>
          </cell>
          <cell r="D2029" t="str">
            <v>ورده</v>
          </cell>
          <cell r="E2029" t="str">
            <v>الثانية</v>
          </cell>
        </row>
        <row r="2030">
          <cell r="A2030">
            <v>527212</v>
          </cell>
          <cell r="B2030" t="str">
            <v>شذا خليل</v>
          </cell>
          <cell r="C2030" t="str">
            <v>احمد</v>
          </cell>
          <cell r="D2030" t="str">
            <v>ماجده</v>
          </cell>
          <cell r="E2030" t="str">
            <v>الثانية</v>
          </cell>
        </row>
        <row r="2031">
          <cell r="A2031">
            <v>527214</v>
          </cell>
          <cell r="B2031" t="str">
            <v>عليا العر</v>
          </cell>
          <cell r="C2031" t="str">
            <v>حسين</v>
          </cell>
          <cell r="D2031" t="str">
            <v>صفاء</v>
          </cell>
          <cell r="E2031" t="str">
            <v>الثانية</v>
          </cell>
        </row>
        <row r="2032">
          <cell r="A2032">
            <v>527215</v>
          </cell>
          <cell r="B2032" t="str">
            <v>غرام عريج</v>
          </cell>
          <cell r="C2032" t="str">
            <v>رفيق</v>
          </cell>
          <cell r="D2032" t="str">
            <v>خلود</v>
          </cell>
          <cell r="E2032" t="str">
            <v>الثانية</v>
          </cell>
        </row>
        <row r="2033">
          <cell r="A2033">
            <v>527217</v>
          </cell>
          <cell r="B2033" t="str">
            <v>فاطمة الكيلاني</v>
          </cell>
          <cell r="C2033" t="str">
            <v>محمد</v>
          </cell>
          <cell r="D2033" t="str">
            <v>لطيفه</v>
          </cell>
          <cell r="E2033" t="str">
            <v>الثانية</v>
          </cell>
        </row>
        <row r="2034">
          <cell r="A2034">
            <v>527218</v>
          </cell>
          <cell r="B2034" t="str">
            <v>فاطمة قعدان</v>
          </cell>
          <cell r="C2034" t="str">
            <v>محمد علي</v>
          </cell>
          <cell r="D2034" t="str">
            <v>رقيه</v>
          </cell>
          <cell r="E2034" t="str">
            <v>الثانية</v>
          </cell>
        </row>
        <row r="2035">
          <cell r="A2035">
            <v>527219</v>
          </cell>
          <cell r="B2035" t="str">
            <v>كارول ديوب</v>
          </cell>
          <cell r="C2035" t="str">
            <v>سليمان</v>
          </cell>
          <cell r="D2035" t="str">
            <v>ميسون</v>
          </cell>
          <cell r="E2035" t="str">
            <v>الثالثة</v>
          </cell>
        </row>
        <row r="2036">
          <cell r="A2036">
            <v>527220</v>
          </cell>
          <cell r="B2036" t="str">
            <v>لما الراعي</v>
          </cell>
          <cell r="C2036" t="str">
            <v>سليم</v>
          </cell>
          <cell r="D2036" t="str">
            <v>سمر</v>
          </cell>
          <cell r="E2036" t="str">
            <v>الثانية</v>
          </cell>
        </row>
        <row r="2037">
          <cell r="A2037">
            <v>527221</v>
          </cell>
          <cell r="B2037" t="str">
            <v>لمى الشيخه</v>
          </cell>
          <cell r="C2037" t="str">
            <v>صالح</v>
          </cell>
          <cell r="D2037" t="str">
            <v>رويده</v>
          </cell>
          <cell r="E2037" t="str">
            <v>الثالثة</v>
          </cell>
        </row>
        <row r="2038">
          <cell r="A2038">
            <v>527222</v>
          </cell>
          <cell r="B2038" t="str">
            <v>ليالي علي</v>
          </cell>
          <cell r="C2038" t="str">
            <v>علي</v>
          </cell>
          <cell r="D2038" t="str">
            <v>الهام</v>
          </cell>
          <cell r="E2038" t="str">
            <v>الثالثة</v>
          </cell>
        </row>
        <row r="2039">
          <cell r="A2039">
            <v>527223</v>
          </cell>
          <cell r="B2039" t="str">
            <v>ليندا شاهين</v>
          </cell>
          <cell r="C2039" t="str">
            <v>شاهين</v>
          </cell>
          <cell r="D2039" t="str">
            <v>فيروز</v>
          </cell>
          <cell r="E2039" t="str">
            <v>الثانية</v>
          </cell>
        </row>
        <row r="2040">
          <cell r="A2040">
            <v>527224</v>
          </cell>
          <cell r="B2040" t="str">
            <v>ليندا علي</v>
          </cell>
          <cell r="C2040" t="str">
            <v>جميل</v>
          </cell>
          <cell r="D2040" t="str">
            <v>سجيعه</v>
          </cell>
          <cell r="E2040" t="str">
            <v>الثانية</v>
          </cell>
        </row>
        <row r="2041">
          <cell r="A2041">
            <v>527225</v>
          </cell>
          <cell r="B2041" t="str">
            <v>مايا احمد</v>
          </cell>
          <cell r="C2041" t="str">
            <v xml:space="preserve">غياث </v>
          </cell>
          <cell r="D2041" t="str">
            <v>سهام</v>
          </cell>
          <cell r="E2041" t="str">
            <v>الثانية</v>
          </cell>
        </row>
        <row r="2042">
          <cell r="A2042">
            <v>527226</v>
          </cell>
          <cell r="B2042" t="str">
            <v>مرح البارودي</v>
          </cell>
          <cell r="C2042" t="str">
            <v>شريف</v>
          </cell>
          <cell r="D2042" t="str">
            <v>رفيقة</v>
          </cell>
          <cell r="E2042" t="str">
            <v>الثانية</v>
          </cell>
        </row>
        <row r="2043">
          <cell r="A2043">
            <v>527227</v>
          </cell>
          <cell r="B2043" t="str">
            <v>مرح سلامي</v>
          </cell>
          <cell r="C2043" t="str">
            <v>احمد</v>
          </cell>
          <cell r="D2043" t="str">
            <v>لينا</v>
          </cell>
          <cell r="E2043" t="str">
            <v>الثانية</v>
          </cell>
        </row>
        <row r="2044">
          <cell r="A2044">
            <v>527228</v>
          </cell>
          <cell r="B2044" t="str">
            <v>مروه العبد العمر</v>
          </cell>
          <cell r="C2044" t="str">
            <v>محمد</v>
          </cell>
          <cell r="D2044" t="str">
            <v>خولة</v>
          </cell>
          <cell r="E2044" t="str">
            <v>الثانية</v>
          </cell>
        </row>
        <row r="2045">
          <cell r="A2045">
            <v>527229</v>
          </cell>
          <cell r="B2045" t="str">
            <v>معطيه زيدان</v>
          </cell>
          <cell r="C2045" t="str">
            <v>مروان</v>
          </cell>
          <cell r="D2045" t="str">
            <v>مسعوده</v>
          </cell>
          <cell r="E2045" t="str">
            <v>الثانية</v>
          </cell>
        </row>
        <row r="2046">
          <cell r="A2046">
            <v>527230</v>
          </cell>
          <cell r="B2046" t="str">
            <v>ميرفت الكاتب</v>
          </cell>
          <cell r="C2046" t="str">
            <v>فايز</v>
          </cell>
          <cell r="D2046" t="str">
            <v>سميره</v>
          </cell>
          <cell r="E2046" t="str">
            <v>الثانية</v>
          </cell>
        </row>
        <row r="2047">
          <cell r="A2047">
            <v>527231</v>
          </cell>
          <cell r="B2047" t="str">
            <v>نادين الدكاك</v>
          </cell>
          <cell r="C2047" t="str">
            <v>بدر</v>
          </cell>
          <cell r="D2047" t="str">
            <v>ايمان</v>
          </cell>
          <cell r="E2047" t="str">
            <v>الثانية</v>
          </cell>
        </row>
        <row r="2048">
          <cell r="A2048">
            <v>527232</v>
          </cell>
          <cell r="B2048" t="str">
            <v>نجوى النمر</v>
          </cell>
          <cell r="C2048" t="str">
            <v>ياسين</v>
          </cell>
          <cell r="D2048" t="str">
            <v>زهيرة</v>
          </cell>
          <cell r="E2048" t="str">
            <v>الثانية</v>
          </cell>
        </row>
        <row r="2049">
          <cell r="A2049">
            <v>527233</v>
          </cell>
          <cell r="B2049" t="str">
            <v>نور الوافي</v>
          </cell>
          <cell r="C2049" t="str">
            <v>زياد</v>
          </cell>
          <cell r="D2049" t="str">
            <v>رفيقه</v>
          </cell>
          <cell r="E2049" t="str">
            <v>الثانية</v>
          </cell>
        </row>
        <row r="2050">
          <cell r="A2050">
            <v>527234</v>
          </cell>
          <cell r="B2050" t="str">
            <v>هبه عريج</v>
          </cell>
          <cell r="C2050" t="str">
            <v>شفيق</v>
          </cell>
          <cell r="D2050" t="str">
            <v>هيفاء</v>
          </cell>
          <cell r="E2050" t="str">
            <v>الثانية</v>
          </cell>
        </row>
        <row r="2051">
          <cell r="A2051">
            <v>527235</v>
          </cell>
          <cell r="B2051" t="str">
            <v>هلا رمضان</v>
          </cell>
          <cell r="C2051" t="str">
            <v>يونس</v>
          </cell>
          <cell r="D2051" t="str">
            <v>سعده</v>
          </cell>
          <cell r="E2051" t="str">
            <v>الثانية</v>
          </cell>
        </row>
        <row r="2052">
          <cell r="A2052">
            <v>527236</v>
          </cell>
          <cell r="B2052" t="str">
            <v>هناء طويل</v>
          </cell>
          <cell r="C2052" t="str">
            <v>احمد</v>
          </cell>
          <cell r="D2052" t="str">
            <v>وفاء</v>
          </cell>
          <cell r="E2052" t="str">
            <v>الثالثة</v>
          </cell>
        </row>
        <row r="2053">
          <cell r="A2053">
            <v>527237</v>
          </cell>
          <cell r="B2053" t="str">
            <v>هيام الساعي</v>
          </cell>
          <cell r="C2053" t="str">
            <v xml:space="preserve">ناظم </v>
          </cell>
          <cell r="D2053" t="str">
            <v>خديجه</v>
          </cell>
          <cell r="E2053" t="str">
            <v>الثانية</v>
          </cell>
        </row>
        <row r="2054">
          <cell r="A2054">
            <v>527238</v>
          </cell>
          <cell r="B2054" t="str">
            <v>وداد صدقه</v>
          </cell>
          <cell r="C2054" t="str">
            <v>سليمان</v>
          </cell>
          <cell r="D2054" t="str">
            <v>بديعه</v>
          </cell>
          <cell r="E2054" t="str">
            <v>الثالثة حديث</v>
          </cell>
          <cell r="F2054">
            <v>406</v>
          </cell>
          <cell r="G2054">
            <v>407</v>
          </cell>
          <cell r="H2054">
            <v>408</v>
          </cell>
          <cell r="J2054" t="str">
            <v>م</v>
          </cell>
        </row>
        <row r="2055">
          <cell r="A2055">
            <v>527239</v>
          </cell>
          <cell r="B2055" t="str">
            <v>وسام معلا</v>
          </cell>
          <cell r="C2055" t="str">
            <v>ابراهيم</v>
          </cell>
          <cell r="D2055" t="str">
            <v>ليلى</v>
          </cell>
          <cell r="E2055" t="str">
            <v>الثانية</v>
          </cell>
        </row>
        <row r="2056">
          <cell r="A2056">
            <v>527240</v>
          </cell>
          <cell r="B2056" t="str">
            <v>وعد الحسين</v>
          </cell>
          <cell r="C2056" t="str">
            <v>سليمان</v>
          </cell>
          <cell r="D2056" t="str">
            <v>غادا</v>
          </cell>
          <cell r="E2056" t="str">
            <v>الثانية</v>
          </cell>
        </row>
        <row r="2057">
          <cell r="A2057">
            <v>527241</v>
          </cell>
          <cell r="B2057" t="str">
            <v>وفاء  عريج</v>
          </cell>
          <cell r="C2057" t="str">
            <v>حسين</v>
          </cell>
          <cell r="D2057" t="str">
            <v>برهجان</v>
          </cell>
          <cell r="E2057" t="str">
            <v>الثانية</v>
          </cell>
        </row>
        <row r="2058">
          <cell r="A2058">
            <v>527242</v>
          </cell>
          <cell r="B2058" t="str">
            <v>ولاء النشواتي</v>
          </cell>
          <cell r="C2058" t="str">
            <v>محمد وليد</v>
          </cell>
          <cell r="D2058" t="str">
            <v>فاتن</v>
          </cell>
          <cell r="E2058" t="str">
            <v>الثانية</v>
          </cell>
        </row>
        <row r="2059">
          <cell r="A2059">
            <v>527243</v>
          </cell>
          <cell r="B2059" t="str">
            <v>يارا عواد</v>
          </cell>
          <cell r="C2059" t="str">
            <v>محمد</v>
          </cell>
          <cell r="D2059" t="str">
            <v>جهينه</v>
          </cell>
          <cell r="E2059" t="str">
            <v>الثانية</v>
          </cell>
        </row>
        <row r="2060">
          <cell r="A2060">
            <v>527244</v>
          </cell>
          <cell r="B2060" t="str">
            <v>مرح أبو مغضب</v>
          </cell>
          <cell r="C2060" t="str">
            <v>فارس</v>
          </cell>
          <cell r="D2060" t="str">
            <v>سميا</v>
          </cell>
          <cell r="E2060" t="str">
            <v>الثالثة</v>
          </cell>
        </row>
        <row r="2061">
          <cell r="A2061">
            <v>527245</v>
          </cell>
          <cell r="B2061" t="str">
            <v>احلام اسعد</v>
          </cell>
          <cell r="C2061" t="str">
            <v>سليم</v>
          </cell>
          <cell r="D2061" t="str">
            <v>زكيه</v>
          </cell>
          <cell r="E2061" t="str">
            <v>الثانية</v>
          </cell>
        </row>
        <row r="2062">
          <cell r="A2062">
            <v>527247</v>
          </cell>
          <cell r="B2062" t="str">
            <v>اسراء حجير</v>
          </cell>
          <cell r="C2062" t="str">
            <v>محمد</v>
          </cell>
          <cell r="D2062" t="str">
            <v>امال</v>
          </cell>
          <cell r="E2062" t="str">
            <v>الثانية</v>
          </cell>
        </row>
        <row r="2063">
          <cell r="A2063">
            <v>527251</v>
          </cell>
          <cell r="B2063" t="str">
            <v>الاء ابراهيم</v>
          </cell>
          <cell r="C2063" t="str">
            <v>محسن</v>
          </cell>
          <cell r="D2063" t="str">
            <v>هيفاء</v>
          </cell>
          <cell r="E2063" t="str">
            <v>الثانية</v>
          </cell>
        </row>
        <row r="2064">
          <cell r="A2064">
            <v>527253</v>
          </cell>
          <cell r="B2064" t="str">
            <v>اماني سلوم</v>
          </cell>
          <cell r="C2064" t="str">
            <v>محمد</v>
          </cell>
          <cell r="D2064" t="str">
            <v>مريم</v>
          </cell>
          <cell r="E2064" t="str">
            <v>الثانية</v>
          </cell>
        </row>
        <row r="2065">
          <cell r="A2065">
            <v>527254</v>
          </cell>
          <cell r="B2065" t="str">
            <v>امل عيون</v>
          </cell>
          <cell r="C2065" t="str">
            <v>سعيد</v>
          </cell>
          <cell r="D2065" t="str">
            <v>سهام</v>
          </cell>
          <cell r="E2065" t="str">
            <v>الثانية</v>
          </cell>
        </row>
        <row r="2066">
          <cell r="A2066">
            <v>527256</v>
          </cell>
          <cell r="B2066" t="str">
            <v>انتصار سرور</v>
          </cell>
          <cell r="C2066" t="str">
            <v>عبدالهادي</v>
          </cell>
          <cell r="D2066" t="str">
            <v>هدى</v>
          </cell>
          <cell r="E2066" t="str">
            <v>الثانية</v>
          </cell>
        </row>
        <row r="2067">
          <cell r="A2067">
            <v>527258</v>
          </cell>
          <cell r="B2067" t="str">
            <v>ايفلين حبيب</v>
          </cell>
          <cell r="C2067" t="str">
            <v>محمد</v>
          </cell>
          <cell r="D2067" t="str">
            <v>ميساء</v>
          </cell>
          <cell r="E2067" t="str">
            <v>الثانية</v>
          </cell>
        </row>
        <row r="2068">
          <cell r="A2068">
            <v>527260</v>
          </cell>
          <cell r="B2068" t="str">
            <v>ايمان جعاره</v>
          </cell>
          <cell r="C2068" t="str">
            <v>محمد</v>
          </cell>
          <cell r="D2068" t="str">
            <v>روضه</v>
          </cell>
          <cell r="E2068" t="str">
            <v>الثانية حديث</v>
          </cell>
          <cell r="F2068">
            <v>205</v>
          </cell>
          <cell r="G2068">
            <v>206</v>
          </cell>
          <cell r="H2068">
            <v>208</v>
          </cell>
          <cell r="J2068" t="str">
            <v>م</v>
          </cell>
        </row>
        <row r="2069">
          <cell r="A2069">
            <v>527261</v>
          </cell>
          <cell r="B2069" t="str">
            <v>ايمان خضور</v>
          </cell>
          <cell r="C2069" t="str">
            <v>يوسف</v>
          </cell>
          <cell r="D2069" t="str">
            <v>شفيقه</v>
          </cell>
          <cell r="E2069" t="str">
            <v>الثانية</v>
          </cell>
        </row>
        <row r="2070">
          <cell r="A2070">
            <v>527262</v>
          </cell>
          <cell r="B2070" t="str">
            <v>ايمان صفيه</v>
          </cell>
          <cell r="C2070" t="str">
            <v>عبدالقادر</v>
          </cell>
          <cell r="D2070" t="str">
            <v>شيخه</v>
          </cell>
          <cell r="E2070" t="str">
            <v>الثانية</v>
          </cell>
        </row>
        <row r="2071">
          <cell r="A2071">
            <v>527270</v>
          </cell>
          <cell r="B2071" t="str">
            <v>أماني طيان</v>
          </cell>
          <cell r="C2071" t="str">
            <v>محمود</v>
          </cell>
          <cell r="D2071" t="str">
            <v>فاطمة</v>
          </cell>
          <cell r="E2071" t="str">
            <v>الثانية</v>
          </cell>
        </row>
        <row r="2072">
          <cell r="A2072">
            <v>527271</v>
          </cell>
          <cell r="B2072" t="str">
            <v>أميرة خطاب</v>
          </cell>
          <cell r="C2072" t="str">
            <v>نبيل</v>
          </cell>
          <cell r="D2072" t="str">
            <v>عائشة</v>
          </cell>
          <cell r="E2072" t="str">
            <v>الثانية</v>
          </cell>
        </row>
        <row r="2073">
          <cell r="A2073">
            <v>527273</v>
          </cell>
          <cell r="B2073" t="str">
            <v>آلاء البكري</v>
          </cell>
          <cell r="C2073" t="str">
            <v>محمد</v>
          </cell>
          <cell r="D2073" t="str">
            <v>زهرية</v>
          </cell>
          <cell r="E2073" t="str">
            <v>الثانية</v>
          </cell>
        </row>
        <row r="2074">
          <cell r="A2074">
            <v>527274</v>
          </cell>
          <cell r="B2074" t="str">
            <v>آلاء الخطيب</v>
          </cell>
          <cell r="C2074" t="str">
            <v>محمد</v>
          </cell>
          <cell r="D2074" t="str">
            <v>زهره</v>
          </cell>
          <cell r="E2074" t="str">
            <v>الثانية</v>
          </cell>
        </row>
        <row r="2075">
          <cell r="A2075">
            <v>527275</v>
          </cell>
          <cell r="B2075" t="str">
            <v>آلاء الشعار</v>
          </cell>
          <cell r="C2075" t="str">
            <v>جلال</v>
          </cell>
          <cell r="D2075" t="str">
            <v>رنه</v>
          </cell>
          <cell r="E2075" t="str">
            <v>الثانية</v>
          </cell>
        </row>
        <row r="2076">
          <cell r="A2076">
            <v>527277</v>
          </cell>
          <cell r="B2076" t="str">
            <v>آلاء حبيجان</v>
          </cell>
          <cell r="C2076" t="str">
            <v>عبدالكريم</v>
          </cell>
          <cell r="D2076" t="str">
            <v>عسليه</v>
          </cell>
          <cell r="E2076" t="str">
            <v>الثانية</v>
          </cell>
        </row>
        <row r="2077">
          <cell r="A2077">
            <v>527282</v>
          </cell>
          <cell r="B2077" t="str">
            <v>آيات حيدر</v>
          </cell>
          <cell r="C2077" t="str">
            <v>محمد ناصر</v>
          </cell>
          <cell r="D2077" t="str">
            <v>بشرى</v>
          </cell>
          <cell r="E2077" t="str">
            <v>الثانية</v>
          </cell>
        </row>
        <row r="2078">
          <cell r="A2078">
            <v>527283</v>
          </cell>
          <cell r="B2078" t="str">
            <v>آية مهاوش</v>
          </cell>
          <cell r="C2078" t="str">
            <v>عبد الكريم</v>
          </cell>
          <cell r="D2078" t="str">
            <v>سعاد</v>
          </cell>
          <cell r="E2078" t="str">
            <v>الثانية</v>
          </cell>
        </row>
        <row r="2079">
          <cell r="A2079">
            <v>527285</v>
          </cell>
          <cell r="B2079" t="str">
            <v>بتول صالحاني</v>
          </cell>
          <cell r="C2079" t="str">
            <v>محمود</v>
          </cell>
          <cell r="D2079" t="str">
            <v>سمية</v>
          </cell>
          <cell r="E2079" t="str">
            <v>الثانية</v>
          </cell>
        </row>
        <row r="2080">
          <cell r="A2080">
            <v>527290</v>
          </cell>
          <cell r="B2080" t="str">
            <v>بشرى اسماعيل</v>
          </cell>
          <cell r="C2080" t="str">
            <v>امين</v>
          </cell>
          <cell r="D2080" t="str">
            <v>زوات</v>
          </cell>
          <cell r="E2080" t="str">
            <v>الثانية</v>
          </cell>
        </row>
        <row r="2081">
          <cell r="A2081">
            <v>527291</v>
          </cell>
          <cell r="B2081" t="str">
            <v>بشرى الدنيا</v>
          </cell>
          <cell r="C2081" t="str">
            <v>محرز</v>
          </cell>
          <cell r="D2081" t="str">
            <v>ليلا</v>
          </cell>
          <cell r="E2081" t="str">
            <v>الثانية</v>
          </cell>
        </row>
        <row r="2082">
          <cell r="A2082">
            <v>527292</v>
          </cell>
          <cell r="B2082" t="str">
            <v>بشرى النايف</v>
          </cell>
          <cell r="C2082" t="str">
            <v>احمد</v>
          </cell>
          <cell r="D2082" t="str">
            <v>الهام</v>
          </cell>
          <cell r="E2082" t="str">
            <v>الثانية</v>
          </cell>
        </row>
        <row r="2083">
          <cell r="A2083">
            <v>527296</v>
          </cell>
          <cell r="B2083" t="str">
            <v>تسنيم الخشه</v>
          </cell>
          <cell r="C2083" t="str">
            <v>يوسف</v>
          </cell>
          <cell r="D2083" t="str">
            <v>كوثر</v>
          </cell>
          <cell r="E2083" t="str">
            <v>الثانية</v>
          </cell>
        </row>
        <row r="2084">
          <cell r="A2084">
            <v>527297</v>
          </cell>
          <cell r="B2084" t="str">
            <v>تسنيم عيد</v>
          </cell>
          <cell r="C2084" t="str">
            <v>بسام</v>
          </cell>
          <cell r="D2084" t="str">
            <v>غزل</v>
          </cell>
          <cell r="E2084" t="str">
            <v>الثانية حديث</v>
          </cell>
          <cell r="F2084">
            <v>208</v>
          </cell>
          <cell r="J2084" t="str">
            <v>م</v>
          </cell>
        </row>
        <row r="2085">
          <cell r="A2085">
            <v>527299</v>
          </cell>
          <cell r="B2085" t="str">
            <v>ثناء سليمان</v>
          </cell>
          <cell r="C2085" t="str">
            <v>وفيق</v>
          </cell>
          <cell r="D2085" t="str">
            <v>صديقة</v>
          </cell>
          <cell r="E2085" t="str">
            <v>الثانية</v>
          </cell>
        </row>
        <row r="2086">
          <cell r="A2086">
            <v>527301</v>
          </cell>
          <cell r="B2086" t="str">
            <v>جواهر الطويل</v>
          </cell>
          <cell r="C2086" t="str">
            <v>محمد</v>
          </cell>
          <cell r="D2086" t="str">
            <v>شهيرة</v>
          </cell>
          <cell r="E2086" t="str">
            <v>الثانية حديث</v>
          </cell>
          <cell r="F2086">
            <v>205</v>
          </cell>
          <cell r="G2086">
            <v>208</v>
          </cell>
          <cell r="J2086" t="str">
            <v>م</v>
          </cell>
        </row>
        <row r="2087">
          <cell r="A2087">
            <v>527303</v>
          </cell>
          <cell r="B2087" t="str">
            <v>حسناء الناصر</v>
          </cell>
          <cell r="C2087" t="str">
            <v>عبد الرحمن</v>
          </cell>
          <cell r="D2087" t="str">
            <v>اميره</v>
          </cell>
          <cell r="E2087" t="str">
            <v>الثانية</v>
          </cell>
        </row>
        <row r="2088">
          <cell r="A2088">
            <v>527306</v>
          </cell>
          <cell r="B2088" t="str">
            <v>حنين ابو خرمه</v>
          </cell>
          <cell r="C2088" t="str">
            <v>محمد خالد</v>
          </cell>
          <cell r="D2088" t="str">
            <v>حليمه</v>
          </cell>
          <cell r="E2088" t="str">
            <v>الثانية</v>
          </cell>
        </row>
        <row r="2089">
          <cell r="A2089">
            <v>527307</v>
          </cell>
          <cell r="B2089" t="str">
            <v>حنين اليوسف</v>
          </cell>
          <cell r="C2089" t="str">
            <v>علي</v>
          </cell>
          <cell r="D2089" t="str">
            <v>انصاف</v>
          </cell>
          <cell r="E2089" t="str">
            <v>الثانية</v>
          </cell>
        </row>
        <row r="2090">
          <cell r="A2090">
            <v>527314</v>
          </cell>
          <cell r="B2090" t="str">
            <v>داليه الحلاق</v>
          </cell>
          <cell r="C2090" t="str">
            <v>علي</v>
          </cell>
          <cell r="D2090" t="str">
            <v>عربيه</v>
          </cell>
          <cell r="E2090" t="str">
            <v>الثانية</v>
          </cell>
        </row>
        <row r="2091">
          <cell r="A2091">
            <v>527315</v>
          </cell>
          <cell r="B2091" t="str">
            <v>دعاء الزهر</v>
          </cell>
          <cell r="C2091" t="str">
            <v>علي</v>
          </cell>
          <cell r="D2091" t="str">
            <v>فاطمة</v>
          </cell>
          <cell r="E2091" t="str">
            <v>الثانية</v>
          </cell>
        </row>
        <row r="2092">
          <cell r="A2092">
            <v>527317</v>
          </cell>
          <cell r="B2092" t="str">
            <v>دعاء حمصي</v>
          </cell>
          <cell r="C2092" t="str">
            <v>محمدزياد</v>
          </cell>
          <cell r="D2092" t="str">
            <v>سميره</v>
          </cell>
          <cell r="E2092" t="str">
            <v>الثانية</v>
          </cell>
        </row>
        <row r="2093">
          <cell r="A2093">
            <v>527318</v>
          </cell>
          <cell r="B2093" t="str">
            <v>دعاء خضر</v>
          </cell>
          <cell r="C2093" t="str">
            <v>بكر</v>
          </cell>
          <cell r="D2093" t="str">
            <v>صفاء</v>
          </cell>
          <cell r="E2093" t="str">
            <v>الثانية</v>
          </cell>
        </row>
        <row r="2094">
          <cell r="A2094">
            <v>527320</v>
          </cell>
          <cell r="B2094" t="str">
            <v>دلال عودة</v>
          </cell>
          <cell r="C2094" t="str">
            <v>احمد</v>
          </cell>
          <cell r="D2094" t="str">
            <v>زهريه شعبان</v>
          </cell>
          <cell r="E2094" t="str">
            <v>الثانية</v>
          </cell>
        </row>
        <row r="2095">
          <cell r="A2095">
            <v>527321</v>
          </cell>
          <cell r="B2095" t="str">
            <v>دموع ورده</v>
          </cell>
          <cell r="C2095" t="str">
            <v>نبيل</v>
          </cell>
          <cell r="D2095" t="str">
            <v>نوال</v>
          </cell>
          <cell r="E2095" t="str">
            <v>الثانية</v>
          </cell>
        </row>
        <row r="2096">
          <cell r="A2096">
            <v>527322</v>
          </cell>
          <cell r="B2096" t="str">
            <v>ديانا الخليل</v>
          </cell>
          <cell r="C2096" t="str">
            <v>يونس</v>
          </cell>
          <cell r="D2096" t="str">
            <v>زهور</v>
          </cell>
          <cell r="E2096" t="str">
            <v>الثانية</v>
          </cell>
        </row>
        <row r="2097">
          <cell r="A2097">
            <v>527328</v>
          </cell>
          <cell r="B2097" t="str">
            <v>راما ملا</v>
          </cell>
          <cell r="C2097" t="str">
            <v>سعيد</v>
          </cell>
          <cell r="D2097" t="str">
            <v>باسمه</v>
          </cell>
          <cell r="E2097" t="str">
            <v>الثانية</v>
          </cell>
        </row>
        <row r="2098">
          <cell r="A2098">
            <v>527329</v>
          </cell>
          <cell r="B2098" t="str">
            <v>راما مهدي</v>
          </cell>
          <cell r="C2098" t="str">
            <v>نزير</v>
          </cell>
          <cell r="D2098" t="str">
            <v>صفيه</v>
          </cell>
          <cell r="E2098" t="str">
            <v>الثانية</v>
          </cell>
        </row>
        <row r="2099">
          <cell r="A2099">
            <v>527332</v>
          </cell>
          <cell r="B2099" t="str">
            <v>رانيا نصرالله</v>
          </cell>
          <cell r="C2099" t="str">
            <v>خالد</v>
          </cell>
          <cell r="D2099" t="str">
            <v>حنان</v>
          </cell>
          <cell r="E2099" t="str">
            <v>الثانية</v>
          </cell>
        </row>
        <row r="2100">
          <cell r="A2100">
            <v>527334</v>
          </cell>
          <cell r="B2100" t="str">
            <v>ربا الحلاق اوضه باشي</v>
          </cell>
          <cell r="C2100" t="str">
            <v>ايمن</v>
          </cell>
          <cell r="D2100" t="str">
            <v>سوسن</v>
          </cell>
          <cell r="E2100" t="str">
            <v>الثانية</v>
          </cell>
        </row>
        <row r="2101">
          <cell r="A2101">
            <v>527335</v>
          </cell>
          <cell r="B2101" t="str">
            <v>ربا دياب</v>
          </cell>
          <cell r="C2101" t="str">
            <v>سهيل</v>
          </cell>
          <cell r="D2101" t="str">
            <v>منى</v>
          </cell>
          <cell r="E2101" t="str">
            <v>الثانية</v>
          </cell>
        </row>
        <row r="2102">
          <cell r="A2102">
            <v>527336</v>
          </cell>
          <cell r="B2102" t="str">
            <v>ربان الحناش</v>
          </cell>
          <cell r="C2102" t="str">
            <v>عواد</v>
          </cell>
          <cell r="D2102" t="str">
            <v>خالديه</v>
          </cell>
          <cell r="E2102" t="str">
            <v>الثانية</v>
          </cell>
        </row>
        <row r="2103">
          <cell r="A2103">
            <v>527337</v>
          </cell>
          <cell r="B2103" t="str">
            <v>رجاء اسعد</v>
          </cell>
          <cell r="C2103" t="str">
            <v>احمد</v>
          </cell>
          <cell r="D2103" t="str">
            <v>خديجه</v>
          </cell>
          <cell r="E2103" t="str">
            <v>الثانية</v>
          </cell>
        </row>
        <row r="2104">
          <cell r="A2104">
            <v>527338</v>
          </cell>
          <cell r="B2104" t="str">
            <v>رحاب الحوراني</v>
          </cell>
          <cell r="C2104" t="str">
            <v>محمد غسان</v>
          </cell>
          <cell r="D2104" t="str">
            <v>ساميه</v>
          </cell>
          <cell r="E2104" t="str">
            <v>الثانية</v>
          </cell>
        </row>
        <row r="2105">
          <cell r="A2105">
            <v>527342</v>
          </cell>
          <cell r="B2105" t="str">
            <v>رغد العضم</v>
          </cell>
          <cell r="C2105" t="str">
            <v>عبد الرحمن</v>
          </cell>
          <cell r="D2105" t="str">
            <v>سمر</v>
          </cell>
          <cell r="E2105" t="str">
            <v>الثانية</v>
          </cell>
        </row>
        <row r="2106">
          <cell r="A2106">
            <v>527345</v>
          </cell>
          <cell r="B2106" t="str">
            <v>رفعه السلام</v>
          </cell>
          <cell r="C2106" t="str">
            <v>جاسم</v>
          </cell>
          <cell r="D2106" t="str">
            <v>رحمه</v>
          </cell>
          <cell r="E2106" t="str">
            <v>الثانية</v>
          </cell>
        </row>
        <row r="2107">
          <cell r="A2107">
            <v>527347</v>
          </cell>
          <cell r="B2107" t="str">
            <v>رنا حميدان</v>
          </cell>
          <cell r="C2107" t="str">
            <v>أمين</v>
          </cell>
          <cell r="D2107" t="str">
            <v>نهيدة</v>
          </cell>
          <cell r="E2107" t="str">
            <v>الثانية</v>
          </cell>
        </row>
        <row r="2108">
          <cell r="A2108">
            <v>527350</v>
          </cell>
          <cell r="B2108" t="str">
            <v>رنده عباس</v>
          </cell>
          <cell r="C2108" t="str">
            <v>نعيم</v>
          </cell>
          <cell r="D2108" t="str">
            <v>غاده</v>
          </cell>
          <cell r="E2108" t="str">
            <v>الثانية</v>
          </cell>
        </row>
        <row r="2109">
          <cell r="A2109">
            <v>527351</v>
          </cell>
          <cell r="B2109" t="str">
            <v>رنده مصلط</v>
          </cell>
          <cell r="C2109" t="str">
            <v>مسلط</v>
          </cell>
          <cell r="D2109" t="str">
            <v>تبارك</v>
          </cell>
          <cell r="E2109" t="str">
            <v>الثانية حديث</v>
          </cell>
          <cell r="F2109">
            <v>103</v>
          </cell>
          <cell r="G2109">
            <v>205</v>
          </cell>
          <cell r="H2109">
            <v>207</v>
          </cell>
          <cell r="I2109">
            <v>208</v>
          </cell>
          <cell r="J2109" t="str">
            <v>م</v>
          </cell>
        </row>
        <row r="2110">
          <cell r="A2110">
            <v>527352</v>
          </cell>
          <cell r="B2110" t="str">
            <v>رنيم اطليبي</v>
          </cell>
          <cell r="C2110" t="str">
            <v>خالد</v>
          </cell>
          <cell r="D2110" t="str">
            <v>منال</v>
          </cell>
          <cell r="E2110" t="str">
            <v>الثانية</v>
          </cell>
        </row>
        <row r="2111">
          <cell r="A2111">
            <v>527354</v>
          </cell>
          <cell r="B2111" t="str">
            <v>رنيم سليمان</v>
          </cell>
          <cell r="C2111" t="str">
            <v>عمادالدين</v>
          </cell>
          <cell r="D2111" t="str">
            <v>اميره</v>
          </cell>
          <cell r="E2111" t="str">
            <v>الثانية</v>
          </cell>
        </row>
        <row r="2112">
          <cell r="A2112">
            <v>527357</v>
          </cell>
          <cell r="B2112" t="str">
            <v>رهام ميهوب</v>
          </cell>
          <cell r="C2112" t="str">
            <v>هيثم</v>
          </cell>
          <cell r="D2112" t="str">
            <v>جمانه</v>
          </cell>
          <cell r="E2112" t="str">
            <v>الثانية</v>
          </cell>
        </row>
        <row r="2113">
          <cell r="A2113">
            <v>527360</v>
          </cell>
          <cell r="B2113" t="str">
            <v>روبى الجراح</v>
          </cell>
          <cell r="C2113" t="str">
            <v>محمدفاروق</v>
          </cell>
          <cell r="D2113" t="str">
            <v>رندة</v>
          </cell>
          <cell r="E2113" t="str">
            <v>الثانية</v>
          </cell>
        </row>
        <row r="2114">
          <cell r="A2114">
            <v>527362</v>
          </cell>
          <cell r="B2114" t="str">
            <v>رولا الحسن الشيخ تركاوي</v>
          </cell>
          <cell r="C2114" t="str">
            <v>محمد عصام</v>
          </cell>
          <cell r="D2114" t="str">
            <v>لينا</v>
          </cell>
          <cell r="E2114" t="str">
            <v>الثانية</v>
          </cell>
        </row>
        <row r="2115">
          <cell r="A2115">
            <v>527363</v>
          </cell>
          <cell r="B2115" t="str">
            <v>رولا بني المرجه</v>
          </cell>
          <cell r="C2115" t="str">
            <v>عمر</v>
          </cell>
          <cell r="D2115" t="str">
            <v>نجاح</v>
          </cell>
          <cell r="E2115" t="str">
            <v>الثانية</v>
          </cell>
        </row>
        <row r="2116">
          <cell r="A2116">
            <v>527365</v>
          </cell>
          <cell r="B2116" t="str">
            <v>رولا رفاعي</v>
          </cell>
          <cell r="C2116" t="str">
            <v>عماد</v>
          </cell>
          <cell r="D2116" t="str">
            <v>آمنة</v>
          </cell>
          <cell r="E2116" t="str">
            <v>الثانية</v>
          </cell>
        </row>
        <row r="2117">
          <cell r="A2117">
            <v>527366</v>
          </cell>
          <cell r="B2117" t="str">
            <v>روند الزربا</v>
          </cell>
          <cell r="C2117" t="str">
            <v>يوسف</v>
          </cell>
          <cell r="D2117" t="str">
            <v>فلك</v>
          </cell>
          <cell r="E2117" t="str">
            <v>الثانية</v>
          </cell>
        </row>
        <row r="2118">
          <cell r="A2118">
            <v>527367</v>
          </cell>
          <cell r="B2118" t="str">
            <v>رويده العيسى</v>
          </cell>
          <cell r="C2118" t="str">
            <v>محمد</v>
          </cell>
          <cell r="D2118" t="str">
            <v>وضحه</v>
          </cell>
          <cell r="E2118" t="str">
            <v>الثانية</v>
          </cell>
        </row>
        <row r="2119">
          <cell r="A2119">
            <v>527369</v>
          </cell>
          <cell r="B2119" t="str">
            <v>رؤى محمد</v>
          </cell>
          <cell r="C2119" t="str">
            <v>ابراهيم</v>
          </cell>
          <cell r="D2119" t="str">
            <v>عزيزة</v>
          </cell>
          <cell r="E2119" t="str">
            <v>الثانية</v>
          </cell>
        </row>
        <row r="2120">
          <cell r="A2120">
            <v>527370</v>
          </cell>
          <cell r="B2120" t="str">
            <v>ريم الحسن</v>
          </cell>
          <cell r="C2120" t="str">
            <v>ياسر</v>
          </cell>
          <cell r="D2120" t="str">
            <v>هيفاء</v>
          </cell>
          <cell r="E2120" t="str">
            <v>الثانية</v>
          </cell>
        </row>
        <row r="2121">
          <cell r="A2121">
            <v>527373</v>
          </cell>
          <cell r="B2121" t="str">
            <v>ريم حيدر</v>
          </cell>
          <cell r="C2121" t="str">
            <v>محمدسالم</v>
          </cell>
          <cell r="D2121" t="str">
            <v>صباح</v>
          </cell>
          <cell r="E2121" t="str">
            <v>الثانية</v>
          </cell>
        </row>
        <row r="2122">
          <cell r="A2122">
            <v>527374</v>
          </cell>
          <cell r="B2122" t="str">
            <v>ريم ناعمة</v>
          </cell>
          <cell r="C2122" t="str">
            <v>جهاد</v>
          </cell>
          <cell r="D2122" t="str">
            <v>عليه</v>
          </cell>
          <cell r="E2122" t="str">
            <v>الثانية</v>
          </cell>
        </row>
        <row r="2123">
          <cell r="A2123">
            <v>527375</v>
          </cell>
          <cell r="B2123" t="str">
            <v>ريما الرشيدات</v>
          </cell>
          <cell r="C2123" t="str">
            <v>أنور</v>
          </cell>
          <cell r="D2123" t="str">
            <v>جميلة</v>
          </cell>
          <cell r="E2123" t="str">
            <v>الثانية</v>
          </cell>
        </row>
        <row r="2124">
          <cell r="A2124">
            <v>527377</v>
          </cell>
          <cell r="B2124" t="str">
            <v>زلفى حموده</v>
          </cell>
          <cell r="C2124" t="str">
            <v>محمد مطيع</v>
          </cell>
          <cell r="D2124" t="str">
            <v>سمر</v>
          </cell>
          <cell r="E2124" t="str">
            <v>الثانية</v>
          </cell>
        </row>
        <row r="2125">
          <cell r="A2125">
            <v>527378</v>
          </cell>
          <cell r="B2125" t="str">
            <v>زهرة الحموي</v>
          </cell>
          <cell r="C2125" t="str">
            <v>مصطفى</v>
          </cell>
          <cell r="D2125" t="str">
            <v>فرزات</v>
          </cell>
          <cell r="E2125" t="str">
            <v>الثانية</v>
          </cell>
        </row>
        <row r="2126">
          <cell r="A2126">
            <v>527384</v>
          </cell>
          <cell r="B2126" t="str">
            <v>ساره ذياب الزراق</v>
          </cell>
          <cell r="C2126" t="str">
            <v>محمد</v>
          </cell>
          <cell r="D2126" t="str">
            <v>هند الاحمد</v>
          </cell>
          <cell r="E2126" t="str">
            <v>الثانية حديث</v>
          </cell>
          <cell r="F2126">
            <v>204</v>
          </cell>
          <cell r="G2126">
            <v>205</v>
          </cell>
          <cell r="H2126">
            <v>208</v>
          </cell>
          <cell r="J2126" t="str">
            <v>م</v>
          </cell>
        </row>
        <row r="2127">
          <cell r="A2127">
            <v>527387</v>
          </cell>
          <cell r="B2127" t="str">
            <v>سائره الزين</v>
          </cell>
          <cell r="C2127" t="str">
            <v>محمد</v>
          </cell>
          <cell r="D2127" t="str">
            <v>وفيقه</v>
          </cell>
          <cell r="E2127" t="str">
            <v>الثانية حديث</v>
          </cell>
          <cell r="F2127">
            <v>104</v>
          </cell>
          <cell r="G2127">
            <v>205</v>
          </cell>
          <cell r="H2127">
            <v>206</v>
          </cell>
          <cell r="I2127">
            <v>208</v>
          </cell>
          <cell r="J2127" t="str">
            <v>م</v>
          </cell>
        </row>
        <row r="2128">
          <cell r="A2128">
            <v>527388</v>
          </cell>
          <cell r="B2128" t="str">
            <v>سبال مكاوي</v>
          </cell>
          <cell r="C2128" t="str">
            <v>محمد</v>
          </cell>
          <cell r="D2128" t="str">
            <v>انعام</v>
          </cell>
          <cell r="E2128" t="str">
            <v>الثانية</v>
          </cell>
        </row>
        <row r="2129">
          <cell r="A2129">
            <v>527389</v>
          </cell>
          <cell r="B2129" t="str">
            <v>سجى الصياد</v>
          </cell>
          <cell r="C2129" t="str">
            <v>عبد الرزاق</v>
          </cell>
          <cell r="D2129" t="str">
            <v>منى</v>
          </cell>
          <cell r="E2129" t="str">
            <v>الثانية</v>
          </cell>
        </row>
        <row r="2130">
          <cell r="A2130">
            <v>527390</v>
          </cell>
          <cell r="B2130" t="str">
            <v>سدرة شاهين</v>
          </cell>
          <cell r="C2130" t="str">
            <v>يوسف</v>
          </cell>
          <cell r="D2130" t="str">
            <v>هيام</v>
          </cell>
          <cell r="E2130" t="str">
            <v>الثانية</v>
          </cell>
        </row>
        <row r="2131">
          <cell r="A2131">
            <v>527391</v>
          </cell>
          <cell r="B2131" t="str">
            <v>سرات يوسف</v>
          </cell>
          <cell r="C2131" t="str">
            <v>رياض</v>
          </cell>
          <cell r="D2131" t="str">
            <v>زليخه</v>
          </cell>
          <cell r="E2131" t="str">
            <v>الثانية</v>
          </cell>
        </row>
        <row r="2132">
          <cell r="A2132">
            <v>527393</v>
          </cell>
          <cell r="B2132" t="str">
            <v>سلمى سرور</v>
          </cell>
          <cell r="C2132" t="str">
            <v>راشد</v>
          </cell>
          <cell r="D2132" t="str">
            <v>فاطمه</v>
          </cell>
          <cell r="E2132" t="str">
            <v>الثانية</v>
          </cell>
        </row>
        <row r="2133">
          <cell r="A2133">
            <v>527394</v>
          </cell>
          <cell r="B2133" t="str">
            <v>سلمى عال</v>
          </cell>
          <cell r="C2133" t="str">
            <v>هشام</v>
          </cell>
          <cell r="D2133" t="str">
            <v>سميره</v>
          </cell>
          <cell r="E2133" t="str">
            <v>الثانية</v>
          </cell>
        </row>
        <row r="2134">
          <cell r="A2134">
            <v>527396</v>
          </cell>
          <cell r="B2134" t="str">
            <v>سماهر الحموي</v>
          </cell>
          <cell r="C2134" t="str">
            <v>محمدشحاده</v>
          </cell>
          <cell r="D2134" t="str">
            <v>فايزه</v>
          </cell>
          <cell r="E2134" t="str">
            <v>الثانية</v>
          </cell>
        </row>
        <row r="2135">
          <cell r="A2135">
            <v>527400</v>
          </cell>
          <cell r="B2135" t="str">
            <v>سمر محمد</v>
          </cell>
          <cell r="C2135" t="str">
            <v>وفيق</v>
          </cell>
          <cell r="D2135" t="str">
            <v>فدوى</v>
          </cell>
          <cell r="E2135" t="str">
            <v>الثانية</v>
          </cell>
        </row>
        <row r="2136">
          <cell r="A2136">
            <v>527404</v>
          </cell>
          <cell r="B2136" t="str">
            <v>سوزان الخطايبي</v>
          </cell>
          <cell r="C2136" t="str">
            <v>اكرم</v>
          </cell>
          <cell r="D2136" t="str">
            <v>سعاد</v>
          </cell>
          <cell r="E2136" t="str">
            <v>الثانية</v>
          </cell>
        </row>
        <row r="2137">
          <cell r="A2137">
            <v>527407</v>
          </cell>
          <cell r="B2137" t="str">
            <v>سوسن الابراهيم</v>
          </cell>
          <cell r="C2137" t="str">
            <v>عماد</v>
          </cell>
          <cell r="D2137" t="str">
            <v>هيام</v>
          </cell>
          <cell r="E2137" t="str">
            <v>الثانية</v>
          </cell>
        </row>
        <row r="2138">
          <cell r="A2138">
            <v>527413</v>
          </cell>
          <cell r="B2138" t="str">
            <v>شهيره الخالدي</v>
          </cell>
          <cell r="C2138" t="str">
            <v>محمدعلي</v>
          </cell>
          <cell r="D2138" t="str">
            <v>ثناء</v>
          </cell>
          <cell r="E2138" t="str">
            <v>الثانية</v>
          </cell>
        </row>
        <row r="2139">
          <cell r="A2139">
            <v>527414</v>
          </cell>
          <cell r="B2139" t="str">
            <v>صالحه عبد الغني</v>
          </cell>
          <cell r="C2139" t="str">
            <v>صالح</v>
          </cell>
          <cell r="D2139" t="str">
            <v>شريفه</v>
          </cell>
          <cell r="E2139" t="str">
            <v>الثانية</v>
          </cell>
        </row>
        <row r="2140">
          <cell r="A2140">
            <v>527415</v>
          </cell>
          <cell r="B2140" t="str">
            <v>صبا النيساني</v>
          </cell>
          <cell r="C2140" t="str">
            <v>رمضان</v>
          </cell>
          <cell r="D2140" t="str">
            <v>سوسن</v>
          </cell>
          <cell r="E2140" t="str">
            <v>الثانية</v>
          </cell>
        </row>
        <row r="2141">
          <cell r="A2141">
            <v>527417</v>
          </cell>
          <cell r="B2141" t="str">
            <v>صفا العلي</v>
          </cell>
          <cell r="C2141" t="str">
            <v>فواز</v>
          </cell>
          <cell r="D2141" t="str">
            <v>فايزه</v>
          </cell>
          <cell r="E2141" t="str">
            <v>الثانية</v>
          </cell>
        </row>
        <row r="2142">
          <cell r="A2142">
            <v>527422</v>
          </cell>
          <cell r="B2142" t="str">
            <v>ضحى حيدر</v>
          </cell>
          <cell r="C2142" t="str">
            <v>محمدراتب</v>
          </cell>
          <cell r="D2142" t="str">
            <v>نادره</v>
          </cell>
          <cell r="E2142" t="str">
            <v>الثانية</v>
          </cell>
        </row>
        <row r="2143">
          <cell r="A2143">
            <v>527423</v>
          </cell>
          <cell r="B2143" t="str">
            <v>عائشه المهرجي</v>
          </cell>
          <cell r="C2143" t="str">
            <v>احمد</v>
          </cell>
          <cell r="D2143" t="str">
            <v>مريم</v>
          </cell>
          <cell r="E2143" t="str">
            <v>الثانية</v>
          </cell>
        </row>
        <row r="2144">
          <cell r="A2144">
            <v>527426</v>
          </cell>
          <cell r="B2144" t="str">
            <v>عبير ويحا</v>
          </cell>
          <cell r="C2144" t="str">
            <v>جمال</v>
          </cell>
          <cell r="D2144" t="str">
            <v>هيام</v>
          </cell>
          <cell r="E2144" t="str">
            <v>الثانية</v>
          </cell>
        </row>
        <row r="2145">
          <cell r="A2145">
            <v>527427</v>
          </cell>
          <cell r="B2145" t="str">
            <v>عتاب الحومه</v>
          </cell>
          <cell r="C2145" t="str">
            <v>حسن</v>
          </cell>
          <cell r="D2145" t="str">
            <v>ايمان</v>
          </cell>
          <cell r="E2145" t="str">
            <v>الثانية</v>
          </cell>
        </row>
        <row r="2146">
          <cell r="A2146">
            <v>527430</v>
          </cell>
          <cell r="B2146" t="str">
            <v>علا ابو حسنه</v>
          </cell>
          <cell r="C2146" t="str">
            <v>غسان</v>
          </cell>
          <cell r="D2146" t="str">
            <v>فاطمه</v>
          </cell>
          <cell r="E2146" t="str">
            <v>الثانية</v>
          </cell>
        </row>
        <row r="2147">
          <cell r="A2147">
            <v>527431</v>
          </cell>
          <cell r="B2147" t="str">
            <v>علا ابورشيد</v>
          </cell>
          <cell r="C2147" t="str">
            <v>عبدالرزاق</v>
          </cell>
          <cell r="D2147" t="str">
            <v>نهى</v>
          </cell>
          <cell r="E2147" t="str">
            <v>الثانية</v>
          </cell>
        </row>
        <row r="2148">
          <cell r="A2148">
            <v>527432</v>
          </cell>
          <cell r="B2148" t="str">
            <v>علا الدهبي</v>
          </cell>
          <cell r="C2148" t="str">
            <v>هلال</v>
          </cell>
          <cell r="D2148" t="str">
            <v>ملك</v>
          </cell>
          <cell r="E2148" t="str">
            <v>الثانية</v>
          </cell>
        </row>
        <row r="2149">
          <cell r="A2149">
            <v>527433</v>
          </cell>
          <cell r="B2149" t="str">
            <v>علا جمعه</v>
          </cell>
          <cell r="C2149" t="str">
            <v>عبدالرحمن</v>
          </cell>
          <cell r="D2149" t="str">
            <v>راجحه</v>
          </cell>
          <cell r="E2149" t="str">
            <v>الثانية</v>
          </cell>
        </row>
        <row r="2150">
          <cell r="A2150">
            <v>527436</v>
          </cell>
          <cell r="B2150" t="str">
            <v>غاليه المصري</v>
          </cell>
          <cell r="C2150" t="str">
            <v>أحمد</v>
          </cell>
          <cell r="D2150" t="str">
            <v>حنان</v>
          </cell>
          <cell r="E2150" t="str">
            <v>الثانية</v>
          </cell>
        </row>
        <row r="2151">
          <cell r="A2151">
            <v>527437</v>
          </cell>
          <cell r="B2151" t="str">
            <v>غاليه بارودي</v>
          </cell>
          <cell r="C2151" t="str">
            <v>محمدزكريا</v>
          </cell>
          <cell r="D2151" t="str">
            <v>منتهى</v>
          </cell>
          <cell r="E2151" t="str">
            <v>الثانية</v>
          </cell>
        </row>
        <row r="2152">
          <cell r="A2152">
            <v>527438</v>
          </cell>
          <cell r="B2152" t="str">
            <v>غاليه خوله</v>
          </cell>
          <cell r="C2152" t="str">
            <v>مأمون</v>
          </cell>
          <cell r="D2152" t="str">
            <v>خديجه</v>
          </cell>
          <cell r="E2152" t="str">
            <v>الثانية حديث</v>
          </cell>
          <cell r="F2152">
            <v>204</v>
          </cell>
          <cell r="G2152">
            <v>205</v>
          </cell>
          <cell r="H2152">
            <v>207</v>
          </cell>
          <cell r="I2152">
            <v>208</v>
          </cell>
          <cell r="J2152" t="str">
            <v>م</v>
          </cell>
        </row>
        <row r="2153">
          <cell r="A2153">
            <v>527443</v>
          </cell>
          <cell r="B2153" t="str">
            <v>فاطمة الطربوش</v>
          </cell>
          <cell r="C2153" t="str">
            <v>محمود</v>
          </cell>
          <cell r="D2153" t="str">
            <v>كوثر</v>
          </cell>
          <cell r="E2153" t="str">
            <v>الثانية حديث</v>
          </cell>
          <cell r="F2153">
            <v>205</v>
          </cell>
          <cell r="G2153">
            <v>206</v>
          </cell>
          <cell r="H2153">
            <v>208</v>
          </cell>
          <cell r="J2153" t="str">
            <v>م</v>
          </cell>
        </row>
        <row r="2154">
          <cell r="A2154">
            <v>527445</v>
          </cell>
          <cell r="B2154" t="str">
            <v>فاطمة عمرالاحمدالخليل</v>
          </cell>
          <cell r="C2154" t="str">
            <v>محمود</v>
          </cell>
          <cell r="D2154" t="str">
            <v>نوفة</v>
          </cell>
          <cell r="E2154" t="str">
            <v>الثانية</v>
          </cell>
        </row>
        <row r="2155">
          <cell r="A2155">
            <v>527447</v>
          </cell>
          <cell r="B2155" t="str">
            <v>فاطمه العكله</v>
          </cell>
          <cell r="C2155" t="str">
            <v>حرب</v>
          </cell>
          <cell r="D2155" t="str">
            <v>ساميه</v>
          </cell>
          <cell r="E2155" t="str">
            <v>الثانية</v>
          </cell>
        </row>
        <row r="2156">
          <cell r="A2156">
            <v>527450</v>
          </cell>
          <cell r="B2156" t="str">
            <v>فايزه همشري</v>
          </cell>
          <cell r="C2156" t="str">
            <v>احمد</v>
          </cell>
          <cell r="D2156" t="str">
            <v>فاطمة</v>
          </cell>
          <cell r="E2156" t="str">
            <v>الثانية</v>
          </cell>
        </row>
        <row r="2157">
          <cell r="A2157">
            <v>527451</v>
          </cell>
          <cell r="B2157" t="str">
            <v>فرح السلمو</v>
          </cell>
          <cell r="C2157" t="str">
            <v>علي</v>
          </cell>
          <cell r="D2157" t="str">
            <v>لمياء</v>
          </cell>
          <cell r="E2157" t="str">
            <v>الثانية</v>
          </cell>
        </row>
        <row r="2158">
          <cell r="A2158">
            <v>527460</v>
          </cell>
          <cell r="B2158" t="str">
            <v>كفاء صمود</v>
          </cell>
          <cell r="C2158" t="str">
            <v>سليمان</v>
          </cell>
          <cell r="D2158" t="str">
            <v>مها</v>
          </cell>
          <cell r="E2158" t="str">
            <v>الثانية</v>
          </cell>
        </row>
        <row r="2159">
          <cell r="A2159">
            <v>527465</v>
          </cell>
          <cell r="B2159" t="str">
            <v>لمى الصوفي</v>
          </cell>
          <cell r="C2159" t="str">
            <v>محمد ضياء الدين</v>
          </cell>
          <cell r="D2159" t="str">
            <v>وديعه</v>
          </cell>
          <cell r="E2159" t="str">
            <v>الثانية</v>
          </cell>
        </row>
        <row r="2160">
          <cell r="A2160">
            <v>527469</v>
          </cell>
          <cell r="B2160" t="str">
            <v>لينة السيداه</v>
          </cell>
          <cell r="C2160" t="str">
            <v>فراس</v>
          </cell>
          <cell r="D2160" t="str">
            <v>أماني</v>
          </cell>
          <cell r="E2160" t="str">
            <v>الثانية</v>
          </cell>
        </row>
        <row r="2161">
          <cell r="A2161">
            <v>527471</v>
          </cell>
          <cell r="B2161" t="str">
            <v>ماجدة الابراهيم</v>
          </cell>
          <cell r="C2161" t="str">
            <v>فريد</v>
          </cell>
          <cell r="D2161" t="str">
            <v>شهرو</v>
          </cell>
          <cell r="E2161" t="str">
            <v>الثانية</v>
          </cell>
        </row>
        <row r="2162">
          <cell r="A2162">
            <v>527476</v>
          </cell>
          <cell r="B2162" t="str">
            <v>مرام الحريري</v>
          </cell>
          <cell r="C2162" t="str">
            <v>محمدخير</v>
          </cell>
          <cell r="D2162" t="str">
            <v>منى</v>
          </cell>
          <cell r="E2162" t="str">
            <v>الثانية حديث</v>
          </cell>
          <cell r="F2162">
            <v>104</v>
          </cell>
          <cell r="G2162">
            <v>204</v>
          </cell>
          <cell r="H2162">
            <v>206</v>
          </cell>
          <cell r="I2162">
            <v>208</v>
          </cell>
          <cell r="J2162" t="str">
            <v>م</v>
          </cell>
        </row>
        <row r="2163">
          <cell r="A2163">
            <v>527478</v>
          </cell>
          <cell r="B2163" t="str">
            <v>مرام سويدان</v>
          </cell>
          <cell r="C2163" t="str">
            <v>محمد</v>
          </cell>
          <cell r="D2163" t="str">
            <v>امينه</v>
          </cell>
          <cell r="E2163" t="str">
            <v>الثانية</v>
          </cell>
        </row>
        <row r="2164">
          <cell r="A2164">
            <v>527480</v>
          </cell>
          <cell r="B2164" t="str">
            <v>مرام مناد</v>
          </cell>
          <cell r="C2164" t="str">
            <v>منصور</v>
          </cell>
          <cell r="D2164" t="str">
            <v>أمل</v>
          </cell>
          <cell r="E2164" t="str">
            <v>الثانية</v>
          </cell>
        </row>
        <row r="2165">
          <cell r="A2165">
            <v>527484</v>
          </cell>
          <cell r="B2165" t="str">
            <v>مرح عيسى</v>
          </cell>
          <cell r="C2165" t="str">
            <v>زياد</v>
          </cell>
          <cell r="D2165" t="str">
            <v>صفاء</v>
          </cell>
          <cell r="E2165" t="str">
            <v>الثانية</v>
          </cell>
        </row>
        <row r="2166">
          <cell r="A2166">
            <v>527487</v>
          </cell>
          <cell r="B2166" t="str">
            <v>مروه قزاز</v>
          </cell>
          <cell r="C2166" t="str">
            <v>عدنان</v>
          </cell>
          <cell r="D2166" t="str">
            <v>ناديا</v>
          </cell>
          <cell r="E2166" t="str">
            <v>الثانية</v>
          </cell>
        </row>
        <row r="2167">
          <cell r="A2167">
            <v>527488</v>
          </cell>
          <cell r="B2167" t="str">
            <v>مريم الببيلي</v>
          </cell>
          <cell r="C2167" t="str">
            <v>عبدالقادر</v>
          </cell>
          <cell r="D2167" t="str">
            <v>فاتنه</v>
          </cell>
          <cell r="E2167" t="str">
            <v>الثانية حديث</v>
          </cell>
          <cell r="F2167">
            <v>206</v>
          </cell>
          <cell r="G2167">
            <v>207</v>
          </cell>
          <cell r="H2167">
            <v>208</v>
          </cell>
          <cell r="J2167" t="str">
            <v>م</v>
          </cell>
        </row>
        <row r="2168">
          <cell r="A2168">
            <v>527490</v>
          </cell>
          <cell r="B2168" t="str">
            <v>مريم علي</v>
          </cell>
          <cell r="C2168" t="str">
            <v>نعيم</v>
          </cell>
          <cell r="D2168" t="str">
            <v>بدريه</v>
          </cell>
          <cell r="E2168" t="str">
            <v>الثانية</v>
          </cell>
        </row>
        <row r="2169">
          <cell r="A2169">
            <v>527492</v>
          </cell>
          <cell r="B2169" t="str">
            <v>مزينه الموصلي</v>
          </cell>
          <cell r="C2169" t="str">
            <v>فواز</v>
          </cell>
          <cell r="D2169" t="str">
            <v>جهينه</v>
          </cell>
          <cell r="E2169" t="str">
            <v>الثانية</v>
          </cell>
        </row>
        <row r="2170">
          <cell r="A2170">
            <v>527501</v>
          </cell>
          <cell r="B2170" t="str">
            <v>ميرنا السماره</v>
          </cell>
          <cell r="C2170" t="str">
            <v>ياسر</v>
          </cell>
          <cell r="D2170" t="str">
            <v>سمره</v>
          </cell>
          <cell r="E2170" t="str">
            <v>الثانية</v>
          </cell>
        </row>
        <row r="2171">
          <cell r="A2171">
            <v>527502</v>
          </cell>
          <cell r="B2171" t="str">
            <v>ميس طويل</v>
          </cell>
          <cell r="C2171" t="str">
            <v>محمد</v>
          </cell>
          <cell r="D2171" t="str">
            <v>حسنا</v>
          </cell>
          <cell r="E2171" t="str">
            <v>الثانية</v>
          </cell>
        </row>
        <row r="2172">
          <cell r="A2172">
            <v>527505</v>
          </cell>
          <cell r="B2172" t="str">
            <v>نادين الكحلوني</v>
          </cell>
          <cell r="C2172" t="str">
            <v>نبيل</v>
          </cell>
          <cell r="D2172" t="str">
            <v>سونيا</v>
          </cell>
          <cell r="E2172" t="str">
            <v>الثانية</v>
          </cell>
        </row>
        <row r="2173">
          <cell r="A2173">
            <v>527507</v>
          </cell>
          <cell r="B2173" t="str">
            <v>ناريمان الجابر</v>
          </cell>
          <cell r="C2173" t="str">
            <v>جابر</v>
          </cell>
          <cell r="D2173" t="str">
            <v>رجاء</v>
          </cell>
          <cell r="E2173" t="str">
            <v>الثانية حديث</v>
          </cell>
          <cell r="F2173">
            <v>208</v>
          </cell>
          <cell r="J2173" t="str">
            <v>م</v>
          </cell>
        </row>
        <row r="2174">
          <cell r="A2174">
            <v>527508</v>
          </cell>
          <cell r="B2174" t="str">
            <v>ناريمان علي</v>
          </cell>
          <cell r="C2174" t="str">
            <v>محمود</v>
          </cell>
          <cell r="D2174" t="str">
            <v>ماجده</v>
          </cell>
          <cell r="E2174" t="str">
            <v>الثانية</v>
          </cell>
        </row>
        <row r="2175">
          <cell r="A2175">
            <v>527509</v>
          </cell>
          <cell r="B2175" t="str">
            <v>ناريمان نصر</v>
          </cell>
          <cell r="C2175" t="str">
            <v>عامر</v>
          </cell>
          <cell r="D2175" t="str">
            <v>سهيله</v>
          </cell>
          <cell r="E2175" t="str">
            <v>الثانية حديث</v>
          </cell>
          <cell r="F2175">
            <v>205</v>
          </cell>
          <cell r="G2175">
            <v>206</v>
          </cell>
          <cell r="H2175">
            <v>207</v>
          </cell>
          <cell r="I2175">
            <v>208</v>
          </cell>
          <cell r="J2175" t="str">
            <v>م</v>
          </cell>
        </row>
        <row r="2176">
          <cell r="A2176">
            <v>527510</v>
          </cell>
          <cell r="B2176" t="str">
            <v>نانسي مصرى</v>
          </cell>
          <cell r="C2176" t="str">
            <v>ميشيل</v>
          </cell>
          <cell r="D2176" t="str">
            <v>منى</v>
          </cell>
          <cell r="E2176" t="str">
            <v>الثانية</v>
          </cell>
        </row>
        <row r="2177">
          <cell r="A2177">
            <v>527512</v>
          </cell>
          <cell r="B2177" t="str">
            <v>نبال المعيوف</v>
          </cell>
          <cell r="C2177" t="str">
            <v>ذاكر</v>
          </cell>
          <cell r="D2177" t="str">
            <v>فوزه</v>
          </cell>
          <cell r="E2177" t="str">
            <v>الثانية</v>
          </cell>
        </row>
        <row r="2178">
          <cell r="A2178">
            <v>527513</v>
          </cell>
          <cell r="B2178" t="str">
            <v>نجوى الملا</v>
          </cell>
          <cell r="C2178" t="str">
            <v>عمر</v>
          </cell>
          <cell r="D2178" t="str">
            <v>غاده</v>
          </cell>
          <cell r="E2178" t="str">
            <v>الثانية</v>
          </cell>
        </row>
        <row r="2179">
          <cell r="A2179">
            <v>527514</v>
          </cell>
          <cell r="B2179" t="str">
            <v>نداء نورالدين</v>
          </cell>
          <cell r="C2179" t="str">
            <v>مروان</v>
          </cell>
          <cell r="D2179" t="str">
            <v>ختام</v>
          </cell>
          <cell r="E2179" t="str">
            <v>الثانية</v>
          </cell>
        </row>
        <row r="2180">
          <cell r="A2180">
            <v>527515</v>
          </cell>
          <cell r="B2180" t="str">
            <v>ندى أبو ليلى</v>
          </cell>
          <cell r="C2180" t="str">
            <v>يوسف</v>
          </cell>
          <cell r="D2180" t="str">
            <v>سميه</v>
          </cell>
          <cell r="E2180" t="str">
            <v>الثانية</v>
          </cell>
        </row>
        <row r="2181">
          <cell r="A2181">
            <v>527517</v>
          </cell>
          <cell r="B2181" t="str">
            <v>نرمين حبيب</v>
          </cell>
          <cell r="C2181" t="str">
            <v>محمد</v>
          </cell>
          <cell r="D2181" t="str">
            <v>ميساء</v>
          </cell>
          <cell r="E2181" t="str">
            <v>الثانية</v>
          </cell>
        </row>
        <row r="2182">
          <cell r="A2182">
            <v>527519</v>
          </cell>
          <cell r="B2182" t="str">
            <v>نغم الأحمر</v>
          </cell>
          <cell r="C2182" t="str">
            <v>أحمد</v>
          </cell>
          <cell r="D2182" t="str">
            <v>انتصار</v>
          </cell>
          <cell r="E2182" t="str">
            <v>الثانية</v>
          </cell>
        </row>
        <row r="2183">
          <cell r="A2183">
            <v>527521</v>
          </cell>
          <cell r="B2183" t="str">
            <v>نور الطيلوني</v>
          </cell>
          <cell r="C2183" t="str">
            <v>فريز</v>
          </cell>
          <cell r="D2183" t="str">
            <v>سلوى</v>
          </cell>
          <cell r="E2183" t="str">
            <v>الثانية</v>
          </cell>
        </row>
        <row r="2184">
          <cell r="A2184">
            <v>527523</v>
          </cell>
          <cell r="B2184" t="str">
            <v>نور حسين</v>
          </cell>
          <cell r="C2184" t="str">
            <v>بدر</v>
          </cell>
          <cell r="D2184" t="str">
            <v>سوسن</v>
          </cell>
          <cell r="E2184" t="str">
            <v>الثانية</v>
          </cell>
        </row>
        <row r="2185">
          <cell r="A2185">
            <v>527528</v>
          </cell>
          <cell r="B2185" t="str">
            <v>نورا عامر</v>
          </cell>
          <cell r="C2185" t="str">
            <v>كنج</v>
          </cell>
          <cell r="D2185" t="str">
            <v>ميله</v>
          </cell>
          <cell r="E2185" t="str">
            <v>الثانية حديث</v>
          </cell>
          <cell r="F2185">
            <v>205</v>
          </cell>
          <cell r="G2185">
            <v>206</v>
          </cell>
          <cell r="H2185">
            <v>208</v>
          </cell>
          <cell r="J2185" t="str">
            <v>م</v>
          </cell>
        </row>
        <row r="2186">
          <cell r="A2186">
            <v>527532</v>
          </cell>
          <cell r="B2186" t="str">
            <v>هبه احمد</v>
          </cell>
          <cell r="C2186" t="str">
            <v>هلال</v>
          </cell>
          <cell r="D2186" t="str">
            <v>مطيعه</v>
          </cell>
          <cell r="E2186" t="str">
            <v>الثانية</v>
          </cell>
        </row>
        <row r="2187">
          <cell r="A2187">
            <v>527534</v>
          </cell>
          <cell r="B2187" t="str">
            <v>هبه العيد</v>
          </cell>
          <cell r="C2187" t="str">
            <v>عماد</v>
          </cell>
          <cell r="D2187" t="str">
            <v>هلا</v>
          </cell>
          <cell r="E2187" t="str">
            <v>الثانية</v>
          </cell>
        </row>
        <row r="2188">
          <cell r="A2188">
            <v>527538</v>
          </cell>
          <cell r="B2188" t="str">
            <v>هبه معلا</v>
          </cell>
          <cell r="C2188" t="str">
            <v>طاهر</v>
          </cell>
          <cell r="D2188" t="str">
            <v>اميمه</v>
          </cell>
          <cell r="E2188" t="str">
            <v>الثانية</v>
          </cell>
        </row>
        <row r="2189">
          <cell r="A2189">
            <v>527539</v>
          </cell>
          <cell r="B2189" t="str">
            <v>هبه نمور</v>
          </cell>
          <cell r="C2189" t="str">
            <v>محمداحسان</v>
          </cell>
          <cell r="D2189" t="str">
            <v>صباح</v>
          </cell>
          <cell r="E2189" t="str">
            <v>الثانية حديث</v>
          </cell>
          <cell r="F2189">
            <v>104</v>
          </cell>
          <cell r="G2189">
            <v>204</v>
          </cell>
          <cell r="H2189">
            <v>205</v>
          </cell>
          <cell r="I2189">
            <v>208</v>
          </cell>
          <cell r="J2189" t="str">
            <v>م</v>
          </cell>
        </row>
        <row r="2190">
          <cell r="A2190">
            <v>527544</v>
          </cell>
          <cell r="B2190" t="str">
            <v>هلا البابا</v>
          </cell>
          <cell r="C2190" t="str">
            <v>محمد خير</v>
          </cell>
          <cell r="D2190" t="str">
            <v>فائزة</v>
          </cell>
          <cell r="E2190" t="str">
            <v>الثانية</v>
          </cell>
        </row>
        <row r="2191">
          <cell r="A2191">
            <v>527550</v>
          </cell>
          <cell r="B2191" t="str">
            <v>وجدان السويداني</v>
          </cell>
          <cell r="C2191" t="str">
            <v>نعيم</v>
          </cell>
          <cell r="D2191" t="str">
            <v>نهاد</v>
          </cell>
          <cell r="E2191" t="str">
            <v>الثانية حديث</v>
          </cell>
          <cell r="F2191">
            <v>204</v>
          </cell>
          <cell r="G2191">
            <v>205</v>
          </cell>
          <cell r="H2191">
            <v>208</v>
          </cell>
          <cell r="J2191" t="str">
            <v>م</v>
          </cell>
        </row>
        <row r="2192">
          <cell r="A2192">
            <v>527553</v>
          </cell>
          <cell r="B2192" t="str">
            <v>وفاء الدنيفات</v>
          </cell>
          <cell r="C2192" t="str">
            <v>يونس</v>
          </cell>
          <cell r="D2192" t="str">
            <v>فوزيه</v>
          </cell>
          <cell r="E2192" t="str">
            <v>الثانية</v>
          </cell>
        </row>
        <row r="2193">
          <cell r="A2193">
            <v>527555</v>
          </cell>
          <cell r="B2193" t="str">
            <v>ولاء الحسن</v>
          </cell>
          <cell r="C2193" t="str">
            <v>مفيد</v>
          </cell>
          <cell r="D2193" t="str">
            <v>هناء</v>
          </cell>
          <cell r="E2193" t="str">
            <v>الثانية</v>
          </cell>
        </row>
        <row r="2194">
          <cell r="A2194">
            <v>527557</v>
          </cell>
          <cell r="B2194" t="str">
            <v>ولاء المصطفى</v>
          </cell>
          <cell r="C2194" t="str">
            <v>عبسي</v>
          </cell>
          <cell r="D2194" t="str">
            <v>امينة</v>
          </cell>
          <cell r="E2194" t="str">
            <v>الثانية حديث</v>
          </cell>
          <cell r="F2194">
            <v>205</v>
          </cell>
          <cell r="G2194">
            <v>207</v>
          </cell>
          <cell r="H2194">
            <v>208</v>
          </cell>
          <cell r="J2194" t="str">
            <v>م</v>
          </cell>
        </row>
        <row r="2195">
          <cell r="A2195">
            <v>527558</v>
          </cell>
          <cell r="B2195" t="str">
            <v>ولاء دللول</v>
          </cell>
          <cell r="C2195" t="str">
            <v>عبدالناصر</v>
          </cell>
          <cell r="D2195" t="str">
            <v>ساميا</v>
          </cell>
          <cell r="E2195" t="str">
            <v>الثانية</v>
          </cell>
        </row>
        <row r="2196">
          <cell r="A2196">
            <v>527560</v>
          </cell>
          <cell r="B2196" t="str">
            <v>ولاء عبدالمجيد</v>
          </cell>
          <cell r="C2196" t="str">
            <v>ياسر</v>
          </cell>
          <cell r="D2196" t="str">
            <v>منى</v>
          </cell>
          <cell r="E2196" t="str">
            <v>الثانية حديث</v>
          </cell>
          <cell r="F2196">
            <v>107</v>
          </cell>
          <cell r="G2196">
            <v>204</v>
          </cell>
          <cell r="H2196">
            <v>206</v>
          </cell>
          <cell r="I2196">
            <v>208</v>
          </cell>
          <cell r="J2196" t="str">
            <v>م</v>
          </cell>
        </row>
        <row r="2197">
          <cell r="A2197">
            <v>527561</v>
          </cell>
          <cell r="B2197" t="str">
            <v>ولاء نصر</v>
          </cell>
          <cell r="C2197" t="str">
            <v>علي</v>
          </cell>
          <cell r="D2197" t="str">
            <v>ميس</v>
          </cell>
          <cell r="E2197" t="str">
            <v>الثانية</v>
          </cell>
        </row>
        <row r="2198">
          <cell r="A2198">
            <v>527563</v>
          </cell>
          <cell r="B2198" t="str">
            <v>وئام الصفدي</v>
          </cell>
          <cell r="C2198" t="str">
            <v>فؤاد</v>
          </cell>
          <cell r="D2198" t="str">
            <v>نوال</v>
          </cell>
          <cell r="E2198" t="str">
            <v>الثانية</v>
          </cell>
        </row>
        <row r="2199">
          <cell r="A2199">
            <v>527566</v>
          </cell>
          <cell r="B2199" t="str">
            <v>يارا مريشه</v>
          </cell>
          <cell r="C2199" t="str">
            <v>علي</v>
          </cell>
          <cell r="D2199" t="str">
            <v>اكتمال</v>
          </cell>
          <cell r="E2199" t="str">
            <v>الثانية</v>
          </cell>
        </row>
        <row r="2200">
          <cell r="A2200">
            <v>527567</v>
          </cell>
          <cell r="B2200" t="str">
            <v>ياسمين زيود</v>
          </cell>
          <cell r="C2200" t="str">
            <v>محمد</v>
          </cell>
          <cell r="D2200" t="str">
            <v>خدوج</v>
          </cell>
          <cell r="E2200" t="str">
            <v>الثانية</v>
          </cell>
        </row>
        <row r="2201">
          <cell r="A2201">
            <v>527572</v>
          </cell>
          <cell r="B2201" t="str">
            <v>رغد ديوب</v>
          </cell>
          <cell r="C2201" t="str">
            <v>حسين</v>
          </cell>
          <cell r="D2201" t="str">
            <v>صبريه</v>
          </cell>
          <cell r="E2201" t="str">
            <v>الثانية</v>
          </cell>
        </row>
        <row r="2202">
          <cell r="A2202">
            <v>527573</v>
          </cell>
          <cell r="B2202" t="str">
            <v>ماسه قصص</v>
          </cell>
          <cell r="C2202" t="str">
            <v>محمد اياد</v>
          </cell>
          <cell r="D2202" t="str">
            <v>منال</v>
          </cell>
          <cell r="E2202" t="str">
            <v>الثانية</v>
          </cell>
        </row>
        <row r="2203">
          <cell r="A2203">
            <v>527574</v>
          </cell>
          <cell r="B2203" t="str">
            <v>سوسن عبدالله</v>
          </cell>
          <cell r="C2203" t="str">
            <v>محمود</v>
          </cell>
          <cell r="D2203" t="str">
            <v>نجاح</v>
          </cell>
          <cell r="E2203" t="str">
            <v>الثانية</v>
          </cell>
        </row>
        <row r="2204">
          <cell r="A2204">
            <v>527575</v>
          </cell>
          <cell r="B2204" t="str">
            <v>داليه رشيد</v>
          </cell>
          <cell r="C2204" t="str">
            <v>مفيد</v>
          </cell>
          <cell r="D2204" t="str">
            <v>ريحاب</v>
          </cell>
          <cell r="E2204" t="str">
            <v>الثانية حديث</v>
          </cell>
          <cell r="F2204">
            <v>205</v>
          </cell>
          <cell r="J2204" t="str">
            <v>م</v>
          </cell>
        </row>
        <row r="2205">
          <cell r="A2205">
            <v>527577</v>
          </cell>
          <cell r="B2205" t="str">
            <v>أمل فراج الشوفي</v>
          </cell>
          <cell r="C2205" t="str">
            <v>منير</v>
          </cell>
          <cell r="D2205" t="str">
            <v>سناء</v>
          </cell>
          <cell r="E2205" t="str">
            <v>الثانية</v>
          </cell>
        </row>
        <row r="2206">
          <cell r="A2206">
            <v>527578</v>
          </cell>
          <cell r="B2206" t="str">
            <v>زينب النميرى</v>
          </cell>
          <cell r="C2206" t="str">
            <v>أحمد</v>
          </cell>
          <cell r="D2206" t="str">
            <v>آمنة</v>
          </cell>
          <cell r="E2206" t="str">
            <v>الثانية</v>
          </cell>
        </row>
        <row r="2207">
          <cell r="A2207">
            <v>527869</v>
          </cell>
          <cell r="B2207" t="str">
            <v>آيه قنيش</v>
          </cell>
          <cell r="C2207" t="str">
            <v>عمار</v>
          </cell>
          <cell r="D2207" t="str">
            <v>علا</v>
          </cell>
          <cell r="E2207" t="str">
            <v>الثانية</v>
          </cell>
        </row>
        <row r="2208">
          <cell r="A2208">
            <v>527870</v>
          </cell>
          <cell r="B2208" t="str">
            <v>تولين دربي</v>
          </cell>
          <cell r="C2208" t="str">
            <v>يوسف</v>
          </cell>
          <cell r="D2208" t="str">
            <v>منال</v>
          </cell>
          <cell r="E2208" t="str">
            <v>الثانية</v>
          </cell>
        </row>
        <row r="2209">
          <cell r="A2209">
            <v>527871</v>
          </cell>
          <cell r="B2209" t="str">
            <v>رانيه حديدي</v>
          </cell>
          <cell r="C2209" t="str">
            <v xml:space="preserve">احمد </v>
          </cell>
          <cell r="D2209" t="str">
            <v>ناديه</v>
          </cell>
          <cell r="E2209" t="str">
            <v>الثانية</v>
          </cell>
        </row>
        <row r="2210">
          <cell r="A2210">
            <v>527872</v>
          </cell>
          <cell r="B2210" t="str">
            <v>علا قربعيه</v>
          </cell>
          <cell r="C2210" t="str">
            <v>مصباح</v>
          </cell>
          <cell r="D2210" t="str">
            <v>ندى</v>
          </cell>
          <cell r="E2210" t="str">
            <v>الثانية</v>
          </cell>
        </row>
        <row r="2211">
          <cell r="A2211">
            <v>527873</v>
          </cell>
          <cell r="B2211" t="str">
            <v>غالية السلوم</v>
          </cell>
          <cell r="C2211" t="str">
            <v>عبد الرحمن</v>
          </cell>
          <cell r="D2211" t="str">
            <v>عواش</v>
          </cell>
          <cell r="E2211" t="str">
            <v>الثانية</v>
          </cell>
        </row>
        <row r="2212">
          <cell r="A2212">
            <v>527874</v>
          </cell>
          <cell r="B2212" t="str">
            <v>لجين االشيني</v>
          </cell>
          <cell r="C2212" t="str">
            <v>خضر</v>
          </cell>
          <cell r="D2212" t="str">
            <v>الهام</v>
          </cell>
          <cell r="E2212" t="str">
            <v>الثانية</v>
          </cell>
        </row>
        <row r="2213">
          <cell r="A2213">
            <v>527875</v>
          </cell>
          <cell r="B2213" t="str">
            <v>لميس سليمان</v>
          </cell>
          <cell r="C2213" t="str">
            <v>أحمد</v>
          </cell>
          <cell r="D2213" t="str">
            <v>نجاح</v>
          </cell>
          <cell r="E2213" t="str">
            <v>الثانية</v>
          </cell>
        </row>
        <row r="2214">
          <cell r="A2214">
            <v>527876</v>
          </cell>
          <cell r="B2214" t="str">
            <v>مرام رحيم</v>
          </cell>
          <cell r="C2214" t="str">
            <v>عبد الستار</v>
          </cell>
          <cell r="D2214" t="str">
            <v>هند</v>
          </cell>
          <cell r="E2214" t="str">
            <v>الثانية</v>
          </cell>
        </row>
        <row r="2215">
          <cell r="A2215">
            <v>527877</v>
          </cell>
          <cell r="B2215" t="str">
            <v>مطيعة يسين</v>
          </cell>
          <cell r="C2215" t="str">
            <v>محمد</v>
          </cell>
          <cell r="D2215" t="str">
            <v>بتول</v>
          </cell>
          <cell r="E2215" t="str">
            <v>الثالثة</v>
          </cell>
        </row>
        <row r="2216">
          <cell r="A2216">
            <v>527882</v>
          </cell>
          <cell r="B2216" t="str">
            <v>زينب الصفوك</v>
          </cell>
          <cell r="C2216" t="str">
            <v>عبدالله</v>
          </cell>
          <cell r="E2216" t="str">
            <v>الثانية</v>
          </cell>
        </row>
        <row r="2217">
          <cell r="A2217">
            <v>529967</v>
          </cell>
          <cell r="B2217" t="str">
            <v>عبير كبول</v>
          </cell>
          <cell r="C2217" t="str">
            <v>محمد</v>
          </cell>
          <cell r="D2217" t="str">
            <v>الهام</v>
          </cell>
          <cell r="E2217" t="str">
            <v>الثانية</v>
          </cell>
        </row>
        <row r="2218">
          <cell r="A2218">
            <v>5270275</v>
          </cell>
          <cell r="B2218" t="str">
            <v>ميساء حمدي</v>
          </cell>
          <cell r="C2218" t="str">
            <v>صالح</v>
          </cell>
          <cell r="D2218" t="str">
            <v>صباح</v>
          </cell>
          <cell r="E2218" t="str">
            <v>الثانية</v>
          </cell>
        </row>
        <row r="2219">
          <cell r="A2219">
            <v>524183</v>
          </cell>
          <cell r="B2219" t="str">
            <v>ابتسام دعبول</v>
          </cell>
          <cell r="C2219" t="str">
            <v>فايز</v>
          </cell>
          <cell r="D2219" t="str">
            <v>اميرة</v>
          </cell>
          <cell r="E2219" t="str">
            <v>الرابعة</v>
          </cell>
        </row>
        <row r="2220">
          <cell r="A2220">
            <v>524188</v>
          </cell>
          <cell r="B2220" t="str">
            <v>اجواء مصلح</v>
          </cell>
          <cell r="C2220" t="str">
            <v>احمد</v>
          </cell>
          <cell r="D2220" t="str">
            <v>غانه</v>
          </cell>
          <cell r="E2220" t="str">
            <v>الرابعة</v>
          </cell>
        </row>
        <row r="2221">
          <cell r="A2221">
            <v>524191</v>
          </cell>
          <cell r="B2221" t="str">
            <v>احمد الاحمد</v>
          </cell>
          <cell r="C2221" t="str">
            <v>حسن</v>
          </cell>
          <cell r="D2221" t="str">
            <v>صباح</v>
          </cell>
          <cell r="E2221" t="str">
            <v>الرابعة</v>
          </cell>
        </row>
        <row r="2222">
          <cell r="A2222">
            <v>524253</v>
          </cell>
          <cell r="B2222" t="str">
            <v>اكابر هنيدي</v>
          </cell>
          <cell r="C2222" t="str">
            <v>فيصل</v>
          </cell>
          <cell r="D2222" t="str">
            <v>منيرة</v>
          </cell>
          <cell r="E2222" t="str">
            <v>الرابعة</v>
          </cell>
        </row>
        <row r="2223">
          <cell r="A2223">
            <v>524262</v>
          </cell>
          <cell r="B2223" t="str">
            <v>الاء الكاتب</v>
          </cell>
          <cell r="C2223" t="str">
            <v>رياض</v>
          </cell>
          <cell r="D2223" t="str">
            <v>ناجيه</v>
          </cell>
          <cell r="E2223" t="str">
            <v>الرابعة</v>
          </cell>
        </row>
        <row r="2224">
          <cell r="A2224">
            <v>524263</v>
          </cell>
          <cell r="B2224" t="str">
            <v>الاء الكردي</v>
          </cell>
          <cell r="C2224" t="str">
            <v>زهير</v>
          </cell>
          <cell r="D2224" t="str">
            <v>ملك</v>
          </cell>
          <cell r="E2224" t="str">
            <v>الرابعة</v>
          </cell>
        </row>
        <row r="2225">
          <cell r="A2225">
            <v>524268</v>
          </cell>
          <cell r="B2225" t="str">
            <v>الاء جبوليه</v>
          </cell>
          <cell r="C2225" t="str">
            <v>غسان</v>
          </cell>
          <cell r="D2225" t="str">
            <v>هنادي</v>
          </cell>
          <cell r="E2225" t="str">
            <v>الرابعة</v>
          </cell>
        </row>
        <row r="2226">
          <cell r="A2226">
            <v>524271</v>
          </cell>
          <cell r="B2226" t="str">
            <v>الاء دعبل</v>
          </cell>
          <cell r="C2226" t="str">
            <v>محمدعزالدين</v>
          </cell>
          <cell r="D2226" t="str">
            <v>فاطمه</v>
          </cell>
          <cell r="E2226" t="str">
            <v>الرابعة</v>
          </cell>
        </row>
        <row r="2227">
          <cell r="A2227">
            <v>524276</v>
          </cell>
          <cell r="B2227" t="str">
            <v>الاء قدور</v>
          </cell>
          <cell r="C2227" t="str">
            <v>خيرالله</v>
          </cell>
          <cell r="D2227" t="str">
            <v>اميرة</v>
          </cell>
          <cell r="E2227" t="str">
            <v>الرابعة</v>
          </cell>
        </row>
        <row r="2228">
          <cell r="A2228">
            <v>524277</v>
          </cell>
          <cell r="B2228" t="str">
            <v>الاء قطف</v>
          </cell>
          <cell r="C2228" t="str">
            <v>نايف</v>
          </cell>
          <cell r="D2228" t="str">
            <v>بهيجه</v>
          </cell>
          <cell r="E2228" t="str">
            <v>الرابعة</v>
          </cell>
        </row>
        <row r="2229">
          <cell r="A2229">
            <v>524285</v>
          </cell>
          <cell r="B2229" t="str">
            <v>العنود العويتي</v>
          </cell>
          <cell r="C2229" t="str">
            <v>بركات</v>
          </cell>
          <cell r="D2229" t="str">
            <v>عائشه</v>
          </cell>
          <cell r="E2229" t="str">
            <v>الرابعة</v>
          </cell>
        </row>
        <row r="2230">
          <cell r="A2230">
            <v>524293</v>
          </cell>
          <cell r="B2230" t="str">
            <v>الهام عرابي</v>
          </cell>
          <cell r="C2230" t="str">
            <v>خالد</v>
          </cell>
          <cell r="D2230" t="str">
            <v>اتحاد</v>
          </cell>
          <cell r="E2230" t="str">
            <v>الرابعة</v>
          </cell>
        </row>
        <row r="2231">
          <cell r="A2231">
            <v>524301</v>
          </cell>
          <cell r="B2231" t="str">
            <v>اماني بطحه</v>
          </cell>
          <cell r="C2231" t="str">
            <v>محمد</v>
          </cell>
          <cell r="D2231" t="str">
            <v>ميسون</v>
          </cell>
          <cell r="E2231" t="str">
            <v>الرابعة</v>
          </cell>
        </row>
        <row r="2232">
          <cell r="A2232">
            <v>524312</v>
          </cell>
          <cell r="B2232" t="str">
            <v>امل العقاد</v>
          </cell>
          <cell r="C2232" t="str">
            <v>حمزة</v>
          </cell>
          <cell r="D2232" t="str">
            <v>سمر</v>
          </cell>
          <cell r="E2232" t="str">
            <v>الرابعة</v>
          </cell>
        </row>
        <row r="2233">
          <cell r="A2233">
            <v>524319</v>
          </cell>
          <cell r="B2233" t="str">
            <v>امنه الحسين</v>
          </cell>
          <cell r="C2233" t="str">
            <v>حسين</v>
          </cell>
          <cell r="D2233" t="str">
            <v>هدى</v>
          </cell>
          <cell r="E2233" t="str">
            <v>الرابعة</v>
          </cell>
        </row>
        <row r="2234">
          <cell r="A2234">
            <v>524331</v>
          </cell>
          <cell r="B2234" t="str">
            <v>اميرة الحامض</v>
          </cell>
          <cell r="C2234" t="str">
            <v>محمود</v>
          </cell>
          <cell r="D2234" t="str">
            <v>وحيده</v>
          </cell>
          <cell r="E2234" t="str">
            <v>الرابعة</v>
          </cell>
        </row>
        <row r="2235">
          <cell r="A2235">
            <v>524335</v>
          </cell>
          <cell r="B2235" t="str">
            <v>اميره صالح</v>
          </cell>
          <cell r="C2235" t="str">
            <v>مفلح</v>
          </cell>
          <cell r="D2235" t="str">
            <v>حسنه</v>
          </cell>
          <cell r="E2235" t="str">
            <v>الرابعة</v>
          </cell>
        </row>
        <row r="2236">
          <cell r="A2236">
            <v>524351</v>
          </cell>
          <cell r="B2236" t="str">
            <v>انصاف سليمان</v>
          </cell>
          <cell r="C2236" t="str">
            <v>منيف</v>
          </cell>
          <cell r="D2236" t="str">
            <v>جهينا</v>
          </cell>
          <cell r="E2236" t="str">
            <v>الرابعة</v>
          </cell>
        </row>
        <row r="2237">
          <cell r="A2237">
            <v>524364</v>
          </cell>
          <cell r="B2237" t="str">
            <v>ايات بياض</v>
          </cell>
          <cell r="C2237" t="str">
            <v>عمر</v>
          </cell>
          <cell r="D2237" t="str">
            <v>فاديه</v>
          </cell>
          <cell r="E2237" t="str">
            <v>الرابعة</v>
          </cell>
        </row>
        <row r="2238">
          <cell r="A2238">
            <v>524365</v>
          </cell>
          <cell r="B2238" t="str">
            <v>ايات درويش</v>
          </cell>
          <cell r="C2238" t="str">
            <v>نبيل</v>
          </cell>
          <cell r="D2238" t="str">
            <v>عفاف</v>
          </cell>
          <cell r="E2238" t="str">
            <v>الرابعة</v>
          </cell>
        </row>
        <row r="2239">
          <cell r="A2239">
            <v>524366</v>
          </cell>
          <cell r="B2239" t="str">
            <v>ايات شامية</v>
          </cell>
          <cell r="C2239" t="str">
            <v>عدنان</v>
          </cell>
          <cell r="D2239" t="str">
            <v>لينا</v>
          </cell>
          <cell r="E2239" t="str">
            <v>الرابعة</v>
          </cell>
        </row>
        <row r="2240">
          <cell r="A2240">
            <v>524367</v>
          </cell>
          <cell r="B2240" t="str">
            <v>ايات شعيريه</v>
          </cell>
          <cell r="C2240" t="str">
            <v>عبدالكريم</v>
          </cell>
          <cell r="D2240" t="str">
            <v>ميساء</v>
          </cell>
          <cell r="E2240" t="str">
            <v>الرابعة</v>
          </cell>
        </row>
        <row r="2241">
          <cell r="A2241">
            <v>524378</v>
          </cell>
          <cell r="B2241" t="str">
            <v>ايفلين حسينو</v>
          </cell>
          <cell r="C2241" t="str">
            <v>جميل</v>
          </cell>
          <cell r="D2241" t="str">
            <v>خديجه</v>
          </cell>
          <cell r="E2241" t="str">
            <v>الرابعة</v>
          </cell>
        </row>
        <row r="2242">
          <cell r="A2242">
            <v>524380</v>
          </cell>
          <cell r="B2242" t="str">
            <v>ايمان الحجلي</v>
          </cell>
          <cell r="C2242" t="str">
            <v>كمال</v>
          </cell>
          <cell r="D2242" t="str">
            <v>هيله</v>
          </cell>
          <cell r="E2242" t="str">
            <v>الرابعة</v>
          </cell>
        </row>
        <row r="2243">
          <cell r="A2243">
            <v>524399</v>
          </cell>
          <cell r="B2243" t="str">
            <v>ايناس الحسين</v>
          </cell>
          <cell r="C2243" t="str">
            <v>محمد</v>
          </cell>
          <cell r="D2243" t="str">
            <v>امل</v>
          </cell>
          <cell r="E2243" t="str">
            <v>الرابعة</v>
          </cell>
        </row>
        <row r="2244">
          <cell r="A2244">
            <v>524403</v>
          </cell>
          <cell r="B2244" t="str">
            <v>ايناس النجار</v>
          </cell>
          <cell r="C2244" t="str">
            <v>عمر</v>
          </cell>
          <cell r="D2244" t="str">
            <v>عائشه</v>
          </cell>
          <cell r="E2244" t="str">
            <v>الرابعة</v>
          </cell>
        </row>
        <row r="2245">
          <cell r="A2245">
            <v>524407</v>
          </cell>
          <cell r="B2245" t="str">
            <v>ايه المحاسنه</v>
          </cell>
          <cell r="C2245" t="str">
            <v>اسامه</v>
          </cell>
          <cell r="D2245" t="str">
            <v>بدريه</v>
          </cell>
          <cell r="E2245" t="str">
            <v>الرابعة</v>
          </cell>
        </row>
        <row r="2246">
          <cell r="A2246">
            <v>524414</v>
          </cell>
          <cell r="B2246" t="str">
            <v>اية يونس</v>
          </cell>
          <cell r="C2246" t="str">
            <v>محمد</v>
          </cell>
          <cell r="E2246" t="str">
            <v>الرابعة</v>
          </cell>
        </row>
        <row r="2247">
          <cell r="A2247">
            <v>524415</v>
          </cell>
          <cell r="B2247" t="str">
            <v>ايهم برغوث</v>
          </cell>
          <cell r="C2247" t="str">
            <v>خالد</v>
          </cell>
          <cell r="D2247" t="str">
            <v>صفاء</v>
          </cell>
          <cell r="E2247" t="str">
            <v>الرابعة</v>
          </cell>
        </row>
        <row r="2248">
          <cell r="A2248">
            <v>524424</v>
          </cell>
          <cell r="B2248" t="str">
            <v>بتول الصالح</v>
          </cell>
          <cell r="C2248" t="str">
            <v>عايد</v>
          </cell>
          <cell r="D2248" t="str">
            <v>امينه</v>
          </cell>
          <cell r="E2248" t="str">
            <v>الرابعة</v>
          </cell>
        </row>
        <row r="2249">
          <cell r="A2249">
            <v>524426</v>
          </cell>
          <cell r="B2249" t="str">
            <v>بتول القويدر</v>
          </cell>
          <cell r="C2249" t="str">
            <v>يونس</v>
          </cell>
          <cell r="D2249" t="str">
            <v>بثينه</v>
          </cell>
          <cell r="E2249" t="str">
            <v>الرابعة</v>
          </cell>
        </row>
        <row r="2250">
          <cell r="A2250">
            <v>524431</v>
          </cell>
          <cell r="B2250" t="str">
            <v>بتول صطوف</v>
          </cell>
          <cell r="C2250" t="str">
            <v>محمد</v>
          </cell>
          <cell r="D2250" t="str">
            <v>عليا</v>
          </cell>
          <cell r="E2250" t="str">
            <v>الرابعة</v>
          </cell>
        </row>
        <row r="2251">
          <cell r="A2251">
            <v>524443</v>
          </cell>
          <cell r="B2251" t="str">
            <v>براءة شعار</v>
          </cell>
          <cell r="C2251" t="str">
            <v>عامر</v>
          </cell>
          <cell r="D2251" t="str">
            <v>هيفاء</v>
          </cell>
          <cell r="E2251" t="str">
            <v>الرابعة</v>
          </cell>
        </row>
        <row r="2252">
          <cell r="A2252">
            <v>524444</v>
          </cell>
          <cell r="B2252" t="str">
            <v>براءة كحلوس</v>
          </cell>
          <cell r="C2252" t="str">
            <v>عبدالرؤوف</v>
          </cell>
          <cell r="D2252" t="str">
            <v>امل</v>
          </cell>
          <cell r="E2252" t="str">
            <v>الرابعة</v>
          </cell>
        </row>
        <row r="2253">
          <cell r="A2253">
            <v>524445</v>
          </cell>
          <cell r="B2253" t="str">
            <v>براءه الدهبي</v>
          </cell>
          <cell r="C2253" t="str">
            <v>خالد</v>
          </cell>
          <cell r="D2253" t="str">
            <v>لينا</v>
          </cell>
          <cell r="E2253" t="str">
            <v>الرابعة</v>
          </cell>
        </row>
        <row r="2254">
          <cell r="A2254">
            <v>524446</v>
          </cell>
          <cell r="B2254" t="str">
            <v>براءه السيبراني</v>
          </cell>
          <cell r="C2254" t="str">
            <v>محمد</v>
          </cell>
          <cell r="D2254" t="str">
            <v>بثينه</v>
          </cell>
          <cell r="E2254" t="str">
            <v>الرابعة</v>
          </cell>
        </row>
        <row r="2255">
          <cell r="A2255">
            <v>524455</v>
          </cell>
          <cell r="B2255" t="str">
            <v>بشرى السيد</v>
          </cell>
          <cell r="C2255" t="str">
            <v>رضوان</v>
          </cell>
          <cell r="D2255" t="str">
            <v>غاده</v>
          </cell>
          <cell r="E2255" t="str">
            <v>الرابعة</v>
          </cell>
        </row>
        <row r="2256">
          <cell r="A2256">
            <v>524458</v>
          </cell>
          <cell r="B2256" t="str">
            <v>بشرى العيسى</v>
          </cell>
          <cell r="C2256" t="str">
            <v>زعيان</v>
          </cell>
          <cell r="D2256" t="str">
            <v>وضحيه</v>
          </cell>
          <cell r="E2256" t="str">
            <v>الرابعة</v>
          </cell>
        </row>
        <row r="2257">
          <cell r="A2257">
            <v>524467</v>
          </cell>
          <cell r="B2257" t="str">
            <v>بشرى عبد القادر</v>
          </cell>
          <cell r="C2257" t="str">
            <v>احمد</v>
          </cell>
          <cell r="D2257" t="str">
            <v>زينه</v>
          </cell>
          <cell r="E2257" t="str">
            <v>الرابعة</v>
          </cell>
        </row>
        <row r="2258">
          <cell r="A2258">
            <v>524469</v>
          </cell>
          <cell r="B2258" t="str">
            <v>بشرى محمد</v>
          </cell>
          <cell r="C2258" t="str">
            <v>عبد الحميد</v>
          </cell>
          <cell r="D2258" t="str">
            <v>خديجه</v>
          </cell>
          <cell r="E2258" t="str">
            <v>الرابعة</v>
          </cell>
        </row>
        <row r="2259">
          <cell r="A2259">
            <v>524487</v>
          </cell>
          <cell r="B2259" t="str">
            <v>تغريد صوان</v>
          </cell>
          <cell r="C2259" t="str">
            <v>محمد</v>
          </cell>
          <cell r="D2259" t="str">
            <v>سهير</v>
          </cell>
          <cell r="E2259" t="str">
            <v>الرابعة</v>
          </cell>
        </row>
        <row r="2260">
          <cell r="A2260">
            <v>524488</v>
          </cell>
          <cell r="B2260" t="str">
            <v>تغريد نحله</v>
          </cell>
          <cell r="C2260" t="str">
            <v>ايمن</v>
          </cell>
          <cell r="D2260" t="str">
            <v>سحر</v>
          </cell>
          <cell r="E2260" t="str">
            <v>الرابعة</v>
          </cell>
        </row>
        <row r="2261">
          <cell r="A2261">
            <v>524491</v>
          </cell>
          <cell r="B2261" t="str">
            <v>تماره محمد</v>
          </cell>
          <cell r="C2261" t="str">
            <v>جهاد</v>
          </cell>
          <cell r="D2261" t="str">
            <v>سوسن</v>
          </cell>
          <cell r="E2261" t="str">
            <v>الرابعة</v>
          </cell>
        </row>
        <row r="2262">
          <cell r="A2262">
            <v>524493</v>
          </cell>
          <cell r="B2262" t="str">
            <v>تمام عاشور</v>
          </cell>
          <cell r="C2262" t="str">
            <v>عبد اللطيف</v>
          </cell>
          <cell r="D2262" t="str">
            <v>رقيه</v>
          </cell>
          <cell r="E2262" t="str">
            <v>الرابعة</v>
          </cell>
        </row>
        <row r="2263">
          <cell r="A2263">
            <v>524497</v>
          </cell>
          <cell r="B2263" t="str">
            <v>تيماء الاغواني</v>
          </cell>
          <cell r="C2263" t="str">
            <v>نبيل</v>
          </cell>
          <cell r="D2263" t="str">
            <v>لبانه</v>
          </cell>
          <cell r="E2263" t="str">
            <v>الرابعة</v>
          </cell>
        </row>
        <row r="2264">
          <cell r="A2264">
            <v>524500</v>
          </cell>
          <cell r="B2264" t="str">
            <v>ثراء بركه</v>
          </cell>
          <cell r="C2264" t="str">
            <v>جمال</v>
          </cell>
          <cell r="D2264" t="str">
            <v>الهام</v>
          </cell>
          <cell r="E2264" t="str">
            <v>الرابعة</v>
          </cell>
        </row>
        <row r="2265">
          <cell r="A2265">
            <v>524503</v>
          </cell>
          <cell r="B2265" t="str">
            <v>ثناء محمود</v>
          </cell>
          <cell r="C2265" t="str">
            <v>احمد</v>
          </cell>
          <cell r="D2265" t="str">
            <v>الهام</v>
          </cell>
          <cell r="E2265" t="str">
            <v>الرابعة</v>
          </cell>
        </row>
        <row r="2266">
          <cell r="A2266">
            <v>524504</v>
          </cell>
          <cell r="B2266" t="str">
            <v>ثنيه العبدالله</v>
          </cell>
          <cell r="C2266" t="str">
            <v>عبدالله</v>
          </cell>
          <cell r="D2266" t="str">
            <v>امنه</v>
          </cell>
          <cell r="E2266" t="str">
            <v>الرابعة</v>
          </cell>
        </row>
        <row r="2267">
          <cell r="A2267">
            <v>524508</v>
          </cell>
          <cell r="B2267" t="str">
            <v>جمان السوادي</v>
          </cell>
          <cell r="C2267" t="str">
            <v>اديب</v>
          </cell>
          <cell r="D2267" t="str">
            <v>ايمان</v>
          </cell>
          <cell r="E2267" t="str">
            <v>الرابعة</v>
          </cell>
        </row>
        <row r="2268">
          <cell r="A2268">
            <v>524519</v>
          </cell>
          <cell r="B2268" t="str">
            <v>جودي القزاز</v>
          </cell>
          <cell r="C2268" t="str">
            <v>غسان</v>
          </cell>
          <cell r="D2268" t="str">
            <v>فاديا</v>
          </cell>
          <cell r="E2268" t="str">
            <v>الرابعة</v>
          </cell>
        </row>
        <row r="2269">
          <cell r="A2269">
            <v>524524</v>
          </cell>
          <cell r="B2269" t="str">
            <v>جولين جرجس</v>
          </cell>
          <cell r="C2269" t="str">
            <v>جميل</v>
          </cell>
          <cell r="D2269" t="str">
            <v>جومانا</v>
          </cell>
          <cell r="E2269" t="str">
            <v>الرابعة</v>
          </cell>
        </row>
        <row r="2270">
          <cell r="A2270">
            <v>524531</v>
          </cell>
          <cell r="B2270" t="str">
            <v>حسناء شدود</v>
          </cell>
          <cell r="C2270" t="str">
            <v>يحيى</v>
          </cell>
          <cell r="D2270" t="str">
            <v>سحر</v>
          </cell>
          <cell r="E2270" t="str">
            <v>الرابعة</v>
          </cell>
        </row>
        <row r="2271">
          <cell r="A2271">
            <v>524536</v>
          </cell>
          <cell r="B2271" t="str">
            <v>حلا حتيتاني</v>
          </cell>
          <cell r="C2271" t="str">
            <v>معتز</v>
          </cell>
          <cell r="D2271" t="str">
            <v>روعه</v>
          </cell>
          <cell r="E2271" t="str">
            <v>الرابعة</v>
          </cell>
        </row>
        <row r="2272">
          <cell r="A2272">
            <v>524537</v>
          </cell>
          <cell r="B2272" t="str">
            <v>حلا فرج</v>
          </cell>
          <cell r="C2272" t="str">
            <v>علي</v>
          </cell>
          <cell r="D2272" t="str">
            <v>سميرة</v>
          </cell>
          <cell r="E2272" t="str">
            <v>الرابعة</v>
          </cell>
        </row>
        <row r="2273">
          <cell r="A2273">
            <v>524540</v>
          </cell>
          <cell r="B2273" t="str">
            <v>حمده غصن</v>
          </cell>
          <cell r="C2273" t="str">
            <v>محمد</v>
          </cell>
          <cell r="D2273" t="str">
            <v>هاله</v>
          </cell>
          <cell r="E2273" t="str">
            <v>الرابعة</v>
          </cell>
        </row>
        <row r="2274">
          <cell r="A2274">
            <v>524542</v>
          </cell>
          <cell r="B2274" t="str">
            <v>حميده المحمدالعابر</v>
          </cell>
          <cell r="C2274" t="str">
            <v>محمود</v>
          </cell>
          <cell r="D2274" t="str">
            <v>واجد</v>
          </cell>
          <cell r="E2274" t="str">
            <v>الرابعة</v>
          </cell>
        </row>
        <row r="2275">
          <cell r="A2275">
            <v>524548</v>
          </cell>
          <cell r="B2275" t="str">
            <v>حنان القواريط</v>
          </cell>
          <cell r="C2275" t="str">
            <v>جمال</v>
          </cell>
          <cell r="E2275" t="str">
            <v>الرابعة</v>
          </cell>
        </row>
        <row r="2276">
          <cell r="A2276">
            <v>524555</v>
          </cell>
          <cell r="B2276" t="str">
            <v>حنان رضوان</v>
          </cell>
          <cell r="C2276" t="str">
            <v>نجيب</v>
          </cell>
          <cell r="D2276" t="str">
            <v>افرنجيه</v>
          </cell>
          <cell r="E2276" t="str">
            <v>الرابعة</v>
          </cell>
        </row>
        <row r="2277">
          <cell r="A2277">
            <v>524558</v>
          </cell>
          <cell r="B2277" t="str">
            <v>حنان ملاعب</v>
          </cell>
          <cell r="C2277" t="str">
            <v>سهيل</v>
          </cell>
          <cell r="D2277" t="str">
            <v>وفاء</v>
          </cell>
          <cell r="E2277" t="str">
            <v>الرابعة</v>
          </cell>
        </row>
        <row r="2278">
          <cell r="A2278">
            <v>524565</v>
          </cell>
          <cell r="B2278" t="str">
            <v>حنين علي</v>
          </cell>
          <cell r="C2278" t="str">
            <v>حارس</v>
          </cell>
          <cell r="D2278" t="str">
            <v>اسيا</v>
          </cell>
          <cell r="E2278" t="str">
            <v>الرابعة</v>
          </cell>
        </row>
        <row r="2279">
          <cell r="A2279">
            <v>524571</v>
          </cell>
          <cell r="B2279" t="str">
            <v>ختام نداف</v>
          </cell>
          <cell r="C2279" t="str">
            <v>مصطفى</v>
          </cell>
          <cell r="D2279" t="str">
            <v>سميرة</v>
          </cell>
          <cell r="E2279" t="str">
            <v>الرابعة</v>
          </cell>
        </row>
        <row r="2280">
          <cell r="A2280">
            <v>524580</v>
          </cell>
          <cell r="B2280" t="str">
            <v>خلود دياب</v>
          </cell>
          <cell r="C2280" t="str">
            <v>محمد معتز</v>
          </cell>
          <cell r="D2280" t="str">
            <v>اماني</v>
          </cell>
          <cell r="E2280" t="str">
            <v>الرابعة</v>
          </cell>
        </row>
        <row r="2281">
          <cell r="A2281">
            <v>524590</v>
          </cell>
          <cell r="B2281" t="str">
            <v>خوله شعيريه</v>
          </cell>
          <cell r="C2281" t="str">
            <v>حمادة</v>
          </cell>
          <cell r="D2281" t="str">
            <v>مريم</v>
          </cell>
          <cell r="E2281" t="str">
            <v>الرابعة</v>
          </cell>
        </row>
        <row r="2282">
          <cell r="A2282">
            <v>524591</v>
          </cell>
          <cell r="B2282" t="str">
            <v>خيريه المطلق</v>
          </cell>
          <cell r="C2282" t="str">
            <v>محمد</v>
          </cell>
          <cell r="D2282" t="str">
            <v>حياة</v>
          </cell>
          <cell r="E2282" t="str">
            <v>الرابعة</v>
          </cell>
        </row>
        <row r="2283">
          <cell r="A2283">
            <v>524593</v>
          </cell>
          <cell r="B2283" t="str">
            <v>دارين دحلة</v>
          </cell>
          <cell r="C2283" t="str">
            <v>منصور</v>
          </cell>
          <cell r="D2283" t="str">
            <v>ديبه</v>
          </cell>
          <cell r="E2283" t="str">
            <v>الرابعة</v>
          </cell>
        </row>
        <row r="2284">
          <cell r="A2284">
            <v>524600</v>
          </cell>
          <cell r="B2284" t="str">
            <v>دانا محمد</v>
          </cell>
          <cell r="C2284" t="str">
            <v>محمد</v>
          </cell>
          <cell r="D2284" t="str">
            <v>اسيه</v>
          </cell>
          <cell r="E2284" t="str">
            <v>الرابعة</v>
          </cell>
        </row>
        <row r="2285">
          <cell r="A2285">
            <v>524604</v>
          </cell>
          <cell r="B2285" t="str">
            <v>دانيا خلوف</v>
          </cell>
          <cell r="C2285" t="str">
            <v>محمد</v>
          </cell>
          <cell r="D2285" t="str">
            <v>سعده</v>
          </cell>
          <cell r="E2285" t="str">
            <v>الرابعة</v>
          </cell>
        </row>
        <row r="2286">
          <cell r="A2286">
            <v>524606</v>
          </cell>
          <cell r="B2286" t="str">
            <v>دانيا ضاهر</v>
          </cell>
          <cell r="C2286" t="str">
            <v>عبدالهادي</v>
          </cell>
          <cell r="D2286" t="str">
            <v>ختام</v>
          </cell>
          <cell r="E2286" t="str">
            <v>الرابعة</v>
          </cell>
        </row>
        <row r="2287">
          <cell r="A2287">
            <v>524613</v>
          </cell>
          <cell r="B2287" t="str">
            <v>دعاء الحروب</v>
          </cell>
          <cell r="C2287" t="str">
            <v>ياسر</v>
          </cell>
          <cell r="D2287" t="str">
            <v>ياسمين</v>
          </cell>
          <cell r="E2287" t="str">
            <v>الرابعة</v>
          </cell>
        </row>
        <row r="2288">
          <cell r="A2288">
            <v>524627</v>
          </cell>
          <cell r="B2288" t="str">
            <v>دعاء وراق</v>
          </cell>
          <cell r="C2288" t="str">
            <v>جلال</v>
          </cell>
          <cell r="D2288" t="str">
            <v>وفاء</v>
          </cell>
          <cell r="E2288" t="str">
            <v>الرابعة</v>
          </cell>
        </row>
        <row r="2289">
          <cell r="A2289">
            <v>524638</v>
          </cell>
          <cell r="B2289" t="str">
            <v>ديانا صقر</v>
          </cell>
          <cell r="C2289" t="str">
            <v>حسين</v>
          </cell>
          <cell r="D2289" t="str">
            <v>فريال</v>
          </cell>
          <cell r="E2289" t="str">
            <v>الرابعة</v>
          </cell>
        </row>
        <row r="2290">
          <cell r="A2290">
            <v>524653</v>
          </cell>
          <cell r="B2290" t="str">
            <v>رؤى الدرويش</v>
          </cell>
          <cell r="C2290" t="str">
            <v>عبدالرزاق</v>
          </cell>
          <cell r="D2290" t="str">
            <v>روعه</v>
          </cell>
          <cell r="E2290" t="str">
            <v>الرابعة</v>
          </cell>
        </row>
        <row r="2291">
          <cell r="A2291">
            <v>524659</v>
          </cell>
          <cell r="B2291" t="str">
            <v>رؤى عبد الرؤف</v>
          </cell>
          <cell r="C2291" t="str">
            <v>حسن</v>
          </cell>
          <cell r="D2291" t="str">
            <v>سهانا</v>
          </cell>
          <cell r="E2291" t="str">
            <v>الرابعة</v>
          </cell>
        </row>
        <row r="2292">
          <cell r="A2292">
            <v>524666</v>
          </cell>
          <cell r="B2292" t="str">
            <v>راما الامير</v>
          </cell>
          <cell r="C2292" t="str">
            <v>علي</v>
          </cell>
          <cell r="D2292" t="str">
            <v>سوسن</v>
          </cell>
          <cell r="E2292" t="str">
            <v>الرابعة</v>
          </cell>
        </row>
        <row r="2293">
          <cell r="A2293">
            <v>524670</v>
          </cell>
          <cell r="B2293" t="str">
            <v>راما حواره</v>
          </cell>
          <cell r="C2293" t="str">
            <v>محمدهيثم</v>
          </cell>
          <cell r="D2293" t="str">
            <v>رضاء</v>
          </cell>
          <cell r="E2293" t="str">
            <v>الرابعة</v>
          </cell>
        </row>
        <row r="2294">
          <cell r="A2294">
            <v>524671</v>
          </cell>
          <cell r="B2294" t="str">
            <v>راما خضور</v>
          </cell>
          <cell r="C2294" t="str">
            <v>علي</v>
          </cell>
          <cell r="D2294" t="str">
            <v>سميرة</v>
          </cell>
          <cell r="E2294" t="str">
            <v>الرابعة</v>
          </cell>
        </row>
        <row r="2295">
          <cell r="A2295">
            <v>524677</v>
          </cell>
          <cell r="B2295" t="str">
            <v>راما فضه</v>
          </cell>
          <cell r="C2295" t="str">
            <v>احمد</v>
          </cell>
          <cell r="D2295" t="str">
            <v>عليا</v>
          </cell>
          <cell r="E2295" t="str">
            <v>الرابعة</v>
          </cell>
        </row>
        <row r="2296">
          <cell r="A2296">
            <v>524693</v>
          </cell>
          <cell r="B2296" t="str">
            <v>ربا المحايري</v>
          </cell>
          <cell r="C2296" t="str">
            <v>زهير</v>
          </cell>
          <cell r="D2296" t="str">
            <v>اسيمه</v>
          </cell>
          <cell r="E2296" t="str">
            <v>الرابعة</v>
          </cell>
        </row>
        <row r="2297">
          <cell r="A2297">
            <v>524698</v>
          </cell>
          <cell r="B2297" t="str">
            <v>رباب عبدالله</v>
          </cell>
          <cell r="C2297" t="str">
            <v>نديم</v>
          </cell>
          <cell r="D2297" t="str">
            <v>نهيده</v>
          </cell>
          <cell r="E2297" t="str">
            <v>الرابعة</v>
          </cell>
        </row>
        <row r="2298">
          <cell r="A2298">
            <v>524712</v>
          </cell>
          <cell r="B2298" t="str">
            <v>رزان حوراني</v>
          </cell>
          <cell r="C2298" t="str">
            <v>محمد</v>
          </cell>
          <cell r="D2298" t="str">
            <v>غاده</v>
          </cell>
          <cell r="E2298" t="str">
            <v>الرابعة</v>
          </cell>
        </row>
        <row r="2299">
          <cell r="A2299">
            <v>524715</v>
          </cell>
          <cell r="B2299" t="str">
            <v>رشا ابودقه</v>
          </cell>
          <cell r="C2299" t="str">
            <v>وليد</v>
          </cell>
          <cell r="D2299" t="str">
            <v>هيام</v>
          </cell>
          <cell r="E2299" t="str">
            <v>الرابعة</v>
          </cell>
        </row>
        <row r="2300">
          <cell r="A2300">
            <v>524722</v>
          </cell>
          <cell r="B2300" t="str">
            <v>رشا سكيكر</v>
          </cell>
          <cell r="C2300" t="str">
            <v>كمال</v>
          </cell>
          <cell r="D2300" t="str">
            <v>انتصار</v>
          </cell>
          <cell r="E2300" t="str">
            <v>الرابعة</v>
          </cell>
        </row>
        <row r="2301">
          <cell r="A2301">
            <v>524725</v>
          </cell>
          <cell r="B2301" t="str">
            <v>رشا عثمان</v>
          </cell>
          <cell r="C2301" t="str">
            <v>هاشم</v>
          </cell>
          <cell r="D2301" t="str">
            <v>امل</v>
          </cell>
          <cell r="E2301" t="str">
            <v>الرابعة</v>
          </cell>
        </row>
        <row r="2302">
          <cell r="A2302">
            <v>524726</v>
          </cell>
          <cell r="B2302" t="str">
            <v>رشا محمد</v>
          </cell>
          <cell r="C2302" t="str">
            <v>ديوب</v>
          </cell>
          <cell r="D2302" t="str">
            <v>مثيلا</v>
          </cell>
          <cell r="E2302" t="str">
            <v>الرابعة</v>
          </cell>
        </row>
        <row r="2303">
          <cell r="A2303">
            <v>524732</v>
          </cell>
          <cell r="B2303" t="str">
            <v>رغد الحايك</v>
          </cell>
          <cell r="C2303" t="str">
            <v>زياد</v>
          </cell>
          <cell r="D2303" t="str">
            <v>روضه</v>
          </cell>
          <cell r="E2303" t="str">
            <v>الرابعة</v>
          </cell>
        </row>
        <row r="2304">
          <cell r="A2304">
            <v>524733</v>
          </cell>
          <cell r="B2304" t="str">
            <v>رغد الحسنيه</v>
          </cell>
          <cell r="C2304" t="str">
            <v>فوزي</v>
          </cell>
          <cell r="D2304" t="str">
            <v>وفاء</v>
          </cell>
          <cell r="E2304" t="str">
            <v>الرابعة</v>
          </cell>
        </row>
        <row r="2305">
          <cell r="A2305">
            <v>524746</v>
          </cell>
          <cell r="B2305" t="str">
            <v>رفاه اسعدعلي</v>
          </cell>
          <cell r="C2305" t="str">
            <v>خضر</v>
          </cell>
          <cell r="D2305" t="str">
            <v>رتيبه</v>
          </cell>
          <cell r="E2305" t="str">
            <v>الرابعة</v>
          </cell>
        </row>
        <row r="2306">
          <cell r="A2306">
            <v>524748</v>
          </cell>
          <cell r="B2306" t="str">
            <v>رفاه خلف</v>
          </cell>
          <cell r="C2306" t="str">
            <v>نوري</v>
          </cell>
          <cell r="D2306" t="str">
            <v>سميرة</v>
          </cell>
          <cell r="E2306" t="str">
            <v>الرابعة</v>
          </cell>
        </row>
        <row r="2307">
          <cell r="A2307">
            <v>524750</v>
          </cell>
          <cell r="B2307" t="str">
            <v>رقيا عبدالفتاح</v>
          </cell>
          <cell r="C2307" t="str">
            <v>محمود</v>
          </cell>
          <cell r="D2307" t="str">
            <v>حمده</v>
          </cell>
          <cell r="E2307" t="str">
            <v>الرابعة</v>
          </cell>
        </row>
        <row r="2308">
          <cell r="A2308">
            <v>524751</v>
          </cell>
          <cell r="B2308" t="str">
            <v>رقية حسن</v>
          </cell>
          <cell r="C2308" t="str">
            <v>محمد</v>
          </cell>
          <cell r="D2308" t="str">
            <v>سوريه</v>
          </cell>
          <cell r="E2308" t="str">
            <v>الرابعة</v>
          </cell>
        </row>
        <row r="2309">
          <cell r="A2309">
            <v>524755</v>
          </cell>
          <cell r="B2309" t="str">
            <v>رنا البغا</v>
          </cell>
          <cell r="C2309" t="str">
            <v xml:space="preserve">محمد نبيل </v>
          </cell>
          <cell r="E2309" t="str">
            <v>الرابعة</v>
          </cell>
        </row>
        <row r="2310">
          <cell r="A2310">
            <v>524757</v>
          </cell>
          <cell r="B2310" t="str">
            <v>رنا الشالاتي</v>
          </cell>
          <cell r="C2310" t="str">
            <v>محمدمعتز</v>
          </cell>
          <cell r="D2310" t="str">
            <v>سوزان</v>
          </cell>
          <cell r="E2310" t="str">
            <v>الرابعة</v>
          </cell>
        </row>
        <row r="2311">
          <cell r="A2311">
            <v>524760</v>
          </cell>
          <cell r="B2311" t="str">
            <v>رنا أبوعائشه</v>
          </cell>
          <cell r="C2311" t="str">
            <v>علي</v>
          </cell>
          <cell r="D2311" t="str">
            <v>نوال</v>
          </cell>
          <cell r="E2311" t="str">
            <v>الرابعة</v>
          </cell>
        </row>
        <row r="2312">
          <cell r="A2312">
            <v>524765</v>
          </cell>
          <cell r="B2312" t="str">
            <v>رنا قسطي</v>
          </cell>
          <cell r="C2312" t="str">
            <v>ايمن</v>
          </cell>
          <cell r="D2312" t="str">
            <v>رقيه</v>
          </cell>
          <cell r="E2312" t="str">
            <v>الرابعة</v>
          </cell>
        </row>
        <row r="2313">
          <cell r="A2313">
            <v>524769</v>
          </cell>
          <cell r="B2313" t="str">
            <v>رندا علوش</v>
          </cell>
          <cell r="C2313" t="str">
            <v>بديع</v>
          </cell>
          <cell r="D2313" t="str">
            <v>نجديه</v>
          </cell>
          <cell r="E2313" t="str">
            <v>الرابعة</v>
          </cell>
        </row>
        <row r="2314">
          <cell r="A2314">
            <v>524773</v>
          </cell>
          <cell r="B2314" t="str">
            <v>رنيم احمد</v>
          </cell>
          <cell r="C2314" t="str">
            <v>وليد</v>
          </cell>
          <cell r="D2314" t="str">
            <v>فاتن</v>
          </cell>
          <cell r="E2314" t="str">
            <v>الرابعة</v>
          </cell>
        </row>
        <row r="2315">
          <cell r="A2315">
            <v>524777</v>
          </cell>
          <cell r="B2315" t="str">
            <v>رنيم حمزة</v>
          </cell>
          <cell r="C2315" t="str">
            <v>باسل</v>
          </cell>
          <cell r="D2315" t="str">
            <v>مرفت</v>
          </cell>
          <cell r="E2315" t="str">
            <v>الرابعة</v>
          </cell>
        </row>
        <row r="2316">
          <cell r="A2316">
            <v>524781</v>
          </cell>
          <cell r="B2316" t="str">
            <v>رهام ابو عراج</v>
          </cell>
          <cell r="C2316" t="str">
            <v>الياس</v>
          </cell>
          <cell r="D2316" t="str">
            <v>هند</v>
          </cell>
          <cell r="E2316" t="str">
            <v>الرابعة</v>
          </cell>
        </row>
        <row r="2317">
          <cell r="A2317">
            <v>524784</v>
          </cell>
          <cell r="B2317" t="str">
            <v>رهام صقر</v>
          </cell>
          <cell r="C2317" t="str">
            <v>عقل</v>
          </cell>
          <cell r="D2317" t="str">
            <v>مقبوله</v>
          </cell>
          <cell r="E2317" t="str">
            <v>الرابعة</v>
          </cell>
        </row>
        <row r="2318">
          <cell r="A2318">
            <v>524788</v>
          </cell>
          <cell r="B2318" t="str">
            <v>رهف أبوركبه</v>
          </cell>
          <cell r="C2318" t="str">
            <v>محمد</v>
          </cell>
          <cell r="D2318" t="str">
            <v>سلام</v>
          </cell>
          <cell r="E2318" t="str">
            <v>الرابعة</v>
          </cell>
        </row>
        <row r="2319">
          <cell r="A2319">
            <v>524790</v>
          </cell>
          <cell r="B2319" t="str">
            <v>رهف حبيب</v>
          </cell>
          <cell r="C2319" t="str">
            <v>محمد</v>
          </cell>
          <cell r="D2319" t="str">
            <v>ريمه</v>
          </cell>
          <cell r="E2319" t="str">
            <v>الرابعة</v>
          </cell>
        </row>
        <row r="2320">
          <cell r="A2320">
            <v>524793</v>
          </cell>
          <cell r="B2320" t="str">
            <v>رهف ضو</v>
          </cell>
          <cell r="C2320" t="str">
            <v>عصام</v>
          </cell>
          <cell r="D2320" t="str">
            <v>الماسه</v>
          </cell>
          <cell r="E2320" t="str">
            <v>الرابعة</v>
          </cell>
        </row>
        <row r="2321">
          <cell r="A2321">
            <v>524797</v>
          </cell>
          <cell r="B2321" t="str">
            <v>رهف مصطفى</v>
          </cell>
          <cell r="C2321" t="str">
            <v>محمود</v>
          </cell>
          <cell r="D2321" t="str">
            <v>خديجه</v>
          </cell>
          <cell r="E2321" t="str">
            <v>الرابعة</v>
          </cell>
        </row>
        <row r="2322">
          <cell r="A2322">
            <v>524798</v>
          </cell>
          <cell r="B2322" t="str">
            <v>روئه كيلاني</v>
          </cell>
          <cell r="C2322" t="str">
            <v>عدنان</v>
          </cell>
          <cell r="D2322" t="str">
            <v>روضه</v>
          </cell>
          <cell r="E2322" t="str">
            <v>الرابعة</v>
          </cell>
        </row>
        <row r="2323">
          <cell r="A2323">
            <v>524806</v>
          </cell>
          <cell r="B2323" t="str">
            <v>روزه عبد الرزاق</v>
          </cell>
          <cell r="C2323" t="str">
            <v>مروان</v>
          </cell>
          <cell r="D2323" t="str">
            <v>انتصار</v>
          </cell>
          <cell r="E2323" t="str">
            <v>الرابعة</v>
          </cell>
        </row>
        <row r="2324">
          <cell r="A2324">
            <v>524813</v>
          </cell>
          <cell r="B2324" t="str">
            <v>رولا ديب</v>
          </cell>
          <cell r="C2324" t="str">
            <v>احمد</v>
          </cell>
          <cell r="D2324" t="str">
            <v>نجات</v>
          </cell>
          <cell r="E2324" t="str">
            <v>الرابعة</v>
          </cell>
        </row>
        <row r="2325">
          <cell r="A2325">
            <v>524821</v>
          </cell>
          <cell r="B2325" t="str">
            <v>ريم البهلوان</v>
          </cell>
          <cell r="C2325" t="str">
            <v>مأمون</v>
          </cell>
          <cell r="D2325" t="str">
            <v>نجوى</v>
          </cell>
          <cell r="E2325" t="str">
            <v>الرابعة</v>
          </cell>
        </row>
        <row r="2326">
          <cell r="A2326">
            <v>524831</v>
          </cell>
          <cell r="B2326" t="str">
            <v>ريم جديد</v>
          </cell>
          <cell r="C2326" t="str">
            <v>علي</v>
          </cell>
          <cell r="D2326" t="str">
            <v>بهيه</v>
          </cell>
          <cell r="E2326" t="str">
            <v>الرابعة</v>
          </cell>
        </row>
        <row r="2327">
          <cell r="A2327">
            <v>524833</v>
          </cell>
          <cell r="B2327" t="str">
            <v>ريم ضاهر</v>
          </cell>
          <cell r="C2327" t="str">
            <v>نافذ</v>
          </cell>
          <cell r="D2327" t="str">
            <v>هنوى</v>
          </cell>
          <cell r="E2327" t="str">
            <v>الرابعة</v>
          </cell>
        </row>
        <row r="2328">
          <cell r="A2328">
            <v>524849</v>
          </cell>
          <cell r="B2328" t="str">
            <v>ريما ألاعور</v>
          </cell>
          <cell r="C2328" t="str">
            <v>عمار</v>
          </cell>
          <cell r="D2328" t="str">
            <v>منيره</v>
          </cell>
          <cell r="E2328" t="str">
            <v>الرابعة</v>
          </cell>
        </row>
        <row r="2329">
          <cell r="A2329">
            <v>524859</v>
          </cell>
          <cell r="B2329" t="str">
            <v>زبيده السيد</v>
          </cell>
          <cell r="C2329" t="str">
            <v>محمود</v>
          </cell>
          <cell r="D2329" t="str">
            <v>فاطمه</v>
          </cell>
          <cell r="E2329" t="str">
            <v>الرابعة</v>
          </cell>
        </row>
        <row r="2330">
          <cell r="A2330">
            <v>524861</v>
          </cell>
          <cell r="B2330" t="str">
            <v>زكية يبرودي</v>
          </cell>
          <cell r="C2330" t="str">
            <v>محمد عدنان</v>
          </cell>
          <cell r="D2330" t="str">
            <v>عائشه</v>
          </cell>
          <cell r="E2330" t="str">
            <v>الرابعة</v>
          </cell>
        </row>
        <row r="2331">
          <cell r="A2331">
            <v>524872</v>
          </cell>
          <cell r="B2331" t="str">
            <v>زينب رضا</v>
          </cell>
          <cell r="C2331" t="str">
            <v>علي</v>
          </cell>
          <cell r="D2331" t="str">
            <v>نجوى</v>
          </cell>
          <cell r="E2331" t="str">
            <v>الرابعة</v>
          </cell>
        </row>
        <row r="2332">
          <cell r="A2332">
            <v>524894</v>
          </cell>
          <cell r="B2332" t="str">
            <v>ساره نصر</v>
          </cell>
          <cell r="C2332" t="str">
            <v>ياسر</v>
          </cell>
          <cell r="D2332" t="str">
            <v>هيام</v>
          </cell>
          <cell r="E2332" t="str">
            <v>الرابعة</v>
          </cell>
        </row>
        <row r="2333">
          <cell r="A2333">
            <v>524911</v>
          </cell>
          <cell r="B2333" t="str">
            <v>سرور نور الدين</v>
          </cell>
          <cell r="C2333" t="str">
            <v>أحمد</v>
          </cell>
          <cell r="D2333" t="str">
            <v>زبيده</v>
          </cell>
          <cell r="E2333" t="str">
            <v>الرابعة</v>
          </cell>
        </row>
        <row r="2334">
          <cell r="A2334">
            <v>524920</v>
          </cell>
          <cell r="B2334" t="str">
            <v>سلام الاحمد</v>
          </cell>
          <cell r="C2334" t="str">
            <v>بركات</v>
          </cell>
          <cell r="D2334" t="str">
            <v>صبحه</v>
          </cell>
          <cell r="E2334" t="str">
            <v>الرابعة</v>
          </cell>
        </row>
        <row r="2335">
          <cell r="A2335">
            <v>524925</v>
          </cell>
          <cell r="B2335" t="str">
            <v>سلام رحيل</v>
          </cell>
          <cell r="C2335" t="str">
            <v>منصور</v>
          </cell>
          <cell r="D2335" t="str">
            <v>امنه</v>
          </cell>
          <cell r="E2335" t="str">
            <v>الرابعة</v>
          </cell>
        </row>
        <row r="2336">
          <cell r="A2336">
            <v>524936</v>
          </cell>
          <cell r="B2336" t="str">
            <v>سليمان الخطاب</v>
          </cell>
          <cell r="C2336" t="str">
            <v>محمد</v>
          </cell>
          <cell r="D2336" t="str">
            <v>زعيله</v>
          </cell>
          <cell r="E2336" t="str">
            <v>الرابعة</v>
          </cell>
        </row>
        <row r="2337">
          <cell r="A2337">
            <v>524937</v>
          </cell>
          <cell r="B2337" t="str">
            <v>سلين الغيث</v>
          </cell>
          <cell r="C2337" t="str">
            <v>وائل</v>
          </cell>
          <cell r="D2337" t="str">
            <v>فاديا</v>
          </cell>
          <cell r="E2337" t="str">
            <v>الرابعة</v>
          </cell>
        </row>
        <row r="2338">
          <cell r="A2338">
            <v>524940</v>
          </cell>
          <cell r="B2338" t="str">
            <v>سماح حامد</v>
          </cell>
          <cell r="C2338" t="str">
            <v>غازي</v>
          </cell>
          <cell r="D2338" t="str">
            <v>يمنى</v>
          </cell>
          <cell r="E2338" t="str">
            <v>الرابعة</v>
          </cell>
        </row>
        <row r="2339">
          <cell r="A2339">
            <v>524948</v>
          </cell>
          <cell r="B2339" t="str">
            <v>سمر ديبو</v>
          </cell>
          <cell r="C2339" t="str">
            <v>عزيز</v>
          </cell>
          <cell r="D2339" t="str">
            <v>نظميه</v>
          </cell>
          <cell r="E2339" t="str">
            <v>الرابعة</v>
          </cell>
        </row>
        <row r="2340">
          <cell r="A2340">
            <v>524949</v>
          </cell>
          <cell r="B2340" t="str">
            <v>سمر كتكوت</v>
          </cell>
          <cell r="C2340" t="str">
            <v>علي</v>
          </cell>
          <cell r="D2340" t="str">
            <v>نداء</v>
          </cell>
          <cell r="E2340" t="str">
            <v>الرابعة</v>
          </cell>
        </row>
        <row r="2341">
          <cell r="A2341">
            <v>524951</v>
          </cell>
          <cell r="B2341" t="str">
            <v>سمية هيشان</v>
          </cell>
          <cell r="C2341" t="str">
            <v>علي</v>
          </cell>
          <cell r="D2341" t="str">
            <v>حليمه</v>
          </cell>
          <cell r="E2341" t="str">
            <v>الرابعة</v>
          </cell>
        </row>
        <row r="2342">
          <cell r="A2342">
            <v>524961</v>
          </cell>
          <cell r="B2342" t="str">
            <v>سندس العلي</v>
          </cell>
          <cell r="C2342" t="str">
            <v>محمد</v>
          </cell>
          <cell r="D2342" t="str">
            <v>نجاح</v>
          </cell>
          <cell r="E2342" t="str">
            <v>الرابعة</v>
          </cell>
        </row>
        <row r="2343">
          <cell r="A2343">
            <v>524977</v>
          </cell>
          <cell r="B2343" t="str">
            <v>سوسن السعيد</v>
          </cell>
          <cell r="C2343" t="str">
            <v>محمود</v>
          </cell>
          <cell r="D2343" t="str">
            <v>سبته</v>
          </cell>
          <cell r="E2343" t="str">
            <v>الرابعة</v>
          </cell>
        </row>
        <row r="2344">
          <cell r="A2344">
            <v>524980</v>
          </cell>
          <cell r="B2344" t="str">
            <v>سوسن صقور</v>
          </cell>
          <cell r="C2344" t="str">
            <v>مالك</v>
          </cell>
          <cell r="D2344" t="str">
            <v>جمانه</v>
          </cell>
          <cell r="E2344" t="str">
            <v>الرابعة</v>
          </cell>
        </row>
        <row r="2345">
          <cell r="A2345">
            <v>524992</v>
          </cell>
          <cell r="B2345" t="str">
            <v>شذى بقدونس</v>
          </cell>
          <cell r="C2345" t="str">
            <v>محمدعمار</v>
          </cell>
          <cell r="D2345" t="str">
            <v>نسرين</v>
          </cell>
          <cell r="E2345" t="str">
            <v>الرابعة</v>
          </cell>
        </row>
        <row r="2346">
          <cell r="A2346">
            <v>524996</v>
          </cell>
          <cell r="B2346" t="str">
            <v>شروق الغصين</v>
          </cell>
          <cell r="C2346" t="str">
            <v>لؤي</v>
          </cell>
          <cell r="D2346" t="str">
            <v>هويده</v>
          </cell>
          <cell r="E2346" t="str">
            <v>الرابعة</v>
          </cell>
        </row>
        <row r="2347">
          <cell r="A2347">
            <v>525011</v>
          </cell>
          <cell r="B2347" t="str">
            <v>صفا شوربه</v>
          </cell>
          <cell r="C2347" t="str">
            <v>احمد</v>
          </cell>
          <cell r="D2347" t="str">
            <v>هيام</v>
          </cell>
          <cell r="E2347" t="str">
            <v>الرابعة</v>
          </cell>
        </row>
        <row r="2348">
          <cell r="A2348">
            <v>525015</v>
          </cell>
          <cell r="B2348" t="str">
            <v>صفاء القصيرالرفاعي</v>
          </cell>
          <cell r="C2348" t="str">
            <v>عبدالرحيم</v>
          </cell>
          <cell r="D2348" t="str">
            <v>منيره</v>
          </cell>
          <cell r="E2348" t="str">
            <v>الرابعة</v>
          </cell>
        </row>
        <row r="2349">
          <cell r="A2349">
            <v>525064</v>
          </cell>
          <cell r="B2349" t="str">
            <v>عصمت الفارس</v>
          </cell>
          <cell r="C2349" t="str">
            <v>عبد المجيد</v>
          </cell>
          <cell r="D2349" t="str">
            <v>امنه</v>
          </cell>
          <cell r="E2349" t="str">
            <v>الرابعة</v>
          </cell>
        </row>
        <row r="2350">
          <cell r="A2350">
            <v>525096</v>
          </cell>
          <cell r="B2350" t="str">
            <v>عنود ايوب</v>
          </cell>
          <cell r="C2350" t="str">
            <v>ايوب</v>
          </cell>
          <cell r="D2350" t="str">
            <v>مريم</v>
          </cell>
          <cell r="E2350" t="str">
            <v>الرابعة</v>
          </cell>
        </row>
        <row r="2351">
          <cell r="A2351">
            <v>525103</v>
          </cell>
          <cell r="B2351" t="str">
            <v>غاليه المصري</v>
          </cell>
          <cell r="C2351" t="str">
            <v>محمدفايز</v>
          </cell>
          <cell r="D2351" t="str">
            <v>ايمان</v>
          </cell>
          <cell r="E2351" t="str">
            <v>الرابعة</v>
          </cell>
        </row>
        <row r="2352">
          <cell r="A2352">
            <v>525109</v>
          </cell>
          <cell r="B2352" t="str">
            <v xml:space="preserve">غروب الرمان </v>
          </cell>
          <cell r="C2352" t="str">
            <v>مصطفى</v>
          </cell>
          <cell r="E2352" t="str">
            <v>الرابعة</v>
          </cell>
        </row>
        <row r="2353">
          <cell r="A2353">
            <v>525119</v>
          </cell>
          <cell r="B2353" t="str">
            <v>غفران الاحمد</v>
          </cell>
          <cell r="C2353" t="str">
            <v>عبد الفتاح</v>
          </cell>
          <cell r="D2353" t="str">
            <v>دلال</v>
          </cell>
          <cell r="E2353" t="str">
            <v>الرابعة</v>
          </cell>
        </row>
        <row r="2354">
          <cell r="A2354">
            <v>525120</v>
          </cell>
          <cell r="B2354" t="str">
            <v>غفران الباشا</v>
          </cell>
          <cell r="C2354" t="str">
            <v>حسين</v>
          </cell>
          <cell r="D2354" t="str">
            <v>ابتسام</v>
          </cell>
          <cell r="E2354" t="str">
            <v>الرابعة</v>
          </cell>
        </row>
        <row r="2355">
          <cell r="A2355">
            <v>525124</v>
          </cell>
          <cell r="B2355" t="str">
            <v>غفران عمار</v>
          </cell>
          <cell r="C2355" t="str">
            <v>ممدوح</v>
          </cell>
          <cell r="D2355" t="str">
            <v>بثينه</v>
          </cell>
          <cell r="E2355" t="str">
            <v>الرابعة</v>
          </cell>
        </row>
        <row r="2356">
          <cell r="A2356">
            <v>525129</v>
          </cell>
          <cell r="B2356" t="str">
            <v>غيث مهنا</v>
          </cell>
          <cell r="C2356" t="str">
            <v>ايلي</v>
          </cell>
          <cell r="D2356" t="str">
            <v>هند</v>
          </cell>
          <cell r="E2356" t="str">
            <v>الرابعة</v>
          </cell>
        </row>
        <row r="2357">
          <cell r="A2357">
            <v>525132</v>
          </cell>
          <cell r="B2357" t="str">
            <v>غيداء خصي</v>
          </cell>
          <cell r="C2357" t="str">
            <v>حسين</v>
          </cell>
          <cell r="D2357" t="str">
            <v>نوال</v>
          </cell>
          <cell r="E2357" t="str">
            <v>الرابعة</v>
          </cell>
        </row>
        <row r="2358">
          <cell r="A2358">
            <v>525136</v>
          </cell>
          <cell r="B2358" t="str">
            <v>فاتن شروف</v>
          </cell>
          <cell r="C2358" t="str">
            <v>راضي</v>
          </cell>
          <cell r="D2358" t="str">
            <v>هنا</v>
          </cell>
          <cell r="E2358" t="str">
            <v>الرابعة</v>
          </cell>
        </row>
        <row r="2359">
          <cell r="A2359">
            <v>525139</v>
          </cell>
          <cell r="B2359" t="str">
            <v>فاتن كهموز</v>
          </cell>
          <cell r="C2359" t="str">
            <v>محمد</v>
          </cell>
          <cell r="D2359" t="str">
            <v>فاطمه</v>
          </cell>
          <cell r="E2359" t="str">
            <v>الرابعة</v>
          </cell>
        </row>
        <row r="2360">
          <cell r="A2360">
            <v>525141</v>
          </cell>
          <cell r="B2360" t="str">
            <v>فاديه النزال</v>
          </cell>
          <cell r="C2360" t="str">
            <v>أيوب</v>
          </cell>
          <cell r="D2360" t="str">
            <v>رفقه</v>
          </cell>
          <cell r="E2360" t="str">
            <v>الرابعة</v>
          </cell>
        </row>
        <row r="2361">
          <cell r="A2361">
            <v>525147</v>
          </cell>
          <cell r="B2361" t="str">
            <v>فاطمة المطلق</v>
          </cell>
          <cell r="C2361" t="str">
            <v>مالك</v>
          </cell>
          <cell r="D2361" t="str">
            <v>ايمان</v>
          </cell>
          <cell r="E2361" t="str">
            <v>الرابعة</v>
          </cell>
        </row>
        <row r="2362">
          <cell r="A2362">
            <v>525150</v>
          </cell>
          <cell r="B2362" t="str">
            <v>فاطمة ملحم</v>
          </cell>
          <cell r="C2362" t="str">
            <v>محمد</v>
          </cell>
          <cell r="D2362" t="str">
            <v>رغدة</v>
          </cell>
          <cell r="E2362" t="str">
            <v>الرابعة</v>
          </cell>
        </row>
        <row r="2363">
          <cell r="A2363">
            <v>525154</v>
          </cell>
          <cell r="B2363" t="str">
            <v>فاطمه الاحمد</v>
          </cell>
          <cell r="C2363" t="str">
            <v>فيصل</v>
          </cell>
          <cell r="D2363" t="str">
            <v>عائشه</v>
          </cell>
          <cell r="E2363" t="str">
            <v>الرابعة</v>
          </cell>
        </row>
        <row r="2364">
          <cell r="A2364">
            <v>525157</v>
          </cell>
          <cell r="B2364" t="str">
            <v>فاطمه النوري</v>
          </cell>
          <cell r="C2364" t="str">
            <v>نبيل</v>
          </cell>
          <cell r="D2364" t="str">
            <v>هاديه</v>
          </cell>
          <cell r="E2364" t="str">
            <v>الرابعة</v>
          </cell>
        </row>
        <row r="2365">
          <cell r="A2365">
            <v>525163</v>
          </cell>
          <cell r="B2365" t="str">
            <v>فاطمه سنوبر</v>
          </cell>
          <cell r="C2365" t="str">
            <v>علي</v>
          </cell>
          <cell r="D2365" t="str">
            <v>قمر</v>
          </cell>
          <cell r="E2365" t="str">
            <v>الرابعة</v>
          </cell>
        </row>
        <row r="2366">
          <cell r="A2366">
            <v>525167</v>
          </cell>
          <cell r="B2366" t="str">
            <v>فايزه العبد</v>
          </cell>
          <cell r="C2366" t="str">
            <v>يوسف</v>
          </cell>
          <cell r="D2366" t="str">
            <v>مريم</v>
          </cell>
          <cell r="E2366" t="str">
            <v>الرابعة</v>
          </cell>
        </row>
        <row r="2367">
          <cell r="A2367">
            <v>525169</v>
          </cell>
          <cell r="B2367" t="str">
            <v>فتون قزيز</v>
          </cell>
          <cell r="C2367" t="str">
            <v>سمير</v>
          </cell>
          <cell r="D2367" t="str">
            <v>منا</v>
          </cell>
          <cell r="E2367" t="str">
            <v>الرابعة</v>
          </cell>
        </row>
        <row r="2368">
          <cell r="A2368">
            <v>525175</v>
          </cell>
          <cell r="B2368" t="str">
            <v>فرح سليمان</v>
          </cell>
          <cell r="C2368" t="str">
            <v>غسان</v>
          </cell>
          <cell r="D2368" t="str">
            <v>حنان</v>
          </cell>
          <cell r="E2368" t="str">
            <v>الرابعة</v>
          </cell>
        </row>
        <row r="2369">
          <cell r="A2369">
            <v>525176</v>
          </cell>
          <cell r="B2369" t="str">
            <v>فرح عنتابلي</v>
          </cell>
          <cell r="C2369" t="str">
            <v>عبد الفتاح</v>
          </cell>
          <cell r="D2369" t="str">
            <v>هدى</v>
          </cell>
          <cell r="E2369" t="str">
            <v>الرابعة</v>
          </cell>
        </row>
        <row r="2370">
          <cell r="A2370">
            <v>525177</v>
          </cell>
          <cell r="B2370" t="str">
            <v>فرح قاطوع</v>
          </cell>
          <cell r="C2370" t="str">
            <v>حسن</v>
          </cell>
          <cell r="D2370" t="str">
            <v>لينا</v>
          </cell>
          <cell r="E2370" t="str">
            <v>الرابعة</v>
          </cell>
        </row>
        <row r="2371">
          <cell r="A2371">
            <v>525178</v>
          </cell>
          <cell r="B2371" t="str">
            <v>فرح مصطفى</v>
          </cell>
          <cell r="C2371" t="str">
            <v>فيصل</v>
          </cell>
          <cell r="D2371" t="str">
            <v>جمانه</v>
          </cell>
          <cell r="E2371" t="str">
            <v>الرابعة</v>
          </cell>
        </row>
        <row r="2372">
          <cell r="A2372">
            <v>525181</v>
          </cell>
          <cell r="B2372" t="str">
            <v>فردوس الريس</v>
          </cell>
          <cell r="C2372" t="str">
            <v>محمد خير</v>
          </cell>
          <cell r="D2372" t="str">
            <v>ديبه</v>
          </cell>
          <cell r="E2372" t="str">
            <v>الرابعة</v>
          </cell>
        </row>
        <row r="2373">
          <cell r="A2373">
            <v>525194</v>
          </cell>
          <cell r="B2373" t="str">
            <v>كفا الحمود</v>
          </cell>
          <cell r="C2373" t="str">
            <v>حسين</v>
          </cell>
          <cell r="D2373" t="str">
            <v>فضيله</v>
          </cell>
          <cell r="E2373" t="str">
            <v>الرابعة</v>
          </cell>
        </row>
        <row r="2374">
          <cell r="A2374">
            <v>525195</v>
          </cell>
          <cell r="B2374" t="str">
            <v>كميليا عامر</v>
          </cell>
          <cell r="C2374" t="str">
            <v>عبدو</v>
          </cell>
          <cell r="D2374" t="str">
            <v>عسكريه</v>
          </cell>
          <cell r="E2374" t="str">
            <v>الرابعة</v>
          </cell>
        </row>
        <row r="2375">
          <cell r="A2375">
            <v>525216</v>
          </cell>
          <cell r="B2375" t="str">
            <v>لما الدالاتي</v>
          </cell>
          <cell r="C2375" t="str">
            <v>محمد سعيد</v>
          </cell>
          <cell r="D2375" t="str">
            <v>سميره</v>
          </cell>
          <cell r="E2375" t="str">
            <v>الرابعة</v>
          </cell>
        </row>
        <row r="2376">
          <cell r="A2376">
            <v>525218</v>
          </cell>
          <cell r="B2376" t="str">
            <v>لما شاهين</v>
          </cell>
          <cell r="C2376" t="str">
            <v>علي</v>
          </cell>
          <cell r="D2376" t="str">
            <v>سعاد</v>
          </cell>
          <cell r="E2376" t="str">
            <v>الرابعة</v>
          </cell>
        </row>
        <row r="2377">
          <cell r="A2377">
            <v>525226</v>
          </cell>
          <cell r="B2377" t="str">
            <v>لمى ناخوز</v>
          </cell>
          <cell r="C2377" t="str">
            <v>ابراهيم</v>
          </cell>
          <cell r="D2377" t="str">
            <v>خديجه</v>
          </cell>
          <cell r="E2377" t="str">
            <v>الرابعة</v>
          </cell>
        </row>
        <row r="2378">
          <cell r="A2378">
            <v>525233</v>
          </cell>
          <cell r="B2378" t="str">
            <v>لورا الاحمد</v>
          </cell>
          <cell r="C2378" t="str">
            <v>غازي</v>
          </cell>
          <cell r="D2378" t="str">
            <v>ميلان</v>
          </cell>
          <cell r="E2378" t="str">
            <v>الرابعة</v>
          </cell>
        </row>
        <row r="2379">
          <cell r="A2379">
            <v>525253</v>
          </cell>
          <cell r="B2379" t="str">
            <v>لينا النجار</v>
          </cell>
          <cell r="C2379" t="str">
            <v>اسماعيل</v>
          </cell>
          <cell r="D2379" t="str">
            <v>مروه</v>
          </cell>
          <cell r="E2379" t="str">
            <v>الرابعة</v>
          </cell>
        </row>
        <row r="2380">
          <cell r="A2380">
            <v>525255</v>
          </cell>
          <cell r="B2380" t="str">
            <v>لينا الياسين</v>
          </cell>
          <cell r="C2380" t="str">
            <v>حميد</v>
          </cell>
          <cell r="D2380" t="str">
            <v>عيوش</v>
          </cell>
          <cell r="E2380" t="str">
            <v>الرابعة</v>
          </cell>
        </row>
        <row r="2381">
          <cell r="A2381">
            <v>525263</v>
          </cell>
          <cell r="B2381" t="str">
            <v>ماجد المحاميد</v>
          </cell>
          <cell r="C2381" t="str">
            <v>علي</v>
          </cell>
          <cell r="D2381" t="str">
            <v>عيشه</v>
          </cell>
          <cell r="E2381" t="str">
            <v>الرابعة</v>
          </cell>
        </row>
        <row r="2382">
          <cell r="A2382">
            <v>525270</v>
          </cell>
          <cell r="B2382" t="str">
            <v>ماريا زياز</v>
          </cell>
          <cell r="C2382" t="str">
            <v>هشام</v>
          </cell>
          <cell r="D2382" t="str">
            <v>غصون</v>
          </cell>
          <cell r="E2382" t="str">
            <v>الرابعة</v>
          </cell>
        </row>
        <row r="2383">
          <cell r="A2383">
            <v>525271</v>
          </cell>
          <cell r="B2383" t="str">
            <v>مازنة طليعة</v>
          </cell>
          <cell r="C2383" t="str">
            <v>اسعد</v>
          </cell>
          <cell r="D2383" t="str">
            <v>اوصاف</v>
          </cell>
          <cell r="E2383" t="str">
            <v>الرابعة</v>
          </cell>
        </row>
        <row r="2384">
          <cell r="A2384">
            <v>525281</v>
          </cell>
          <cell r="B2384" t="str">
            <v>محاسن ابوالكاس</v>
          </cell>
          <cell r="C2384" t="str">
            <v>نورالدين</v>
          </cell>
          <cell r="D2384" t="str">
            <v>مفيده</v>
          </cell>
          <cell r="E2384" t="str">
            <v>الرابعة</v>
          </cell>
        </row>
        <row r="2385">
          <cell r="A2385">
            <v>525299</v>
          </cell>
          <cell r="B2385" t="str">
            <v>مرح الحوراني</v>
          </cell>
          <cell r="C2385" t="str">
            <v>عدنان</v>
          </cell>
          <cell r="D2385" t="str">
            <v>هيام</v>
          </cell>
          <cell r="E2385" t="str">
            <v>الرابعة</v>
          </cell>
        </row>
        <row r="2386">
          <cell r="A2386">
            <v>525300</v>
          </cell>
          <cell r="B2386" t="str">
            <v>مرح الصحناوي</v>
          </cell>
          <cell r="C2386" t="str">
            <v>اكرم</v>
          </cell>
          <cell r="D2386" t="str">
            <v>منيفه</v>
          </cell>
          <cell r="E2386" t="str">
            <v>الرابعة</v>
          </cell>
        </row>
        <row r="2387">
          <cell r="A2387">
            <v>525304</v>
          </cell>
          <cell r="B2387" t="str">
            <v>مرح رنكوسي</v>
          </cell>
          <cell r="C2387" t="str">
            <v>أحمد</v>
          </cell>
          <cell r="D2387" t="str">
            <v>سعديه</v>
          </cell>
          <cell r="E2387" t="str">
            <v>الرابعة</v>
          </cell>
        </row>
        <row r="2388">
          <cell r="A2388">
            <v>525305</v>
          </cell>
          <cell r="B2388" t="str">
            <v>مرح طاهر</v>
          </cell>
          <cell r="C2388" t="str">
            <v>هيثم</v>
          </cell>
          <cell r="D2388" t="str">
            <v>ثناء</v>
          </cell>
          <cell r="E2388" t="str">
            <v>الرابعة</v>
          </cell>
        </row>
        <row r="2389">
          <cell r="A2389">
            <v>525309</v>
          </cell>
          <cell r="B2389" t="str">
            <v>مركزان غصن</v>
          </cell>
          <cell r="C2389" t="str">
            <v>درغام</v>
          </cell>
          <cell r="D2389" t="str">
            <v>نزهة</v>
          </cell>
          <cell r="E2389" t="str">
            <v>الرابعة</v>
          </cell>
        </row>
        <row r="2390">
          <cell r="A2390">
            <v>525314</v>
          </cell>
          <cell r="B2390" t="str">
            <v>مروة تمساح</v>
          </cell>
          <cell r="C2390" t="str">
            <v>عدنان</v>
          </cell>
          <cell r="D2390" t="str">
            <v>امنه</v>
          </cell>
          <cell r="E2390" t="str">
            <v>الرابعة</v>
          </cell>
        </row>
        <row r="2391">
          <cell r="A2391">
            <v>525319</v>
          </cell>
          <cell r="B2391" t="str">
            <v>مروه البره جكلي</v>
          </cell>
          <cell r="C2391" t="str">
            <v>عماد</v>
          </cell>
          <cell r="E2391" t="str">
            <v>الرابعة</v>
          </cell>
        </row>
        <row r="2392">
          <cell r="A2392">
            <v>525320</v>
          </cell>
          <cell r="B2392" t="str">
            <v>مروه الصحناوي</v>
          </cell>
          <cell r="C2392" t="str">
            <v>سلمان</v>
          </cell>
          <cell r="D2392" t="str">
            <v>صباح</v>
          </cell>
          <cell r="E2392" t="str">
            <v>الرابعة</v>
          </cell>
        </row>
        <row r="2393">
          <cell r="A2393">
            <v>525321</v>
          </cell>
          <cell r="B2393" t="str">
            <v>مروه الفرخ</v>
          </cell>
          <cell r="C2393" t="str">
            <v>منير</v>
          </cell>
          <cell r="D2393" t="str">
            <v>وفيقة</v>
          </cell>
          <cell r="E2393" t="str">
            <v>الرابعة</v>
          </cell>
        </row>
        <row r="2394">
          <cell r="A2394">
            <v>525327</v>
          </cell>
          <cell r="B2394" t="str">
            <v>مريم الازعط</v>
          </cell>
          <cell r="C2394" t="str">
            <v>محمدنبيل</v>
          </cell>
          <cell r="D2394" t="str">
            <v>مها</v>
          </cell>
          <cell r="E2394" t="str">
            <v>الرابعة</v>
          </cell>
        </row>
        <row r="2395">
          <cell r="A2395">
            <v>525331</v>
          </cell>
          <cell r="B2395" t="str">
            <v>مريم الشيخ</v>
          </cell>
          <cell r="C2395" t="str">
            <v>أديب</v>
          </cell>
          <cell r="D2395" t="str">
            <v>فاطمه</v>
          </cell>
          <cell r="E2395" t="str">
            <v>الرابعة</v>
          </cell>
        </row>
        <row r="2396">
          <cell r="A2396">
            <v>525338</v>
          </cell>
          <cell r="B2396" t="str">
            <v>مريم علي</v>
          </cell>
          <cell r="C2396" t="str">
            <v>حسام</v>
          </cell>
          <cell r="D2396" t="str">
            <v>اريج</v>
          </cell>
          <cell r="E2396" t="str">
            <v>الرابعة</v>
          </cell>
        </row>
        <row r="2397">
          <cell r="A2397">
            <v>525347</v>
          </cell>
          <cell r="B2397" t="str">
            <v>ملك عواطه</v>
          </cell>
          <cell r="C2397" t="str">
            <v>جمال</v>
          </cell>
          <cell r="D2397" t="str">
            <v>منى</v>
          </cell>
          <cell r="E2397" t="str">
            <v>الرابعة</v>
          </cell>
        </row>
        <row r="2398">
          <cell r="A2398">
            <v>525363</v>
          </cell>
          <cell r="B2398" t="str">
            <v>منال عز الدين الصغير</v>
          </cell>
          <cell r="C2398" t="str">
            <v>زهير</v>
          </cell>
          <cell r="D2398" t="str">
            <v>فاديا</v>
          </cell>
          <cell r="E2398" t="str">
            <v>الرابعة</v>
          </cell>
        </row>
        <row r="2399">
          <cell r="A2399">
            <v>525368</v>
          </cell>
          <cell r="B2399" t="str">
            <v>منور دردري</v>
          </cell>
          <cell r="C2399" t="str">
            <v>محمد رجائي</v>
          </cell>
          <cell r="E2399" t="str">
            <v>الرابعة</v>
          </cell>
        </row>
        <row r="2400">
          <cell r="A2400">
            <v>525373</v>
          </cell>
          <cell r="B2400" t="str">
            <v>منى أبو شلة</v>
          </cell>
          <cell r="C2400" t="str">
            <v>عبد الله</v>
          </cell>
          <cell r="D2400" t="str">
            <v>عذره</v>
          </cell>
          <cell r="E2400" t="str">
            <v>الرابعة</v>
          </cell>
        </row>
        <row r="2401">
          <cell r="A2401">
            <v>525378</v>
          </cell>
          <cell r="B2401" t="str">
            <v>منى كهموز</v>
          </cell>
          <cell r="C2401" t="str">
            <v>محمد</v>
          </cell>
          <cell r="D2401" t="str">
            <v>فاطمه</v>
          </cell>
          <cell r="E2401" t="str">
            <v>الرابعة</v>
          </cell>
        </row>
        <row r="2402">
          <cell r="A2402">
            <v>525382</v>
          </cell>
          <cell r="B2402" t="str">
            <v>مها الحسن</v>
          </cell>
          <cell r="C2402" t="str">
            <v>احمد</v>
          </cell>
          <cell r="D2402" t="str">
            <v>امنه</v>
          </cell>
          <cell r="E2402" t="str">
            <v>الرابعة</v>
          </cell>
        </row>
        <row r="2403">
          <cell r="A2403">
            <v>525385</v>
          </cell>
          <cell r="B2403" t="str">
            <v>مها صالح</v>
          </cell>
          <cell r="C2403" t="str">
            <v>فواز</v>
          </cell>
          <cell r="D2403" t="str">
            <v>مريم</v>
          </cell>
          <cell r="E2403" t="str">
            <v>الرابعة</v>
          </cell>
        </row>
        <row r="2404">
          <cell r="A2404">
            <v>525391</v>
          </cell>
          <cell r="B2404" t="str">
            <v>مياده قريطم</v>
          </cell>
          <cell r="C2404" t="str">
            <v>حسن</v>
          </cell>
          <cell r="D2404" t="str">
            <v>مريم</v>
          </cell>
          <cell r="E2404" t="str">
            <v>الرابعة</v>
          </cell>
        </row>
        <row r="2405">
          <cell r="A2405">
            <v>525392</v>
          </cell>
          <cell r="B2405" t="str">
            <v>ميرا الطباع</v>
          </cell>
          <cell r="C2405" t="str">
            <v>محي الدين</v>
          </cell>
          <cell r="D2405" t="str">
            <v>غنا</v>
          </cell>
          <cell r="E2405" t="str">
            <v>الرابعة</v>
          </cell>
        </row>
        <row r="2406">
          <cell r="A2406">
            <v>525405</v>
          </cell>
          <cell r="B2406" t="str">
            <v>ميساء سرحان</v>
          </cell>
          <cell r="C2406" t="str">
            <v>نزار</v>
          </cell>
          <cell r="D2406" t="str">
            <v>اميره</v>
          </cell>
          <cell r="E2406" t="str">
            <v>الرابعة</v>
          </cell>
        </row>
        <row r="2407">
          <cell r="A2407">
            <v>525409</v>
          </cell>
          <cell r="B2407" t="str">
            <v>ميسم عبدالعال</v>
          </cell>
          <cell r="C2407" t="str">
            <v>نذير</v>
          </cell>
          <cell r="D2407" t="str">
            <v>غاده</v>
          </cell>
          <cell r="E2407" t="str">
            <v>الرابعة</v>
          </cell>
        </row>
        <row r="2408">
          <cell r="A2408">
            <v>525421</v>
          </cell>
          <cell r="B2408" t="str">
            <v>نادية العمري</v>
          </cell>
          <cell r="C2408" t="str">
            <v>محمود</v>
          </cell>
          <cell r="D2408" t="str">
            <v>نصره</v>
          </cell>
          <cell r="E2408" t="str">
            <v>الرابعة</v>
          </cell>
        </row>
        <row r="2409">
          <cell r="A2409">
            <v>525425</v>
          </cell>
          <cell r="B2409" t="str">
            <v>نارمين نصر</v>
          </cell>
          <cell r="C2409" t="str">
            <v>سيطان</v>
          </cell>
          <cell r="D2409" t="str">
            <v>منيره</v>
          </cell>
          <cell r="E2409" t="str">
            <v>الرابعة</v>
          </cell>
        </row>
        <row r="2410">
          <cell r="A2410">
            <v>525460</v>
          </cell>
          <cell r="B2410" t="str">
            <v>نسرين صنديد</v>
          </cell>
          <cell r="C2410" t="str">
            <v>يوسف</v>
          </cell>
          <cell r="D2410" t="str">
            <v>زبيدة</v>
          </cell>
          <cell r="E2410" t="str">
            <v>الرابعة</v>
          </cell>
        </row>
        <row r="2411">
          <cell r="A2411">
            <v>525463</v>
          </cell>
          <cell r="B2411" t="str">
            <v>نسرين نجم الدين</v>
          </cell>
          <cell r="C2411" t="str">
            <v>محمود</v>
          </cell>
          <cell r="D2411" t="str">
            <v>سميرة</v>
          </cell>
          <cell r="E2411" t="str">
            <v>الرابعة</v>
          </cell>
        </row>
        <row r="2412">
          <cell r="A2412">
            <v>525479</v>
          </cell>
          <cell r="B2412" t="str">
            <v>نور ابوعساف</v>
          </cell>
          <cell r="C2412" t="str">
            <v>هاني</v>
          </cell>
          <cell r="D2412" t="str">
            <v>انصاف</v>
          </cell>
          <cell r="E2412" t="str">
            <v>الرابعة</v>
          </cell>
        </row>
        <row r="2413">
          <cell r="A2413">
            <v>525481</v>
          </cell>
          <cell r="B2413" t="str">
            <v>نور الحبوس</v>
          </cell>
          <cell r="C2413" t="str">
            <v>زياد</v>
          </cell>
          <cell r="D2413" t="str">
            <v>فاطمة</v>
          </cell>
          <cell r="E2413" t="str">
            <v>الرابعة</v>
          </cell>
        </row>
        <row r="2414">
          <cell r="A2414">
            <v>517741</v>
          </cell>
          <cell r="B2414" t="str">
            <v>اقبال فياض</v>
          </cell>
          <cell r="C2414" t="str">
            <v>نديم</v>
          </cell>
          <cell r="D2414" t="str">
            <v>سهيلا</v>
          </cell>
          <cell r="E2414" t="str">
            <v>الرابعة</v>
          </cell>
          <cell r="J2414" t="str">
            <v xml:space="preserve">مستنفذ </v>
          </cell>
        </row>
        <row r="2415">
          <cell r="A2415">
            <v>524189</v>
          </cell>
          <cell r="B2415" t="str">
            <v>احلام المشوط</v>
          </cell>
          <cell r="C2415" t="str">
            <v>محمد</v>
          </cell>
          <cell r="D2415" t="str">
            <v>جورجيت</v>
          </cell>
          <cell r="E2415" t="str">
            <v>الاولى</v>
          </cell>
          <cell r="J2415" t="str">
            <v xml:space="preserve">مستنفذ </v>
          </cell>
        </row>
        <row r="2416">
          <cell r="A2416">
            <v>525499</v>
          </cell>
          <cell r="B2416" t="str">
            <v>نور بركه</v>
          </cell>
          <cell r="C2416" t="str">
            <v>نواف</v>
          </cell>
          <cell r="D2416" t="str">
            <v>اقبال</v>
          </cell>
          <cell r="E2416" t="str">
            <v>الرابعة</v>
          </cell>
        </row>
        <row r="2417">
          <cell r="A2417">
            <v>525501</v>
          </cell>
          <cell r="B2417" t="str">
            <v>نور جاموس</v>
          </cell>
          <cell r="C2417" t="str">
            <v>محمد</v>
          </cell>
          <cell r="D2417" t="str">
            <v>منا</v>
          </cell>
          <cell r="E2417" t="str">
            <v>الرابعة</v>
          </cell>
        </row>
        <row r="2418">
          <cell r="A2418">
            <v>525521</v>
          </cell>
          <cell r="B2418" t="str">
            <v>نور نضر</v>
          </cell>
          <cell r="C2418" t="str">
            <v>سيف الدين</v>
          </cell>
          <cell r="D2418" t="str">
            <v>ميسون</v>
          </cell>
          <cell r="E2418" t="str">
            <v>الرابعة</v>
          </cell>
        </row>
        <row r="2419">
          <cell r="A2419">
            <v>525526</v>
          </cell>
          <cell r="B2419" t="str">
            <v>نورالهدى فضل الله</v>
          </cell>
          <cell r="C2419" t="str">
            <v>محمد</v>
          </cell>
          <cell r="D2419" t="str">
            <v>هدى</v>
          </cell>
          <cell r="E2419" t="str">
            <v>الرابعة</v>
          </cell>
        </row>
        <row r="2420">
          <cell r="A2420">
            <v>525527</v>
          </cell>
          <cell r="B2420" t="str">
            <v>نورجين بلال</v>
          </cell>
          <cell r="C2420" t="str">
            <v>محمد علي</v>
          </cell>
          <cell r="D2420" t="str">
            <v>فريده</v>
          </cell>
          <cell r="E2420" t="str">
            <v>الرابعة</v>
          </cell>
        </row>
        <row r="2421">
          <cell r="A2421">
            <v>525531</v>
          </cell>
          <cell r="B2421" t="str">
            <v>نوره عبدالله</v>
          </cell>
          <cell r="C2421" t="str">
            <v>أمين</v>
          </cell>
          <cell r="D2421" t="str">
            <v>منيره</v>
          </cell>
          <cell r="E2421" t="str">
            <v>الرابعة</v>
          </cell>
        </row>
        <row r="2422">
          <cell r="A2422">
            <v>525535</v>
          </cell>
          <cell r="B2422" t="str">
            <v>نيرمان خضره</v>
          </cell>
          <cell r="C2422" t="str">
            <v>ناجح</v>
          </cell>
          <cell r="D2422" t="str">
            <v>ندوة</v>
          </cell>
          <cell r="E2422" t="str">
            <v>الرابعة</v>
          </cell>
        </row>
        <row r="2423">
          <cell r="A2423">
            <v>525539</v>
          </cell>
          <cell r="B2423" t="str">
            <v>هاله سعادة</v>
          </cell>
          <cell r="C2423" t="str">
            <v>عدنان</v>
          </cell>
          <cell r="D2423" t="str">
            <v>ابتسام</v>
          </cell>
          <cell r="E2423" t="str">
            <v>الرابعة</v>
          </cell>
        </row>
        <row r="2424">
          <cell r="A2424">
            <v>525543</v>
          </cell>
          <cell r="B2424" t="str">
            <v>هبا خلوف</v>
          </cell>
          <cell r="C2424" t="str">
            <v>لورنس</v>
          </cell>
          <cell r="D2424" t="str">
            <v>لما</v>
          </cell>
          <cell r="E2424" t="str">
            <v>الرابعة</v>
          </cell>
        </row>
        <row r="2425">
          <cell r="A2425">
            <v>525550</v>
          </cell>
          <cell r="B2425" t="str">
            <v>هبه الخضر</v>
          </cell>
          <cell r="C2425" t="str">
            <v>عيد</v>
          </cell>
          <cell r="D2425" t="str">
            <v>مها</v>
          </cell>
          <cell r="E2425" t="str">
            <v>الرابعة</v>
          </cell>
        </row>
        <row r="2426">
          <cell r="A2426">
            <v>525566</v>
          </cell>
          <cell r="B2426" t="str">
            <v>هدى الناصر</v>
          </cell>
          <cell r="C2426" t="str">
            <v>شريف</v>
          </cell>
          <cell r="D2426" t="str">
            <v>زغيه</v>
          </cell>
          <cell r="E2426" t="str">
            <v>الرابعة</v>
          </cell>
        </row>
        <row r="2427">
          <cell r="A2427">
            <v>525568</v>
          </cell>
          <cell r="B2427" t="str">
            <v>هدى درويش</v>
          </cell>
          <cell r="C2427" t="str">
            <v>اسامة</v>
          </cell>
          <cell r="D2427" t="str">
            <v>مؤمنه</v>
          </cell>
          <cell r="E2427" t="str">
            <v>الرابعة</v>
          </cell>
        </row>
        <row r="2428">
          <cell r="A2428">
            <v>525569</v>
          </cell>
          <cell r="B2428" t="str">
            <v>هدى صالح</v>
          </cell>
          <cell r="C2428" t="str">
            <v>عبده</v>
          </cell>
          <cell r="D2428" t="str">
            <v>فاطمه</v>
          </cell>
          <cell r="E2428" t="str">
            <v>الرابعة</v>
          </cell>
        </row>
        <row r="2429">
          <cell r="A2429">
            <v>525579</v>
          </cell>
          <cell r="B2429" t="str">
            <v>هديل ذياب الرفاعي</v>
          </cell>
          <cell r="C2429" t="str">
            <v>عبدالمحسن</v>
          </cell>
          <cell r="D2429" t="str">
            <v>عائشه</v>
          </cell>
          <cell r="E2429" t="str">
            <v>الرابعة</v>
          </cell>
        </row>
        <row r="2430">
          <cell r="A2430">
            <v>525583</v>
          </cell>
          <cell r="B2430" t="str">
            <v>هديه الله تواتي</v>
          </cell>
          <cell r="C2430" t="str">
            <v>محمد</v>
          </cell>
          <cell r="D2430" t="str">
            <v>ناديا</v>
          </cell>
          <cell r="E2430" t="str">
            <v>الرابعة</v>
          </cell>
        </row>
        <row r="2431">
          <cell r="A2431">
            <v>525598</v>
          </cell>
          <cell r="B2431" t="str">
            <v>هناء أبو شامه</v>
          </cell>
          <cell r="C2431" t="str">
            <v>محمد معتز</v>
          </cell>
          <cell r="E2431" t="str">
            <v>الرابعة</v>
          </cell>
        </row>
        <row r="2432">
          <cell r="A2432">
            <v>525601</v>
          </cell>
          <cell r="B2432" t="str">
            <v>هناء الديري</v>
          </cell>
          <cell r="C2432" t="str">
            <v>محمد</v>
          </cell>
          <cell r="D2432" t="str">
            <v>وفيقة</v>
          </cell>
          <cell r="E2432" t="str">
            <v>الرابعة</v>
          </cell>
        </row>
        <row r="2433">
          <cell r="A2433">
            <v>525642</v>
          </cell>
          <cell r="B2433" t="str">
            <v>وفيقة الدكاك</v>
          </cell>
          <cell r="C2433" t="str">
            <v>غزوان</v>
          </cell>
          <cell r="E2433" t="str">
            <v>الرابعة</v>
          </cell>
        </row>
        <row r="2434">
          <cell r="A2434">
            <v>525653</v>
          </cell>
          <cell r="B2434" t="str">
            <v>ولاء عبدالرزاق</v>
          </cell>
          <cell r="C2434" t="str">
            <v>احمد</v>
          </cell>
          <cell r="D2434" t="str">
            <v>ايمان</v>
          </cell>
          <cell r="E2434" t="str">
            <v>الرابعة</v>
          </cell>
        </row>
        <row r="2435">
          <cell r="A2435">
            <v>525656</v>
          </cell>
          <cell r="B2435" t="str">
            <v>ولاء يوسف</v>
          </cell>
          <cell r="C2435" t="str">
            <v>جميل</v>
          </cell>
          <cell r="D2435" t="str">
            <v>عائشه</v>
          </cell>
          <cell r="E2435" t="str">
            <v>الرابعة</v>
          </cell>
        </row>
        <row r="2436">
          <cell r="A2436">
            <v>525671</v>
          </cell>
          <cell r="B2436" t="str">
            <v>يسرى الحماده</v>
          </cell>
          <cell r="C2436" t="str">
            <v>محمد</v>
          </cell>
          <cell r="D2436" t="str">
            <v>منيره</v>
          </cell>
          <cell r="E2436" t="str">
            <v>الرابعة</v>
          </cell>
        </row>
        <row r="2437">
          <cell r="A2437">
            <v>525687</v>
          </cell>
          <cell r="B2437" t="str">
            <v>مروى ملقط</v>
          </cell>
          <cell r="C2437" t="str">
            <v>محمد</v>
          </cell>
          <cell r="D2437" t="str">
            <v>فاطمه</v>
          </cell>
          <cell r="E2437" t="str">
            <v>الرابعة</v>
          </cell>
        </row>
        <row r="2438">
          <cell r="A2438">
            <v>525707</v>
          </cell>
          <cell r="B2438" t="str">
            <v>اسراء حليوة</v>
          </cell>
          <cell r="C2438" t="str">
            <v xml:space="preserve">محمد </v>
          </cell>
          <cell r="D2438" t="str">
            <v>نديمه</v>
          </cell>
          <cell r="E2438" t="str">
            <v>الرابعة</v>
          </cell>
        </row>
        <row r="2439">
          <cell r="A2439">
            <v>525709</v>
          </cell>
          <cell r="B2439" t="str">
            <v>اسماء ابراهيم</v>
          </cell>
          <cell r="C2439" t="str">
            <v>علي</v>
          </cell>
          <cell r="D2439" t="str">
            <v>وفيقة</v>
          </cell>
          <cell r="E2439" t="str">
            <v>الرابعة</v>
          </cell>
        </row>
        <row r="2440">
          <cell r="A2440">
            <v>525731</v>
          </cell>
          <cell r="B2440" t="str">
            <v>الهام السوادي</v>
          </cell>
          <cell r="C2440" t="str">
            <v>درويش</v>
          </cell>
          <cell r="D2440" t="str">
            <v>حفيظة</v>
          </cell>
          <cell r="E2440" t="str">
            <v>الرابعة</v>
          </cell>
        </row>
        <row r="2441">
          <cell r="A2441">
            <v>525733</v>
          </cell>
          <cell r="B2441" t="str">
            <v>اليسار محمود</v>
          </cell>
          <cell r="C2441" t="str">
            <v>عبد الغفور</v>
          </cell>
          <cell r="D2441" t="str">
            <v>فاديه</v>
          </cell>
          <cell r="E2441" t="str">
            <v>الرابعة</v>
          </cell>
        </row>
        <row r="2442">
          <cell r="A2442">
            <v>525735</v>
          </cell>
          <cell r="B2442" t="str">
            <v>امال الشرع</v>
          </cell>
          <cell r="C2442" t="str">
            <v>رياض</v>
          </cell>
          <cell r="D2442" t="str">
            <v>فايزة</v>
          </cell>
          <cell r="E2442" t="str">
            <v>الرابعة</v>
          </cell>
        </row>
        <row r="2443">
          <cell r="A2443">
            <v>525749</v>
          </cell>
          <cell r="B2443" t="str">
            <v>اناس خضير</v>
          </cell>
          <cell r="C2443" t="str">
            <v>ماهر</v>
          </cell>
          <cell r="D2443" t="str">
            <v>ربا</v>
          </cell>
          <cell r="E2443" t="str">
            <v>الرابعة</v>
          </cell>
        </row>
        <row r="2444">
          <cell r="A2444">
            <v>525750</v>
          </cell>
          <cell r="B2444" t="str">
            <v>اناس شله</v>
          </cell>
          <cell r="C2444" t="str">
            <v>احمد</v>
          </cell>
          <cell r="D2444" t="str">
            <v>وفاء</v>
          </cell>
          <cell r="E2444" t="str">
            <v>الرابعة</v>
          </cell>
        </row>
        <row r="2445">
          <cell r="A2445">
            <v>525792</v>
          </cell>
          <cell r="B2445" t="str">
            <v>بشرى جعفر</v>
          </cell>
          <cell r="C2445" t="str">
            <v xml:space="preserve">رجب </v>
          </cell>
          <cell r="D2445" t="str">
            <v>وزيرة</v>
          </cell>
          <cell r="E2445" t="str">
            <v>الرابعة</v>
          </cell>
        </row>
        <row r="2446">
          <cell r="A2446">
            <v>525795</v>
          </cell>
          <cell r="B2446" t="str">
            <v>بيان شباط</v>
          </cell>
          <cell r="C2446" t="str">
            <v>خالد</v>
          </cell>
          <cell r="D2446" t="str">
            <v>فاطمه</v>
          </cell>
          <cell r="E2446" t="str">
            <v>الرابعة</v>
          </cell>
        </row>
        <row r="2447">
          <cell r="A2447">
            <v>525798</v>
          </cell>
          <cell r="B2447" t="str">
            <v>تهاني التيناوي</v>
          </cell>
          <cell r="C2447" t="str">
            <v>محمد خير</v>
          </cell>
          <cell r="D2447" t="str">
            <v>ايمان</v>
          </cell>
          <cell r="E2447" t="str">
            <v>الرابعة</v>
          </cell>
        </row>
        <row r="2448">
          <cell r="A2448">
            <v>525801</v>
          </cell>
          <cell r="B2448" t="str">
            <v>ثروه غانم</v>
          </cell>
          <cell r="C2448" t="str">
            <v>فوزي</v>
          </cell>
          <cell r="D2448" t="str">
            <v>امينه</v>
          </cell>
          <cell r="E2448" t="str">
            <v>الرابعة</v>
          </cell>
        </row>
        <row r="2449">
          <cell r="A2449">
            <v>525815</v>
          </cell>
          <cell r="B2449" t="str">
            <v>حنان الخطيب</v>
          </cell>
          <cell r="C2449" t="str">
            <v>رأفت</v>
          </cell>
          <cell r="D2449" t="str">
            <v>امل</v>
          </cell>
          <cell r="E2449" t="str">
            <v>الرابعة</v>
          </cell>
        </row>
        <row r="2450">
          <cell r="A2450">
            <v>525816</v>
          </cell>
          <cell r="B2450" t="str">
            <v>حنان الدكاك</v>
          </cell>
          <cell r="C2450" t="str">
            <v>محمد</v>
          </cell>
          <cell r="D2450" t="str">
            <v>مطيعه</v>
          </cell>
          <cell r="E2450" t="str">
            <v>الرابعة</v>
          </cell>
        </row>
        <row r="2451">
          <cell r="A2451">
            <v>525823</v>
          </cell>
          <cell r="B2451" t="str">
            <v>خديجة احمد</v>
          </cell>
          <cell r="C2451" t="str">
            <v>عارف</v>
          </cell>
          <cell r="D2451" t="str">
            <v>فاطمه</v>
          </cell>
          <cell r="E2451" t="str">
            <v>الرابعة</v>
          </cell>
        </row>
        <row r="2452">
          <cell r="A2452">
            <v>525824</v>
          </cell>
          <cell r="B2452" t="str">
            <v>خلود وهب</v>
          </cell>
          <cell r="C2452" t="str">
            <v>شكيب</v>
          </cell>
          <cell r="D2452" t="str">
            <v>يسيره</v>
          </cell>
          <cell r="E2452" t="str">
            <v>الرابعة</v>
          </cell>
        </row>
        <row r="2453">
          <cell r="A2453">
            <v>525825</v>
          </cell>
          <cell r="B2453" t="str">
            <v>دارين محسنه</v>
          </cell>
          <cell r="C2453" t="str">
            <v>مصطفى</v>
          </cell>
          <cell r="D2453" t="str">
            <v>صباح</v>
          </cell>
          <cell r="E2453" t="str">
            <v>الرابعة</v>
          </cell>
        </row>
        <row r="2454">
          <cell r="A2454">
            <v>525827</v>
          </cell>
          <cell r="B2454" t="str">
            <v>داليا الزهنان</v>
          </cell>
          <cell r="C2454" t="str">
            <v>شحادة</v>
          </cell>
          <cell r="D2454" t="str">
            <v>دلال</v>
          </cell>
          <cell r="E2454" t="str">
            <v>الرابعة</v>
          </cell>
        </row>
        <row r="2455">
          <cell r="A2455">
            <v>525835</v>
          </cell>
          <cell r="B2455" t="str">
            <v>دعاء خراط</v>
          </cell>
          <cell r="C2455" t="str">
            <v>محمد عادل</v>
          </cell>
          <cell r="D2455" t="str">
            <v>فاتن</v>
          </cell>
          <cell r="E2455" t="str">
            <v>الرابعة</v>
          </cell>
        </row>
        <row r="2456">
          <cell r="A2456">
            <v>525838</v>
          </cell>
          <cell r="B2456" t="str">
            <v>دنيا القزاز</v>
          </cell>
          <cell r="C2456" t="str">
            <v>حسين</v>
          </cell>
          <cell r="D2456" t="str">
            <v>رزان</v>
          </cell>
          <cell r="E2456" t="str">
            <v>الرابعة</v>
          </cell>
        </row>
        <row r="2457">
          <cell r="A2457">
            <v>525841</v>
          </cell>
          <cell r="B2457" t="str">
            <v>ديانا الطويل</v>
          </cell>
          <cell r="C2457" t="str">
            <v>انور</v>
          </cell>
          <cell r="D2457" t="str">
            <v>سلوى</v>
          </cell>
          <cell r="E2457" t="str">
            <v>الرابعة</v>
          </cell>
        </row>
        <row r="2458">
          <cell r="A2458">
            <v>525843</v>
          </cell>
          <cell r="B2458" t="str">
            <v>ديما عموره</v>
          </cell>
          <cell r="C2458" t="str">
            <v>زياد</v>
          </cell>
          <cell r="D2458" t="str">
            <v>عفاف</v>
          </cell>
          <cell r="E2458" t="str">
            <v>الرابعة</v>
          </cell>
        </row>
        <row r="2459">
          <cell r="A2459">
            <v>525852</v>
          </cell>
          <cell r="B2459" t="str">
            <v>راما خضره</v>
          </cell>
          <cell r="C2459" t="str">
            <v>ناجح</v>
          </cell>
          <cell r="D2459" t="str">
            <v>ندوه</v>
          </cell>
          <cell r="E2459" t="str">
            <v>الرابعة</v>
          </cell>
        </row>
        <row r="2460">
          <cell r="A2460">
            <v>525855</v>
          </cell>
          <cell r="B2460" t="str">
            <v>راما عبد الغني</v>
          </cell>
          <cell r="C2460" t="str">
            <v>ميسر</v>
          </cell>
          <cell r="D2460" t="str">
            <v>ربا</v>
          </cell>
          <cell r="E2460" t="str">
            <v>الرابعة</v>
          </cell>
        </row>
        <row r="2461">
          <cell r="A2461">
            <v>525858</v>
          </cell>
          <cell r="B2461" t="str">
            <v>راما ونيس</v>
          </cell>
          <cell r="C2461" t="str">
            <v>زهير</v>
          </cell>
          <cell r="D2461" t="str">
            <v>جمانة</v>
          </cell>
          <cell r="E2461" t="str">
            <v>الرابعة</v>
          </cell>
        </row>
        <row r="2462">
          <cell r="A2462">
            <v>525866</v>
          </cell>
          <cell r="B2462" t="str">
            <v>ربا المصطفى</v>
          </cell>
          <cell r="C2462" t="str">
            <v>ابراهيم</v>
          </cell>
          <cell r="D2462" t="str">
            <v>وضحه</v>
          </cell>
          <cell r="E2462" t="str">
            <v>الرابعة</v>
          </cell>
        </row>
        <row r="2463">
          <cell r="A2463">
            <v>525868</v>
          </cell>
          <cell r="B2463" t="str">
            <v>ربا كنعان</v>
          </cell>
          <cell r="C2463" t="str">
            <v>احمد</v>
          </cell>
          <cell r="D2463" t="str">
            <v>صبحه</v>
          </cell>
          <cell r="E2463" t="str">
            <v>الرابعة</v>
          </cell>
        </row>
        <row r="2464">
          <cell r="A2464">
            <v>525869</v>
          </cell>
          <cell r="B2464" t="str">
            <v>ربى الخطيب</v>
          </cell>
          <cell r="C2464" t="str">
            <v>وليد</v>
          </cell>
          <cell r="D2464" t="str">
            <v>نور الهدى</v>
          </cell>
          <cell r="E2464" t="str">
            <v>الرابعة</v>
          </cell>
        </row>
        <row r="2465">
          <cell r="A2465">
            <v>525874</v>
          </cell>
          <cell r="B2465" t="str">
            <v>رتيبه الوادي</v>
          </cell>
          <cell r="C2465" t="str">
            <v>عطيه</v>
          </cell>
          <cell r="D2465" t="str">
            <v>خديجه</v>
          </cell>
          <cell r="E2465" t="str">
            <v>الرابعة</v>
          </cell>
        </row>
        <row r="2466">
          <cell r="A2466">
            <v>525875</v>
          </cell>
          <cell r="B2466" t="str">
            <v>رزان ابو هايله</v>
          </cell>
          <cell r="C2466" t="str">
            <v>محمد خير</v>
          </cell>
          <cell r="D2466" t="str">
            <v>زينب</v>
          </cell>
          <cell r="E2466" t="str">
            <v>الرابعة</v>
          </cell>
        </row>
        <row r="2467">
          <cell r="A2467">
            <v>525876</v>
          </cell>
          <cell r="B2467" t="str">
            <v>رزان الكردي</v>
          </cell>
          <cell r="C2467" t="str">
            <v>محمد نذير</v>
          </cell>
          <cell r="D2467" t="str">
            <v>منا</v>
          </cell>
          <cell r="E2467" t="str">
            <v>الرابعة</v>
          </cell>
        </row>
        <row r="2468">
          <cell r="A2468">
            <v>525879</v>
          </cell>
          <cell r="B2468" t="str">
            <v>رزان عثمان</v>
          </cell>
          <cell r="C2468" t="str">
            <v>سامي</v>
          </cell>
          <cell r="D2468" t="str">
            <v>فاهره</v>
          </cell>
          <cell r="E2468" t="str">
            <v>الرابعة</v>
          </cell>
        </row>
        <row r="2469">
          <cell r="A2469">
            <v>525888</v>
          </cell>
          <cell r="B2469" t="str">
            <v>رشا قنبر</v>
          </cell>
          <cell r="C2469" t="str">
            <v>عبداللطيف</v>
          </cell>
          <cell r="D2469" t="str">
            <v>سوسن</v>
          </cell>
          <cell r="E2469" t="str">
            <v>الرابعة</v>
          </cell>
        </row>
        <row r="2470">
          <cell r="A2470">
            <v>525889</v>
          </cell>
          <cell r="B2470" t="str">
            <v>رشا وهبي</v>
          </cell>
          <cell r="C2470" t="str">
            <v>محمد</v>
          </cell>
          <cell r="D2470" t="str">
            <v>اميرا</v>
          </cell>
          <cell r="E2470" t="str">
            <v>الرابعة</v>
          </cell>
        </row>
        <row r="2471">
          <cell r="A2471">
            <v>525893</v>
          </cell>
          <cell r="B2471" t="str">
            <v>رغده مريمقول</v>
          </cell>
          <cell r="C2471" t="str">
            <v>نجدت</v>
          </cell>
          <cell r="D2471" t="str">
            <v>حياه</v>
          </cell>
          <cell r="E2471" t="str">
            <v>الرابعة</v>
          </cell>
        </row>
        <row r="2472">
          <cell r="A2472">
            <v>525895</v>
          </cell>
          <cell r="B2472" t="str">
            <v>رقيه محمد</v>
          </cell>
          <cell r="C2472" t="str">
            <v>محمد</v>
          </cell>
          <cell r="D2472" t="str">
            <v>حنان</v>
          </cell>
          <cell r="E2472" t="str">
            <v>الرابعة</v>
          </cell>
        </row>
        <row r="2473">
          <cell r="A2473">
            <v>525906</v>
          </cell>
          <cell r="B2473" t="str">
            <v>رنيم الطرح</v>
          </cell>
          <cell r="C2473" t="str">
            <v>محمد حسن</v>
          </cell>
          <cell r="D2473" t="str">
            <v>ريم</v>
          </cell>
          <cell r="E2473" t="str">
            <v>الرابعة</v>
          </cell>
        </row>
        <row r="2474">
          <cell r="A2474">
            <v>525908</v>
          </cell>
          <cell r="B2474" t="str">
            <v>رهام البكور</v>
          </cell>
          <cell r="C2474" t="str">
            <v>أحمد</v>
          </cell>
          <cell r="D2474" t="str">
            <v>نهله</v>
          </cell>
          <cell r="E2474" t="str">
            <v>الرابعة</v>
          </cell>
        </row>
        <row r="2475">
          <cell r="A2475">
            <v>525913</v>
          </cell>
          <cell r="B2475" t="str">
            <v>رهف القاسم</v>
          </cell>
          <cell r="C2475" t="str">
            <v>مصطفى</v>
          </cell>
          <cell r="D2475" t="str">
            <v>نوال</v>
          </cell>
          <cell r="E2475" t="str">
            <v>الرابعة</v>
          </cell>
        </row>
        <row r="2476">
          <cell r="A2476">
            <v>525918</v>
          </cell>
          <cell r="B2476" t="str">
            <v>روابي البكر</v>
          </cell>
          <cell r="C2476" t="str">
            <v>احمد</v>
          </cell>
          <cell r="D2476" t="str">
            <v>رسميه</v>
          </cell>
          <cell r="E2476" t="str">
            <v>الرابعة</v>
          </cell>
        </row>
        <row r="2477">
          <cell r="A2477">
            <v>525922</v>
          </cell>
          <cell r="B2477" t="str">
            <v>روان جعفر</v>
          </cell>
          <cell r="C2477" t="str">
            <v>شفيق</v>
          </cell>
          <cell r="D2477" t="str">
            <v>حرقه</v>
          </cell>
          <cell r="E2477" t="str">
            <v>الرابعة</v>
          </cell>
        </row>
        <row r="2478">
          <cell r="A2478">
            <v>525938</v>
          </cell>
          <cell r="B2478" t="str">
            <v>ريم الحبيب</v>
          </cell>
          <cell r="C2478" t="str">
            <v>احمد</v>
          </cell>
          <cell r="D2478" t="str">
            <v>شاديه</v>
          </cell>
          <cell r="E2478" t="str">
            <v>الرابعة</v>
          </cell>
        </row>
        <row r="2479">
          <cell r="A2479">
            <v>525947</v>
          </cell>
          <cell r="B2479" t="str">
            <v>ريما صوفان</v>
          </cell>
          <cell r="C2479" t="str">
            <v>ايمن</v>
          </cell>
          <cell r="D2479" t="str">
            <v>رويدا</v>
          </cell>
          <cell r="E2479" t="str">
            <v>الرابعة</v>
          </cell>
        </row>
        <row r="2480">
          <cell r="A2480">
            <v>525949</v>
          </cell>
          <cell r="B2480" t="str">
            <v>زين الراس</v>
          </cell>
          <cell r="C2480" t="str">
            <v>محمد ديب</v>
          </cell>
          <cell r="D2480" t="str">
            <v>حكيمه</v>
          </cell>
          <cell r="E2480" t="str">
            <v>الرابعة</v>
          </cell>
        </row>
        <row r="2481">
          <cell r="A2481">
            <v>525956</v>
          </cell>
          <cell r="B2481" t="str">
            <v>سحر الحسن</v>
          </cell>
          <cell r="C2481" t="str">
            <v>مرعي</v>
          </cell>
          <cell r="D2481" t="str">
            <v>فايزة</v>
          </cell>
          <cell r="E2481" t="str">
            <v>الرابعة</v>
          </cell>
        </row>
        <row r="2482">
          <cell r="A2482">
            <v>525963</v>
          </cell>
          <cell r="B2482" t="str">
            <v>سلام باكير</v>
          </cell>
          <cell r="C2482" t="str">
            <v>احمد</v>
          </cell>
          <cell r="D2482" t="str">
            <v>خديجه</v>
          </cell>
          <cell r="E2482" t="str">
            <v>الرابعة</v>
          </cell>
        </row>
        <row r="2483">
          <cell r="A2483">
            <v>525966</v>
          </cell>
          <cell r="B2483" t="str">
            <v>سلمى البصار</v>
          </cell>
          <cell r="C2483" t="str">
            <v>سعيد</v>
          </cell>
          <cell r="D2483" t="str">
            <v>علا</v>
          </cell>
          <cell r="E2483" t="str">
            <v>الرابعة</v>
          </cell>
        </row>
        <row r="2484">
          <cell r="A2484">
            <v>525970</v>
          </cell>
          <cell r="B2484" t="str">
            <v>سمر الرفاعي</v>
          </cell>
          <cell r="C2484" t="str">
            <v>عبد الله</v>
          </cell>
          <cell r="D2484" t="str">
            <v>عربيه</v>
          </cell>
          <cell r="E2484" t="str">
            <v>الرابعة</v>
          </cell>
        </row>
        <row r="2485">
          <cell r="A2485">
            <v>525971</v>
          </cell>
          <cell r="B2485" t="str">
            <v>سمر العلوش</v>
          </cell>
          <cell r="C2485" t="str">
            <v>حامد</v>
          </cell>
          <cell r="D2485" t="str">
            <v>مجيدة</v>
          </cell>
          <cell r="E2485" t="str">
            <v>الرابعة</v>
          </cell>
        </row>
        <row r="2486">
          <cell r="A2486">
            <v>525978</v>
          </cell>
          <cell r="B2486" t="str">
            <v>سناء ديوب</v>
          </cell>
          <cell r="C2486" t="str">
            <v>احمد</v>
          </cell>
          <cell r="D2486" t="str">
            <v>ام علي</v>
          </cell>
          <cell r="E2486" t="str">
            <v>الرابعة</v>
          </cell>
        </row>
        <row r="2487">
          <cell r="A2487">
            <v>525979</v>
          </cell>
          <cell r="B2487" t="str">
            <v>سناء طعمه</v>
          </cell>
          <cell r="C2487" t="str">
            <v>ابراهيم</v>
          </cell>
          <cell r="D2487" t="str">
            <v>نظيره</v>
          </cell>
          <cell r="E2487" t="str">
            <v>الرابعة</v>
          </cell>
        </row>
        <row r="2488">
          <cell r="A2488">
            <v>525984</v>
          </cell>
          <cell r="B2488" t="str">
            <v>سهى جمعة</v>
          </cell>
          <cell r="C2488" t="str">
            <v>محمد فواز</v>
          </cell>
          <cell r="D2488" t="str">
            <v>رجاء</v>
          </cell>
          <cell r="E2488" t="str">
            <v>الرابعة</v>
          </cell>
        </row>
        <row r="2489">
          <cell r="A2489">
            <v>525989</v>
          </cell>
          <cell r="B2489" t="str">
            <v>سونيا حمود</v>
          </cell>
          <cell r="C2489" t="str">
            <v>جمال</v>
          </cell>
          <cell r="D2489" t="str">
            <v>لطيفه</v>
          </cell>
          <cell r="E2489" t="str">
            <v>الرابعة</v>
          </cell>
        </row>
        <row r="2490">
          <cell r="A2490">
            <v>525995</v>
          </cell>
          <cell r="B2490" t="str">
            <v>شذى بسيكي</v>
          </cell>
          <cell r="C2490" t="str">
            <v>عبدو</v>
          </cell>
          <cell r="D2490" t="str">
            <v>ثناء</v>
          </cell>
          <cell r="E2490" t="str">
            <v>الرابعة</v>
          </cell>
        </row>
        <row r="2491">
          <cell r="A2491">
            <v>526007</v>
          </cell>
          <cell r="B2491" t="str">
            <v>صباح عبد الحي</v>
          </cell>
          <cell r="C2491" t="str">
            <v>عبد القادر</v>
          </cell>
          <cell r="D2491" t="str">
            <v>مريم</v>
          </cell>
          <cell r="E2491" t="str">
            <v>الرابعة</v>
          </cell>
        </row>
        <row r="2492">
          <cell r="A2492">
            <v>526012</v>
          </cell>
          <cell r="B2492" t="str">
            <v>صفاء الجاموس</v>
          </cell>
          <cell r="C2492" t="str">
            <v>وليد</v>
          </cell>
          <cell r="D2492" t="str">
            <v>عواطف</v>
          </cell>
          <cell r="E2492" t="str">
            <v>الرابعة</v>
          </cell>
        </row>
        <row r="2493">
          <cell r="A2493">
            <v>526015</v>
          </cell>
          <cell r="B2493" t="str">
            <v>ضحى سباهية</v>
          </cell>
          <cell r="C2493" t="str">
            <v>عبد السلام</v>
          </cell>
          <cell r="D2493" t="str">
            <v>بديعه</v>
          </cell>
          <cell r="E2493" t="str">
            <v>الرابعة</v>
          </cell>
        </row>
        <row r="2494">
          <cell r="A2494">
            <v>526023</v>
          </cell>
          <cell r="B2494" t="str">
            <v>عاليه الطرابيشي</v>
          </cell>
          <cell r="C2494" t="str">
            <v>مطاع</v>
          </cell>
          <cell r="D2494" t="str">
            <v>صباحه</v>
          </cell>
          <cell r="E2494" t="str">
            <v>الرابعة</v>
          </cell>
        </row>
        <row r="2495">
          <cell r="A2495">
            <v>526038</v>
          </cell>
          <cell r="B2495" t="str">
            <v>عبير مندو</v>
          </cell>
          <cell r="C2495" t="str">
            <v>علي</v>
          </cell>
          <cell r="D2495" t="str">
            <v>ديبه</v>
          </cell>
          <cell r="E2495" t="str">
            <v>الرابعة</v>
          </cell>
        </row>
        <row r="2496">
          <cell r="A2496">
            <v>526041</v>
          </cell>
          <cell r="B2496" t="str">
            <v>عزه احمد</v>
          </cell>
          <cell r="C2496" t="str">
            <v>سويد</v>
          </cell>
          <cell r="D2496" t="str">
            <v>سجيره</v>
          </cell>
          <cell r="E2496" t="str">
            <v>الرابعة</v>
          </cell>
        </row>
        <row r="2497">
          <cell r="A2497">
            <v>526043</v>
          </cell>
          <cell r="B2497" t="str">
            <v>علا ابراهيم</v>
          </cell>
          <cell r="C2497" t="str">
            <v>طالب</v>
          </cell>
          <cell r="D2497" t="str">
            <v>سحر</v>
          </cell>
          <cell r="E2497" t="str">
            <v>الرابعة</v>
          </cell>
        </row>
        <row r="2498">
          <cell r="A2498">
            <v>526048</v>
          </cell>
          <cell r="B2498" t="str">
            <v>علمية ابو اسعد</v>
          </cell>
          <cell r="C2498" t="str">
            <v>محمد</v>
          </cell>
          <cell r="D2498" t="str">
            <v>بهاء</v>
          </cell>
          <cell r="E2498" t="str">
            <v>الرابعة</v>
          </cell>
        </row>
        <row r="2499">
          <cell r="A2499">
            <v>526065</v>
          </cell>
          <cell r="B2499" t="str">
            <v>فاتن الخضراوي</v>
          </cell>
          <cell r="C2499" t="str">
            <v>عدنان</v>
          </cell>
          <cell r="D2499" t="str">
            <v>سعاد</v>
          </cell>
          <cell r="E2499" t="str">
            <v>الرابعة</v>
          </cell>
        </row>
        <row r="2500">
          <cell r="A2500">
            <v>526067</v>
          </cell>
          <cell r="B2500" t="str">
            <v>فاتن زاهد</v>
          </cell>
          <cell r="C2500" t="str">
            <v>محمد علي</v>
          </cell>
          <cell r="D2500" t="str">
            <v>حنان</v>
          </cell>
          <cell r="E2500" t="str">
            <v>الرابعة</v>
          </cell>
        </row>
        <row r="2501">
          <cell r="A2501">
            <v>526070</v>
          </cell>
          <cell r="B2501" t="str">
            <v>فاتن فلحوط</v>
          </cell>
          <cell r="C2501" t="str">
            <v>فؤاد</v>
          </cell>
          <cell r="D2501" t="str">
            <v>هنيه</v>
          </cell>
          <cell r="E2501" t="str">
            <v>الرابعة</v>
          </cell>
        </row>
        <row r="2502">
          <cell r="A2502">
            <v>526085</v>
          </cell>
          <cell r="B2502" t="str">
            <v>فاطمه الحو</v>
          </cell>
          <cell r="C2502" t="str">
            <v>خليل</v>
          </cell>
          <cell r="D2502" t="str">
            <v>وضحه</v>
          </cell>
          <cell r="E2502" t="str">
            <v>الرابعة</v>
          </cell>
        </row>
        <row r="2503">
          <cell r="A2503">
            <v>526087</v>
          </cell>
          <cell r="B2503" t="str">
            <v>فاطمه الشعباني</v>
          </cell>
          <cell r="C2503" t="str">
            <v>محمد</v>
          </cell>
          <cell r="D2503" t="str">
            <v>سميره</v>
          </cell>
          <cell r="E2503" t="str">
            <v>الرابعة</v>
          </cell>
        </row>
        <row r="2504">
          <cell r="A2504">
            <v>526096</v>
          </cell>
          <cell r="B2504" t="str">
            <v>فداء ميهوب</v>
          </cell>
          <cell r="C2504" t="str">
            <v>محمد</v>
          </cell>
          <cell r="D2504" t="str">
            <v>بديعه</v>
          </cell>
          <cell r="E2504" t="str">
            <v>الرابعة</v>
          </cell>
        </row>
        <row r="2505">
          <cell r="A2505">
            <v>526107</v>
          </cell>
          <cell r="B2505" t="str">
            <v>كروان عثمان</v>
          </cell>
          <cell r="C2505" t="str">
            <v>عبد الرحيم</v>
          </cell>
          <cell r="D2505" t="str">
            <v>سميره</v>
          </cell>
          <cell r="E2505" t="str">
            <v>الرابعة</v>
          </cell>
        </row>
        <row r="2506">
          <cell r="A2506">
            <v>526108</v>
          </cell>
          <cell r="B2506" t="str">
            <v>كنده رحمه</v>
          </cell>
          <cell r="C2506" t="str">
            <v>احمدزياد</v>
          </cell>
          <cell r="D2506" t="str">
            <v>دولت</v>
          </cell>
          <cell r="E2506" t="str">
            <v>الرابعة</v>
          </cell>
        </row>
        <row r="2507">
          <cell r="A2507">
            <v>526120</v>
          </cell>
          <cell r="B2507" t="str">
            <v>ليلى ابو رقطي</v>
          </cell>
          <cell r="C2507" t="str">
            <v>عبد المالك</v>
          </cell>
          <cell r="D2507" t="str">
            <v>فاطمه</v>
          </cell>
          <cell r="E2507" t="str">
            <v>الرابعة</v>
          </cell>
        </row>
        <row r="2508">
          <cell r="A2508">
            <v>526121</v>
          </cell>
          <cell r="B2508" t="str">
            <v>ليلى الاسدي</v>
          </cell>
          <cell r="C2508" t="str">
            <v>غاندي</v>
          </cell>
          <cell r="D2508" t="str">
            <v>دلال</v>
          </cell>
          <cell r="E2508" t="str">
            <v>الرابعة</v>
          </cell>
        </row>
        <row r="2509">
          <cell r="A2509">
            <v>526123</v>
          </cell>
          <cell r="B2509" t="str">
            <v>لينا حمدان</v>
          </cell>
          <cell r="C2509" t="str">
            <v>عزالدين</v>
          </cell>
          <cell r="D2509" t="str">
            <v>ريا</v>
          </cell>
          <cell r="E2509" t="str">
            <v>الرابعة</v>
          </cell>
        </row>
        <row r="2510">
          <cell r="A2510">
            <v>526136</v>
          </cell>
          <cell r="B2510" t="str">
            <v>مرام عبيد</v>
          </cell>
          <cell r="C2510" t="str">
            <v>مهدي</v>
          </cell>
          <cell r="D2510" t="str">
            <v>مها</v>
          </cell>
          <cell r="E2510" t="str">
            <v>الرابعة</v>
          </cell>
        </row>
        <row r="2511">
          <cell r="A2511">
            <v>526141</v>
          </cell>
          <cell r="B2511" t="str">
            <v>مرح جبل</v>
          </cell>
          <cell r="C2511" t="str">
            <v>حسين</v>
          </cell>
          <cell r="D2511" t="str">
            <v>ميسون</v>
          </cell>
          <cell r="E2511" t="str">
            <v>الرابعة</v>
          </cell>
        </row>
        <row r="2512">
          <cell r="A2512">
            <v>526144</v>
          </cell>
          <cell r="B2512" t="str">
            <v>مرح كيوان</v>
          </cell>
          <cell r="C2512" t="str">
            <v>صالح</v>
          </cell>
          <cell r="D2512" t="str">
            <v>منى</v>
          </cell>
          <cell r="E2512" t="str">
            <v>الرابعة</v>
          </cell>
        </row>
        <row r="2513">
          <cell r="A2513">
            <v>526154</v>
          </cell>
          <cell r="B2513" t="str">
            <v>مروه صبحه</v>
          </cell>
          <cell r="C2513" t="str">
            <v>عبد الحكيم</v>
          </cell>
          <cell r="D2513" t="str">
            <v>نهله</v>
          </cell>
          <cell r="E2513" t="str">
            <v>الرابعة</v>
          </cell>
        </row>
        <row r="2514">
          <cell r="A2514">
            <v>526171</v>
          </cell>
          <cell r="B2514" t="str">
            <v>ملك حموده</v>
          </cell>
          <cell r="C2514" t="str">
            <v>عدنان</v>
          </cell>
          <cell r="D2514" t="str">
            <v>بهيره</v>
          </cell>
          <cell r="E2514" t="str">
            <v>الرابعة</v>
          </cell>
        </row>
        <row r="2515">
          <cell r="A2515">
            <v>526173</v>
          </cell>
          <cell r="B2515" t="str">
            <v>ملك ناعم</v>
          </cell>
          <cell r="C2515" t="str">
            <v>علي</v>
          </cell>
          <cell r="D2515" t="str">
            <v>سميحه</v>
          </cell>
          <cell r="E2515" t="str">
            <v>الرابعة</v>
          </cell>
        </row>
        <row r="2516">
          <cell r="A2516">
            <v>526175</v>
          </cell>
          <cell r="B2516" t="str">
            <v>منال ابو عيشه</v>
          </cell>
          <cell r="C2516" t="str">
            <v>عبد الرزاق</v>
          </cell>
          <cell r="D2516" t="str">
            <v>امينه</v>
          </cell>
          <cell r="E2516" t="str">
            <v>الرابعة</v>
          </cell>
        </row>
        <row r="2517">
          <cell r="A2517">
            <v>526179</v>
          </cell>
          <cell r="B2517" t="str">
            <v>منال الوناس</v>
          </cell>
          <cell r="C2517" t="str">
            <v>محمد</v>
          </cell>
          <cell r="D2517" t="str">
            <v>هلاله</v>
          </cell>
          <cell r="E2517" t="str">
            <v>الرابعة</v>
          </cell>
        </row>
        <row r="2518">
          <cell r="A2518">
            <v>526181</v>
          </cell>
          <cell r="B2518" t="str">
            <v>منال توتنجي</v>
          </cell>
          <cell r="C2518" t="str">
            <v>هاني</v>
          </cell>
          <cell r="D2518" t="str">
            <v>ماجدة</v>
          </cell>
          <cell r="E2518" t="str">
            <v>الرابعة</v>
          </cell>
        </row>
        <row r="2519">
          <cell r="A2519">
            <v>526184</v>
          </cell>
          <cell r="B2519" t="str">
            <v>منال فرحات</v>
          </cell>
          <cell r="C2519" t="str">
            <v>اسماعيل</v>
          </cell>
          <cell r="D2519" t="str">
            <v>فريال</v>
          </cell>
          <cell r="E2519" t="str">
            <v>الرابعة</v>
          </cell>
        </row>
        <row r="2520">
          <cell r="A2520">
            <v>526188</v>
          </cell>
          <cell r="B2520" t="str">
            <v>منى فرحات</v>
          </cell>
          <cell r="C2520" t="str">
            <v>اسماعيل</v>
          </cell>
          <cell r="D2520" t="str">
            <v>فريال</v>
          </cell>
          <cell r="E2520" t="str">
            <v>الرابعة</v>
          </cell>
        </row>
        <row r="2521">
          <cell r="A2521">
            <v>526192</v>
          </cell>
          <cell r="B2521" t="str">
            <v>مها يوسف</v>
          </cell>
          <cell r="C2521" t="str">
            <v>زهير</v>
          </cell>
          <cell r="D2521" t="str">
            <v>براء</v>
          </cell>
          <cell r="E2521" t="str">
            <v>الرابعة</v>
          </cell>
        </row>
        <row r="2522">
          <cell r="A2522">
            <v>526198</v>
          </cell>
          <cell r="B2522" t="str">
            <v>ميساء الحوري</v>
          </cell>
          <cell r="C2522" t="str">
            <v>نعمان</v>
          </cell>
          <cell r="D2522" t="str">
            <v>عفاف</v>
          </cell>
          <cell r="E2522" t="str">
            <v>الرابعة</v>
          </cell>
        </row>
        <row r="2523">
          <cell r="A2523">
            <v>526199</v>
          </cell>
          <cell r="B2523" t="str">
            <v>ميساء الشلبي</v>
          </cell>
          <cell r="C2523" t="str">
            <v>محمد صلاح</v>
          </cell>
          <cell r="D2523" t="str">
            <v>انعام</v>
          </cell>
          <cell r="E2523" t="str">
            <v>الرابعة</v>
          </cell>
        </row>
        <row r="2524">
          <cell r="A2524">
            <v>526202</v>
          </cell>
          <cell r="B2524" t="str">
            <v>ميسون عبد الرزاق</v>
          </cell>
          <cell r="C2524" t="str">
            <v>محمود</v>
          </cell>
          <cell r="D2524" t="str">
            <v>أسميه</v>
          </cell>
          <cell r="E2524" t="str">
            <v>الرابعة</v>
          </cell>
        </row>
        <row r="2525">
          <cell r="A2525">
            <v>526203</v>
          </cell>
          <cell r="B2525" t="str">
            <v>ميناس العفيف</v>
          </cell>
          <cell r="C2525" t="str">
            <v>منير</v>
          </cell>
          <cell r="D2525" t="str">
            <v>سناء</v>
          </cell>
          <cell r="E2525" t="str">
            <v>الرابعة</v>
          </cell>
        </row>
        <row r="2526">
          <cell r="A2526">
            <v>526205</v>
          </cell>
          <cell r="B2526" t="str">
            <v>نائله جمعه</v>
          </cell>
          <cell r="C2526" t="str">
            <v>حمزه</v>
          </cell>
          <cell r="D2526" t="str">
            <v>بديعه</v>
          </cell>
          <cell r="E2526" t="str">
            <v>الرابعة</v>
          </cell>
        </row>
        <row r="2527">
          <cell r="A2527">
            <v>526211</v>
          </cell>
          <cell r="B2527" t="str">
            <v>نبيله بكرو</v>
          </cell>
          <cell r="C2527" t="str">
            <v>توفيق</v>
          </cell>
          <cell r="D2527" t="str">
            <v>سعدا</v>
          </cell>
          <cell r="E2527" t="str">
            <v>الرابعة</v>
          </cell>
        </row>
        <row r="2528">
          <cell r="A2528">
            <v>526213</v>
          </cell>
          <cell r="B2528" t="str">
            <v>نجاح السالم</v>
          </cell>
          <cell r="C2528" t="str">
            <v>سعيد</v>
          </cell>
          <cell r="D2528" t="str">
            <v>ديبه</v>
          </cell>
          <cell r="E2528" t="str">
            <v>الرابعة</v>
          </cell>
        </row>
        <row r="2529">
          <cell r="A2529">
            <v>526256</v>
          </cell>
          <cell r="B2529" t="str">
            <v>نيرمين المزنه</v>
          </cell>
          <cell r="C2529" t="str">
            <v>أحمد</v>
          </cell>
          <cell r="D2529" t="str">
            <v>ريمه</v>
          </cell>
          <cell r="E2529" t="str">
            <v>الرابعة</v>
          </cell>
        </row>
        <row r="2530">
          <cell r="A2530">
            <v>526258</v>
          </cell>
          <cell r="B2530" t="str">
            <v>نيروز عوض</v>
          </cell>
          <cell r="C2530" t="str">
            <v>جاسم</v>
          </cell>
          <cell r="D2530" t="str">
            <v>صباح</v>
          </cell>
          <cell r="E2530" t="str">
            <v>الرابعة</v>
          </cell>
        </row>
        <row r="2531">
          <cell r="A2531">
            <v>526263</v>
          </cell>
          <cell r="B2531" t="str">
            <v>هادية بحري</v>
          </cell>
          <cell r="C2531" t="str">
            <v>فايز</v>
          </cell>
          <cell r="D2531" t="str">
            <v>هدى</v>
          </cell>
          <cell r="E2531" t="str">
            <v>الرابعة</v>
          </cell>
        </row>
        <row r="2532">
          <cell r="A2532">
            <v>526265</v>
          </cell>
          <cell r="B2532" t="str">
            <v>هازار ابراهيم</v>
          </cell>
          <cell r="C2532" t="str">
            <v>محمود</v>
          </cell>
          <cell r="D2532" t="str">
            <v>رئيفه</v>
          </cell>
          <cell r="E2532" t="str">
            <v>الرابعة</v>
          </cell>
        </row>
        <row r="2533">
          <cell r="A2533">
            <v>526286</v>
          </cell>
          <cell r="B2533" t="str">
            <v>هدى العابر</v>
          </cell>
          <cell r="C2533" t="str">
            <v>كويدر</v>
          </cell>
          <cell r="D2533" t="str">
            <v>خالصه</v>
          </cell>
          <cell r="E2533" t="str">
            <v>الرابعة</v>
          </cell>
        </row>
        <row r="2534">
          <cell r="A2534">
            <v>526297</v>
          </cell>
          <cell r="B2534" t="str">
            <v>هناء خليل</v>
          </cell>
          <cell r="C2534" t="str">
            <v xml:space="preserve">عمر </v>
          </cell>
          <cell r="D2534" t="str">
            <v>سحر</v>
          </cell>
          <cell r="E2534" t="str">
            <v>الرابعة</v>
          </cell>
        </row>
        <row r="2535">
          <cell r="A2535">
            <v>526302</v>
          </cell>
          <cell r="B2535" t="str">
            <v>هيلانه مقلد</v>
          </cell>
          <cell r="C2535" t="str">
            <v>محمد</v>
          </cell>
          <cell r="D2535" t="str">
            <v>سمر</v>
          </cell>
          <cell r="E2535" t="str">
            <v>الرابعة</v>
          </cell>
        </row>
        <row r="2536">
          <cell r="A2536">
            <v>526304</v>
          </cell>
          <cell r="B2536" t="str">
            <v>وجدان الحلاق</v>
          </cell>
          <cell r="C2536" t="str">
            <v>نوري</v>
          </cell>
          <cell r="D2536" t="str">
            <v>خيرات</v>
          </cell>
          <cell r="E2536" t="str">
            <v>الرابعة</v>
          </cell>
        </row>
        <row r="2537">
          <cell r="A2537">
            <v>526306</v>
          </cell>
          <cell r="B2537" t="str">
            <v>وعد الاعور</v>
          </cell>
          <cell r="C2537" t="str">
            <v>عبد المولا</v>
          </cell>
          <cell r="D2537" t="str">
            <v>نبيهه</v>
          </cell>
          <cell r="E2537" t="str">
            <v>الرابعة</v>
          </cell>
        </row>
        <row r="2538">
          <cell r="A2538">
            <v>526308</v>
          </cell>
          <cell r="B2538" t="str">
            <v>وعد الهادي</v>
          </cell>
          <cell r="C2538" t="str">
            <v>كمال</v>
          </cell>
          <cell r="D2538" t="str">
            <v>سهام</v>
          </cell>
          <cell r="E2538" t="str">
            <v>الرابعة</v>
          </cell>
        </row>
        <row r="2539">
          <cell r="A2539">
            <v>526311</v>
          </cell>
          <cell r="B2539" t="str">
            <v>وفاء شعبان</v>
          </cell>
          <cell r="C2539" t="str">
            <v>احمد</v>
          </cell>
          <cell r="D2539" t="str">
            <v>رقيه</v>
          </cell>
          <cell r="E2539" t="str">
            <v>الرابعة</v>
          </cell>
        </row>
        <row r="2540">
          <cell r="A2540">
            <v>526312</v>
          </cell>
          <cell r="B2540" t="str">
            <v>وفاء كوكه</v>
          </cell>
          <cell r="C2540" t="str">
            <v>عبد العزيز</v>
          </cell>
          <cell r="D2540" t="str">
            <v>منى</v>
          </cell>
          <cell r="E2540" t="str">
            <v>الرابعة</v>
          </cell>
        </row>
        <row r="2541">
          <cell r="A2541">
            <v>526318</v>
          </cell>
          <cell r="B2541" t="str">
            <v>ياسمين غرز الدين</v>
          </cell>
          <cell r="C2541" t="str">
            <v>شاهر</v>
          </cell>
          <cell r="D2541" t="str">
            <v>ساميه</v>
          </cell>
          <cell r="E2541" t="str">
            <v>الرابعة</v>
          </cell>
        </row>
        <row r="2542">
          <cell r="A2542">
            <v>526321</v>
          </cell>
          <cell r="B2542" t="str">
            <v>يولى حريز</v>
          </cell>
          <cell r="C2542" t="str">
            <v>مخائيل</v>
          </cell>
          <cell r="D2542" t="str">
            <v>ابتسام</v>
          </cell>
          <cell r="E2542" t="str">
            <v>الرابعة</v>
          </cell>
        </row>
        <row r="2543">
          <cell r="A2543">
            <v>526324</v>
          </cell>
          <cell r="B2543" t="str">
            <v>الاء جبلي</v>
          </cell>
          <cell r="C2543" t="str">
            <v>زكريا</v>
          </cell>
          <cell r="D2543" t="str">
            <v>سماهر</v>
          </cell>
          <cell r="E2543" t="str">
            <v>الرابعة</v>
          </cell>
        </row>
        <row r="2544">
          <cell r="A2544">
            <v>526326</v>
          </cell>
          <cell r="B2544" t="str">
            <v>بتول محمد</v>
          </cell>
          <cell r="C2544" t="str">
            <v>حسن</v>
          </cell>
          <cell r="D2544" t="str">
            <v>فايزة</v>
          </cell>
          <cell r="E2544" t="str">
            <v>الرابعة</v>
          </cell>
        </row>
        <row r="2545">
          <cell r="A2545">
            <v>526327</v>
          </cell>
          <cell r="B2545" t="str">
            <v>بنان بكر</v>
          </cell>
          <cell r="C2545" t="str">
            <v xml:space="preserve">علي </v>
          </cell>
          <cell r="D2545" t="str">
            <v>منيرة</v>
          </cell>
          <cell r="E2545" t="str">
            <v>الرابعة</v>
          </cell>
        </row>
        <row r="2546">
          <cell r="A2546">
            <v>526333</v>
          </cell>
          <cell r="B2546" t="str">
            <v>رنين القليح</v>
          </cell>
          <cell r="C2546" t="str">
            <v>عبد الحليم</v>
          </cell>
          <cell r="D2546" t="str">
            <v>امنه</v>
          </cell>
          <cell r="E2546" t="str">
            <v>الرابعة</v>
          </cell>
        </row>
        <row r="2547">
          <cell r="A2547">
            <v>526338</v>
          </cell>
          <cell r="B2547" t="str">
            <v>ميسون برازي</v>
          </cell>
          <cell r="C2547" t="str">
            <v>محمد عدنان</v>
          </cell>
          <cell r="D2547" t="str">
            <v>رباح</v>
          </cell>
          <cell r="E2547" t="str">
            <v>الرابعة</v>
          </cell>
        </row>
        <row r="2548">
          <cell r="A2548">
            <v>526352</v>
          </cell>
          <cell r="B2548" t="str">
            <v>اريج ربيع</v>
          </cell>
          <cell r="C2548" t="str">
            <v>محمدصفوح</v>
          </cell>
          <cell r="D2548" t="str">
            <v>عائشه</v>
          </cell>
          <cell r="E2548" t="str">
            <v>الرابعة</v>
          </cell>
        </row>
        <row r="2549">
          <cell r="A2549">
            <v>526355</v>
          </cell>
          <cell r="B2549" t="str">
            <v>اسماء الكيلاني</v>
          </cell>
          <cell r="C2549" t="str">
            <v>يوسف</v>
          </cell>
          <cell r="D2549" t="str">
            <v>عليا</v>
          </cell>
          <cell r="E2549" t="str">
            <v>الرابعة</v>
          </cell>
        </row>
        <row r="2550">
          <cell r="A2550">
            <v>526361</v>
          </cell>
          <cell r="B2550" t="str">
            <v>الفت صلوح</v>
          </cell>
          <cell r="C2550" t="str">
            <v>احمد</v>
          </cell>
          <cell r="D2550" t="str">
            <v>غفران</v>
          </cell>
          <cell r="E2550" t="str">
            <v>الرابعة</v>
          </cell>
        </row>
        <row r="2551">
          <cell r="A2551">
            <v>526371</v>
          </cell>
          <cell r="B2551" t="str">
            <v>امين سلام</v>
          </cell>
          <cell r="C2551" t="str">
            <v>خليل</v>
          </cell>
          <cell r="D2551" t="str">
            <v>فرحة</v>
          </cell>
          <cell r="E2551" t="str">
            <v>الرابعة</v>
          </cell>
        </row>
        <row r="2552">
          <cell r="A2552">
            <v>526375</v>
          </cell>
          <cell r="B2552" t="str">
            <v>ايفلين ابراهيم</v>
          </cell>
          <cell r="C2552" t="str">
            <v>جمال</v>
          </cell>
          <cell r="D2552" t="str">
            <v>كوكب</v>
          </cell>
          <cell r="E2552" t="str">
            <v>الرابعة</v>
          </cell>
        </row>
        <row r="2553">
          <cell r="A2553">
            <v>526384</v>
          </cell>
          <cell r="B2553" t="str">
            <v>آيات المصري</v>
          </cell>
          <cell r="C2553" t="str">
            <v>محمد</v>
          </cell>
          <cell r="D2553" t="str">
            <v>ردينه</v>
          </cell>
          <cell r="E2553" t="str">
            <v>الرابعة</v>
          </cell>
        </row>
        <row r="2554">
          <cell r="A2554">
            <v>526385</v>
          </cell>
          <cell r="B2554" t="str">
            <v>آيه الاحمد الحاج خضر</v>
          </cell>
          <cell r="C2554" t="str">
            <v>محمد</v>
          </cell>
          <cell r="D2554" t="str">
            <v>ياسميندا</v>
          </cell>
          <cell r="E2554" t="str">
            <v>الرابعة</v>
          </cell>
        </row>
        <row r="2555">
          <cell r="A2555">
            <v>526387</v>
          </cell>
          <cell r="B2555" t="str">
            <v>آيه عباد</v>
          </cell>
          <cell r="C2555" t="str">
            <v>ياسر</v>
          </cell>
          <cell r="D2555" t="str">
            <v>انعام</v>
          </cell>
          <cell r="E2555" t="str">
            <v>الرابعة</v>
          </cell>
        </row>
        <row r="2556">
          <cell r="A2556">
            <v>526390</v>
          </cell>
          <cell r="B2556" t="str">
            <v>أمانه ديب</v>
          </cell>
          <cell r="C2556" t="str">
            <v>طاهر</v>
          </cell>
          <cell r="D2556" t="str">
            <v>أمل</v>
          </cell>
          <cell r="E2556" t="str">
            <v>الرابعة</v>
          </cell>
        </row>
        <row r="2557">
          <cell r="A2557">
            <v>526394</v>
          </cell>
          <cell r="B2557" t="str">
            <v>بتول الصالح</v>
          </cell>
          <cell r="C2557" t="str">
            <v>جابر</v>
          </cell>
          <cell r="D2557" t="str">
            <v>ريم</v>
          </cell>
          <cell r="E2557" t="str">
            <v>الرابعة</v>
          </cell>
        </row>
        <row r="2558">
          <cell r="A2558">
            <v>526399</v>
          </cell>
          <cell r="B2558" t="str">
            <v>بشرى الكوى</v>
          </cell>
          <cell r="C2558" t="str">
            <v>محمد امين</v>
          </cell>
          <cell r="D2558" t="str">
            <v>جمانه</v>
          </cell>
          <cell r="E2558" t="str">
            <v>الرابعة</v>
          </cell>
        </row>
        <row r="2559">
          <cell r="A2559">
            <v>526404</v>
          </cell>
          <cell r="B2559" t="str">
            <v>بلال علوش</v>
          </cell>
          <cell r="C2559" t="str">
            <v>محمد</v>
          </cell>
          <cell r="D2559" t="str">
            <v>شاديا</v>
          </cell>
          <cell r="E2559" t="str">
            <v>الرابعة</v>
          </cell>
        </row>
        <row r="2560">
          <cell r="A2560">
            <v>526416</v>
          </cell>
          <cell r="B2560" t="str">
            <v>جوزفين الموصلي</v>
          </cell>
          <cell r="C2560" t="str">
            <v>عبدالمجيد</v>
          </cell>
          <cell r="D2560" t="str">
            <v>فاطمه</v>
          </cell>
          <cell r="E2560" t="str">
            <v>الرابعة</v>
          </cell>
        </row>
        <row r="2561">
          <cell r="A2561">
            <v>526422</v>
          </cell>
          <cell r="B2561" t="str">
            <v>حليمه الكواكي</v>
          </cell>
          <cell r="C2561" t="str">
            <v>حسن</v>
          </cell>
          <cell r="D2561" t="str">
            <v>كوكب</v>
          </cell>
          <cell r="E2561" t="str">
            <v>الرابعة</v>
          </cell>
        </row>
        <row r="2562">
          <cell r="A2562">
            <v>526424</v>
          </cell>
          <cell r="B2562" t="str">
            <v>حنان حسون</v>
          </cell>
          <cell r="C2562" t="str">
            <v>محمد</v>
          </cell>
          <cell r="D2562" t="str">
            <v>منى</v>
          </cell>
          <cell r="E2562" t="str">
            <v>الرابعة</v>
          </cell>
        </row>
        <row r="2563">
          <cell r="A2563">
            <v>526425</v>
          </cell>
          <cell r="B2563" t="str">
            <v>حنان شحادة</v>
          </cell>
          <cell r="C2563" t="str">
            <v>علي</v>
          </cell>
          <cell r="D2563" t="str">
            <v>آمنه</v>
          </cell>
          <cell r="E2563" t="str">
            <v>الرابعة</v>
          </cell>
        </row>
        <row r="2564">
          <cell r="A2564">
            <v>526429</v>
          </cell>
          <cell r="B2564" t="str">
            <v>خلود البريحي</v>
          </cell>
          <cell r="C2564" t="str">
            <v>سلامه</v>
          </cell>
          <cell r="D2564" t="str">
            <v>مها</v>
          </cell>
          <cell r="E2564" t="str">
            <v>الرابعة</v>
          </cell>
        </row>
        <row r="2565">
          <cell r="A2565">
            <v>526431</v>
          </cell>
          <cell r="B2565" t="str">
            <v xml:space="preserve">خوله احمد </v>
          </cell>
          <cell r="C2565" t="str">
            <v>حسين</v>
          </cell>
          <cell r="D2565" t="str">
            <v>غثوه</v>
          </cell>
          <cell r="E2565" t="str">
            <v>الرابعة</v>
          </cell>
        </row>
        <row r="2566">
          <cell r="A2566">
            <v>526432</v>
          </cell>
          <cell r="B2566" t="str">
            <v>دارين محفوض</v>
          </cell>
          <cell r="C2566" t="str">
            <v>يوسف</v>
          </cell>
          <cell r="D2566" t="str">
            <v>نزهه</v>
          </cell>
          <cell r="E2566" t="str">
            <v>الرابعة</v>
          </cell>
        </row>
        <row r="2567">
          <cell r="A2567">
            <v>526433</v>
          </cell>
          <cell r="B2567" t="str">
            <v>داليا بركات</v>
          </cell>
          <cell r="C2567" t="str">
            <v>عارف</v>
          </cell>
          <cell r="D2567" t="str">
            <v>وجيها</v>
          </cell>
          <cell r="E2567" t="str">
            <v>الرابعة</v>
          </cell>
        </row>
        <row r="2568">
          <cell r="A2568">
            <v>526436</v>
          </cell>
          <cell r="B2568" t="str">
            <v>دانيا الخولي</v>
          </cell>
          <cell r="C2568" t="str">
            <v>محمد زهير</v>
          </cell>
          <cell r="D2568" t="str">
            <v>دعد</v>
          </cell>
          <cell r="E2568" t="str">
            <v>الرابعة</v>
          </cell>
        </row>
        <row r="2569">
          <cell r="A2569">
            <v>526440</v>
          </cell>
          <cell r="B2569" t="str">
            <v>دعاء شولح</v>
          </cell>
          <cell r="C2569" t="str">
            <v>علي</v>
          </cell>
          <cell r="D2569" t="str">
            <v>باسمه</v>
          </cell>
          <cell r="E2569" t="str">
            <v>الرابعة</v>
          </cell>
        </row>
        <row r="2570">
          <cell r="A2570">
            <v>526444</v>
          </cell>
          <cell r="B2570" t="str">
            <v>دينا سادات</v>
          </cell>
          <cell r="C2570" t="str">
            <v>عبدالرزاق</v>
          </cell>
          <cell r="D2570" t="str">
            <v>سمر</v>
          </cell>
          <cell r="E2570" t="str">
            <v>الرابعة</v>
          </cell>
        </row>
        <row r="2571">
          <cell r="A2571">
            <v>526447</v>
          </cell>
          <cell r="B2571" t="str">
            <v>رابعة موال</v>
          </cell>
          <cell r="C2571" t="str">
            <v>جابر</v>
          </cell>
          <cell r="D2571" t="str">
            <v>نوفة</v>
          </cell>
          <cell r="E2571" t="str">
            <v>الرابعة</v>
          </cell>
        </row>
        <row r="2572">
          <cell r="A2572">
            <v>526450</v>
          </cell>
          <cell r="B2572" t="str">
            <v>رانية عجيب</v>
          </cell>
          <cell r="C2572" t="str">
            <v>علي</v>
          </cell>
          <cell r="D2572" t="str">
            <v>والدتهاناديا</v>
          </cell>
          <cell r="E2572" t="str">
            <v>الرابعة</v>
          </cell>
        </row>
        <row r="2573">
          <cell r="A2573">
            <v>526452</v>
          </cell>
          <cell r="B2573" t="str">
            <v>رانيه الباكير</v>
          </cell>
          <cell r="C2573" t="str">
            <v>جميل</v>
          </cell>
          <cell r="D2573" t="str">
            <v>الهام</v>
          </cell>
          <cell r="E2573" t="str">
            <v>الرابعة</v>
          </cell>
        </row>
        <row r="2574">
          <cell r="A2574">
            <v>526456</v>
          </cell>
          <cell r="B2574" t="str">
            <v>رجاء عيد</v>
          </cell>
          <cell r="C2574" t="str">
            <v>انطون</v>
          </cell>
          <cell r="D2574" t="str">
            <v>لطيفه</v>
          </cell>
          <cell r="E2574" t="str">
            <v>الرابعة</v>
          </cell>
        </row>
        <row r="2575">
          <cell r="A2575">
            <v>526466</v>
          </cell>
          <cell r="B2575" t="str">
            <v>رفيف الخوري</v>
          </cell>
          <cell r="C2575" t="str">
            <v>غسان</v>
          </cell>
          <cell r="D2575" t="str">
            <v>صباح</v>
          </cell>
          <cell r="E2575" t="str">
            <v>الرابعة</v>
          </cell>
        </row>
        <row r="2576">
          <cell r="A2576">
            <v>526468</v>
          </cell>
          <cell r="B2576" t="str">
            <v>رنا الافيوني</v>
          </cell>
          <cell r="C2576" t="str">
            <v>مصطفى</v>
          </cell>
          <cell r="D2576" t="str">
            <v>هند</v>
          </cell>
          <cell r="E2576" t="str">
            <v>الرابعة</v>
          </cell>
        </row>
        <row r="2577">
          <cell r="A2577">
            <v>526469</v>
          </cell>
          <cell r="B2577" t="str">
            <v>رنا الخطيب</v>
          </cell>
          <cell r="C2577" t="str">
            <v>خالد</v>
          </cell>
          <cell r="D2577" t="str">
            <v>فريزة</v>
          </cell>
          <cell r="E2577" t="str">
            <v>الرابعة</v>
          </cell>
        </row>
        <row r="2578">
          <cell r="A2578">
            <v>526491</v>
          </cell>
          <cell r="B2578" t="str">
            <v>ريم زعيتر</v>
          </cell>
          <cell r="C2578" t="str">
            <v>محمدالفاتح</v>
          </cell>
          <cell r="D2578" t="str">
            <v>دلال</v>
          </cell>
          <cell r="E2578" t="str">
            <v>الرابعة</v>
          </cell>
        </row>
        <row r="2579">
          <cell r="A2579">
            <v>526493</v>
          </cell>
          <cell r="B2579" t="str">
            <v>ريم عيون</v>
          </cell>
          <cell r="C2579" t="str">
            <v>مامون</v>
          </cell>
          <cell r="D2579" t="str">
            <v>صفاء</v>
          </cell>
          <cell r="E2579" t="str">
            <v>الرابعة</v>
          </cell>
        </row>
        <row r="2580">
          <cell r="A2580">
            <v>526497</v>
          </cell>
          <cell r="B2580" t="str">
            <v>زهراء الشحادات</v>
          </cell>
          <cell r="C2580" t="str">
            <v>جميل</v>
          </cell>
          <cell r="D2580" t="str">
            <v>فايزة</v>
          </cell>
          <cell r="E2580" t="str">
            <v>الرابعة</v>
          </cell>
        </row>
        <row r="2581">
          <cell r="A2581">
            <v>526501</v>
          </cell>
          <cell r="B2581" t="str">
            <v>زينه السباح</v>
          </cell>
          <cell r="C2581" t="str">
            <v>شحاده</v>
          </cell>
          <cell r="D2581" t="str">
            <v>عدويه</v>
          </cell>
          <cell r="E2581" t="str">
            <v>الرابعة</v>
          </cell>
        </row>
        <row r="2582">
          <cell r="A2582">
            <v>526502</v>
          </cell>
          <cell r="B2582" t="str">
            <v>زينه ناعمه</v>
          </cell>
          <cell r="C2582" t="str">
            <v>عبدالنافع</v>
          </cell>
          <cell r="D2582" t="str">
            <v>مهدية</v>
          </cell>
          <cell r="E2582" t="str">
            <v>الرابعة</v>
          </cell>
        </row>
        <row r="2583">
          <cell r="A2583">
            <v>526518</v>
          </cell>
          <cell r="B2583" t="str">
            <v>سميرة موال</v>
          </cell>
          <cell r="C2583" t="str">
            <v>علي</v>
          </cell>
          <cell r="D2583" t="str">
            <v>يمنا</v>
          </cell>
          <cell r="E2583" t="str">
            <v>الرابعة</v>
          </cell>
        </row>
        <row r="2584">
          <cell r="A2584">
            <v>526526</v>
          </cell>
          <cell r="B2584" t="str">
            <v>شذى النابلسي</v>
          </cell>
          <cell r="C2584" t="str">
            <v>محمد</v>
          </cell>
          <cell r="D2584" t="str">
            <v>ندى</v>
          </cell>
          <cell r="E2584" t="str">
            <v>الرابعة</v>
          </cell>
        </row>
        <row r="2585">
          <cell r="A2585">
            <v>526528</v>
          </cell>
          <cell r="B2585" t="str">
            <v>شريهان العبدالله الحداوي</v>
          </cell>
          <cell r="C2585" t="str">
            <v>حسين</v>
          </cell>
          <cell r="D2585" t="str">
            <v>وداد</v>
          </cell>
          <cell r="E2585" t="str">
            <v>الرابعة</v>
          </cell>
        </row>
        <row r="2586">
          <cell r="A2586">
            <v>526529</v>
          </cell>
          <cell r="B2586" t="str">
            <v>شماء هلال</v>
          </cell>
          <cell r="C2586" t="str">
            <v>توفيق</v>
          </cell>
          <cell r="D2586" t="str">
            <v>فدوه</v>
          </cell>
          <cell r="E2586" t="str">
            <v>الرابعة</v>
          </cell>
        </row>
        <row r="2587">
          <cell r="A2587">
            <v>526533</v>
          </cell>
          <cell r="B2587" t="str">
            <v>صابرين الشولي الحريري</v>
          </cell>
          <cell r="C2587" t="str">
            <v>فريد</v>
          </cell>
          <cell r="D2587" t="str">
            <v>فاطمه</v>
          </cell>
          <cell r="E2587" t="str">
            <v>الرابعة</v>
          </cell>
        </row>
        <row r="2588">
          <cell r="A2588">
            <v>526548</v>
          </cell>
          <cell r="B2588" t="str">
            <v>عصماء عيسى</v>
          </cell>
          <cell r="C2588" t="str">
            <v>عيسى</v>
          </cell>
          <cell r="D2588" t="str">
            <v>فريال</v>
          </cell>
          <cell r="E2588" t="str">
            <v>الرابعة</v>
          </cell>
        </row>
        <row r="2589">
          <cell r="A2589">
            <v>526550</v>
          </cell>
          <cell r="B2589" t="str">
            <v>علا حمود</v>
          </cell>
          <cell r="C2589" t="str">
            <v>محمود</v>
          </cell>
          <cell r="D2589" t="str">
            <v>غاده</v>
          </cell>
          <cell r="E2589" t="str">
            <v>الرابعة</v>
          </cell>
        </row>
        <row r="2590">
          <cell r="A2590">
            <v>526551</v>
          </cell>
          <cell r="B2590" t="str">
            <v>علا خضره</v>
          </cell>
          <cell r="C2590" t="str">
            <v>طعان</v>
          </cell>
          <cell r="D2590" t="str">
            <v>سندس</v>
          </cell>
          <cell r="E2590" t="str">
            <v>الرابعة</v>
          </cell>
        </row>
        <row r="2591">
          <cell r="A2591">
            <v>526553</v>
          </cell>
          <cell r="B2591" t="str">
            <v>علا وهبي</v>
          </cell>
          <cell r="C2591" t="str">
            <v>عبد الكريم</v>
          </cell>
          <cell r="D2591" t="str">
            <v>نهاد</v>
          </cell>
          <cell r="E2591" t="str">
            <v>الرابعة</v>
          </cell>
        </row>
        <row r="2592">
          <cell r="A2592">
            <v>526555</v>
          </cell>
          <cell r="B2592" t="str">
            <v>علياء المقداد</v>
          </cell>
          <cell r="C2592" t="str">
            <v>رضوان</v>
          </cell>
          <cell r="D2592" t="str">
            <v>حنان</v>
          </cell>
          <cell r="E2592" t="str">
            <v>الرابعة</v>
          </cell>
        </row>
        <row r="2593">
          <cell r="A2593">
            <v>526556</v>
          </cell>
          <cell r="B2593" t="str">
            <v>غاده ابوعلي</v>
          </cell>
          <cell r="C2593" t="str">
            <v>حسين</v>
          </cell>
          <cell r="D2593" t="str">
            <v>الهام</v>
          </cell>
          <cell r="E2593" t="str">
            <v>الرابعة</v>
          </cell>
        </row>
        <row r="2594">
          <cell r="A2594">
            <v>526561</v>
          </cell>
          <cell r="B2594" t="str">
            <v>غفران حميدان</v>
          </cell>
          <cell r="C2594" t="str">
            <v>عصام</v>
          </cell>
          <cell r="D2594" t="str">
            <v>نايفه</v>
          </cell>
          <cell r="E2594" t="str">
            <v>الرابعة</v>
          </cell>
        </row>
        <row r="2595">
          <cell r="A2595">
            <v>526562</v>
          </cell>
          <cell r="B2595" t="str">
            <v>غفران زين الدين</v>
          </cell>
          <cell r="C2595" t="str">
            <v>نايف</v>
          </cell>
          <cell r="D2595" t="str">
            <v>صالحه</v>
          </cell>
          <cell r="E2595" t="str">
            <v>الرابعة</v>
          </cell>
        </row>
        <row r="2596">
          <cell r="A2596">
            <v>526570</v>
          </cell>
          <cell r="B2596" t="str">
            <v>فاطمة محمد</v>
          </cell>
          <cell r="C2596" t="str">
            <v>عوض</v>
          </cell>
          <cell r="D2596" t="str">
            <v>زهرة</v>
          </cell>
          <cell r="E2596" t="str">
            <v>الرابعة</v>
          </cell>
        </row>
        <row r="2597">
          <cell r="A2597">
            <v>526577</v>
          </cell>
          <cell r="B2597" t="str">
            <v>فيان شيخ موسى</v>
          </cell>
          <cell r="C2597" t="str">
            <v>أحمد</v>
          </cell>
          <cell r="D2597" t="str">
            <v>زلوخ</v>
          </cell>
          <cell r="E2597" t="str">
            <v>الرابعة</v>
          </cell>
        </row>
        <row r="2598">
          <cell r="A2598">
            <v>526579</v>
          </cell>
          <cell r="B2598" t="str">
            <v>قمر السحلي</v>
          </cell>
          <cell r="C2598" t="str">
            <v>صلاح</v>
          </cell>
          <cell r="D2598" t="str">
            <v>سميره</v>
          </cell>
          <cell r="E2598" t="str">
            <v>الرابعة</v>
          </cell>
        </row>
        <row r="2599">
          <cell r="A2599">
            <v>526585</v>
          </cell>
          <cell r="B2599" t="str">
            <v>لبنه عثمان</v>
          </cell>
          <cell r="C2599" t="str">
            <v>اكرم</v>
          </cell>
          <cell r="D2599" t="str">
            <v>ايمان</v>
          </cell>
          <cell r="E2599" t="str">
            <v>الرابعة</v>
          </cell>
        </row>
        <row r="2600">
          <cell r="A2600">
            <v>526587</v>
          </cell>
          <cell r="B2600" t="str">
            <v>لميس علي</v>
          </cell>
          <cell r="C2600" t="str">
            <v>اسكندر</v>
          </cell>
          <cell r="D2600" t="str">
            <v>سهام</v>
          </cell>
          <cell r="E2600" t="str">
            <v>الرابعة</v>
          </cell>
        </row>
        <row r="2601">
          <cell r="A2601">
            <v>526588</v>
          </cell>
          <cell r="B2601" t="str">
            <v>ليلى السبيني</v>
          </cell>
          <cell r="C2601" t="str">
            <v>عبد القادر</v>
          </cell>
          <cell r="D2601" t="str">
            <v>أمل</v>
          </cell>
          <cell r="E2601" t="str">
            <v>الرابعة</v>
          </cell>
        </row>
        <row r="2602">
          <cell r="A2602">
            <v>526590</v>
          </cell>
          <cell r="B2602" t="str">
            <v>لينا اسد</v>
          </cell>
          <cell r="C2602" t="str">
            <v>بشير</v>
          </cell>
          <cell r="D2602" t="str">
            <v>وصيفه</v>
          </cell>
          <cell r="E2602" t="str">
            <v>الرابعة</v>
          </cell>
        </row>
        <row r="2603">
          <cell r="A2603">
            <v>526591</v>
          </cell>
          <cell r="B2603" t="str">
            <v>لينا الجدعان</v>
          </cell>
          <cell r="C2603" t="str">
            <v>جمال</v>
          </cell>
          <cell r="D2603" t="str">
            <v>صباح</v>
          </cell>
          <cell r="E2603" t="str">
            <v>الرابعة</v>
          </cell>
        </row>
        <row r="2604">
          <cell r="A2604">
            <v>526594</v>
          </cell>
          <cell r="B2604" t="str">
            <v>ليندا ديبو</v>
          </cell>
          <cell r="C2604" t="str">
            <v>محمد</v>
          </cell>
          <cell r="D2604" t="str">
            <v>مطيعه</v>
          </cell>
          <cell r="E2604" t="str">
            <v>الرابعة</v>
          </cell>
        </row>
        <row r="2605">
          <cell r="A2605">
            <v>526597</v>
          </cell>
          <cell r="B2605" t="str">
            <v>مايا المرادني</v>
          </cell>
          <cell r="C2605" t="str">
            <v>مفيد</v>
          </cell>
          <cell r="D2605" t="str">
            <v>نجاح</v>
          </cell>
          <cell r="E2605" t="str">
            <v>الرابعة</v>
          </cell>
        </row>
        <row r="2606">
          <cell r="A2606">
            <v>526604</v>
          </cell>
          <cell r="B2606" t="str">
            <v>مرح محفوض</v>
          </cell>
          <cell r="C2606" t="str">
            <v>عبدو</v>
          </cell>
          <cell r="D2606" t="str">
            <v>عزيزه</v>
          </cell>
          <cell r="E2606" t="str">
            <v>الرابعة</v>
          </cell>
        </row>
        <row r="2607">
          <cell r="A2607">
            <v>526606</v>
          </cell>
          <cell r="B2607" t="str">
            <v>مروه زين الدين</v>
          </cell>
          <cell r="C2607" t="str">
            <v>ابراهيم</v>
          </cell>
          <cell r="D2607" t="str">
            <v>فايزه</v>
          </cell>
          <cell r="E2607" t="str">
            <v>الرابعة</v>
          </cell>
        </row>
        <row r="2608">
          <cell r="A2608">
            <v>526614</v>
          </cell>
          <cell r="B2608" t="str">
            <v>منار الطويل</v>
          </cell>
          <cell r="C2608" t="str">
            <v>صايل</v>
          </cell>
          <cell r="D2608" t="str">
            <v>عائده</v>
          </cell>
          <cell r="E2608" t="str">
            <v>الرابعة</v>
          </cell>
        </row>
        <row r="2609">
          <cell r="A2609">
            <v>526615</v>
          </cell>
          <cell r="B2609" t="str">
            <v>منال ابراهيم</v>
          </cell>
          <cell r="C2609" t="str">
            <v>ابراهيم</v>
          </cell>
          <cell r="D2609" t="str">
            <v>اميره</v>
          </cell>
          <cell r="E2609" t="str">
            <v>الرابعة</v>
          </cell>
        </row>
        <row r="2610">
          <cell r="A2610">
            <v>526616</v>
          </cell>
          <cell r="B2610" t="str">
            <v>منال الحجي</v>
          </cell>
          <cell r="C2610" t="str">
            <v>احمد</v>
          </cell>
          <cell r="D2610" t="str">
            <v>فاطمة</v>
          </cell>
          <cell r="E2610" t="str">
            <v>الرابعة</v>
          </cell>
        </row>
        <row r="2611">
          <cell r="A2611">
            <v>526626</v>
          </cell>
          <cell r="B2611" t="str">
            <v>مي غزاله</v>
          </cell>
          <cell r="C2611" t="str">
            <v>فارس</v>
          </cell>
          <cell r="D2611" t="str">
            <v>هناء</v>
          </cell>
          <cell r="E2611" t="str">
            <v>الرابعة</v>
          </cell>
        </row>
        <row r="2612">
          <cell r="A2612">
            <v>526629</v>
          </cell>
          <cell r="B2612" t="str">
            <v>ميس الفياض</v>
          </cell>
          <cell r="C2612" t="str">
            <v>حافظ</v>
          </cell>
          <cell r="D2612" t="str">
            <v>جميله</v>
          </cell>
          <cell r="E2612" t="str">
            <v>الرابعة</v>
          </cell>
        </row>
        <row r="2613">
          <cell r="A2613">
            <v>526631</v>
          </cell>
          <cell r="B2613" t="str">
            <v>ميس منصور</v>
          </cell>
          <cell r="C2613" t="str">
            <v>محمد</v>
          </cell>
          <cell r="D2613" t="str">
            <v>نبيله</v>
          </cell>
          <cell r="E2613" t="str">
            <v>الرابعة</v>
          </cell>
        </row>
        <row r="2614">
          <cell r="A2614">
            <v>526634</v>
          </cell>
          <cell r="B2614" t="str">
            <v>ميسون ابوذياب</v>
          </cell>
          <cell r="C2614" t="str">
            <v>عارف</v>
          </cell>
          <cell r="D2614" t="str">
            <v>امية</v>
          </cell>
          <cell r="E2614" t="str">
            <v>الرابعة</v>
          </cell>
        </row>
        <row r="2615">
          <cell r="A2615">
            <v>526635</v>
          </cell>
          <cell r="B2615" t="str">
            <v>ميسون النمير</v>
          </cell>
          <cell r="C2615" t="str">
            <v>اجود</v>
          </cell>
          <cell r="D2615" t="str">
            <v>رسمية</v>
          </cell>
          <cell r="E2615" t="str">
            <v>الرابعة</v>
          </cell>
        </row>
        <row r="2616">
          <cell r="A2616">
            <v>526641</v>
          </cell>
          <cell r="B2616" t="str">
            <v>نجاة الخطيب</v>
          </cell>
          <cell r="C2616" t="str">
            <v>رامز</v>
          </cell>
          <cell r="D2616" t="str">
            <v>امال</v>
          </cell>
          <cell r="E2616" t="str">
            <v>الرابعة</v>
          </cell>
        </row>
        <row r="2617">
          <cell r="A2617">
            <v>526648</v>
          </cell>
          <cell r="B2617" t="str">
            <v>نعمت نكاره</v>
          </cell>
          <cell r="C2617" t="str">
            <v>نسيم</v>
          </cell>
          <cell r="D2617" t="str">
            <v>عائشه</v>
          </cell>
          <cell r="E2617" t="str">
            <v>الرابعة</v>
          </cell>
        </row>
        <row r="2618">
          <cell r="A2618">
            <v>526656</v>
          </cell>
          <cell r="B2618" t="str">
            <v>نور الملاح</v>
          </cell>
          <cell r="C2618" t="str">
            <v>عبدالستار</v>
          </cell>
          <cell r="D2618" t="str">
            <v>ثناء</v>
          </cell>
          <cell r="E2618" t="str">
            <v>الرابعة</v>
          </cell>
        </row>
        <row r="2619">
          <cell r="A2619">
            <v>526667</v>
          </cell>
          <cell r="B2619" t="str">
            <v>نور مطر</v>
          </cell>
          <cell r="C2619" t="str">
            <v>عبدالله</v>
          </cell>
          <cell r="D2619" t="str">
            <v>فاطمه</v>
          </cell>
          <cell r="E2619" t="str">
            <v>الرابعة</v>
          </cell>
        </row>
        <row r="2620">
          <cell r="A2620">
            <v>526668</v>
          </cell>
          <cell r="B2620" t="str">
            <v>نورا الرجوله</v>
          </cell>
          <cell r="C2620" t="str">
            <v>محمد</v>
          </cell>
          <cell r="D2620" t="str">
            <v>ليلى</v>
          </cell>
          <cell r="E2620" t="str">
            <v>الرابعة</v>
          </cell>
        </row>
        <row r="2621">
          <cell r="A2621">
            <v>526678</v>
          </cell>
          <cell r="B2621" t="str">
            <v>هبا الحلقي</v>
          </cell>
          <cell r="C2621" t="str">
            <v>ناصر</v>
          </cell>
          <cell r="D2621" t="str">
            <v>ناديا</v>
          </cell>
          <cell r="E2621" t="str">
            <v>الرابعة</v>
          </cell>
        </row>
        <row r="2622">
          <cell r="A2622">
            <v>526679</v>
          </cell>
          <cell r="B2622" t="str">
            <v>هبه ابراهيم</v>
          </cell>
          <cell r="C2622" t="str">
            <v>محمود</v>
          </cell>
          <cell r="D2622" t="str">
            <v>دلال</v>
          </cell>
          <cell r="E2622" t="str">
            <v>الرابعة</v>
          </cell>
        </row>
        <row r="2623">
          <cell r="A2623">
            <v>526685</v>
          </cell>
          <cell r="B2623" t="str">
            <v>هديل الاصفر</v>
          </cell>
          <cell r="C2623" t="str">
            <v>عبدالرزاق</v>
          </cell>
          <cell r="D2623" t="str">
            <v>سلوى</v>
          </cell>
          <cell r="E2623" t="str">
            <v>الرابعة</v>
          </cell>
        </row>
        <row r="2624">
          <cell r="A2624">
            <v>526691</v>
          </cell>
          <cell r="B2624" t="str">
            <v>هلا عليشه</v>
          </cell>
          <cell r="C2624" t="str">
            <v>غسان</v>
          </cell>
          <cell r="D2624" t="str">
            <v>كوثر</v>
          </cell>
          <cell r="E2624" t="str">
            <v>الرابعة</v>
          </cell>
        </row>
        <row r="2625">
          <cell r="A2625">
            <v>526692</v>
          </cell>
          <cell r="B2625" t="str">
            <v>همسه مرشد</v>
          </cell>
          <cell r="C2625" t="str">
            <v>بسام</v>
          </cell>
          <cell r="D2625" t="str">
            <v>سمرا</v>
          </cell>
          <cell r="E2625" t="str">
            <v>الرابعة</v>
          </cell>
        </row>
        <row r="2626">
          <cell r="A2626">
            <v>526695</v>
          </cell>
          <cell r="B2626" t="str">
            <v>هنادي بعيره</v>
          </cell>
          <cell r="C2626" t="str">
            <v>شيباني</v>
          </cell>
          <cell r="D2626" t="str">
            <v>أمل</v>
          </cell>
          <cell r="E2626" t="str">
            <v>الرابعة</v>
          </cell>
        </row>
        <row r="2627">
          <cell r="A2627">
            <v>526700</v>
          </cell>
          <cell r="B2627" t="str">
            <v>وسام الزيات</v>
          </cell>
          <cell r="C2627" t="str">
            <v>نزير</v>
          </cell>
          <cell r="D2627" t="str">
            <v>روعه</v>
          </cell>
          <cell r="E2627" t="str">
            <v>الرابعة</v>
          </cell>
        </row>
        <row r="2628">
          <cell r="A2628">
            <v>526701</v>
          </cell>
          <cell r="B2628" t="str">
            <v>وسام عاصي</v>
          </cell>
          <cell r="C2628" t="str">
            <v>عبدالمعين</v>
          </cell>
          <cell r="D2628" t="str">
            <v>حيات</v>
          </cell>
          <cell r="E2628" t="str">
            <v>الرابعة</v>
          </cell>
        </row>
        <row r="2629">
          <cell r="A2629">
            <v>526715</v>
          </cell>
          <cell r="B2629" t="str">
            <v>يارا زاهده</v>
          </cell>
          <cell r="C2629" t="str">
            <v>ايمن</v>
          </cell>
          <cell r="D2629" t="str">
            <v>غصون</v>
          </cell>
          <cell r="E2629" t="str">
            <v>الرابعة</v>
          </cell>
        </row>
        <row r="2630">
          <cell r="A2630">
            <v>526717</v>
          </cell>
          <cell r="B2630" t="str">
            <v>ياسمين الدلول</v>
          </cell>
          <cell r="C2630" t="str">
            <v>احمد</v>
          </cell>
          <cell r="D2630" t="str">
            <v>خديجه</v>
          </cell>
          <cell r="E2630" t="str">
            <v>الرابعة</v>
          </cell>
        </row>
        <row r="2631">
          <cell r="A2631">
            <v>526723</v>
          </cell>
          <cell r="B2631" t="str">
            <v>يسرى هلال</v>
          </cell>
          <cell r="C2631" t="str">
            <v>خالد</v>
          </cell>
          <cell r="D2631" t="str">
            <v>لطيفه</v>
          </cell>
          <cell r="E2631" t="str">
            <v>الرابعة</v>
          </cell>
        </row>
        <row r="2632">
          <cell r="A2632">
            <v>526728</v>
          </cell>
          <cell r="B2632" t="str">
            <v>ربيعة القهوجي</v>
          </cell>
          <cell r="C2632" t="str">
            <v>حسن</v>
          </cell>
          <cell r="D2632" t="str">
            <v>امنة</v>
          </cell>
          <cell r="E2632" t="str">
            <v>الرابعة</v>
          </cell>
        </row>
        <row r="2633">
          <cell r="A2633">
            <v>526733</v>
          </cell>
          <cell r="B2633" t="str">
            <v>روعة حسون</v>
          </cell>
          <cell r="C2633" t="str">
            <v>نقولا</v>
          </cell>
          <cell r="D2633" t="str">
            <v>سامية</v>
          </cell>
          <cell r="E2633" t="str">
            <v>الرابعة</v>
          </cell>
        </row>
        <row r="2634">
          <cell r="A2634">
            <v>526735</v>
          </cell>
          <cell r="B2634" t="str">
            <v>علا سعيد</v>
          </cell>
          <cell r="C2634" t="str">
            <v>احمد</v>
          </cell>
          <cell r="D2634" t="str">
            <v>كريمة</v>
          </cell>
          <cell r="E2634" t="str">
            <v>الرابعة</v>
          </cell>
        </row>
        <row r="2635">
          <cell r="A2635">
            <v>526748</v>
          </cell>
          <cell r="B2635" t="str">
            <v>هلا  ابو اللبن</v>
          </cell>
          <cell r="C2635" t="str">
            <v>جمال</v>
          </cell>
          <cell r="D2635" t="str">
            <v>اسمهان</v>
          </cell>
          <cell r="E2635" t="str">
            <v>الرابعة</v>
          </cell>
        </row>
        <row r="2636">
          <cell r="A2636">
            <v>526830</v>
          </cell>
          <cell r="B2636" t="str">
            <v xml:space="preserve">تسنيم يونس </v>
          </cell>
          <cell r="C2636" t="str">
            <v>يونس</v>
          </cell>
          <cell r="D2636" t="str">
            <v>مريم</v>
          </cell>
          <cell r="E2636" t="str">
            <v>الرابعة</v>
          </cell>
        </row>
        <row r="2637">
          <cell r="A2637">
            <v>526851</v>
          </cell>
          <cell r="B2637" t="str">
            <v>خوله منصور</v>
          </cell>
          <cell r="C2637" t="str">
            <v xml:space="preserve">صالح </v>
          </cell>
          <cell r="D2637" t="str">
            <v>ليلى</v>
          </cell>
          <cell r="E2637" t="str">
            <v>الرابعة</v>
          </cell>
        </row>
        <row r="2638">
          <cell r="A2638">
            <v>526943</v>
          </cell>
          <cell r="B2638" t="str">
            <v>سناء الاشقر</v>
          </cell>
          <cell r="C2638" t="str">
            <v xml:space="preserve">عقل </v>
          </cell>
          <cell r="D2638" t="str">
            <v>رئيسة</v>
          </cell>
          <cell r="E2638" t="str">
            <v>الرابعة</v>
          </cell>
        </row>
        <row r="2639">
          <cell r="A2639">
            <v>524441</v>
          </cell>
          <cell r="B2639" t="str">
            <v>براءة الزعبي</v>
          </cell>
          <cell r="C2639" t="str">
            <v>محمد</v>
          </cell>
          <cell r="E2639" t="str">
            <v>الاولى</v>
          </cell>
          <cell r="J2639" t="str">
            <v>مستنفذ فصل اول 2024-2025</v>
          </cell>
        </row>
        <row r="2640">
          <cell r="A2640">
            <v>524870</v>
          </cell>
          <cell r="B2640" t="str">
            <v>زينب العكش</v>
          </cell>
          <cell r="C2640" t="str">
            <v>عبد السلام</v>
          </cell>
          <cell r="D2640" t="str">
            <v>مريم</v>
          </cell>
          <cell r="E2640" t="str">
            <v>الاولى</v>
          </cell>
          <cell r="J2640" t="str">
            <v>مستنفذ فصل اول 2024-2025</v>
          </cell>
        </row>
        <row r="2641">
          <cell r="A2641">
            <v>525415</v>
          </cell>
          <cell r="B2641" t="str">
            <v>نائلة جميل</v>
          </cell>
          <cell r="C2641" t="str">
            <v>زياد</v>
          </cell>
          <cell r="E2641" t="str">
            <v>الأولى</v>
          </cell>
          <cell r="J2641" t="str">
            <v>مستنفذ فصل اول 2024-2025</v>
          </cell>
        </row>
        <row r="2642">
          <cell r="A2642">
            <v>525723</v>
          </cell>
          <cell r="B2642" t="str">
            <v xml:space="preserve">الاء تركية </v>
          </cell>
          <cell r="C2642" t="str">
            <v>محمود</v>
          </cell>
          <cell r="D2642" t="str">
            <v>ندى</v>
          </cell>
          <cell r="E2642" t="str">
            <v>الاولى</v>
          </cell>
          <cell r="J2642" t="str">
            <v>مستنفذ فصل اول 2024-2025</v>
          </cell>
        </row>
        <row r="2643">
          <cell r="A2643">
            <v>526350</v>
          </cell>
          <cell r="B2643" t="str">
            <v>احسان حجلي</v>
          </cell>
          <cell r="C2643" t="str">
            <v>قاسم</v>
          </cell>
          <cell r="E2643" t="str">
            <v>الأولى</v>
          </cell>
          <cell r="J2643" t="str">
            <v>مستنفذ فصل اول 2024-2025</v>
          </cell>
        </row>
        <row r="2644">
          <cell r="A2644">
            <v>526403</v>
          </cell>
          <cell r="B2644" t="str">
            <v>بشير عون</v>
          </cell>
          <cell r="C2644" t="str">
            <v>حبيب</v>
          </cell>
          <cell r="E2644" t="str">
            <v>الاولى</v>
          </cell>
          <cell r="J2644" t="str">
            <v>مستنفذ فصل اول 2024-2025</v>
          </cell>
        </row>
        <row r="2645">
          <cell r="A2645">
            <v>526407</v>
          </cell>
          <cell r="B2645" t="str">
            <v xml:space="preserve">تغريد الدكاك </v>
          </cell>
          <cell r="C2645" t="str">
            <v>محمد</v>
          </cell>
          <cell r="E2645" t="str">
            <v>الأولى</v>
          </cell>
          <cell r="J2645" t="str">
            <v>مستنفذ فصل اول 2024-2025</v>
          </cell>
        </row>
        <row r="2646">
          <cell r="A2646">
            <v>526421</v>
          </cell>
          <cell r="B2646" t="str">
            <v>حلا درويش</v>
          </cell>
          <cell r="C2646" t="str">
            <v>نورس</v>
          </cell>
          <cell r="E2646" t="str">
            <v>الاولى</v>
          </cell>
          <cell r="J2646" t="str">
            <v>مستنفذ فصل اول 2024-2025</v>
          </cell>
        </row>
        <row r="2647">
          <cell r="A2647">
            <v>526473</v>
          </cell>
          <cell r="B2647" t="str">
            <v>رنا مكنا</v>
          </cell>
          <cell r="C2647" t="str">
            <v>علي</v>
          </cell>
          <cell r="D2647" t="str">
            <v>منور</v>
          </cell>
          <cell r="E2647" t="str">
            <v>الأولى</v>
          </cell>
          <cell r="J2647" t="str">
            <v>مستنفذ فصل اول 2024-2025</v>
          </cell>
        </row>
        <row r="2648">
          <cell r="A2648">
            <v>526484</v>
          </cell>
          <cell r="B2648" t="str">
            <v>روعه جوهره</v>
          </cell>
          <cell r="C2648" t="str">
            <v>سلمان</v>
          </cell>
          <cell r="D2648" t="str">
            <v>زريفة</v>
          </cell>
          <cell r="E2648" t="str">
            <v>الاولى</v>
          </cell>
          <cell r="J2648" t="str">
            <v>مستنفذ فصل اول 2024-2025</v>
          </cell>
        </row>
        <row r="2649">
          <cell r="A2649">
            <v>526490</v>
          </cell>
          <cell r="B2649" t="str">
            <v>ريم جاويش</v>
          </cell>
          <cell r="C2649" t="str">
            <v>حسان</v>
          </cell>
          <cell r="E2649" t="str">
            <v>الأولى</v>
          </cell>
          <cell r="J2649" t="str">
            <v>مستنفذ فصل اول 2024-2025</v>
          </cell>
        </row>
        <row r="2650">
          <cell r="A2650">
            <v>526492</v>
          </cell>
          <cell r="B2650" t="str">
            <v>ريم شاهين</v>
          </cell>
          <cell r="C2650" t="str">
            <v>علي</v>
          </cell>
          <cell r="E2650" t="str">
            <v>الاولى</v>
          </cell>
          <cell r="J2650" t="str">
            <v>مستنفذ فصل اول 2024-2025</v>
          </cell>
        </row>
        <row r="2651">
          <cell r="A2651">
            <v>526504</v>
          </cell>
          <cell r="B2651" t="str">
            <v>سارة العبيد</v>
          </cell>
          <cell r="E2651" t="str">
            <v>الأولى</v>
          </cell>
          <cell r="J2651" t="str">
            <v>مستنفذ فصل اول 2024-2025</v>
          </cell>
        </row>
        <row r="2652">
          <cell r="A2652">
            <v>526611</v>
          </cell>
          <cell r="B2652" t="str">
            <v>مسره عيد</v>
          </cell>
          <cell r="C2652" t="str">
            <v>احمد</v>
          </cell>
          <cell r="D2652" t="str">
            <v>سلمى</v>
          </cell>
          <cell r="E2652" t="str">
            <v>الاولى</v>
          </cell>
          <cell r="J2652" t="str">
            <v>مستنفذ فصل اول 2024-2025</v>
          </cell>
        </row>
        <row r="2653">
          <cell r="A2653">
            <v>526613</v>
          </cell>
          <cell r="B2653" t="str">
            <v>مليكانا احمد</v>
          </cell>
          <cell r="C2653" t="str">
            <v xml:space="preserve">حكمت </v>
          </cell>
          <cell r="E2653" t="str">
            <v>الأولى</v>
          </cell>
          <cell r="J2653" t="str">
            <v>مستنفذ فصل اول 2024-2025</v>
          </cell>
        </row>
        <row r="2654">
          <cell r="A2654">
            <v>526640</v>
          </cell>
          <cell r="B2654" t="str">
            <v>نجاة إسماعيل</v>
          </cell>
          <cell r="C2654" t="str">
            <v>عبد اللطيف</v>
          </cell>
          <cell r="D2654" t="str">
            <v>مريم</v>
          </cell>
          <cell r="E2654" t="str">
            <v>الاولى</v>
          </cell>
          <cell r="J2654" t="str">
            <v>مستنفذ فصل اول 2024-2025</v>
          </cell>
        </row>
        <row r="2655">
          <cell r="A2655">
            <v>526660</v>
          </cell>
          <cell r="B2655" t="str">
            <v>نور خدام الجامع</v>
          </cell>
          <cell r="C2655" t="str">
            <v>موفق</v>
          </cell>
          <cell r="D2655" t="str">
            <v>ميادة</v>
          </cell>
          <cell r="E2655" t="str">
            <v>الأولى</v>
          </cell>
          <cell r="J2655" t="str">
            <v>مستنفذ فصل اول 2024-2025</v>
          </cell>
        </row>
        <row r="2656">
          <cell r="A2656">
            <v>526687</v>
          </cell>
          <cell r="B2656" t="str">
            <v>هديل العطرات</v>
          </cell>
          <cell r="C2656" t="str">
            <v>رضوان</v>
          </cell>
          <cell r="E2656" t="str">
            <v>الاولى</v>
          </cell>
          <cell r="J2656" t="str">
            <v>مستنفذ فصل اول 2024-2025</v>
          </cell>
        </row>
        <row r="2657">
          <cell r="A2657">
            <v>526698</v>
          </cell>
          <cell r="B2657" t="str">
            <v>هيفاء علوش</v>
          </cell>
          <cell r="C2657" t="str">
            <v xml:space="preserve">بشير </v>
          </cell>
          <cell r="D2657" t="str">
            <v>اميرة</v>
          </cell>
          <cell r="E2657" t="str">
            <v>الأولى</v>
          </cell>
          <cell r="J2657" t="str">
            <v>مستنفذ فصل اول 2024-2025</v>
          </cell>
        </row>
        <row r="2658">
          <cell r="A2658">
            <v>526705</v>
          </cell>
          <cell r="B2658" t="str">
            <v>وفاء العبيد</v>
          </cell>
          <cell r="C2658" t="str">
            <v>عبد الجكيم</v>
          </cell>
          <cell r="E2658" t="str">
            <v>الاولى</v>
          </cell>
          <cell r="J2658" t="str">
            <v>مستنفذ فصل اول 2024-2025</v>
          </cell>
        </row>
        <row r="2659">
          <cell r="A2659">
            <v>527213</v>
          </cell>
          <cell r="B2659" t="str">
            <v>شذى عبيد</v>
          </cell>
          <cell r="C2659" t="str">
            <v>توفيق</v>
          </cell>
          <cell r="D2659" t="str">
            <v>هناء</v>
          </cell>
          <cell r="E2659" t="str">
            <v>الأولى</v>
          </cell>
          <cell r="J2659" t="str">
            <v>مستنفذ فصل اول 2024-2025</v>
          </cell>
        </row>
        <row r="2660">
          <cell r="A2660">
            <v>526755</v>
          </cell>
          <cell r="B2660" t="str">
            <v>اعتزاز شعبان</v>
          </cell>
          <cell r="C2660" t="str">
            <v>احمد</v>
          </cell>
          <cell r="D2660" t="str">
            <v>زينب</v>
          </cell>
          <cell r="E2660" t="str">
            <v>الاولى</v>
          </cell>
          <cell r="J2660" t="str">
            <v>مستنفذ فصل اول 2024-2025</v>
          </cell>
        </row>
        <row r="2661">
          <cell r="A2661">
            <v>526398</v>
          </cell>
          <cell r="B2661" t="str">
            <v>بسمة الدالاتي</v>
          </cell>
          <cell r="C2661" t="str">
            <v>مروان</v>
          </cell>
          <cell r="E2661" t="str">
            <v>الأولى</v>
          </cell>
          <cell r="J2661" t="str">
            <v>مستنفذ فصل اول 2024-2025</v>
          </cell>
        </row>
        <row r="2662">
          <cell r="A2662">
            <v>526494</v>
          </cell>
          <cell r="B2662" t="str">
            <v>ريما الطالب</v>
          </cell>
          <cell r="C2662" t="str">
            <v>سمير</v>
          </cell>
          <cell r="D2662" t="str">
            <v>لمياء</v>
          </cell>
          <cell r="E2662" t="str">
            <v>الاولى</v>
          </cell>
          <cell r="J2662" t="str">
            <v>مستنفذ فصل اول 2024-2025</v>
          </cell>
        </row>
        <row r="2663">
          <cell r="A2663">
            <v>526750</v>
          </cell>
          <cell r="B2663" t="str">
            <v>أسماء الحصري</v>
          </cell>
          <cell r="C2663" t="str">
            <v>شكري</v>
          </cell>
          <cell r="D2663" t="str">
            <v>نعمة</v>
          </cell>
          <cell r="E2663" t="str">
            <v>الأولى</v>
          </cell>
          <cell r="J2663" t="str">
            <v>مستنفذ فصل اول 2024-2025</v>
          </cell>
        </row>
        <row r="2664">
          <cell r="A2664">
            <v>517058</v>
          </cell>
          <cell r="B2664" t="str">
            <v>دلال الشيخه</v>
          </cell>
          <cell r="C2664" t="str">
            <v>محمد</v>
          </cell>
          <cell r="D2664" t="str">
            <v>عبير</v>
          </cell>
          <cell r="E2664" t="str">
            <v>الاولى</v>
          </cell>
        </row>
        <row r="2665">
          <cell r="A2665">
            <v>517698</v>
          </cell>
          <cell r="B2665" t="str">
            <v>هويده احمد</v>
          </cell>
          <cell r="C2665" t="str">
            <v>جميل</v>
          </cell>
          <cell r="D2665" t="str">
            <v>مطيعه</v>
          </cell>
          <cell r="E2665" t="str">
            <v>الأولى</v>
          </cell>
          <cell r="J2665" t="str">
            <v>مسننفذ</v>
          </cell>
        </row>
        <row r="2666">
          <cell r="A2666">
            <v>517853</v>
          </cell>
          <cell r="B2666" t="str">
            <v>اخلاص قنبس</v>
          </cell>
          <cell r="C2666" t="str">
            <v>هاشم</v>
          </cell>
          <cell r="D2666" t="str">
            <v>نوال</v>
          </cell>
          <cell r="E2666" t="str">
            <v>الاولى</v>
          </cell>
          <cell r="J2666" t="str">
            <v>مستنفذ</v>
          </cell>
        </row>
        <row r="2667">
          <cell r="A2667">
            <v>518939</v>
          </cell>
          <cell r="B2667" t="str">
            <v>فاطمة الحوري</v>
          </cell>
          <cell r="C2667" t="str">
            <v>محمد</v>
          </cell>
          <cell r="D2667" t="str">
            <v>وفاء</v>
          </cell>
          <cell r="E2667" t="str">
            <v>الأولى</v>
          </cell>
          <cell r="J2667" t="str">
            <v>مستنفذ</v>
          </cell>
        </row>
        <row r="2668">
          <cell r="A2668">
            <v>519333</v>
          </cell>
          <cell r="B2668" t="str">
            <v>نبال عكرمه</v>
          </cell>
          <cell r="C2668" t="str">
            <v>عبد الباسط</v>
          </cell>
          <cell r="D2668" t="str">
            <v>وصال</v>
          </cell>
          <cell r="E2668" t="str">
            <v>الاولى</v>
          </cell>
          <cell r="J2668" t="str">
            <v>مستنفذ</v>
          </cell>
        </row>
        <row r="2669">
          <cell r="A2669">
            <v>520484</v>
          </cell>
          <cell r="B2669" t="str">
            <v>زهره فتح الله</v>
          </cell>
          <cell r="C2669" t="str">
            <v>محمد</v>
          </cell>
          <cell r="D2669" t="str">
            <v>ميساء</v>
          </cell>
          <cell r="E2669" t="str">
            <v>الأولى</v>
          </cell>
          <cell r="J2669" t="str">
            <v>مستنفذ</v>
          </cell>
        </row>
        <row r="2670">
          <cell r="A2670">
            <v>520822</v>
          </cell>
          <cell r="B2670" t="str">
            <v>فرح الحداد</v>
          </cell>
          <cell r="C2670" t="str">
            <v>محمد امير</v>
          </cell>
          <cell r="D2670" t="str">
            <v>خلود</v>
          </cell>
          <cell r="E2670" t="str">
            <v>الاولى</v>
          </cell>
          <cell r="J2670" t="str">
            <v>مستنفذ</v>
          </cell>
        </row>
        <row r="2671">
          <cell r="A2671">
            <v>520997</v>
          </cell>
          <cell r="B2671" t="str">
            <v>مريانا مطر</v>
          </cell>
          <cell r="C2671" t="str">
            <v>هيثم</v>
          </cell>
          <cell r="D2671" t="str">
            <v>منال</v>
          </cell>
          <cell r="E2671" t="str">
            <v>الأولى</v>
          </cell>
          <cell r="J2671" t="str">
            <v>مستنفذ</v>
          </cell>
        </row>
        <row r="2672">
          <cell r="A2672">
            <v>521974</v>
          </cell>
          <cell r="B2672" t="str">
            <v>رهف ناصيف</v>
          </cell>
          <cell r="C2672" t="str">
            <v>محمد</v>
          </cell>
          <cell r="E2672" t="str">
            <v>الاولى</v>
          </cell>
          <cell r="J2672" t="str">
            <v>مستنفذ</v>
          </cell>
        </row>
        <row r="2673">
          <cell r="A2673">
            <v>522664</v>
          </cell>
          <cell r="B2673" t="str">
            <v>نعمة حبش</v>
          </cell>
          <cell r="C2673" t="str">
            <v>عبد الوهاب</v>
          </cell>
          <cell r="D2673" t="str">
            <v>أمل</v>
          </cell>
          <cell r="E2673" t="str">
            <v>الأولى</v>
          </cell>
          <cell r="J2673" t="str">
            <v>مستنفذ</v>
          </cell>
        </row>
        <row r="2674">
          <cell r="A2674">
            <v>524221</v>
          </cell>
          <cell r="B2674" t="str">
            <v>اسراء بكر</v>
          </cell>
          <cell r="C2674" t="str">
            <v>حسين</v>
          </cell>
          <cell r="D2674" t="str">
            <v>عائشه</v>
          </cell>
          <cell r="E2674" t="str">
            <v>الاولى</v>
          </cell>
          <cell r="J2674" t="str">
            <v>مستنفذ</v>
          </cell>
        </row>
        <row r="2675">
          <cell r="A2675">
            <v>525189</v>
          </cell>
          <cell r="B2675" t="str">
            <v xml:space="preserve">قمر مواس </v>
          </cell>
          <cell r="C2675" t="str">
            <v>جابر</v>
          </cell>
          <cell r="D2675" t="str">
            <v>ثناء</v>
          </cell>
          <cell r="E2675" t="str">
            <v>الأولى</v>
          </cell>
          <cell r="J2675" t="str">
            <v>مستنفذ</v>
          </cell>
        </row>
        <row r="2676">
          <cell r="A2676">
            <v>524291</v>
          </cell>
          <cell r="B2676" t="str">
            <v xml:space="preserve">الهام منصور </v>
          </cell>
          <cell r="C2676" t="str">
            <v>محمود</v>
          </cell>
          <cell r="E2676" t="str">
            <v>الاولى</v>
          </cell>
          <cell r="J2676" t="str">
            <v>مستنفذ</v>
          </cell>
        </row>
        <row r="2677">
          <cell r="A2677">
            <v>525490</v>
          </cell>
          <cell r="B2677" t="str">
            <v>نور العقيلي</v>
          </cell>
          <cell r="C2677" t="str">
            <v>ياسر</v>
          </cell>
          <cell r="D2677" t="str">
            <v>امنه</v>
          </cell>
          <cell r="E2677" t="str">
            <v>الأولى</v>
          </cell>
          <cell r="J2677" t="str">
            <v>مستنفذ</v>
          </cell>
        </row>
        <row r="2678">
          <cell r="A2678">
            <v>525613</v>
          </cell>
          <cell r="B2678" t="str">
            <v>هيا عرار</v>
          </cell>
          <cell r="C2678" t="str">
            <v>غسان</v>
          </cell>
          <cell r="D2678" t="str">
            <v>فاتنه</v>
          </cell>
          <cell r="E2678" t="str">
            <v>الاولى</v>
          </cell>
        </row>
        <row r="2679">
          <cell r="A2679">
            <v>526235</v>
          </cell>
          <cell r="B2679" t="str">
            <v>نهلة الحسين</v>
          </cell>
          <cell r="C2679" t="str">
            <v>محمود</v>
          </cell>
          <cell r="D2679" t="str">
            <v>خلفة</v>
          </cell>
          <cell r="E2679" t="str">
            <v>الأولى</v>
          </cell>
        </row>
        <row r="2680">
          <cell r="A2680">
            <v>526268</v>
          </cell>
          <cell r="B2680" t="str">
            <v>هبة خليفة</v>
          </cell>
          <cell r="C2680" t="str">
            <v>فتحي</v>
          </cell>
          <cell r="D2680" t="str">
            <v>نزيهه</v>
          </cell>
          <cell r="E2680" t="str">
            <v>الاولى</v>
          </cell>
        </row>
        <row r="2681">
          <cell r="A2681">
            <v>526358</v>
          </cell>
          <cell r="B2681" t="str">
            <v>اعتماد المنادي الخليل</v>
          </cell>
          <cell r="C2681" t="str">
            <v>ادهام</v>
          </cell>
          <cell r="D2681" t="str">
            <v>عائشه</v>
          </cell>
          <cell r="E2681" t="str">
            <v>الأولى</v>
          </cell>
          <cell r="J2681" t="str">
            <v>مستنفذ</v>
          </cell>
        </row>
        <row r="2682">
          <cell r="A2682">
            <v>526415</v>
          </cell>
          <cell r="B2682" t="str">
            <v>جود المحمد</v>
          </cell>
          <cell r="C2682" t="str">
            <v>وائل</v>
          </cell>
          <cell r="E2682" t="str">
            <v>الاولى</v>
          </cell>
        </row>
        <row r="2683">
          <cell r="A2683">
            <v>526420</v>
          </cell>
          <cell r="B2683" t="str">
            <v>جيهان شركس</v>
          </cell>
          <cell r="C2683" t="str">
            <v>عثمان</v>
          </cell>
          <cell r="D2683" t="str">
            <v>كذبان</v>
          </cell>
          <cell r="E2683" t="str">
            <v>الأولى</v>
          </cell>
        </row>
        <row r="2684">
          <cell r="A2684">
            <v>526569</v>
          </cell>
          <cell r="B2684" t="str">
            <v>فاطمة الشربجي</v>
          </cell>
          <cell r="C2684" t="str">
            <v>محمد جمال</v>
          </cell>
          <cell r="E2684" t="str">
            <v>الاولى</v>
          </cell>
        </row>
        <row r="2685">
          <cell r="A2685">
            <v>526756</v>
          </cell>
          <cell r="B2685" t="str">
            <v>ايه العلوش</v>
          </cell>
          <cell r="C2685" t="str">
            <v>محسن</v>
          </cell>
          <cell r="D2685" t="str">
            <v>محاسن</v>
          </cell>
          <cell r="E2685" t="str">
            <v>الأولى</v>
          </cell>
        </row>
        <row r="2686">
          <cell r="A2686">
            <v>526761</v>
          </cell>
          <cell r="B2686" t="str">
            <v>ابتسام علي ديب</v>
          </cell>
          <cell r="C2686" t="str">
            <v>محمود</v>
          </cell>
          <cell r="D2686" t="str">
            <v>علية</v>
          </cell>
          <cell r="E2686" t="str">
            <v>الاولى</v>
          </cell>
        </row>
        <row r="2687">
          <cell r="A2687">
            <v>526763</v>
          </cell>
          <cell r="B2687" t="str">
            <v>أحلام الزغلول</v>
          </cell>
          <cell r="C2687" t="str">
            <v>موفق</v>
          </cell>
          <cell r="D2687" t="str">
            <v>ايمان</v>
          </cell>
          <cell r="E2687" t="str">
            <v>الأولى</v>
          </cell>
        </row>
        <row r="2688">
          <cell r="A2688">
            <v>526764</v>
          </cell>
          <cell r="B2688" t="str">
            <v>احمد كلثوم</v>
          </cell>
          <cell r="C2688" t="str">
            <v>محمد بشار</v>
          </cell>
          <cell r="D2688" t="str">
            <v>جميله</v>
          </cell>
          <cell r="E2688" t="str">
            <v>الاولى</v>
          </cell>
        </row>
        <row r="2689">
          <cell r="A2689">
            <v>526765</v>
          </cell>
          <cell r="B2689" t="str">
            <v>اريج العلي</v>
          </cell>
          <cell r="C2689" t="str">
            <v>رامز</v>
          </cell>
          <cell r="D2689" t="str">
            <v>هناء</v>
          </cell>
          <cell r="E2689" t="str">
            <v>الاولى</v>
          </cell>
        </row>
        <row r="2690">
          <cell r="A2690">
            <v>526768</v>
          </cell>
          <cell r="B2690" t="str">
            <v>اسماء الشهاب</v>
          </cell>
          <cell r="C2690" t="str">
            <v>عبد الكريم</v>
          </cell>
          <cell r="D2690" t="str">
            <v>هنا</v>
          </cell>
          <cell r="E2690" t="str">
            <v>الاولى</v>
          </cell>
        </row>
        <row r="2691">
          <cell r="A2691">
            <v>526769</v>
          </cell>
          <cell r="B2691" t="str">
            <v>أسماء الصخيلي</v>
          </cell>
          <cell r="C2691" t="str">
            <v xml:space="preserve">عوض </v>
          </cell>
          <cell r="D2691" t="str">
            <v>بندر</v>
          </cell>
          <cell r="E2691" t="str">
            <v>الأولى</v>
          </cell>
        </row>
        <row r="2692">
          <cell r="A2692">
            <v>526770</v>
          </cell>
          <cell r="B2692" t="str">
            <v>اسماء الغزاوي</v>
          </cell>
          <cell r="C2692" t="str">
            <v>ذياب</v>
          </cell>
          <cell r="D2692" t="str">
            <v>ابتسام</v>
          </cell>
          <cell r="E2692" t="str">
            <v>الاولى</v>
          </cell>
        </row>
        <row r="2693">
          <cell r="A2693">
            <v>526772</v>
          </cell>
          <cell r="B2693" t="str">
            <v>اعتدال بلقيس الشهير بالبيرو</v>
          </cell>
          <cell r="C2693" t="str">
            <v>حسين</v>
          </cell>
          <cell r="D2693" t="str">
            <v>افنان</v>
          </cell>
          <cell r="E2693" t="str">
            <v>الأولى</v>
          </cell>
        </row>
        <row r="2694">
          <cell r="A2694">
            <v>526773</v>
          </cell>
          <cell r="B2694" t="str">
            <v>الاء الرفاعي</v>
          </cell>
          <cell r="C2694" t="str">
            <v>يوسف</v>
          </cell>
          <cell r="D2694" t="str">
            <v>ريم</v>
          </cell>
          <cell r="E2694" t="str">
            <v>الاولى</v>
          </cell>
        </row>
        <row r="2695">
          <cell r="A2695">
            <v>526776</v>
          </cell>
          <cell r="B2695" t="str">
            <v>الاء حمدان</v>
          </cell>
          <cell r="C2695" t="str">
            <v>علي</v>
          </cell>
          <cell r="D2695" t="str">
            <v>اديبه</v>
          </cell>
          <cell r="E2695" t="str">
            <v>الأولى</v>
          </cell>
        </row>
        <row r="2696">
          <cell r="A2696">
            <v>526777</v>
          </cell>
          <cell r="B2696" t="str">
            <v>الاء رديف</v>
          </cell>
          <cell r="C2696" t="str">
            <v>محمود</v>
          </cell>
          <cell r="D2696" t="str">
            <v>هناء</v>
          </cell>
          <cell r="E2696" t="str">
            <v>الاولى</v>
          </cell>
        </row>
        <row r="2697">
          <cell r="A2697">
            <v>526778</v>
          </cell>
          <cell r="B2697" t="str">
            <v>الهام غزال</v>
          </cell>
          <cell r="C2697" t="str">
            <v>صالح</v>
          </cell>
          <cell r="D2697" t="str">
            <v>غزالة</v>
          </cell>
          <cell r="E2697" t="str">
            <v>الأولى</v>
          </cell>
        </row>
        <row r="2698">
          <cell r="A2698">
            <v>526780</v>
          </cell>
          <cell r="B2698" t="str">
            <v>امل اسماعيل</v>
          </cell>
          <cell r="C2698" t="str">
            <v>يوسف</v>
          </cell>
          <cell r="D2698" t="str">
            <v>فاطمه</v>
          </cell>
          <cell r="E2698" t="str">
            <v>الاولى</v>
          </cell>
        </row>
        <row r="2699">
          <cell r="A2699">
            <v>526781</v>
          </cell>
          <cell r="B2699" t="str">
            <v>امل الفرحان</v>
          </cell>
          <cell r="C2699" t="str">
            <v xml:space="preserve">خالص </v>
          </cell>
          <cell r="D2699" t="str">
            <v>جدعة</v>
          </cell>
          <cell r="E2699" t="str">
            <v>الأولى</v>
          </cell>
        </row>
        <row r="2700">
          <cell r="A2700">
            <v>526783</v>
          </cell>
          <cell r="B2700" t="str">
            <v>اميره نقلي</v>
          </cell>
          <cell r="C2700" t="str">
            <v>صبحي</v>
          </cell>
          <cell r="D2700" t="str">
            <v>احلام</v>
          </cell>
          <cell r="E2700" t="str">
            <v>الاولى</v>
          </cell>
        </row>
        <row r="2701">
          <cell r="A2701">
            <v>526785</v>
          </cell>
          <cell r="B2701" t="str">
            <v>ايلا الحمورة</v>
          </cell>
          <cell r="C2701" t="str">
            <v xml:space="preserve">علاء الدين </v>
          </cell>
          <cell r="D2701" t="str">
            <v>امل</v>
          </cell>
          <cell r="E2701" t="str">
            <v>الأولى</v>
          </cell>
        </row>
        <row r="2702">
          <cell r="A2702">
            <v>526786</v>
          </cell>
          <cell r="B2702" t="str">
            <v>ايمان المسالمه</v>
          </cell>
          <cell r="C2702" t="str">
            <v>محمد</v>
          </cell>
          <cell r="D2702" t="str">
            <v>رابعه</v>
          </cell>
          <cell r="E2702" t="str">
            <v>الاولى</v>
          </cell>
        </row>
        <row r="2703">
          <cell r="A2703">
            <v>526791</v>
          </cell>
          <cell r="B2703" t="str">
            <v>ايه ابو فوده</v>
          </cell>
          <cell r="C2703" t="str">
            <v>محمد</v>
          </cell>
          <cell r="D2703" t="str">
            <v>حوريه</v>
          </cell>
          <cell r="E2703" t="str">
            <v>الأولى</v>
          </cell>
        </row>
        <row r="2704">
          <cell r="A2704">
            <v>526796</v>
          </cell>
          <cell r="B2704" t="str">
            <v>آلاء الدرويش</v>
          </cell>
          <cell r="C2704" t="str">
            <v>فريز</v>
          </cell>
          <cell r="D2704" t="str">
            <v>فاطمه</v>
          </cell>
          <cell r="E2704" t="str">
            <v>الاولى</v>
          </cell>
        </row>
        <row r="2705">
          <cell r="A2705">
            <v>526799</v>
          </cell>
          <cell r="B2705" t="str">
            <v>آيات جبر</v>
          </cell>
          <cell r="C2705" t="str">
            <v>محمد</v>
          </cell>
          <cell r="D2705" t="str">
            <v>ابتسام</v>
          </cell>
          <cell r="E2705" t="str">
            <v>الأولى</v>
          </cell>
        </row>
        <row r="2706">
          <cell r="A2706">
            <v>526802</v>
          </cell>
          <cell r="B2706" t="str">
            <v>أحمد عز الدين</v>
          </cell>
          <cell r="C2706" t="str">
            <v>عبد المنعم</v>
          </cell>
          <cell r="D2706" t="str">
            <v>مغفرة</v>
          </cell>
          <cell r="E2706" t="str">
            <v>الاولى</v>
          </cell>
        </row>
        <row r="2707">
          <cell r="A2707">
            <v>526807</v>
          </cell>
          <cell r="B2707" t="str">
            <v>اماني عيسى</v>
          </cell>
          <cell r="C2707" t="str">
            <v xml:space="preserve">عبد الحميد </v>
          </cell>
          <cell r="D2707" t="str">
            <v>خيرية</v>
          </cell>
          <cell r="E2707" t="str">
            <v>الأولى</v>
          </cell>
        </row>
        <row r="2708">
          <cell r="A2708">
            <v>526809</v>
          </cell>
          <cell r="B2708" t="str">
            <v>أمينه هاشم</v>
          </cell>
          <cell r="C2708" t="str">
            <v>مصطفى</v>
          </cell>
          <cell r="D2708" t="str">
            <v>ملك</v>
          </cell>
          <cell r="E2708" t="str">
            <v>الاولى</v>
          </cell>
        </row>
        <row r="2709">
          <cell r="A2709">
            <v>526810</v>
          </cell>
          <cell r="B2709" t="str">
            <v>إيفا بليل</v>
          </cell>
          <cell r="C2709" t="str">
            <v>عزيز</v>
          </cell>
          <cell r="D2709" t="str">
            <v>ليلى</v>
          </cell>
          <cell r="E2709" t="str">
            <v>الأولى</v>
          </cell>
        </row>
        <row r="2710">
          <cell r="A2710">
            <v>526812</v>
          </cell>
          <cell r="B2710" t="str">
            <v>ايناس البقاعي</v>
          </cell>
          <cell r="C2710" t="str">
            <v xml:space="preserve">يوسف </v>
          </cell>
          <cell r="D2710" t="str">
            <v>هيفاء</v>
          </cell>
          <cell r="E2710" t="str">
            <v>الاولى</v>
          </cell>
        </row>
        <row r="2711">
          <cell r="A2711">
            <v>526813</v>
          </cell>
          <cell r="B2711" t="str">
            <v>بتول جزاع العبد</v>
          </cell>
          <cell r="C2711" t="str">
            <v>عذاب</v>
          </cell>
          <cell r="D2711" t="str">
            <v>تركيه</v>
          </cell>
          <cell r="E2711" t="str">
            <v>الأولى</v>
          </cell>
        </row>
        <row r="2712">
          <cell r="A2712">
            <v>526814</v>
          </cell>
          <cell r="B2712" t="str">
            <v>بتول حمود</v>
          </cell>
          <cell r="C2712" t="str">
            <v>ابراهيم</v>
          </cell>
          <cell r="D2712" t="str">
            <v>رباب</v>
          </cell>
          <cell r="E2712" t="str">
            <v>الاولى</v>
          </cell>
        </row>
        <row r="2713">
          <cell r="A2713">
            <v>526815</v>
          </cell>
          <cell r="B2713" t="str">
            <v>بتول حيدر</v>
          </cell>
          <cell r="C2713" t="str">
            <v xml:space="preserve">احمد </v>
          </cell>
          <cell r="D2713" t="str">
            <v>دجانة</v>
          </cell>
          <cell r="E2713" t="str">
            <v>الأولى</v>
          </cell>
        </row>
        <row r="2714">
          <cell r="A2714">
            <v>526817</v>
          </cell>
          <cell r="B2714" t="str">
            <v>بتول كبول</v>
          </cell>
          <cell r="C2714" t="str">
            <v>باسم</v>
          </cell>
          <cell r="D2714" t="str">
            <v>اخلاص</v>
          </cell>
          <cell r="E2714" t="str">
            <v>الاولى</v>
          </cell>
        </row>
        <row r="2715">
          <cell r="A2715">
            <v>526819</v>
          </cell>
          <cell r="B2715" t="str">
            <v>بديعة محظية</v>
          </cell>
          <cell r="C2715" t="str">
            <v>وليد</v>
          </cell>
          <cell r="D2715" t="str">
            <v>عائدة</v>
          </cell>
          <cell r="E2715" t="str">
            <v>الأولى</v>
          </cell>
        </row>
        <row r="2716">
          <cell r="A2716">
            <v>526820</v>
          </cell>
          <cell r="B2716" t="str">
            <v>براءه الرشدان</v>
          </cell>
          <cell r="C2716" t="str">
            <v>عبدالرحمن</v>
          </cell>
          <cell r="D2716" t="str">
            <v>هدى</v>
          </cell>
          <cell r="E2716" t="str">
            <v>الاولى</v>
          </cell>
        </row>
        <row r="2717">
          <cell r="A2717">
            <v>526821</v>
          </cell>
          <cell r="B2717" t="str">
            <v>براءه حموده</v>
          </cell>
          <cell r="C2717" t="str">
            <v>ابراهيم</v>
          </cell>
          <cell r="D2717" t="str">
            <v>ثريا</v>
          </cell>
          <cell r="E2717" t="str">
            <v>الأولى</v>
          </cell>
        </row>
        <row r="2718">
          <cell r="A2718">
            <v>526824</v>
          </cell>
          <cell r="B2718" t="str">
            <v>بشرى العقله</v>
          </cell>
          <cell r="C2718" t="str">
            <v>عقل</v>
          </cell>
          <cell r="D2718" t="str">
            <v>خديجه</v>
          </cell>
          <cell r="E2718" t="str">
            <v>الاولى</v>
          </cell>
        </row>
        <row r="2719">
          <cell r="A2719">
            <v>526825</v>
          </cell>
          <cell r="B2719" t="str">
            <v>بشرى شحاده</v>
          </cell>
          <cell r="C2719" t="str">
            <v>اسماعيل</v>
          </cell>
          <cell r="D2719" t="str">
            <v>رقيه</v>
          </cell>
          <cell r="E2719" t="str">
            <v>الأولى</v>
          </cell>
        </row>
        <row r="2720">
          <cell r="A2720">
            <v>526826</v>
          </cell>
          <cell r="B2720" t="str">
            <v>بشرى نوفل</v>
          </cell>
          <cell r="C2720" t="str">
            <v>احمد</v>
          </cell>
          <cell r="D2720" t="str">
            <v>راميه</v>
          </cell>
          <cell r="E2720" t="str">
            <v>الاولى</v>
          </cell>
        </row>
        <row r="2721">
          <cell r="A2721">
            <v>526829</v>
          </cell>
          <cell r="B2721" t="str">
            <v>تركيه الشهاب</v>
          </cell>
          <cell r="C2721" t="str">
            <v>شهاب</v>
          </cell>
          <cell r="D2721" t="str">
            <v>حميده</v>
          </cell>
          <cell r="E2721" t="str">
            <v>الأولى</v>
          </cell>
        </row>
        <row r="2722">
          <cell r="A2722">
            <v>526831</v>
          </cell>
          <cell r="B2722" t="str">
            <v>تغريد ابو فخر</v>
          </cell>
          <cell r="C2722" t="str">
            <v>نضال</v>
          </cell>
          <cell r="D2722" t="str">
            <v>رويده</v>
          </cell>
          <cell r="E2722" t="str">
            <v>الاولى</v>
          </cell>
        </row>
        <row r="2723">
          <cell r="A2723">
            <v>526832</v>
          </cell>
          <cell r="B2723" t="str">
            <v>تغريد احمد</v>
          </cell>
          <cell r="C2723" t="str">
            <v>جابر</v>
          </cell>
          <cell r="D2723" t="str">
            <v>وجيده</v>
          </cell>
          <cell r="E2723" t="str">
            <v>الأولى</v>
          </cell>
        </row>
        <row r="2724">
          <cell r="A2724">
            <v>526833</v>
          </cell>
          <cell r="B2724" t="str">
            <v>تغريد ياسين</v>
          </cell>
          <cell r="C2724" t="str">
            <v>جمال</v>
          </cell>
          <cell r="D2724" t="str">
            <v>سحر</v>
          </cell>
          <cell r="E2724" t="str">
            <v>الاولى</v>
          </cell>
        </row>
        <row r="2725">
          <cell r="A2725">
            <v>526835</v>
          </cell>
          <cell r="B2725" t="str">
            <v>ثناء شمس الدين</v>
          </cell>
          <cell r="C2725" t="str">
            <v>محمد</v>
          </cell>
          <cell r="D2725" t="str">
            <v>وفاء</v>
          </cell>
          <cell r="E2725" t="str">
            <v>الأولى</v>
          </cell>
        </row>
        <row r="2726">
          <cell r="A2726">
            <v>526842</v>
          </cell>
          <cell r="B2726" t="str">
            <v>حسين الذياب</v>
          </cell>
          <cell r="C2726" t="str">
            <v xml:space="preserve">ذياب </v>
          </cell>
          <cell r="D2726" t="str">
            <v>مريم</v>
          </cell>
          <cell r="E2726" t="str">
            <v>الاولى</v>
          </cell>
        </row>
        <row r="2727">
          <cell r="A2727">
            <v>526846</v>
          </cell>
          <cell r="B2727" t="str">
            <v>حنين ضاهر</v>
          </cell>
          <cell r="C2727" t="str">
            <v>بسام</v>
          </cell>
          <cell r="D2727" t="str">
            <v>عبير</v>
          </cell>
          <cell r="E2727" t="str">
            <v>الأولى</v>
          </cell>
        </row>
        <row r="2728">
          <cell r="A2728">
            <v>526847</v>
          </cell>
          <cell r="B2728" t="str">
            <v>ختام العلي</v>
          </cell>
          <cell r="C2728" t="str">
            <v>خيرو</v>
          </cell>
          <cell r="D2728" t="str">
            <v>سعدى</v>
          </cell>
          <cell r="E2728" t="str">
            <v>الاولى</v>
          </cell>
        </row>
        <row r="2729">
          <cell r="A2729">
            <v>526853</v>
          </cell>
          <cell r="B2729" t="str">
            <v>دارين حامد</v>
          </cell>
          <cell r="C2729" t="str">
            <v>فاروق</v>
          </cell>
          <cell r="D2729" t="str">
            <v>أميره عمار</v>
          </cell>
          <cell r="E2729" t="str">
            <v>الأولى</v>
          </cell>
        </row>
        <row r="2730">
          <cell r="A2730">
            <v>526860</v>
          </cell>
          <cell r="B2730" t="str">
            <v>دعاء بكر</v>
          </cell>
          <cell r="C2730" t="str">
            <v>علي</v>
          </cell>
          <cell r="D2730" t="str">
            <v>امل</v>
          </cell>
          <cell r="E2730" t="str">
            <v>الاولى</v>
          </cell>
        </row>
        <row r="2731">
          <cell r="A2731">
            <v>526861</v>
          </cell>
          <cell r="B2731" t="str">
            <v>دعاء بوش</v>
          </cell>
          <cell r="C2731" t="str">
            <v>عبداللطيف</v>
          </cell>
          <cell r="D2731" t="str">
            <v>فريدة</v>
          </cell>
          <cell r="E2731" t="str">
            <v>الأولى</v>
          </cell>
        </row>
        <row r="2732">
          <cell r="A2732">
            <v>526862</v>
          </cell>
          <cell r="B2732" t="str">
            <v>دعاء شيخ الأرض</v>
          </cell>
          <cell r="C2732" t="str">
            <v>محمد طريف</v>
          </cell>
          <cell r="D2732" t="str">
            <v>دانا</v>
          </cell>
          <cell r="E2732" t="str">
            <v>الاولى</v>
          </cell>
        </row>
        <row r="2733">
          <cell r="A2733">
            <v>526867</v>
          </cell>
          <cell r="B2733" t="str">
            <v>رابعه الشقران</v>
          </cell>
          <cell r="C2733" t="str">
            <v>سعد</v>
          </cell>
          <cell r="D2733" t="str">
            <v>حليمه</v>
          </cell>
          <cell r="E2733" t="str">
            <v>الأولى</v>
          </cell>
        </row>
        <row r="2734">
          <cell r="A2734">
            <v>526870</v>
          </cell>
          <cell r="B2734" t="str">
            <v>راما كحلوس</v>
          </cell>
          <cell r="C2734" t="str">
            <v>محمد صادق</v>
          </cell>
          <cell r="D2734" t="str">
            <v>ايمان</v>
          </cell>
          <cell r="E2734" t="str">
            <v>الاولى</v>
          </cell>
        </row>
        <row r="2735">
          <cell r="A2735">
            <v>526872</v>
          </cell>
          <cell r="B2735" t="str">
            <v>رانيا حوا</v>
          </cell>
          <cell r="C2735" t="str">
            <v>عمر</v>
          </cell>
          <cell r="D2735" t="str">
            <v>عبله</v>
          </cell>
          <cell r="E2735" t="str">
            <v>الأولى</v>
          </cell>
        </row>
        <row r="2736">
          <cell r="A2736">
            <v>526873</v>
          </cell>
          <cell r="B2736" t="str">
            <v>رانيا ديب</v>
          </cell>
          <cell r="C2736" t="str">
            <v>محمد</v>
          </cell>
          <cell r="D2736" t="str">
            <v>هند</v>
          </cell>
          <cell r="E2736" t="str">
            <v>الاولى</v>
          </cell>
        </row>
        <row r="2737">
          <cell r="A2737">
            <v>526879</v>
          </cell>
          <cell r="B2737" t="str">
            <v>رحمة علوش</v>
          </cell>
          <cell r="C2737" t="str">
            <v xml:space="preserve">لؤي </v>
          </cell>
          <cell r="D2737" t="str">
            <v>هناء</v>
          </cell>
          <cell r="E2737" t="str">
            <v>الأولى</v>
          </cell>
        </row>
        <row r="2738">
          <cell r="A2738">
            <v>526880</v>
          </cell>
          <cell r="B2738" t="str">
            <v>رزان ابراهيم</v>
          </cell>
          <cell r="C2738" t="str">
            <v>محمد</v>
          </cell>
          <cell r="D2738" t="str">
            <v>خطيرة</v>
          </cell>
          <cell r="E2738" t="str">
            <v>الاولى</v>
          </cell>
        </row>
        <row r="2739">
          <cell r="A2739">
            <v>526883</v>
          </cell>
          <cell r="B2739" t="str">
            <v>رشا الرز</v>
          </cell>
          <cell r="C2739" t="str">
            <v>محمدحسان</v>
          </cell>
          <cell r="D2739" t="str">
            <v>أماني</v>
          </cell>
          <cell r="E2739" t="str">
            <v>الأولى</v>
          </cell>
        </row>
        <row r="2740">
          <cell r="A2740">
            <v>526887</v>
          </cell>
          <cell r="B2740" t="str">
            <v>رشا عز الدين</v>
          </cell>
          <cell r="C2740" t="str">
            <v>عصام</v>
          </cell>
          <cell r="D2740" t="str">
            <v>دعد</v>
          </cell>
          <cell r="E2740" t="str">
            <v>الاولى</v>
          </cell>
        </row>
        <row r="2741">
          <cell r="A2741">
            <v>526890</v>
          </cell>
          <cell r="B2741" t="str">
            <v>رغد عوده</v>
          </cell>
          <cell r="C2741" t="str">
            <v>محمدسعيد</v>
          </cell>
          <cell r="D2741" t="str">
            <v>مجد</v>
          </cell>
          <cell r="E2741" t="str">
            <v>الأولى</v>
          </cell>
        </row>
        <row r="2742">
          <cell r="A2742">
            <v>526891</v>
          </cell>
          <cell r="B2742" t="str">
            <v>رغدا سمندر</v>
          </cell>
          <cell r="C2742" t="str">
            <v>عبدالفتاح</v>
          </cell>
          <cell r="D2742" t="str">
            <v>رغيبه</v>
          </cell>
          <cell r="E2742" t="str">
            <v>الاولى</v>
          </cell>
        </row>
        <row r="2743">
          <cell r="A2743">
            <v>526899</v>
          </cell>
          <cell r="B2743" t="str">
            <v>رنين سلوم</v>
          </cell>
          <cell r="C2743" t="str">
            <v>علي</v>
          </cell>
          <cell r="D2743" t="str">
            <v>نجود</v>
          </cell>
          <cell r="E2743" t="str">
            <v>الأولى</v>
          </cell>
        </row>
        <row r="2744">
          <cell r="A2744">
            <v>526901</v>
          </cell>
          <cell r="B2744" t="str">
            <v>رهام شدود</v>
          </cell>
          <cell r="C2744" t="str">
            <v>احمد</v>
          </cell>
          <cell r="D2744" t="str">
            <v>فاطمه</v>
          </cell>
          <cell r="E2744" t="str">
            <v>الاولى</v>
          </cell>
        </row>
        <row r="2745">
          <cell r="A2745">
            <v>526902</v>
          </cell>
          <cell r="B2745" t="str">
            <v>رهف رمضان</v>
          </cell>
          <cell r="C2745" t="str">
            <v>محمد</v>
          </cell>
          <cell r="D2745" t="str">
            <v>اجفان</v>
          </cell>
          <cell r="E2745" t="str">
            <v>الأولى</v>
          </cell>
        </row>
        <row r="2746">
          <cell r="A2746">
            <v>526903</v>
          </cell>
          <cell r="B2746" t="str">
            <v>رهف سعيد</v>
          </cell>
          <cell r="C2746" t="str">
            <v>حسن</v>
          </cell>
          <cell r="D2746" t="str">
            <v>عزيزه</v>
          </cell>
          <cell r="E2746" t="str">
            <v>الاولى</v>
          </cell>
        </row>
        <row r="2747">
          <cell r="A2747">
            <v>526910</v>
          </cell>
          <cell r="B2747" t="str">
            <v xml:space="preserve">ريما شحادة </v>
          </cell>
          <cell r="C2747" t="str">
            <v>إسماعيل</v>
          </cell>
          <cell r="D2747" t="str">
            <v>وزيرة</v>
          </cell>
          <cell r="E2747" t="str">
            <v>الأولى</v>
          </cell>
        </row>
        <row r="2748">
          <cell r="A2748">
            <v>526911</v>
          </cell>
          <cell r="B2748" t="str">
            <v>زينب ابراهيم</v>
          </cell>
          <cell r="C2748" t="str">
            <v>عياش</v>
          </cell>
          <cell r="D2748" t="str">
            <v>نوخه</v>
          </cell>
          <cell r="E2748" t="str">
            <v>الاولى</v>
          </cell>
        </row>
        <row r="2749">
          <cell r="A2749">
            <v>526912</v>
          </cell>
          <cell r="B2749" t="str">
            <v>زينب الرفاعي</v>
          </cell>
          <cell r="C2749" t="str">
            <v>عوض</v>
          </cell>
          <cell r="D2749" t="str">
            <v>ندوه</v>
          </cell>
          <cell r="E2749" t="str">
            <v>الأولى</v>
          </cell>
        </row>
        <row r="2750">
          <cell r="A2750">
            <v>526914</v>
          </cell>
          <cell r="B2750" t="str">
            <v>زينب العيد</v>
          </cell>
          <cell r="C2750" t="str">
            <v>علي</v>
          </cell>
          <cell r="D2750" t="str">
            <v>جهينه غياض</v>
          </cell>
          <cell r="E2750" t="str">
            <v>الاولى</v>
          </cell>
        </row>
        <row r="2751">
          <cell r="A2751">
            <v>526915</v>
          </cell>
          <cell r="B2751" t="str">
            <v>زينب رحال</v>
          </cell>
          <cell r="C2751" t="str">
            <v>عيسى</v>
          </cell>
          <cell r="D2751" t="str">
            <v>حنان</v>
          </cell>
          <cell r="E2751" t="str">
            <v>الأولى</v>
          </cell>
        </row>
        <row r="2752">
          <cell r="A2752">
            <v>526917</v>
          </cell>
          <cell r="B2752" t="str">
            <v>زينب كلثوم</v>
          </cell>
          <cell r="C2752" t="str">
            <v>رستم</v>
          </cell>
          <cell r="D2752" t="str">
            <v>ناجيه</v>
          </cell>
          <cell r="E2752" t="str">
            <v>الاولى</v>
          </cell>
        </row>
        <row r="2753">
          <cell r="A2753">
            <v>526918</v>
          </cell>
          <cell r="B2753" t="str">
            <v>زينب منى</v>
          </cell>
          <cell r="C2753" t="str">
            <v>ياسر</v>
          </cell>
          <cell r="D2753" t="str">
            <v>ريم</v>
          </cell>
          <cell r="E2753" t="str">
            <v>الأولى</v>
          </cell>
        </row>
        <row r="2754">
          <cell r="A2754">
            <v>526920</v>
          </cell>
          <cell r="B2754" t="str">
            <v>ساره الربيه</v>
          </cell>
          <cell r="C2754" t="str">
            <v>بشار</v>
          </cell>
          <cell r="D2754" t="str">
            <v>ميرفت</v>
          </cell>
          <cell r="E2754" t="str">
            <v>الاولى</v>
          </cell>
        </row>
        <row r="2755">
          <cell r="A2755">
            <v>526924</v>
          </cell>
          <cell r="B2755" t="str">
            <v>ساندرا بوفه</v>
          </cell>
          <cell r="C2755" t="str">
            <v>معتز</v>
          </cell>
          <cell r="D2755" t="str">
            <v>ندى</v>
          </cell>
          <cell r="E2755" t="str">
            <v>الأولى</v>
          </cell>
        </row>
        <row r="2756">
          <cell r="A2756">
            <v>526925</v>
          </cell>
          <cell r="B2756" t="str">
            <v>سحر الشبقي</v>
          </cell>
          <cell r="C2756" t="str">
            <v xml:space="preserve">شوكت </v>
          </cell>
          <cell r="D2756" t="str">
            <v>امل</v>
          </cell>
          <cell r="E2756" t="str">
            <v>الاولى</v>
          </cell>
        </row>
        <row r="2757">
          <cell r="A2757">
            <v>526926</v>
          </cell>
          <cell r="B2757" t="str">
            <v>سحر عبيد</v>
          </cell>
          <cell r="C2757" t="str">
            <v>محمود</v>
          </cell>
          <cell r="D2757" t="str">
            <v>فاطمه</v>
          </cell>
          <cell r="E2757" t="str">
            <v>الأولى</v>
          </cell>
        </row>
        <row r="2758">
          <cell r="A2758">
            <v>526927</v>
          </cell>
          <cell r="B2758" t="str">
            <v>سدرة خليفه</v>
          </cell>
          <cell r="C2758" t="str">
            <v>اسامه</v>
          </cell>
          <cell r="D2758" t="str">
            <v>كوثر</v>
          </cell>
          <cell r="E2758" t="str">
            <v>الاولى</v>
          </cell>
        </row>
        <row r="2759">
          <cell r="A2759">
            <v>526928</v>
          </cell>
          <cell r="B2759" t="str">
            <v>سدره الحموي</v>
          </cell>
          <cell r="C2759" t="str">
            <v>نضال</v>
          </cell>
          <cell r="D2759" t="str">
            <v>ميساء</v>
          </cell>
          <cell r="E2759" t="str">
            <v>الأولى</v>
          </cell>
        </row>
        <row r="2760">
          <cell r="A2760">
            <v>526929</v>
          </cell>
          <cell r="B2760" t="str">
            <v>سدره دريد</v>
          </cell>
          <cell r="C2760" t="str">
            <v>محمود</v>
          </cell>
          <cell r="D2760" t="str">
            <v>اسماء</v>
          </cell>
          <cell r="E2760" t="str">
            <v>الاولى</v>
          </cell>
        </row>
        <row r="2761">
          <cell r="A2761">
            <v>526933</v>
          </cell>
          <cell r="B2761" t="str">
            <v>سلام رحال</v>
          </cell>
          <cell r="C2761" t="str">
            <v>احمد</v>
          </cell>
          <cell r="D2761" t="str">
            <v>جميله</v>
          </cell>
          <cell r="E2761" t="str">
            <v>الأولى</v>
          </cell>
        </row>
        <row r="2762">
          <cell r="A2762">
            <v>526934</v>
          </cell>
          <cell r="B2762" t="str">
            <v>سلام سرية</v>
          </cell>
          <cell r="C2762" t="str">
            <v>أحمد</v>
          </cell>
          <cell r="D2762" t="str">
            <v>سعاد</v>
          </cell>
          <cell r="E2762" t="str">
            <v>الاولى</v>
          </cell>
        </row>
        <row r="2763">
          <cell r="A2763">
            <v>526935</v>
          </cell>
          <cell r="B2763" t="str">
            <v>سلام يوسف</v>
          </cell>
          <cell r="C2763" t="str">
            <v>سميع</v>
          </cell>
          <cell r="D2763" t="str">
            <v>منيره</v>
          </cell>
          <cell r="E2763" t="str">
            <v>الأولى</v>
          </cell>
        </row>
        <row r="2764">
          <cell r="A2764">
            <v>526936</v>
          </cell>
          <cell r="B2764" t="str">
            <v>سماح اسبر</v>
          </cell>
          <cell r="C2764" t="str">
            <v>محمد</v>
          </cell>
          <cell r="D2764" t="str">
            <v>منى</v>
          </cell>
          <cell r="E2764" t="str">
            <v>الاولى</v>
          </cell>
        </row>
        <row r="2765">
          <cell r="A2765">
            <v>526940</v>
          </cell>
          <cell r="B2765" t="str">
            <v>سمر العلي</v>
          </cell>
          <cell r="C2765" t="str">
            <v>رضوان</v>
          </cell>
          <cell r="D2765" t="str">
            <v>عربية</v>
          </cell>
          <cell r="E2765" t="str">
            <v>الأولى</v>
          </cell>
        </row>
        <row r="2766">
          <cell r="A2766">
            <v>526947</v>
          </cell>
          <cell r="B2766" t="str">
            <v>سهى حسن</v>
          </cell>
          <cell r="C2766" t="str">
            <v>خليل</v>
          </cell>
          <cell r="D2766" t="str">
            <v>وحيدة</v>
          </cell>
          <cell r="E2766" t="str">
            <v>الاولى</v>
          </cell>
        </row>
        <row r="2767">
          <cell r="A2767">
            <v>526948</v>
          </cell>
          <cell r="B2767" t="str">
            <v>سوزان ديبو</v>
          </cell>
          <cell r="C2767" t="str">
            <v>محمد</v>
          </cell>
          <cell r="D2767" t="str">
            <v>مسيله</v>
          </cell>
          <cell r="E2767" t="str">
            <v>الأولى</v>
          </cell>
        </row>
        <row r="2768">
          <cell r="A2768">
            <v>526952</v>
          </cell>
          <cell r="B2768" t="str">
            <v>شذا سليمان</v>
          </cell>
          <cell r="C2768" t="str">
            <v>عدنان</v>
          </cell>
          <cell r="D2768" t="str">
            <v>هيام</v>
          </cell>
          <cell r="E2768" t="str">
            <v>الاولى</v>
          </cell>
        </row>
        <row r="2769">
          <cell r="A2769">
            <v>526954</v>
          </cell>
          <cell r="B2769" t="str">
            <v>شهلا ايبش</v>
          </cell>
          <cell r="C2769" t="str">
            <v>احمدجمال</v>
          </cell>
          <cell r="D2769" t="str">
            <v>نسرين</v>
          </cell>
          <cell r="E2769" t="str">
            <v>الأولى</v>
          </cell>
        </row>
        <row r="2770">
          <cell r="A2770">
            <v>526960</v>
          </cell>
          <cell r="B2770" t="str">
            <v>صفاء البيرقدار</v>
          </cell>
          <cell r="C2770" t="str">
            <v>محي الدين</v>
          </cell>
          <cell r="D2770" t="str">
            <v>هديه</v>
          </cell>
          <cell r="E2770" t="str">
            <v>الاولى</v>
          </cell>
        </row>
        <row r="2771">
          <cell r="A2771">
            <v>526970</v>
          </cell>
          <cell r="B2771" t="str">
            <v>عتاب عبدالله</v>
          </cell>
          <cell r="C2771" t="str">
            <v>كمال</v>
          </cell>
          <cell r="D2771" t="str">
            <v>فاطمه</v>
          </cell>
          <cell r="E2771" t="str">
            <v>الأولى</v>
          </cell>
        </row>
        <row r="2772">
          <cell r="A2772">
            <v>526974</v>
          </cell>
          <cell r="B2772" t="str">
            <v>عفراء كفا</v>
          </cell>
          <cell r="C2772" t="str">
            <v>عبدالغني</v>
          </cell>
          <cell r="D2772" t="str">
            <v>نتيجه</v>
          </cell>
          <cell r="E2772" t="str">
            <v>الاولى</v>
          </cell>
        </row>
        <row r="2773">
          <cell r="A2773">
            <v>526975</v>
          </cell>
          <cell r="B2773" t="str">
            <v>علا الخير</v>
          </cell>
          <cell r="C2773" t="str">
            <v>محمد</v>
          </cell>
          <cell r="D2773" t="str">
            <v>غصون</v>
          </cell>
          <cell r="E2773" t="str">
            <v>الأولى</v>
          </cell>
        </row>
        <row r="2774">
          <cell r="A2774">
            <v>526979</v>
          </cell>
          <cell r="B2774" t="str">
            <v>علا علوان</v>
          </cell>
          <cell r="C2774" t="str">
            <v>محمد</v>
          </cell>
          <cell r="D2774" t="str">
            <v>سوسن</v>
          </cell>
          <cell r="E2774" t="str">
            <v>الاولى</v>
          </cell>
        </row>
        <row r="2775">
          <cell r="A2775">
            <v>526980</v>
          </cell>
          <cell r="B2775" t="str">
            <v>علا كنوني عمروش</v>
          </cell>
          <cell r="C2775" t="str">
            <v>احسان</v>
          </cell>
          <cell r="D2775" t="str">
            <v>سمر</v>
          </cell>
          <cell r="E2775" t="str">
            <v>الأولى</v>
          </cell>
        </row>
        <row r="2776">
          <cell r="A2776">
            <v>526982</v>
          </cell>
          <cell r="B2776" t="str">
            <v>علياء حسين</v>
          </cell>
          <cell r="C2776" t="str">
            <v>سلطان</v>
          </cell>
          <cell r="D2776" t="str">
            <v>دلول</v>
          </cell>
          <cell r="E2776" t="str">
            <v>الاولى</v>
          </cell>
        </row>
        <row r="2777">
          <cell r="A2777">
            <v>526986</v>
          </cell>
          <cell r="B2777" t="str">
            <v>غياث البرغوث</v>
          </cell>
          <cell r="C2777" t="str">
            <v>مروان</v>
          </cell>
          <cell r="D2777" t="str">
            <v>هيام</v>
          </cell>
          <cell r="E2777" t="str">
            <v>الأولى</v>
          </cell>
        </row>
        <row r="2778">
          <cell r="A2778">
            <v>526988</v>
          </cell>
          <cell r="B2778" t="str">
            <v>فاتن الشلي</v>
          </cell>
          <cell r="C2778" t="str">
            <v>هيثم</v>
          </cell>
          <cell r="D2778" t="str">
            <v>رجاء</v>
          </cell>
          <cell r="E2778" t="str">
            <v>الاولى</v>
          </cell>
        </row>
        <row r="2779">
          <cell r="A2779">
            <v>526991</v>
          </cell>
          <cell r="B2779" t="str">
            <v>فاطمة هدول</v>
          </cell>
          <cell r="C2779" t="str">
            <v>عبدالمجير</v>
          </cell>
          <cell r="D2779" t="str">
            <v>هدى</v>
          </cell>
          <cell r="E2779" t="str">
            <v>الأولى</v>
          </cell>
        </row>
        <row r="2780">
          <cell r="A2780">
            <v>526992</v>
          </cell>
          <cell r="B2780" t="str">
            <v>فاطمه الدالاتي</v>
          </cell>
          <cell r="C2780" t="str">
            <v>محمدخير</v>
          </cell>
          <cell r="D2780" t="str">
            <v>وفيقه</v>
          </cell>
          <cell r="E2780" t="str">
            <v>الاولى</v>
          </cell>
        </row>
        <row r="2781">
          <cell r="A2781">
            <v>526993</v>
          </cell>
          <cell r="B2781" t="str">
            <v>فاطمه المعاني</v>
          </cell>
          <cell r="C2781" t="str">
            <v>محمود</v>
          </cell>
          <cell r="D2781" t="str">
            <v>منور</v>
          </cell>
          <cell r="E2781" t="str">
            <v>الأولى</v>
          </cell>
        </row>
        <row r="2782">
          <cell r="A2782">
            <v>526995</v>
          </cell>
          <cell r="B2782" t="str">
            <v>فاطمه سلامي</v>
          </cell>
          <cell r="C2782" t="str">
            <v>علي</v>
          </cell>
          <cell r="D2782" t="str">
            <v>جمانه</v>
          </cell>
          <cell r="E2782" t="str">
            <v>الاولى</v>
          </cell>
        </row>
        <row r="2783">
          <cell r="A2783">
            <v>526999</v>
          </cell>
          <cell r="B2783" t="str">
            <v>فلك الخضر</v>
          </cell>
          <cell r="C2783" t="str">
            <v>محمود</v>
          </cell>
          <cell r="D2783" t="str">
            <v>نجاح</v>
          </cell>
          <cell r="E2783" t="str">
            <v>الأولى</v>
          </cell>
        </row>
        <row r="2784">
          <cell r="A2784">
            <v>527001</v>
          </cell>
          <cell r="B2784" t="str">
            <v>فوزية الملط</v>
          </cell>
          <cell r="C2784" t="str">
            <v>موفق</v>
          </cell>
          <cell r="D2784" t="str">
            <v>امينة</v>
          </cell>
          <cell r="E2784" t="str">
            <v>الاولى</v>
          </cell>
        </row>
        <row r="2785">
          <cell r="A2785">
            <v>527009</v>
          </cell>
          <cell r="B2785" t="str">
            <v>لاريان اسماعيل</v>
          </cell>
          <cell r="C2785" t="str">
            <v>نبيل</v>
          </cell>
          <cell r="D2785" t="str">
            <v>ملكة</v>
          </cell>
          <cell r="E2785" t="str">
            <v>الأولى</v>
          </cell>
        </row>
        <row r="2786">
          <cell r="A2786">
            <v>527010</v>
          </cell>
          <cell r="B2786" t="str">
            <v>لانا الذياب</v>
          </cell>
          <cell r="C2786" t="str">
            <v>هاشم</v>
          </cell>
          <cell r="D2786" t="str">
            <v>شمسه</v>
          </cell>
          <cell r="E2786" t="str">
            <v>الاولى</v>
          </cell>
        </row>
        <row r="2787">
          <cell r="A2787">
            <v>527011</v>
          </cell>
          <cell r="B2787" t="str">
            <v>لبانه المرعي</v>
          </cell>
          <cell r="C2787" t="str">
            <v xml:space="preserve">سليمان </v>
          </cell>
          <cell r="D2787" t="str">
            <v>يسى</v>
          </cell>
          <cell r="E2787" t="str">
            <v>الأولى</v>
          </cell>
        </row>
        <row r="2788">
          <cell r="A2788">
            <v>527012</v>
          </cell>
          <cell r="B2788" t="str">
            <v>لبنه الشيخة</v>
          </cell>
          <cell r="C2788" t="str">
            <v>عبد العظيم</v>
          </cell>
          <cell r="D2788" t="str">
            <v>حليمة</v>
          </cell>
          <cell r="E2788" t="str">
            <v>الاولى</v>
          </cell>
        </row>
        <row r="2789">
          <cell r="A2789">
            <v>527013</v>
          </cell>
          <cell r="B2789" t="str">
            <v>لبنه سلامه</v>
          </cell>
          <cell r="C2789" t="str">
            <v>ياسين</v>
          </cell>
          <cell r="D2789" t="str">
            <v>جميله</v>
          </cell>
          <cell r="E2789" t="str">
            <v>الأولى</v>
          </cell>
        </row>
        <row r="2790">
          <cell r="A2790">
            <v>527014</v>
          </cell>
          <cell r="B2790" t="str">
            <v>لجين برغوث</v>
          </cell>
          <cell r="C2790" t="str">
            <v>خالد</v>
          </cell>
          <cell r="D2790" t="str">
            <v>مريم</v>
          </cell>
          <cell r="E2790" t="str">
            <v>الاولى</v>
          </cell>
        </row>
        <row r="2791">
          <cell r="A2791">
            <v>527015</v>
          </cell>
          <cell r="B2791" t="str">
            <v>لما الخطيب</v>
          </cell>
          <cell r="C2791" t="str">
            <v>بدر</v>
          </cell>
          <cell r="D2791" t="str">
            <v>وفاء</v>
          </cell>
          <cell r="E2791" t="str">
            <v>الأولى</v>
          </cell>
        </row>
        <row r="2792">
          <cell r="A2792">
            <v>527017</v>
          </cell>
          <cell r="B2792" t="str">
            <v>لما أسعد</v>
          </cell>
          <cell r="C2792" t="str">
            <v>على</v>
          </cell>
          <cell r="D2792" t="str">
            <v>ربيعه</v>
          </cell>
          <cell r="E2792" t="str">
            <v>الاولى</v>
          </cell>
        </row>
        <row r="2793">
          <cell r="A2793">
            <v>527021</v>
          </cell>
          <cell r="B2793" t="str">
            <v>ليلى عبيد</v>
          </cell>
          <cell r="C2793" t="str">
            <v>محي الدين</v>
          </cell>
          <cell r="D2793" t="str">
            <v>والدتهاامينه</v>
          </cell>
          <cell r="E2793" t="str">
            <v>الأولى</v>
          </cell>
        </row>
        <row r="2794">
          <cell r="A2794">
            <v>527022</v>
          </cell>
          <cell r="B2794" t="str">
            <v>ليليان سلامي</v>
          </cell>
          <cell r="C2794" t="str">
            <v>خضر</v>
          </cell>
          <cell r="D2794" t="str">
            <v>فتاة</v>
          </cell>
          <cell r="E2794" t="str">
            <v>الاولى</v>
          </cell>
        </row>
        <row r="2795">
          <cell r="A2795">
            <v>527023</v>
          </cell>
          <cell r="B2795" t="str">
            <v>ليليان عبد الله</v>
          </cell>
          <cell r="C2795" t="str">
            <v>عيسى</v>
          </cell>
          <cell r="D2795" t="str">
            <v>منال</v>
          </cell>
          <cell r="E2795" t="str">
            <v>الأولى</v>
          </cell>
        </row>
        <row r="2796">
          <cell r="A2796">
            <v>527024</v>
          </cell>
          <cell r="B2796" t="str">
            <v>لين الباشا</v>
          </cell>
          <cell r="C2796" t="str">
            <v>ابراهيم</v>
          </cell>
          <cell r="D2796" t="str">
            <v>اسماء</v>
          </cell>
          <cell r="E2796" t="str">
            <v>الاولى</v>
          </cell>
        </row>
        <row r="2797">
          <cell r="A2797">
            <v>527025</v>
          </cell>
          <cell r="B2797" t="str">
            <v>لين القصيباتي</v>
          </cell>
          <cell r="C2797" t="str">
            <v>احمد</v>
          </cell>
          <cell r="D2797" t="str">
            <v>اسماء</v>
          </cell>
          <cell r="E2797" t="str">
            <v>الأولى</v>
          </cell>
        </row>
        <row r="2798">
          <cell r="A2798">
            <v>527028</v>
          </cell>
          <cell r="B2798" t="str">
            <v>ماري أبو عيطة</v>
          </cell>
          <cell r="C2798" t="str">
            <v>ميشال</v>
          </cell>
          <cell r="D2798" t="str">
            <v>ليلى</v>
          </cell>
          <cell r="E2798" t="str">
            <v>الاولى</v>
          </cell>
        </row>
        <row r="2799">
          <cell r="A2799">
            <v>527029</v>
          </cell>
          <cell r="B2799" t="str">
            <v>ماري فروخ</v>
          </cell>
          <cell r="C2799" t="str">
            <v>ماهر</v>
          </cell>
          <cell r="D2799" t="str">
            <v>لبنى</v>
          </cell>
          <cell r="E2799" t="str">
            <v>الأولى</v>
          </cell>
        </row>
        <row r="2800">
          <cell r="A2800">
            <v>527032</v>
          </cell>
          <cell r="B2800" t="str">
            <v xml:space="preserve">محمد البراء المسلماني </v>
          </cell>
          <cell r="C2800" t="str">
            <v>ماهر</v>
          </cell>
          <cell r="D2800" t="str">
            <v>هبة الله</v>
          </cell>
          <cell r="E2800" t="str">
            <v>الاولى</v>
          </cell>
        </row>
        <row r="2801">
          <cell r="A2801">
            <v>527033</v>
          </cell>
          <cell r="B2801" t="str">
            <v>محمد باسم حوريه</v>
          </cell>
          <cell r="C2801" t="str">
            <v>محمد</v>
          </cell>
          <cell r="D2801" t="str">
            <v>هدلا</v>
          </cell>
          <cell r="E2801" t="str">
            <v>الأولى</v>
          </cell>
        </row>
        <row r="2802">
          <cell r="A2802">
            <v>527034</v>
          </cell>
          <cell r="B2802" t="str">
            <v>محمد عباس</v>
          </cell>
          <cell r="C2802" t="str">
            <v>محمود</v>
          </cell>
          <cell r="D2802" t="str">
            <v>سمر</v>
          </cell>
          <cell r="E2802" t="str">
            <v>الاولى</v>
          </cell>
        </row>
        <row r="2803">
          <cell r="A2803">
            <v>527035</v>
          </cell>
          <cell r="B2803" t="str">
            <v>محمود المسعود</v>
          </cell>
          <cell r="C2803" t="str">
            <v>محمد</v>
          </cell>
          <cell r="D2803" t="str">
            <v>عويش</v>
          </cell>
          <cell r="E2803" t="str">
            <v>الأولى</v>
          </cell>
        </row>
        <row r="2804">
          <cell r="A2804">
            <v>527036</v>
          </cell>
          <cell r="B2804" t="str">
            <v>مرام بويدر</v>
          </cell>
          <cell r="C2804" t="str">
            <v>رئيف</v>
          </cell>
          <cell r="D2804" t="str">
            <v>منيفة</v>
          </cell>
          <cell r="E2804" t="str">
            <v>الاولى</v>
          </cell>
        </row>
        <row r="2805">
          <cell r="A2805">
            <v>527037</v>
          </cell>
          <cell r="B2805" t="str">
            <v>مرح الحسين</v>
          </cell>
          <cell r="C2805" t="str">
            <v>رياض</v>
          </cell>
          <cell r="D2805" t="str">
            <v>مجدلين</v>
          </cell>
          <cell r="E2805" t="str">
            <v>الأولى</v>
          </cell>
        </row>
        <row r="2806">
          <cell r="A2806">
            <v>527042</v>
          </cell>
          <cell r="B2806" t="str">
            <v>مروه زيدان</v>
          </cell>
          <cell r="C2806" t="str">
            <v>مروان</v>
          </cell>
          <cell r="D2806" t="str">
            <v>مسعوده</v>
          </cell>
          <cell r="E2806" t="str">
            <v>الاولى</v>
          </cell>
        </row>
        <row r="2807">
          <cell r="A2807">
            <v>527043</v>
          </cell>
          <cell r="B2807" t="str">
            <v>مروه مسعود</v>
          </cell>
          <cell r="C2807" t="str">
            <v>حسين</v>
          </cell>
          <cell r="D2807" t="str">
            <v>امنه</v>
          </cell>
          <cell r="E2807" t="str">
            <v>الأولى</v>
          </cell>
        </row>
        <row r="2808">
          <cell r="A2808">
            <v>527044</v>
          </cell>
          <cell r="B2808" t="str">
            <v>مروه الحسين</v>
          </cell>
          <cell r="C2808" t="str">
            <v>طارق</v>
          </cell>
          <cell r="D2808" t="str">
            <v>ثناء</v>
          </cell>
          <cell r="E2808" t="str">
            <v>الاولى</v>
          </cell>
        </row>
        <row r="2809">
          <cell r="A2809">
            <v>527049</v>
          </cell>
          <cell r="B2809" t="str">
            <v>مريم السليمان</v>
          </cell>
          <cell r="C2809" t="str">
            <v>حمود</v>
          </cell>
          <cell r="D2809" t="str">
            <v>راجحه</v>
          </cell>
          <cell r="E2809" t="str">
            <v>الأولى</v>
          </cell>
        </row>
        <row r="2810">
          <cell r="A2810">
            <v>527050</v>
          </cell>
          <cell r="B2810" t="str">
            <v>مريم حوريه</v>
          </cell>
          <cell r="C2810" t="str">
            <v>سمير</v>
          </cell>
          <cell r="D2810" t="str">
            <v>سندس</v>
          </cell>
          <cell r="E2810" t="str">
            <v>الاولى</v>
          </cell>
        </row>
        <row r="2811">
          <cell r="A2811">
            <v>527052</v>
          </cell>
          <cell r="B2811" t="str">
            <v>مشيره الصحناوي</v>
          </cell>
          <cell r="C2811" t="str">
            <v>أجود</v>
          </cell>
          <cell r="D2811" t="str">
            <v>ليندا</v>
          </cell>
          <cell r="E2811" t="str">
            <v>الأولى</v>
          </cell>
        </row>
        <row r="2812">
          <cell r="A2812">
            <v>527056</v>
          </cell>
          <cell r="B2812" t="str">
            <v>منال حلاق</v>
          </cell>
          <cell r="C2812" t="str">
            <v>عمر</v>
          </cell>
          <cell r="D2812" t="str">
            <v>غازية</v>
          </cell>
          <cell r="E2812" t="str">
            <v>الاولى</v>
          </cell>
        </row>
        <row r="2813">
          <cell r="A2813">
            <v>527064</v>
          </cell>
          <cell r="B2813" t="str">
            <v>مها الفريج</v>
          </cell>
          <cell r="C2813" t="str">
            <v>متعب</v>
          </cell>
          <cell r="D2813" t="str">
            <v>جليله</v>
          </cell>
          <cell r="E2813" t="str">
            <v>الأولى</v>
          </cell>
        </row>
        <row r="2814">
          <cell r="A2814">
            <v>527066</v>
          </cell>
          <cell r="B2814" t="str">
            <v>مها ديوب</v>
          </cell>
          <cell r="C2814" t="str">
            <v>حبيب</v>
          </cell>
          <cell r="D2814" t="str">
            <v>بديعه</v>
          </cell>
          <cell r="E2814" t="str">
            <v>الاولى</v>
          </cell>
        </row>
        <row r="2815">
          <cell r="A2815">
            <v>527068</v>
          </cell>
          <cell r="B2815" t="str">
            <v>مها محسن</v>
          </cell>
          <cell r="C2815" t="str">
            <v>عبدالهادي</v>
          </cell>
          <cell r="D2815" t="str">
            <v>صفاء</v>
          </cell>
          <cell r="E2815" t="str">
            <v>الأولى</v>
          </cell>
        </row>
        <row r="2816">
          <cell r="A2816">
            <v>527069</v>
          </cell>
          <cell r="B2816" t="str">
            <v>مي صبح</v>
          </cell>
          <cell r="C2816" t="str">
            <v>احمد</v>
          </cell>
          <cell r="D2816" t="str">
            <v>غاده</v>
          </cell>
          <cell r="E2816" t="str">
            <v>الاولى</v>
          </cell>
        </row>
        <row r="2817">
          <cell r="A2817">
            <v>527072</v>
          </cell>
          <cell r="B2817" t="str">
            <v>ميساء القدور</v>
          </cell>
          <cell r="C2817" t="str">
            <v>مصطفى</v>
          </cell>
          <cell r="D2817" t="str">
            <v>منى</v>
          </cell>
          <cell r="E2817" t="str">
            <v>الأولى</v>
          </cell>
        </row>
        <row r="2818">
          <cell r="A2818">
            <v>527074</v>
          </cell>
          <cell r="B2818" t="str">
            <v>ميساء جمعه</v>
          </cell>
          <cell r="C2818" t="str">
            <v>نصرالعرب</v>
          </cell>
          <cell r="D2818" t="str">
            <v>حنيفه</v>
          </cell>
          <cell r="E2818" t="str">
            <v>الاولى</v>
          </cell>
        </row>
        <row r="2819">
          <cell r="A2819">
            <v>527077</v>
          </cell>
          <cell r="B2819" t="str">
            <v>ميساء عليان</v>
          </cell>
          <cell r="C2819" t="str">
            <v>عمر</v>
          </cell>
          <cell r="D2819" t="str">
            <v>شهيره أبو ناهي</v>
          </cell>
          <cell r="E2819" t="str">
            <v>الأولى</v>
          </cell>
        </row>
        <row r="2820">
          <cell r="A2820">
            <v>527079</v>
          </cell>
          <cell r="B2820" t="str">
            <v>ميلاد ياسين</v>
          </cell>
          <cell r="C2820" t="str">
            <v>عيسى</v>
          </cell>
          <cell r="D2820" t="str">
            <v>سلطانة</v>
          </cell>
          <cell r="E2820" t="str">
            <v>الاولى</v>
          </cell>
        </row>
        <row r="2821">
          <cell r="A2821">
            <v>527081</v>
          </cell>
          <cell r="B2821" t="str">
            <v>نادين شاهين</v>
          </cell>
          <cell r="C2821" t="str">
            <v>محمد</v>
          </cell>
          <cell r="D2821" t="str">
            <v>ليلى</v>
          </cell>
          <cell r="E2821" t="str">
            <v>الأولى</v>
          </cell>
        </row>
        <row r="2822">
          <cell r="A2822">
            <v>527086</v>
          </cell>
          <cell r="B2822" t="str">
            <v>ندى ملحم</v>
          </cell>
          <cell r="C2822" t="str">
            <v>احمد</v>
          </cell>
          <cell r="D2822" t="str">
            <v>فتاه</v>
          </cell>
          <cell r="E2822" t="str">
            <v>الاولى</v>
          </cell>
        </row>
        <row r="2823">
          <cell r="A2823">
            <v>527087</v>
          </cell>
          <cell r="B2823" t="str">
            <v>نرمين بلول</v>
          </cell>
          <cell r="C2823" t="str">
            <v>عدنان</v>
          </cell>
          <cell r="D2823" t="str">
            <v>جميله</v>
          </cell>
          <cell r="E2823" t="str">
            <v>الأولى</v>
          </cell>
        </row>
        <row r="2824">
          <cell r="A2824">
            <v>527095</v>
          </cell>
          <cell r="B2824" t="str">
            <v>نور الديري</v>
          </cell>
          <cell r="C2824" t="str">
            <v>خالد</v>
          </cell>
          <cell r="D2824" t="str">
            <v>هند</v>
          </cell>
          <cell r="E2824" t="str">
            <v>الاولى</v>
          </cell>
        </row>
        <row r="2825">
          <cell r="A2825">
            <v>527096</v>
          </cell>
          <cell r="B2825" t="str">
            <v>نور الذياب</v>
          </cell>
          <cell r="C2825" t="str">
            <v>عيسى</v>
          </cell>
          <cell r="D2825" t="str">
            <v>خميسه</v>
          </cell>
          <cell r="E2825" t="str">
            <v>الأولى</v>
          </cell>
        </row>
        <row r="2826">
          <cell r="A2826">
            <v>527100</v>
          </cell>
          <cell r="B2826" t="str">
            <v>نور رمضان</v>
          </cell>
          <cell r="C2826" t="str">
            <v>محمد</v>
          </cell>
          <cell r="D2826" t="str">
            <v>سهام</v>
          </cell>
          <cell r="E2826" t="str">
            <v>الاولى</v>
          </cell>
        </row>
        <row r="2827">
          <cell r="A2827">
            <v>527101</v>
          </cell>
          <cell r="B2827" t="str">
            <v>نور سليمان</v>
          </cell>
          <cell r="C2827" t="str">
            <v>مروان</v>
          </cell>
          <cell r="D2827" t="str">
            <v>منى سليمان</v>
          </cell>
          <cell r="E2827" t="str">
            <v>الأولى</v>
          </cell>
        </row>
        <row r="2828">
          <cell r="A2828">
            <v>527107</v>
          </cell>
          <cell r="B2828" t="str">
            <v>نيروز ابوموسى</v>
          </cell>
          <cell r="C2828" t="str">
            <v>شحادة</v>
          </cell>
          <cell r="D2828" t="str">
            <v>صباح</v>
          </cell>
          <cell r="E2828" t="str">
            <v>الاولى</v>
          </cell>
        </row>
        <row r="2829">
          <cell r="A2829">
            <v>527108</v>
          </cell>
          <cell r="B2829" t="str">
            <v>هبة جنيد</v>
          </cell>
          <cell r="C2829" t="str">
            <v>محمدعلي</v>
          </cell>
          <cell r="D2829" t="str">
            <v>إنعام</v>
          </cell>
          <cell r="E2829" t="str">
            <v>الأولى</v>
          </cell>
        </row>
        <row r="2830">
          <cell r="A2830">
            <v>527109</v>
          </cell>
          <cell r="B2830" t="str">
            <v>هبه الصبره</v>
          </cell>
          <cell r="C2830" t="str">
            <v>عماد</v>
          </cell>
          <cell r="D2830" t="str">
            <v>مريم</v>
          </cell>
          <cell r="E2830" t="str">
            <v>الاولى</v>
          </cell>
        </row>
        <row r="2831">
          <cell r="A2831">
            <v>527110</v>
          </cell>
          <cell r="B2831" t="str">
            <v>هبه المنسي</v>
          </cell>
          <cell r="C2831" t="str">
            <v>احمد سعيد</v>
          </cell>
          <cell r="D2831" t="str">
            <v>شهيره</v>
          </cell>
          <cell r="E2831" t="str">
            <v>الأولى</v>
          </cell>
        </row>
        <row r="2832">
          <cell r="A2832">
            <v>527112</v>
          </cell>
          <cell r="B2832" t="str">
            <v>هبه عباس</v>
          </cell>
          <cell r="C2832" t="str">
            <v>حسام</v>
          </cell>
          <cell r="D2832" t="str">
            <v>اميره</v>
          </cell>
          <cell r="E2832" t="str">
            <v>الاولى</v>
          </cell>
        </row>
        <row r="2833">
          <cell r="A2833">
            <v>527113</v>
          </cell>
          <cell r="B2833" t="str">
            <v>هديل شرف</v>
          </cell>
          <cell r="C2833" t="str">
            <v>عصام</v>
          </cell>
          <cell r="D2833" t="str">
            <v>هيام</v>
          </cell>
          <cell r="E2833" t="str">
            <v>الأولى</v>
          </cell>
        </row>
        <row r="2834">
          <cell r="A2834">
            <v>527115</v>
          </cell>
          <cell r="B2834" t="str">
            <v>هناء عباس</v>
          </cell>
          <cell r="C2834" t="str">
            <v>محمد</v>
          </cell>
          <cell r="D2834" t="str">
            <v>اسعاف</v>
          </cell>
          <cell r="E2834" t="str">
            <v>الاولى</v>
          </cell>
        </row>
        <row r="2835">
          <cell r="A2835">
            <v>527117</v>
          </cell>
          <cell r="B2835" t="str">
            <v>هيا برازي</v>
          </cell>
          <cell r="C2835" t="str">
            <v>سمير</v>
          </cell>
          <cell r="D2835" t="str">
            <v>متحده بوزقلي</v>
          </cell>
          <cell r="E2835" t="str">
            <v>الأولى</v>
          </cell>
        </row>
        <row r="2836">
          <cell r="A2836">
            <v>527121</v>
          </cell>
          <cell r="B2836" t="str">
            <v>وفاء السلامه</v>
          </cell>
          <cell r="C2836" t="str">
            <v>علي</v>
          </cell>
          <cell r="D2836" t="str">
            <v>رحمه</v>
          </cell>
          <cell r="E2836" t="str">
            <v>الاولى</v>
          </cell>
        </row>
        <row r="2837">
          <cell r="A2837">
            <v>527124</v>
          </cell>
          <cell r="B2837" t="str">
            <v>ولاء حوا</v>
          </cell>
          <cell r="C2837" t="str">
            <v>عمر</v>
          </cell>
          <cell r="D2837" t="str">
            <v>عبله</v>
          </cell>
          <cell r="E2837" t="str">
            <v>الأولى</v>
          </cell>
        </row>
        <row r="2838">
          <cell r="A2838">
            <v>527127</v>
          </cell>
          <cell r="B2838" t="str">
            <v>ياسمين ابوالجدايل</v>
          </cell>
          <cell r="C2838" t="str">
            <v>عبدالسلام</v>
          </cell>
          <cell r="D2838" t="str">
            <v>سعاد</v>
          </cell>
          <cell r="E2838" t="str">
            <v>الاولى</v>
          </cell>
        </row>
        <row r="2839">
          <cell r="A2839">
            <v>527129</v>
          </cell>
          <cell r="B2839" t="str">
            <v>ياسمين ضاهر</v>
          </cell>
          <cell r="C2839" t="str">
            <v>عبدو</v>
          </cell>
          <cell r="D2839" t="str">
            <v>فاطمه</v>
          </cell>
          <cell r="E2839" t="str">
            <v>الأولى</v>
          </cell>
        </row>
        <row r="2840">
          <cell r="A2840">
            <v>527132</v>
          </cell>
          <cell r="B2840" t="str">
            <v>يانا سليمان</v>
          </cell>
          <cell r="C2840" t="str">
            <v>ابراهيم</v>
          </cell>
          <cell r="D2840" t="str">
            <v>ميليا</v>
          </cell>
          <cell r="E2840" t="str">
            <v>الاولى</v>
          </cell>
        </row>
        <row r="2841">
          <cell r="A2841">
            <v>527135</v>
          </cell>
          <cell r="B2841" t="str">
            <v>ديما النويصر</v>
          </cell>
          <cell r="C2841" t="str">
            <v>غسان</v>
          </cell>
          <cell r="D2841" t="str">
            <v>لوريس</v>
          </cell>
          <cell r="E2841" t="str">
            <v>الأولى</v>
          </cell>
        </row>
        <row r="2842">
          <cell r="A2842">
            <v>527137</v>
          </cell>
          <cell r="B2842" t="str">
            <v>سهاد عبدالسلام</v>
          </cell>
          <cell r="C2842" t="str">
            <v>انور</v>
          </cell>
          <cell r="D2842" t="str">
            <v>نهى</v>
          </cell>
          <cell r="E2842" t="str">
            <v>الاولى</v>
          </cell>
        </row>
        <row r="2843">
          <cell r="A2843">
            <v>527139</v>
          </cell>
          <cell r="B2843" t="str">
            <v>ولاء شدود</v>
          </cell>
          <cell r="C2843" t="str">
            <v>عبدو</v>
          </cell>
          <cell r="D2843" t="str">
            <v>ابتهال</v>
          </cell>
          <cell r="E2843" t="str">
            <v>الأولى</v>
          </cell>
        </row>
        <row r="2844">
          <cell r="A2844">
            <v>527141</v>
          </cell>
          <cell r="B2844" t="str">
            <v>آيات الحمودي</v>
          </cell>
          <cell r="C2844" t="str">
            <v>محمد علي</v>
          </cell>
          <cell r="D2844" t="str">
            <v>عزيزه</v>
          </cell>
          <cell r="E2844" t="str">
            <v>الاولى</v>
          </cell>
        </row>
        <row r="2845">
          <cell r="A2845">
            <v>527142</v>
          </cell>
          <cell r="B2845" t="str">
            <v>أنسام الجبرأبوفخر</v>
          </cell>
          <cell r="C2845" t="str">
            <v>سليم</v>
          </cell>
          <cell r="D2845" t="str">
            <v>آمنه</v>
          </cell>
          <cell r="E2845" t="str">
            <v>الأولى</v>
          </cell>
        </row>
        <row r="2846">
          <cell r="A2846">
            <v>527143</v>
          </cell>
          <cell r="B2846" t="str">
            <v>بشرى ابو صالح</v>
          </cell>
          <cell r="C2846" t="str">
            <v>محمد</v>
          </cell>
          <cell r="D2846" t="str">
            <v>رويده</v>
          </cell>
          <cell r="E2846" t="str">
            <v>الاولى</v>
          </cell>
        </row>
        <row r="2847">
          <cell r="A2847">
            <v>527145</v>
          </cell>
          <cell r="B2847" t="str">
            <v>بهيسة الشحادات</v>
          </cell>
          <cell r="C2847" t="str">
            <v>حامد</v>
          </cell>
          <cell r="D2847" t="str">
            <v>بدريه</v>
          </cell>
          <cell r="E2847" t="str">
            <v>الأولى</v>
          </cell>
        </row>
        <row r="2848">
          <cell r="A2848">
            <v>527146</v>
          </cell>
          <cell r="B2848" t="str">
            <v>خلود قنبس</v>
          </cell>
          <cell r="C2848" t="str">
            <v>ابراهيم</v>
          </cell>
          <cell r="D2848" t="str">
            <v>خديجه</v>
          </cell>
          <cell r="E2848" t="str">
            <v>الاولى</v>
          </cell>
        </row>
        <row r="2849">
          <cell r="A2849">
            <v>527147</v>
          </cell>
          <cell r="B2849" t="str">
            <v>خوله موسى</v>
          </cell>
          <cell r="C2849" t="str">
            <v>موسى</v>
          </cell>
          <cell r="D2849" t="str">
            <v>سليمه</v>
          </cell>
          <cell r="E2849" t="str">
            <v>الأولى</v>
          </cell>
        </row>
        <row r="2850">
          <cell r="A2850">
            <v>527148</v>
          </cell>
          <cell r="B2850" t="str">
            <v>دارين عمر</v>
          </cell>
          <cell r="C2850" t="str">
            <v>احمد</v>
          </cell>
          <cell r="D2850" t="str">
            <v>احسان</v>
          </cell>
          <cell r="E2850" t="str">
            <v>الاولى</v>
          </cell>
        </row>
        <row r="2851">
          <cell r="A2851">
            <v>527149</v>
          </cell>
          <cell r="B2851" t="str">
            <v>داليا عبود</v>
          </cell>
          <cell r="C2851" t="str">
            <v>غسان</v>
          </cell>
          <cell r="D2851" t="str">
            <v>ايفون</v>
          </cell>
          <cell r="E2851" t="str">
            <v>الأولى</v>
          </cell>
        </row>
        <row r="2852">
          <cell r="A2852">
            <v>527151</v>
          </cell>
          <cell r="B2852" t="str">
            <v>رشا رجب سليمان حجاج</v>
          </cell>
          <cell r="C2852" t="str">
            <v>حماد</v>
          </cell>
          <cell r="D2852" t="str">
            <v>الهام</v>
          </cell>
          <cell r="E2852" t="str">
            <v>الاولى</v>
          </cell>
        </row>
        <row r="2853">
          <cell r="A2853">
            <v>527152</v>
          </cell>
          <cell r="B2853" t="str">
            <v>رقية العثمان</v>
          </cell>
          <cell r="C2853" t="str">
            <v xml:space="preserve">فيصل </v>
          </cell>
          <cell r="D2853" t="str">
            <v>نجاة</v>
          </cell>
          <cell r="E2853" t="str">
            <v>الأولى</v>
          </cell>
        </row>
        <row r="2854">
          <cell r="A2854">
            <v>527154</v>
          </cell>
          <cell r="B2854" t="str">
            <v>رود القده</v>
          </cell>
          <cell r="C2854" t="str">
            <v>سعدي</v>
          </cell>
          <cell r="D2854" t="str">
            <v>ثناء</v>
          </cell>
          <cell r="E2854" t="str">
            <v>الاولى</v>
          </cell>
        </row>
        <row r="2855">
          <cell r="A2855">
            <v>527155</v>
          </cell>
          <cell r="B2855" t="str">
            <v>ريم منصور</v>
          </cell>
          <cell r="C2855" t="str">
            <v>ياسر</v>
          </cell>
          <cell r="D2855" t="str">
            <v>يسره</v>
          </cell>
          <cell r="E2855" t="str">
            <v>الأولى</v>
          </cell>
        </row>
        <row r="2856">
          <cell r="A2856">
            <v>527156</v>
          </cell>
          <cell r="B2856" t="str">
            <v>ريمه فضلون</v>
          </cell>
          <cell r="C2856" t="str">
            <v>وليد</v>
          </cell>
          <cell r="D2856" t="str">
            <v>زينب</v>
          </cell>
          <cell r="E2856" t="str">
            <v>الاولى</v>
          </cell>
        </row>
        <row r="2857">
          <cell r="A2857">
            <v>527158</v>
          </cell>
          <cell r="B2857" t="str">
            <v>سناء معروف</v>
          </cell>
          <cell r="C2857" t="str">
            <v>ياييل</v>
          </cell>
          <cell r="D2857" t="str">
            <v>لورا</v>
          </cell>
          <cell r="E2857" t="str">
            <v>الأولى</v>
          </cell>
        </row>
        <row r="2858">
          <cell r="A2858">
            <v>527160</v>
          </cell>
          <cell r="B2858" t="str">
            <v>سندس الشاقي</v>
          </cell>
          <cell r="C2858" t="str">
            <v>عبدو</v>
          </cell>
          <cell r="D2858" t="str">
            <v>عصمت</v>
          </cell>
          <cell r="E2858" t="str">
            <v>الاولى</v>
          </cell>
        </row>
        <row r="2859">
          <cell r="A2859">
            <v>527161</v>
          </cell>
          <cell r="B2859" t="str">
            <v>صفاء الصوص</v>
          </cell>
          <cell r="C2859" t="str">
            <v>فياض</v>
          </cell>
          <cell r="D2859" t="str">
            <v>ابتسام</v>
          </cell>
          <cell r="E2859" t="str">
            <v>الأولى</v>
          </cell>
        </row>
        <row r="2860">
          <cell r="A2860">
            <v>527163</v>
          </cell>
          <cell r="B2860" t="str">
            <v>عتاب دويدر</v>
          </cell>
          <cell r="C2860" t="str">
            <v>زهير</v>
          </cell>
          <cell r="D2860" t="str">
            <v>هناء</v>
          </cell>
          <cell r="E2860" t="str">
            <v>الاولى</v>
          </cell>
        </row>
        <row r="2861">
          <cell r="A2861">
            <v>527164</v>
          </cell>
          <cell r="B2861" t="str">
            <v>غيث حميشه</v>
          </cell>
          <cell r="C2861" t="str">
            <v>فائق</v>
          </cell>
          <cell r="D2861" t="str">
            <v>لينا</v>
          </cell>
          <cell r="E2861" t="str">
            <v>الأولى</v>
          </cell>
        </row>
        <row r="2862">
          <cell r="A2862">
            <v>527165</v>
          </cell>
          <cell r="B2862" t="str">
            <v>فاطمة الحوراني</v>
          </cell>
          <cell r="C2862" t="str">
            <v>محمد</v>
          </cell>
          <cell r="D2862" t="str">
            <v>باسمة</v>
          </cell>
          <cell r="E2862" t="str">
            <v>الاولى</v>
          </cell>
        </row>
        <row r="2863">
          <cell r="A2863">
            <v>527166</v>
          </cell>
          <cell r="B2863" t="str">
            <v>فاطمة النصيرات</v>
          </cell>
          <cell r="C2863" t="str">
            <v>علي</v>
          </cell>
          <cell r="D2863" t="str">
            <v>نعمه</v>
          </cell>
          <cell r="E2863" t="str">
            <v>الأولى</v>
          </cell>
        </row>
        <row r="2864">
          <cell r="A2864">
            <v>527170</v>
          </cell>
          <cell r="B2864" t="str">
            <v>مرح الحسين</v>
          </cell>
          <cell r="C2864" t="str">
            <v>رياض</v>
          </cell>
          <cell r="D2864" t="str">
            <v>مجدلين</v>
          </cell>
          <cell r="E2864" t="str">
            <v>الاولى</v>
          </cell>
        </row>
        <row r="2865">
          <cell r="A2865">
            <v>527172</v>
          </cell>
          <cell r="B2865" t="str">
            <v>منى زعيتر</v>
          </cell>
          <cell r="C2865" t="str">
            <v>عبد الإله</v>
          </cell>
          <cell r="D2865" t="str">
            <v>سمر</v>
          </cell>
          <cell r="E2865" t="str">
            <v>الأولى</v>
          </cell>
        </row>
        <row r="2866">
          <cell r="A2866">
            <v>527175</v>
          </cell>
          <cell r="B2866" t="str">
            <v>ميساء الكيلاني</v>
          </cell>
          <cell r="C2866" t="str">
            <v>عبدو</v>
          </cell>
          <cell r="D2866" t="str">
            <v>عفاف</v>
          </cell>
          <cell r="E2866" t="str">
            <v>الاولى</v>
          </cell>
        </row>
        <row r="2867">
          <cell r="A2867">
            <v>527179</v>
          </cell>
          <cell r="B2867" t="str">
            <v>نورا محيسن</v>
          </cell>
          <cell r="C2867" t="str">
            <v>نورالدين</v>
          </cell>
          <cell r="D2867" t="str">
            <v>صبحه</v>
          </cell>
          <cell r="E2867" t="str">
            <v>الأولى</v>
          </cell>
        </row>
        <row r="2868">
          <cell r="A2868">
            <v>527180</v>
          </cell>
          <cell r="B2868" t="str">
            <v>هبه الشعار</v>
          </cell>
          <cell r="C2868" t="str">
            <v>جميل</v>
          </cell>
          <cell r="D2868" t="str">
            <v>زهر</v>
          </cell>
          <cell r="E2868" t="str">
            <v>الاولى</v>
          </cell>
        </row>
        <row r="2869">
          <cell r="A2869">
            <v>527181</v>
          </cell>
          <cell r="B2869" t="str">
            <v>هيا ايبو</v>
          </cell>
          <cell r="C2869" t="str">
            <v>محمدمعتز</v>
          </cell>
          <cell r="D2869" t="str">
            <v>هيام</v>
          </cell>
          <cell r="E2869" t="str">
            <v>الأولى</v>
          </cell>
        </row>
        <row r="2870">
          <cell r="A2870">
            <v>527182</v>
          </cell>
          <cell r="B2870" t="str">
            <v>وئام خشفه</v>
          </cell>
          <cell r="C2870" t="str">
            <v>عبد المجيد</v>
          </cell>
          <cell r="D2870" t="str">
            <v>روضه</v>
          </cell>
          <cell r="E2870" t="str">
            <v>الاولى</v>
          </cell>
        </row>
        <row r="2871">
          <cell r="A2871">
            <v>527183</v>
          </cell>
          <cell r="B2871" t="str">
            <v>ولاء الحريري</v>
          </cell>
          <cell r="C2871" t="str">
            <v>خالد</v>
          </cell>
          <cell r="D2871" t="str">
            <v>ازدهار</v>
          </cell>
          <cell r="E2871" t="str">
            <v>الأولى</v>
          </cell>
        </row>
        <row r="2872">
          <cell r="A2872">
            <v>527185</v>
          </cell>
          <cell r="B2872" t="str">
            <v>ياسمين عيسى</v>
          </cell>
          <cell r="C2872" t="str">
            <v>محمد</v>
          </cell>
          <cell r="D2872" t="str">
            <v>حلوة</v>
          </cell>
          <cell r="E2872" t="str">
            <v>الاولى</v>
          </cell>
        </row>
        <row r="2873">
          <cell r="A2873">
            <v>527246</v>
          </cell>
          <cell r="B2873" t="str">
            <v>اسراء ابو زيد</v>
          </cell>
          <cell r="C2873" t="str">
            <v>محمد</v>
          </cell>
          <cell r="D2873" t="str">
            <v>ساميه</v>
          </cell>
          <cell r="E2873" t="str">
            <v>الأولى</v>
          </cell>
        </row>
        <row r="2874">
          <cell r="A2874">
            <v>527248</v>
          </cell>
          <cell r="B2874" t="str">
            <v>اسراء مصري</v>
          </cell>
          <cell r="C2874" t="str">
            <v>رضوان</v>
          </cell>
          <cell r="D2874" t="str">
            <v>نجاح</v>
          </cell>
          <cell r="E2874" t="str">
            <v>الاولى</v>
          </cell>
        </row>
        <row r="2875">
          <cell r="A2875">
            <v>527249</v>
          </cell>
          <cell r="B2875" t="str">
            <v>اسرار الهوشي</v>
          </cell>
          <cell r="C2875" t="str">
            <v>فاتح</v>
          </cell>
          <cell r="D2875" t="str">
            <v>جهينا</v>
          </cell>
          <cell r="E2875" t="str">
            <v>الأولى</v>
          </cell>
        </row>
        <row r="2876">
          <cell r="A2876">
            <v>527250</v>
          </cell>
          <cell r="B2876" t="str">
            <v>اسيل رمضان</v>
          </cell>
          <cell r="C2876" t="str">
            <v>رمضان</v>
          </cell>
          <cell r="D2876" t="str">
            <v>كوثر</v>
          </cell>
          <cell r="E2876" t="str">
            <v>الاولى</v>
          </cell>
        </row>
        <row r="2877">
          <cell r="A2877">
            <v>527252</v>
          </cell>
          <cell r="B2877" t="str">
            <v>الهام التركماني</v>
          </cell>
          <cell r="C2877" t="str">
            <v>فهد</v>
          </cell>
          <cell r="D2877" t="str">
            <v>عائده</v>
          </cell>
          <cell r="E2877" t="str">
            <v>الأولى</v>
          </cell>
        </row>
        <row r="2878">
          <cell r="A2878">
            <v>527255</v>
          </cell>
          <cell r="B2878" t="str">
            <v>اميره المجول الابراهيم</v>
          </cell>
          <cell r="C2878" t="str">
            <v>ابراهيم</v>
          </cell>
          <cell r="D2878" t="str">
            <v>جميله</v>
          </cell>
          <cell r="E2878" t="str">
            <v>الاولى</v>
          </cell>
        </row>
        <row r="2879">
          <cell r="A2879">
            <v>527257</v>
          </cell>
          <cell r="B2879" t="str">
            <v>انعام القداح</v>
          </cell>
          <cell r="C2879" t="str">
            <v>جميل</v>
          </cell>
          <cell r="D2879" t="str">
            <v>فوزيه</v>
          </cell>
          <cell r="E2879" t="str">
            <v>الأولى</v>
          </cell>
        </row>
        <row r="2880">
          <cell r="A2880">
            <v>527259</v>
          </cell>
          <cell r="B2880" t="str">
            <v>ايمان الغزالي</v>
          </cell>
          <cell r="C2880" t="str">
            <v>هيثم</v>
          </cell>
          <cell r="D2880" t="str">
            <v>احسان</v>
          </cell>
          <cell r="E2880" t="str">
            <v>الاولى</v>
          </cell>
        </row>
        <row r="2881">
          <cell r="A2881">
            <v>527263</v>
          </cell>
          <cell r="B2881" t="str">
            <v>ايمان عثمان</v>
          </cell>
          <cell r="C2881" t="str">
            <v>ابراهيم</v>
          </cell>
          <cell r="D2881" t="str">
            <v>وفاء</v>
          </cell>
          <cell r="E2881" t="str">
            <v>الأولى</v>
          </cell>
        </row>
        <row r="2882">
          <cell r="A2882">
            <v>527264</v>
          </cell>
          <cell r="B2882" t="str">
            <v>ايمان محمود</v>
          </cell>
          <cell r="C2882" t="str">
            <v>رشيد</v>
          </cell>
          <cell r="D2882" t="str">
            <v>شمسه</v>
          </cell>
          <cell r="E2882" t="str">
            <v>الاولى</v>
          </cell>
        </row>
        <row r="2883">
          <cell r="A2883">
            <v>527265</v>
          </cell>
          <cell r="B2883" t="str">
            <v>ايه الجاسم</v>
          </cell>
          <cell r="C2883" t="str">
            <v>عدنان</v>
          </cell>
          <cell r="D2883" t="str">
            <v xml:space="preserve">سميره </v>
          </cell>
          <cell r="E2883" t="str">
            <v>الأولى</v>
          </cell>
        </row>
        <row r="2884">
          <cell r="A2884">
            <v>527266</v>
          </cell>
          <cell r="B2884" t="str">
            <v>أحمد بالو</v>
          </cell>
          <cell r="C2884" t="str">
            <v>محمدزهير</v>
          </cell>
          <cell r="D2884" t="str">
            <v>سحر</v>
          </cell>
          <cell r="E2884" t="str">
            <v>الاولى</v>
          </cell>
        </row>
        <row r="2885">
          <cell r="A2885">
            <v>527267</v>
          </cell>
          <cell r="B2885" t="str">
            <v>أسماء مرعي</v>
          </cell>
          <cell r="C2885" t="str">
            <v>محمد</v>
          </cell>
          <cell r="D2885" t="str">
            <v>فطيم</v>
          </cell>
          <cell r="E2885" t="str">
            <v>الأولى</v>
          </cell>
        </row>
        <row r="2886">
          <cell r="A2886">
            <v>527268</v>
          </cell>
          <cell r="B2886" t="str">
            <v>أمان إبراهيم</v>
          </cell>
          <cell r="C2886" t="str">
            <v>موسى</v>
          </cell>
          <cell r="D2886" t="str">
            <v>زينب</v>
          </cell>
          <cell r="E2886" t="str">
            <v>الاولى</v>
          </cell>
        </row>
        <row r="2887">
          <cell r="A2887">
            <v>527269</v>
          </cell>
          <cell r="B2887" t="str">
            <v>أماني الكمشه</v>
          </cell>
          <cell r="C2887" t="str">
            <v>محمود</v>
          </cell>
          <cell r="D2887" t="str">
            <v>سميحه</v>
          </cell>
          <cell r="E2887" t="str">
            <v>الأولى</v>
          </cell>
        </row>
        <row r="2888">
          <cell r="A2888">
            <v>527272</v>
          </cell>
          <cell r="B2888" t="str">
            <v>أميره بركات</v>
          </cell>
          <cell r="C2888" t="str">
            <v>بركات</v>
          </cell>
          <cell r="D2888" t="str">
            <v>اكتمال</v>
          </cell>
          <cell r="E2888" t="str">
            <v>الاولى</v>
          </cell>
        </row>
        <row r="2889">
          <cell r="A2889">
            <v>527276</v>
          </cell>
          <cell r="B2889" t="str">
            <v>آلاء أبوداود</v>
          </cell>
          <cell r="C2889" t="str">
            <v>محمدهيثم</v>
          </cell>
          <cell r="D2889" t="str">
            <v>غناء</v>
          </cell>
          <cell r="E2889" t="str">
            <v>الأولى</v>
          </cell>
        </row>
        <row r="2890">
          <cell r="A2890">
            <v>527278</v>
          </cell>
          <cell r="B2890" t="str">
            <v>آلاء كوشه</v>
          </cell>
          <cell r="C2890" t="str">
            <v>موفق</v>
          </cell>
          <cell r="D2890" t="str">
            <v>جمانه</v>
          </cell>
          <cell r="E2890" t="str">
            <v>الاولى</v>
          </cell>
        </row>
        <row r="2891">
          <cell r="A2891">
            <v>527279</v>
          </cell>
          <cell r="B2891" t="str">
            <v>آلاء محفوض</v>
          </cell>
          <cell r="C2891" t="str">
            <v>محمدخير</v>
          </cell>
          <cell r="D2891" t="str">
            <v>بشرى</v>
          </cell>
          <cell r="E2891" t="str">
            <v>الأولى</v>
          </cell>
        </row>
        <row r="2892">
          <cell r="A2892">
            <v>527280</v>
          </cell>
          <cell r="B2892" t="str">
            <v>آمنة الهبيطي</v>
          </cell>
          <cell r="C2892" t="str">
            <v>أحمد</v>
          </cell>
          <cell r="D2892" t="str">
            <v>هاجر</v>
          </cell>
          <cell r="E2892" t="str">
            <v>الاولى</v>
          </cell>
        </row>
        <row r="2893">
          <cell r="A2893">
            <v>527281</v>
          </cell>
          <cell r="B2893" t="str">
            <v>آمنه الذيب</v>
          </cell>
          <cell r="C2893" t="str">
            <v>محمود</v>
          </cell>
          <cell r="D2893" t="str">
            <v>هدى</v>
          </cell>
          <cell r="E2893" t="str">
            <v>الأولى</v>
          </cell>
        </row>
        <row r="2894">
          <cell r="A2894">
            <v>527284</v>
          </cell>
          <cell r="B2894" t="str">
            <v>بتول بركات</v>
          </cell>
          <cell r="C2894" t="str">
            <v>بركات</v>
          </cell>
          <cell r="D2894" t="str">
            <v>اكتمال</v>
          </cell>
          <cell r="E2894" t="str">
            <v>الاولى</v>
          </cell>
        </row>
        <row r="2895">
          <cell r="A2895">
            <v>527286</v>
          </cell>
          <cell r="B2895" t="str">
            <v>بثينه كليب</v>
          </cell>
          <cell r="C2895" t="str">
            <v>جميل</v>
          </cell>
          <cell r="D2895" t="str">
            <v>سميره</v>
          </cell>
          <cell r="E2895" t="str">
            <v>الأولى</v>
          </cell>
        </row>
        <row r="2896">
          <cell r="A2896">
            <v>527287</v>
          </cell>
          <cell r="B2896" t="str">
            <v>براء عزو</v>
          </cell>
          <cell r="C2896" t="str">
            <v>محمد</v>
          </cell>
          <cell r="D2896" t="str">
            <v>مجدولين</v>
          </cell>
          <cell r="E2896" t="str">
            <v>الاولى</v>
          </cell>
        </row>
        <row r="2897">
          <cell r="A2897">
            <v>527288</v>
          </cell>
          <cell r="B2897" t="str">
            <v>براءه الغضبان</v>
          </cell>
          <cell r="C2897" t="str">
            <v>قاسم</v>
          </cell>
          <cell r="D2897" t="str">
            <v>منال</v>
          </cell>
          <cell r="E2897" t="str">
            <v>الأولى</v>
          </cell>
        </row>
        <row r="2898">
          <cell r="A2898">
            <v>527289</v>
          </cell>
          <cell r="B2898" t="str">
            <v>بسمه شافعه</v>
          </cell>
          <cell r="C2898" t="str">
            <v>محمود</v>
          </cell>
          <cell r="D2898" t="str">
            <v>فطوم</v>
          </cell>
          <cell r="E2898" t="str">
            <v>الاولى</v>
          </cell>
        </row>
        <row r="2899">
          <cell r="A2899">
            <v>527293</v>
          </cell>
          <cell r="B2899" t="str">
            <v>بشرى لهد</v>
          </cell>
          <cell r="C2899" t="str">
            <v>متعب</v>
          </cell>
          <cell r="D2899" t="str">
            <v>جميله</v>
          </cell>
          <cell r="E2899" t="str">
            <v>الأولى</v>
          </cell>
        </row>
        <row r="2900">
          <cell r="A2900">
            <v>527294</v>
          </cell>
          <cell r="B2900" t="str">
            <v>بنازير المواج</v>
          </cell>
          <cell r="C2900" t="str">
            <v>عايد</v>
          </cell>
          <cell r="D2900" t="str">
            <v>انتصار</v>
          </cell>
          <cell r="E2900" t="str">
            <v>الاولى</v>
          </cell>
        </row>
        <row r="2901">
          <cell r="A2901">
            <v>527295</v>
          </cell>
          <cell r="B2901" t="str">
            <v>بيان حلاوه</v>
          </cell>
          <cell r="C2901" t="str">
            <v>محمد</v>
          </cell>
          <cell r="D2901" t="str">
            <v>فاطمه</v>
          </cell>
          <cell r="E2901" t="str">
            <v>الأولى</v>
          </cell>
        </row>
        <row r="2902">
          <cell r="A2902">
            <v>527298</v>
          </cell>
          <cell r="B2902" t="str">
            <v>تسنيم فرج</v>
          </cell>
          <cell r="C2902" t="str">
            <v>عبدالله</v>
          </cell>
          <cell r="D2902" t="str">
            <v>مؤمنه</v>
          </cell>
          <cell r="E2902" t="str">
            <v>الاولى</v>
          </cell>
        </row>
        <row r="2903">
          <cell r="A2903">
            <v>527300</v>
          </cell>
          <cell r="B2903" t="str">
            <v>جميله العيدالسليمان</v>
          </cell>
          <cell r="C2903" t="str">
            <v>غالب</v>
          </cell>
          <cell r="D2903" t="str">
            <v>نصره</v>
          </cell>
          <cell r="E2903" t="str">
            <v>الأولى</v>
          </cell>
        </row>
        <row r="2904">
          <cell r="A2904">
            <v>527302</v>
          </cell>
          <cell r="B2904" t="str">
            <v>حسام كنج</v>
          </cell>
          <cell r="C2904" t="str">
            <v>هشام</v>
          </cell>
          <cell r="D2904" t="str">
            <v>ريمه عفان</v>
          </cell>
          <cell r="E2904" t="str">
            <v>الاولى</v>
          </cell>
        </row>
        <row r="2905">
          <cell r="A2905">
            <v>527304</v>
          </cell>
          <cell r="B2905" t="str">
            <v>حسنه سعيد</v>
          </cell>
          <cell r="C2905" t="str">
            <v>جابر</v>
          </cell>
          <cell r="D2905" t="str">
            <v>حميده</v>
          </cell>
          <cell r="E2905" t="str">
            <v>الأولى</v>
          </cell>
        </row>
        <row r="2906">
          <cell r="A2906">
            <v>527305</v>
          </cell>
          <cell r="B2906" t="str">
            <v>حلا برهوم</v>
          </cell>
          <cell r="C2906" t="str">
            <v>نبيل</v>
          </cell>
          <cell r="D2906" t="str">
            <v>شفيقة</v>
          </cell>
          <cell r="E2906" t="str">
            <v>الاولى</v>
          </cell>
        </row>
        <row r="2907">
          <cell r="A2907">
            <v>527308</v>
          </cell>
          <cell r="B2907" t="str">
            <v>خديجه ابراهيم</v>
          </cell>
          <cell r="C2907" t="str">
            <v>احمد</v>
          </cell>
          <cell r="D2907" t="str">
            <v>زينب لطيفه</v>
          </cell>
          <cell r="E2907" t="str">
            <v>الأولى</v>
          </cell>
        </row>
        <row r="2908">
          <cell r="A2908">
            <v>527309</v>
          </cell>
          <cell r="B2908" t="str">
            <v>خزامه عماد</v>
          </cell>
          <cell r="C2908" t="str">
            <v>فايز</v>
          </cell>
          <cell r="D2908" t="str">
            <v>هنده</v>
          </cell>
          <cell r="E2908" t="str">
            <v>الاولى</v>
          </cell>
        </row>
        <row r="2909">
          <cell r="A2909">
            <v>527310</v>
          </cell>
          <cell r="B2909" t="str">
            <v>خلود البيطار</v>
          </cell>
          <cell r="C2909" t="str">
            <v>سليم</v>
          </cell>
          <cell r="D2909" t="str">
            <v>فدوى</v>
          </cell>
          <cell r="E2909" t="str">
            <v>الأولى</v>
          </cell>
        </row>
        <row r="2910">
          <cell r="A2910">
            <v>527311</v>
          </cell>
          <cell r="B2910" t="str">
            <v>خلود العبدالله</v>
          </cell>
          <cell r="C2910" t="str">
            <v>عبدالكريم</v>
          </cell>
          <cell r="D2910" t="str">
            <v>سعاد</v>
          </cell>
          <cell r="E2910" t="str">
            <v>الاولى</v>
          </cell>
        </row>
        <row r="2911">
          <cell r="A2911">
            <v>527312</v>
          </cell>
          <cell r="B2911" t="str">
            <v>خلود قنبس</v>
          </cell>
          <cell r="C2911" t="str">
            <v>ابراهيم</v>
          </cell>
          <cell r="D2911" t="str">
            <v>خديجه</v>
          </cell>
          <cell r="E2911" t="str">
            <v>الأولى</v>
          </cell>
        </row>
        <row r="2912">
          <cell r="A2912">
            <v>527313</v>
          </cell>
          <cell r="B2912" t="str">
            <v>خليل عثمان</v>
          </cell>
          <cell r="C2912" t="str">
            <v>يوسف</v>
          </cell>
          <cell r="D2912" t="str">
            <v>هدى</v>
          </cell>
          <cell r="E2912" t="str">
            <v>الاولى</v>
          </cell>
        </row>
        <row r="2913">
          <cell r="A2913">
            <v>527316</v>
          </cell>
          <cell r="B2913" t="str">
            <v>دعاء المنصور</v>
          </cell>
          <cell r="C2913" t="str">
            <v>موسى</v>
          </cell>
          <cell r="D2913" t="str">
            <v>مسره</v>
          </cell>
          <cell r="E2913" t="str">
            <v>الأولى</v>
          </cell>
        </row>
        <row r="2914">
          <cell r="A2914">
            <v>527319</v>
          </cell>
          <cell r="B2914" t="str">
            <v>دلال المطلق</v>
          </cell>
          <cell r="C2914" t="str">
            <v>جدعان</v>
          </cell>
          <cell r="D2914" t="str">
            <v>صيته</v>
          </cell>
          <cell r="E2914" t="str">
            <v>الاولى</v>
          </cell>
        </row>
        <row r="2915">
          <cell r="A2915">
            <v>527323</v>
          </cell>
          <cell r="B2915" t="str">
            <v>ديانا داود</v>
          </cell>
          <cell r="C2915" t="str">
            <v>نهاد</v>
          </cell>
          <cell r="D2915" t="str">
            <v>امل</v>
          </cell>
          <cell r="E2915" t="str">
            <v>الأولى</v>
          </cell>
        </row>
        <row r="2916">
          <cell r="A2916">
            <v>527324</v>
          </cell>
          <cell r="B2916" t="str">
            <v>ذكاء جعفر</v>
          </cell>
          <cell r="C2916" t="str">
            <v>فهد</v>
          </cell>
          <cell r="D2916" t="str">
            <v>حميده</v>
          </cell>
          <cell r="E2916" t="str">
            <v>الاولى</v>
          </cell>
        </row>
        <row r="2917">
          <cell r="A2917">
            <v>527325</v>
          </cell>
          <cell r="B2917" t="str">
            <v>راما الاعظمي</v>
          </cell>
          <cell r="C2917" t="str">
            <v>بشر</v>
          </cell>
          <cell r="D2917" t="str">
            <v>سوسن</v>
          </cell>
          <cell r="E2917" t="str">
            <v>الأولى</v>
          </cell>
        </row>
        <row r="2918">
          <cell r="A2918">
            <v>527326</v>
          </cell>
          <cell r="B2918" t="str">
            <v>راما العبدالله</v>
          </cell>
          <cell r="C2918" t="str">
            <v>خالد</v>
          </cell>
          <cell r="D2918" t="str">
            <v>فتحيه</v>
          </cell>
          <cell r="E2918" t="str">
            <v>الاولى</v>
          </cell>
        </row>
        <row r="2919">
          <cell r="A2919">
            <v>527327</v>
          </cell>
          <cell r="B2919" t="str">
            <v>راما عليشه</v>
          </cell>
          <cell r="C2919" t="str">
            <v>حكمت</v>
          </cell>
          <cell r="D2919" t="str">
            <v>عليا</v>
          </cell>
          <cell r="E2919" t="str">
            <v>الأولى</v>
          </cell>
        </row>
        <row r="2920">
          <cell r="A2920">
            <v>527330</v>
          </cell>
          <cell r="B2920" t="str">
            <v>راميه خضيره</v>
          </cell>
          <cell r="C2920" t="str">
            <v>جمال الدين</v>
          </cell>
          <cell r="D2920" t="str">
            <v>فائده</v>
          </cell>
          <cell r="E2920" t="str">
            <v>الاولى</v>
          </cell>
        </row>
        <row r="2921">
          <cell r="A2921">
            <v>527331</v>
          </cell>
          <cell r="B2921" t="str">
            <v>رانيا سمره</v>
          </cell>
          <cell r="C2921" t="str">
            <v>سمير</v>
          </cell>
          <cell r="D2921" t="str">
            <v>رباح</v>
          </cell>
          <cell r="E2921" t="str">
            <v>الأولى</v>
          </cell>
        </row>
        <row r="2922">
          <cell r="A2922">
            <v>527333</v>
          </cell>
          <cell r="B2922" t="str">
            <v>ربا الجردي</v>
          </cell>
          <cell r="C2922" t="str">
            <v>محمود</v>
          </cell>
          <cell r="D2922" t="str">
            <v>منيرة</v>
          </cell>
          <cell r="E2922" t="str">
            <v>الاولى</v>
          </cell>
        </row>
        <row r="2923">
          <cell r="A2923">
            <v>527339</v>
          </cell>
          <cell r="B2923" t="str">
            <v>رزان سلوم</v>
          </cell>
          <cell r="C2923" t="str">
            <v>عادل</v>
          </cell>
          <cell r="D2923" t="str">
            <v>بسما</v>
          </cell>
          <cell r="E2923" t="str">
            <v>الأولى</v>
          </cell>
        </row>
        <row r="2924">
          <cell r="A2924">
            <v>527340</v>
          </cell>
          <cell r="B2924" t="str">
            <v>رشى محمد</v>
          </cell>
          <cell r="C2924" t="str">
            <v>رجب</v>
          </cell>
          <cell r="D2924" t="str">
            <v>مسيره</v>
          </cell>
          <cell r="E2924" t="str">
            <v>الاولى</v>
          </cell>
        </row>
        <row r="2925">
          <cell r="A2925">
            <v>527341</v>
          </cell>
          <cell r="B2925" t="str">
            <v>رغد اسبر</v>
          </cell>
          <cell r="C2925" t="str">
            <v>محمد</v>
          </cell>
          <cell r="D2925" t="str">
            <v>ثناء</v>
          </cell>
          <cell r="E2925" t="str">
            <v>الأولى</v>
          </cell>
        </row>
        <row r="2926">
          <cell r="A2926">
            <v>527343</v>
          </cell>
          <cell r="B2926" t="str">
            <v>رغد زينة</v>
          </cell>
          <cell r="C2926" t="str">
            <v>محمود</v>
          </cell>
          <cell r="D2926" t="str">
            <v>منال</v>
          </cell>
          <cell r="E2926" t="str">
            <v>الاولى</v>
          </cell>
        </row>
        <row r="2927">
          <cell r="A2927">
            <v>527346</v>
          </cell>
          <cell r="B2927" t="str">
            <v>رنا العبار</v>
          </cell>
          <cell r="C2927" t="str">
            <v>ياسر</v>
          </cell>
          <cell r="D2927" t="str">
            <v>سميره</v>
          </cell>
          <cell r="E2927" t="str">
            <v>الاولى</v>
          </cell>
        </row>
        <row r="2928">
          <cell r="A2928">
            <v>527348</v>
          </cell>
          <cell r="B2928" t="str">
            <v>رند الحسن</v>
          </cell>
          <cell r="C2928" t="str">
            <v>عماد</v>
          </cell>
          <cell r="D2928" t="str">
            <v>ميس</v>
          </cell>
          <cell r="E2928" t="str">
            <v>الأولى</v>
          </cell>
        </row>
        <row r="2929">
          <cell r="A2929">
            <v>527349</v>
          </cell>
          <cell r="B2929" t="str">
            <v>رنده ديوب</v>
          </cell>
          <cell r="C2929" t="str">
            <v>صالح</v>
          </cell>
          <cell r="D2929" t="str">
            <v>جميله</v>
          </cell>
          <cell r="E2929" t="str">
            <v>الاولى</v>
          </cell>
        </row>
        <row r="2930">
          <cell r="A2930">
            <v>527353</v>
          </cell>
          <cell r="B2930" t="str">
            <v>رنيم الحديد</v>
          </cell>
          <cell r="C2930" t="str">
            <v>نزار</v>
          </cell>
          <cell r="D2930" t="str">
            <v>سحر</v>
          </cell>
          <cell r="E2930" t="str">
            <v>الأولى</v>
          </cell>
        </row>
        <row r="2931">
          <cell r="A2931">
            <v>527355</v>
          </cell>
          <cell r="B2931" t="str">
            <v>رنيم عيسى</v>
          </cell>
          <cell r="C2931" t="str">
            <v>حماد</v>
          </cell>
          <cell r="D2931" t="str">
            <v>سناء</v>
          </cell>
          <cell r="E2931" t="str">
            <v>الاولى</v>
          </cell>
        </row>
        <row r="2932">
          <cell r="A2932">
            <v>527356</v>
          </cell>
          <cell r="B2932" t="str">
            <v>رنيم محي الدين</v>
          </cell>
          <cell r="C2932" t="str">
            <v>ديب</v>
          </cell>
          <cell r="D2932" t="str">
            <v>زينب</v>
          </cell>
          <cell r="E2932" t="str">
            <v>الأولى</v>
          </cell>
        </row>
        <row r="2933">
          <cell r="A2933">
            <v>527358</v>
          </cell>
          <cell r="B2933" t="str">
            <v>رهف العاصي</v>
          </cell>
          <cell r="C2933" t="str">
            <v>سمير</v>
          </cell>
          <cell r="D2933" t="str">
            <v>هناء</v>
          </cell>
          <cell r="E2933" t="str">
            <v>الاولى</v>
          </cell>
        </row>
        <row r="2934">
          <cell r="A2934">
            <v>527359</v>
          </cell>
          <cell r="B2934" t="str">
            <v>روان علي</v>
          </cell>
          <cell r="C2934" t="str">
            <v>مجد</v>
          </cell>
          <cell r="D2934" t="str">
            <v>داليا</v>
          </cell>
          <cell r="E2934" t="str">
            <v>الأولى</v>
          </cell>
        </row>
        <row r="2935">
          <cell r="A2935">
            <v>527361</v>
          </cell>
          <cell r="B2935" t="str">
            <v>روزيت حمدان</v>
          </cell>
          <cell r="C2935" t="str">
            <v>حمزة</v>
          </cell>
          <cell r="D2935" t="str">
            <v>بثينة</v>
          </cell>
          <cell r="E2935" t="str">
            <v>الاولى</v>
          </cell>
        </row>
        <row r="2936">
          <cell r="A2936">
            <v>527364</v>
          </cell>
          <cell r="B2936" t="str">
            <v>رولا درويش</v>
          </cell>
          <cell r="C2936" t="str">
            <v>يحيى</v>
          </cell>
          <cell r="D2936" t="str">
            <v>نوال</v>
          </cell>
          <cell r="E2936" t="str">
            <v>الأولى</v>
          </cell>
        </row>
        <row r="2937">
          <cell r="A2937">
            <v>527368</v>
          </cell>
          <cell r="B2937" t="str">
            <v>رؤى العتمه</v>
          </cell>
          <cell r="C2937" t="str">
            <v>موسى</v>
          </cell>
          <cell r="D2937" t="str">
            <v>فوزه</v>
          </cell>
          <cell r="E2937" t="str">
            <v>الاولى</v>
          </cell>
        </row>
        <row r="2938">
          <cell r="A2938">
            <v>527371</v>
          </cell>
          <cell r="B2938" t="str">
            <v>ريم العصيرى</v>
          </cell>
          <cell r="C2938" t="str">
            <v>عمر</v>
          </cell>
          <cell r="D2938" t="str">
            <v>صبحيه</v>
          </cell>
          <cell r="E2938" t="str">
            <v>الأولى</v>
          </cell>
        </row>
        <row r="2939">
          <cell r="A2939">
            <v>527372</v>
          </cell>
          <cell r="B2939" t="str">
            <v>ريم حسين</v>
          </cell>
          <cell r="C2939" t="str">
            <v>بدر</v>
          </cell>
          <cell r="D2939" t="str">
            <v>سوسن</v>
          </cell>
          <cell r="E2939" t="str">
            <v>الاولى</v>
          </cell>
        </row>
        <row r="2940">
          <cell r="A2940">
            <v>527376</v>
          </cell>
          <cell r="B2940" t="str">
            <v>ريما العلي</v>
          </cell>
          <cell r="C2940" t="str">
            <v>فوزات</v>
          </cell>
          <cell r="D2940" t="str">
            <v>نهاد</v>
          </cell>
          <cell r="E2940" t="str">
            <v>الأولى</v>
          </cell>
        </row>
        <row r="2941">
          <cell r="A2941">
            <v>527379</v>
          </cell>
          <cell r="B2941" t="str">
            <v>زينب البشلاوي</v>
          </cell>
          <cell r="C2941" t="str">
            <v>تيسير</v>
          </cell>
          <cell r="D2941" t="str">
            <v>حميده</v>
          </cell>
          <cell r="E2941" t="str">
            <v>الاولى</v>
          </cell>
        </row>
        <row r="2942">
          <cell r="A2942">
            <v>527380</v>
          </cell>
          <cell r="B2942" t="str">
            <v>زينب الصالح</v>
          </cell>
          <cell r="C2942" t="str">
            <v>سمير</v>
          </cell>
          <cell r="D2942" t="str">
            <v>سميرة</v>
          </cell>
          <cell r="E2942" t="str">
            <v>الأولى</v>
          </cell>
        </row>
        <row r="2943">
          <cell r="A2943">
            <v>527381</v>
          </cell>
          <cell r="B2943" t="str">
            <v>زينب العتر</v>
          </cell>
          <cell r="C2943" t="str">
            <v>عادل</v>
          </cell>
          <cell r="D2943" t="str">
            <v>هناء</v>
          </cell>
          <cell r="E2943" t="str">
            <v>الاولى</v>
          </cell>
        </row>
        <row r="2944">
          <cell r="A2944">
            <v>527883</v>
          </cell>
          <cell r="B2944" t="str">
            <v>ياسمين جورية</v>
          </cell>
          <cell r="C2944" t="str">
            <v>احمد</v>
          </cell>
          <cell r="E2944" t="str">
            <v>الاولى</v>
          </cell>
        </row>
        <row r="2945">
          <cell r="A2945">
            <v>527383</v>
          </cell>
          <cell r="B2945" t="str">
            <v>زينة ديبو</v>
          </cell>
          <cell r="C2945" t="str">
            <v>علي</v>
          </cell>
          <cell r="D2945" t="str">
            <v>منال</v>
          </cell>
          <cell r="E2945" t="str">
            <v>الأولى</v>
          </cell>
        </row>
        <row r="2946">
          <cell r="A2946">
            <v>527385</v>
          </cell>
          <cell r="B2946" t="str">
            <v>ساره مرزوق</v>
          </cell>
          <cell r="C2946" t="str">
            <v>مرزوق</v>
          </cell>
          <cell r="D2946" t="str">
            <v>ريم</v>
          </cell>
          <cell r="E2946" t="str">
            <v>الاولى</v>
          </cell>
        </row>
        <row r="2947">
          <cell r="A2947">
            <v>527386</v>
          </cell>
          <cell r="B2947" t="str">
            <v>ساميه العاقل</v>
          </cell>
          <cell r="C2947" t="str">
            <v>ياسر</v>
          </cell>
          <cell r="D2947" t="str">
            <v>أمال</v>
          </cell>
          <cell r="E2947" t="str">
            <v>الأولى</v>
          </cell>
        </row>
        <row r="2948">
          <cell r="A2948">
            <v>527392</v>
          </cell>
          <cell r="B2948" t="str">
            <v>سلام الجفان</v>
          </cell>
          <cell r="C2948" t="str">
            <v>محمد ضياء</v>
          </cell>
          <cell r="D2948" t="str">
            <v>ناديا القباني</v>
          </cell>
          <cell r="E2948" t="str">
            <v>الاولى</v>
          </cell>
        </row>
        <row r="2949">
          <cell r="A2949">
            <v>527395</v>
          </cell>
          <cell r="B2949" t="str">
            <v>سماح عبدالحي</v>
          </cell>
          <cell r="C2949" t="str">
            <v>تركي</v>
          </cell>
          <cell r="D2949" t="str">
            <v>سعاد</v>
          </cell>
          <cell r="E2949" t="str">
            <v>الأولى</v>
          </cell>
        </row>
        <row r="2950">
          <cell r="A2950">
            <v>527397</v>
          </cell>
          <cell r="B2950" t="str">
            <v>سماهر المير</v>
          </cell>
          <cell r="C2950" t="str">
            <v>هاشم</v>
          </cell>
          <cell r="D2950" t="str">
            <v>سميره</v>
          </cell>
          <cell r="E2950" t="str">
            <v>الاولى</v>
          </cell>
        </row>
        <row r="2951">
          <cell r="A2951">
            <v>527398</v>
          </cell>
          <cell r="B2951" t="str">
            <v>سمر الخضور</v>
          </cell>
          <cell r="C2951" t="str">
            <v>ميسر</v>
          </cell>
          <cell r="D2951" t="str">
            <v>نوره</v>
          </cell>
          <cell r="E2951" t="str">
            <v>الأولى</v>
          </cell>
        </row>
        <row r="2952">
          <cell r="A2952">
            <v>527399</v>
          </cell>
          <cell r="B2952" t="str">
            <v>سمر جبري</v>
          </cell>
          <cell r="C2952" t="str">
            <v>احمدشاكر</v>
          </cell>
          <cell r="D2952" t="str">
            <v>تهاني</v>
          </cell>
          <cell r="E2952" t="str">
            <v>الاولى</v>
          </cell>
        </row>
        <row r="2953">
          <cell r="A2953">
            <v>527401</v>
          </cell>
          <cell r="B2953" t="str">
            <v>سندس زهرا</v>
          </cell>
          <cell r="C2953" t="str">
            <v>يوسف</v>
          </cell>
          <cell r="D2953" t="str">
            <v>سلمى</v>
          </cell>
          <cell r="E2953" t="str">
            <v>الأولى</v>
          </cell>
        </row>
        <row r="2954">
          <cell r="A2954">
            <v>527402</v>
          </cell>
          <cell r="B2954" t="str">
            <v>سهى غزال</v>
          </cell>
          <cell r="C2954" t="str">
            <v>محمد حسني</v>
          </cell>
          <cell r="D2954" t="str">
            <v>وفاء</v>
          </cell>
          <cell r="E2954" t="str">
            <v>الاولى</v>
          </cell>
        </row>
        <row r="2955">
          <cell r="A2955">
            <v>527403</v>
          </cell>
          <cell r="B2955" t="str">
            <v>سهير الشاكوش</v>
          </cell>
          <cell r="C2955" t="str">
            <v>فواز</v>
          </cell>
          <cell r="D2955" t="str">
            <v>مفيده</v>
          </cell>
          <cell r="E2955" t="str">
            <v>الأولى</v>
          </cell>
        </row>
        <row r="2956">
          <cell r="A2956">
            <v>527405</v>
          </cell>
          <cell r="B2956" t="str">
            <v>سوزان الداؤد</v>
          </cell>
          <cell r="C2956" t="str">
            <v>احمد</v>
          </cell>
          <cell r="D2956" t="str">
            <v>لينا</v>
          </cell>
          <cell r="E2956" t="str">
            <v>الاولى</v>
          </cell>
        </row>
        <row r="2957">
          <cell r="A2957">
            <v>527406</v>
          </cell>
          <cell r="B2957" t="str">
            <v>سوزان سليمان</v>
          </cell>
          <cell r="C2957" t="str">
            <v>سمير</v>
          </cell>
          <cell r="D2957" t="str">
            <v>زاهيه</v>
          </cell>
          <cell r="E2957" t="str">
            <v>الأولى</v>
          </cell>
        </row>
        <row r="2958">
          <cell r="A2958">
            <v>527408</v>
          </cell>
          <cell r="B2958" t="str">
            <v>سوسن الذيب</v>
          </cell>
          <cell r="C2958" t="str">
            <v>محمود</v>
          </cell>
          <cell r="D2958" t="str">
            <v>هدى</v>
          </cell>
          <cell r="E2958" t="str">
            <v>الاولى</v>
          </cell>
        </row>
        <row r="2959">
          <cell r="A2959">
            <v>527409</v>
          </cell>
          <cell r="B2959" t="str">
            <v>سوسن نمير</v>
          </cell>
          <cell r="C2959" t="str">
            <v>سلامه</v>
          </cell>
          <cell r="D2959" t="str">
            <v>الهام</v>
          </cell>
          <cell r="E2959" t="str">
            <v>الأولى</v>
          </cell>
        </row>
        <row r="2960">
          <cell r="A2960">
            <v>527410</v>
          </cell>
          <cell r="B2960" t="str">
            <v>سيدره سلامة</v>
          </cell>
          <cell r="C2960" t="str">
            <v>محمد</v>
          </cell>
          <cell r="D2960" t="str">
            <v>جرجيت</v>
          </cell>
          <cell r="E2960" t="str">
            <v>الاولى</v>
          </cell>
        </row>
        <row r="2961">
          <cell r="A2961">
            <v>527411</v>
          </cell>
          <cell r="B2961" t="str">
            <v>شام الخياط</v>
          </cell>
          <cell r="C2961" t="str">
            <v>محمد جهاد</v>
          </cell>
          <cell r="D2961" t="str">
            <v>سوسن</v>
          </cell>
          <cell r="E2961" t="str">
            <v>الأولى</v>
          </cell>
        </row>
        <row r="2962">
          <cell r="A2962">
            <v>527412</v>
          </cell>
          <cell r="B2962" t="str">
            <v>شذا بري</v>
          </cell>
          <cell r="C2962" t="str">
            <v>واصل</v>
          </cell>
          <cell r="D2962" t="str">
            <v>ازدهار</v>
          </cell>
          <cell r="E2962" t="str">
            <v>الاولى</v>
          </cell>
        </row>
        <row r="2963">
          <cell r="A2963">
            <v>527416</v>
          </cell>
          <cell r="B2963" t="str">
            <v>صبا زينه</v>
          </cell>
          <cell r="C2963" t="str">
            <v>حسن</v>
          </cell>
          <cell r="D2963" t="str">
            <v>شفيقه</v>
          </cell>
          <cell r="E2963" t="str">
            <v>الأولى</v>
          </cell>
        </row>
        <row r="2964">
          <cell r="A2964">
            <v>527418</v>
          </cell>
          <cell r="B2964" t="str">
            <v>صفاء حموى</v>
          </cell>
          <cell r="C2964" t="str">
            <v>احمدفتحي</v>
          </cell>
          <cell r="D2964" t="str">
            <v>امينه</v>
          </cell>
          <cell r="E2964" t="str">
            <v>الاولى</v>
          </cell>
        </row>
        <row r="2965">
          <cell r="A2965">
            <v>527419</v>
          </cell>
          <cell r="B2965" t="str">
            <v>صفاء عوض</v>
          </cell>
          <cell r="C2965" t="str">
            <v>احمد</v>
          </cell>
          <cell r="D2965" t="str">
            <v>رجاء</v>
          </cell>
          <cell r="E2965" t="str">
            <v>الأولى</v>
          </cell>
        </row>
        <row r="2966">
          <cell r="A2966">
            <v>527420</v>
          </cell>
          <cell r="B2966" t="str">
            <v>صفاء ملحم</v>
          </cell>
          <cell r="C2966" t="str">
            <v>زكي</v>
          </cell>
          <cell r="D2966" t="str">
            <v>ساميه</v>
          </cell>
          <cell r="E2966" t="str">
            <v>الاولى</v>
          </cell>
        </row>
        <row r="2967">
          <cell r="A2967">
            <v>527421</v>
          </cell>
          <cell r="B2967" t="str">
            <v>ضحى العبدالله الحاج</v>
          </cell>
          <cell r="C2967" t="str">
            <v>ساهر</v>
          </cell>
          <cell r="D2967" t="str">
            <v>جميله</v>
          </cell>
          <cell r="E2967" t="str">
            <v>الأولى</v>
          </cell>
        </row>
        <row r="2968">
          <cell r="A2968">
            <v>527424</v>
          </cell>
          <cell r="B2968" t="str">
            <v>عبدالهادي سالم</v>
          </cell>
          <cell r="C2968" t="str">
            <v>تميم</v>
          </cell>
          <cell r="D2968" t="str">
            <v>فاطمة</v>
          </cell>
          <cell r="E2968" t="str">
            <v>الاولى</v>
          </cell>
        </row>
        <row r="2969">
          <cell r="A2969">
            <v>527425</v>
          </cell>
          <cell r="B2969" t="str">
            <v>عبدالهادي عوض</v>
          </cell>
          <cell r="C2969" t="str">
            <v>حميد</v>
          </cell>
          <cell r="D2969" t="str">
            <v>عبيده</v>
          </cell>
          <cell r="E2969" t="str">
            <v>الأولى</v>
          </cell>
        </row>
        <row r="2970">
          <cell r="A2970">
            <v>527429</v>
          </cell>
          <cell r="B2970" t="str">
            <v>عزار هدبة</v>
          </cell>
          <cell r="C2970" t="str">
            <v>حكمت</v>
          </cell>
          <cell r="D2970" t="str">
            <v>رقيه</v>
          </cell>
          <cell r="E2970" t="str">
            <v>الاولى</v>
          </cell>
        </row>
        <row r="2971">
          <cell r="A2971">
            <v>527434</v>
          </cell>
          <cell r="B2971" t="str">
            <v>علا عبد العزيز</v>
          </cell>
          <cell r="C2971" t="str">
            <v>نذير</v>
          </cell>
          <cell r="D2971" t="str">
            <v>روله</v>
          </cell>
          <cell r="E2971" t="str">
            <v>الأولى</v>
          </cell>
        </row>
        <row r="2972">
          <cell r="A2972">
            <v>527435</v>
          </cell>
          <cell r="B2972" t="str">
            <v>غاده الشتار</v>
          </cell>
          <cell r="C2972" t="str">
            <v>محمد</v>
          </cell>
          <cell r="D2972" t="str">
            <v>كوكب</v>
          </cell>
          <cell r="E2972" t="str">
            <v>الاولى</v>
          </cell>
        </row>
        <row r="2973">
          <cell r="A2973">
            <v>527439</v>
          </cell>
          <cell r="B2973" t="str">
            <v>غدير الرفه</v>
          </cell>
          <cell r="C2973" t="str">
            <v>حسن</v>
          </cell>
          <cell r="D2973" t="str">
            <v>ساميه</v>
          </cell>
          <cell r="E2973" t="str">
            <v>الأولى</v>
          </cell>
        </row>
        <row r="2974">
          <cell r="A2974">
            <v>527440</v>
          </cell>
          <cell r="B2974" t="str">
            <v>غيداء يوسف علي</v>
          </cell>
          <cell r="C2974" t="str">
            <v>يوسف</v>
          </cell>
          <cell r="D2974" t="str">
            <v>هدى</v>
          </cell>
          <cell r="E2974" t="str">
            <v>الاولى</v>
          </cell>
        </row>
        <row r="2975">
          <cell r="A2975">
            <v>527441</v>
          </cell>
          <cell r="B2975" t="str">
            <v>فادي اسعد</v>
          </cell>
          <cell r="C2975" t="str">
            <v>عبدالحميد</v>
          </cell>
          <cell r="D2975" t="str">
            <v>ميليا</v>
          </cell>
          <cell r="E2975" t="str">
            <v>الأولى</v>
          </cell>
        </row>
        <row r="2976">
          <cell r="A2976">
            <v>527442</v>
          </cell>
          <cell r="B2976" t="str">
            <v>فاطمة الزهراء الكليب</v>
          </cell>
          <cell r="C2976" t="str">
            <v>ابراهيم</v>
          </cell>
          <cell r="D2976" t="str">
            <v>نجاح</v>
          </cell>
          <cell r="E2976" t="str">
            <v>الاولى</v>
          </cell>
        </row>
        <row r="2977">
          <cell r="A2977">
            <v>527444</v>
          </cell>
          <cell r="B2977" t="str">
            <v>فاطمة باكير</v>
          </cell>
          <cell r="C2977" t="str">
            <v>أكرم</v>
          </cell>
          <cell r="D2977" t="str">
            <v>فايزه</v>
          </cell>
          <cell r="E2977" t="str">
            <v>الأولى</v>
          </cell>
        </row>
        <row r="2978">
          <cell r="A2978">
            <v>527446</v>
          </cell>
          <cell r="B2978" t="str">
            <v>فاطمه الزهراء يوسف</v>
          </cell>
          <cell r="C2978" t="str">
            <v>حسين</v>
          </cell>
          <cell r="D2978" t="str">
            <v>ايمان</v>
          </cell>
          <cell r="E2978" t="str">
            <v>الاولى</v>
          </cell>
        </row>
        <row r="2979">
          <cell r="A2979">
            <v>527448</v>
          </cell>
          <cell r="B2979" t="str">
            <v>فاطمه عبد الرزاق</v>
          </cell>
          <cell r="C2979" t="str">
            <v>احمد ديب</v>
          </cell>
          <cell r="D2979" t="str">
            <v>خديجه</v>
          </cell>
          <cell r="E2979" t="str">
            <v>الأولى</v>
          </cell>
        </row>
        <row r="2980">
          <cell r="A2980">
            <v>527449</v>
          </cell>
          <cell r="B2980" t="str">
            <v>فايزه الصياد</v>
          </cell>
          <cell r="C2980" t="str">
            <v>عماد</v>
          </cell>
          <cell r="D2980" t="str">
            <v>رغداء</v>
          </cell>
          <cell r="E2980" t="str">
            <v>الاولى</v>
          </cell>
        </row>
        <row r="2981">
          <cell r="A2981">
            <v>527452</v>
          </cell>
          <cell r="B2981" t="str">
            <v>فيحاء المصنف</v>
          </cell>
          <cell r="C2981" t="str">
            <v>عدنان</v>
          </cell>
          <cell r="D2981" t="str">
            <v>اسمهان</v>
          </cell>
          <cell r="E2981" t="str">
            <v>الأولى</v>
          </cell>
        </row>
        <row r="2982">
          <cell r="A2982">
            <v>527453</v>
          </cell>
          <cell r="B2982" t="str">
            <v>فيحاء بزازه</v>
          </cell>
          <cell r="C2982" t="str">
            <v>محي الدين</v>
          </cell>
          <cell r="D2982" t="str">
            <v>ثناء</v>
          </cell>
          <cell r="E2982" t="str">
            <v>الاولى</v>
          </cell>
        </row>
        <row r="2983">
          <cell r="A2983">
            <v>527454</v>
          </cell>
          <cell r="B2983" t="str">
            <v>فينوس ابراهيم</v>
          </cell>
          <cell r="C2983" t="str">
            <v>محمد</v>
          </cell>
          <cell r="D2983" t="str">
            <v>سناء</v>
          </cell>
          <cell r="E2983" t="str">
            <v>الأولى</v>
          </cell>
        </row>
        <row r="2984">
          <cell r="A2984">
            <v>527455</v>
          </cell>
          <cell r="B2984" t="str">
            <v>فينوس عيسى</v>
          </cell>
          <cell r="C2984" t="str">
            <v>مرهج</v>
          </cell>
          <cell r="D2984" t="str">
            <v>سمر</v>
          </cell>
          <cell r="E2984" t="str">
            <v>الاولى</v>
          </cell>
        </row>
        <row r="2985">
          <cell r="A2985">
            <v>527456</v>
          </cell>
          <cell r="B2985" t="str">
            <v>قمر حمود</v>
          </cell>
          <cell r="C2985" t="str">
            <v>محي الدين</v>
          </cell>
          <cell r="D2985" t="str">
            <v>حنان</v>
          </cell>
          <cell r="E2985" t="str">
            <v>الأولى</v>
          </cell>
        </row>
        <row r="2986">
          <cell r="A2986">
            <v>527457</v>
          </cell>
          <cell r="B2986" t="str">
            <v>قمر مسعود</v>
          </cell>
          <cell r="C2986" t="str">
            <v>هاشم</v>
          </cell>
          <cell r="D2986" t="str">
            <v>انعام</v>
          </cell>
          <cell r="E2986" t="str">
            <v>الاولى</v>
          </cell>
        </row>
        <row r="2987">
          <cell r="A2987">
            <v>527458</v>
          </cell>
          <cell r="B2987" t="str">
            <v>كاترين ابو مغضب</v>
          </cell>
          <cell r="C2987" t="str">
            <v>معين</v>
          </cell>
          <cell r="D2987" t="str">
            <v>سرا</v>
          </cell>
          <cell r="E2987" t="str">
            <v>الأولى</v>
          </cell>
        </row>
        <row r="2988">
          <cell r="A2988">
            <v>527459</v>
          </cell>
          <cell r="B2988" t="str">
            <v>كرم الحاج صادق</v>
          </cell>
          <cell r="C2988" t="str">
            <v>موسى الكاظم</v>
          </cell>
          <cell r="D2988" t="str">
            <v>ليزا</v>
          </cell>
          <cell r="E2988" t="str">
            <v>الاولى</v>
          </cell>
        </row>
        <row r="2989">
          <cell r="A2989">
            <v>527461</v>
          </cell>
          <cell r="B2989" t="str">
            <v>كنانه سميا</v>
          </cell>
          <cell r="C2989" t="str">
            <v>غسان</v>
          </cell>
          <cell r="D2989" t="str">
            <v>حسيبه</v>
          </cell>
          <cell r="E2989" t="str">
            <v>الأولى</v>
          </cell>
        </row>
        <row r="2990">
          <cell r="A2990">
            <v>527462</v>
          </cell>
          <cell r="B2990" t="str">
            <v>كوثر الساجر</v>
          </cell>
          <cell r="C2990" t="str">
            <v>حسين</v>
          </cell>
          <cell r="D2990" t="str">
            <v>برده</v>
          </cell>
          <cell r="E2990" t="str">
            <v>الاولى</v>
          </cell>
        </row>
        <row r="2991">
          <cell r="A2991">
            <v>527463</v>
          </cell>
          <cell r="B2991" t="str">
            <v>لانا بقدونس</v>
          </cell>
          <cell r="C2991" t="str">
            <v>مازن</v>
          </cell>
          <cell r="D2991" t="str">
            <v>سميره</v>
          </cell>
          <cell r="E2991" t="str">
            <v>الأولى</v>
          </cell>
        </row>
        <row r="2992">
          <cell r="A2992">
            <v>527464</v>
          </cell>
          <cell r="B2992" t="str">
            <v>لما احمد</v>
          </cell>
          <cell r="C2992" t="str">
            <v>هلال</v>
          </cell>
          <cell r="D2992" t="str">
            <v>مطيعه</v>
          </cell>
          <cell r="E2992" t="str">
            <v>الاولى</v>
          </cell>
        </row>
        <row r="2993">
          <cell r="A2993">
            <v>527466</v>
          </cell>
          <cell r="B2993" t="str">
            <v>لمى حمود</v>
          </cell>
          <cell r="C2993" t="str">
            <v>حامد</v>
          </cell>
          <cell r="D2993" t="str">
            <v>هيفاء</v>
          </cell>
          <cell r="E2993" t="str">
            <v>الأولى</v>
          </cell>
        </row>
        <row r="2994">
          <cell r="A2994">
            <v>527467</v>
          </cell>
          <cell r="B2994" t="str">
            <v>ليليان عبد الرحمن</v>
          </cell>
          <cell r="C2994" t="str">
            <v>محمد</v>
          </cell>
          <cell r="D2994" t="str">
            <v>ليندا</v>
          </cell>
          <cell r="E2994" t="str">
            <v>الاولى</v>
          </cell>
        </row>
        <row r="2995">
          <cell r="A2995">
            <v>527468</v>
          </cell>
          <cell r="B2995" t="str">
            <v>لين عيوش</v>
          </cell>
          <cell r="C2995" t="str">
            <v>محمد</v>
          </cell>
          <cell r="D2995" t="str">
            <v>الهام</v>
          </cell>
          <cell r="E2995" t="str">
            <v>الأولى</v>
          </cell>
        </row>
        <row r="2996">
          <cell r="A2996">
            <v>527470</v>
          </cell>
          <cell r="B2996" t="str">
            <v>لينه الحسين</v>
          </cell>
          <cell r="C2996" t="str">
            <v>عقل</v>
          </cell>
          <cell r="D2996" t="str">
            <v>فاطمه</v>
          </cell>
          <cell r="E2996" t="str">
            <v>الاولى</v>
          </cell>
        </row>
        <row r="2997">
          <cell r="A2997">
            <v>527472</v>
          </cell>
          <cell r="B2997" t="str">
            <v>مايا الاسعد</v>
          </cell>
          <cell r="C2997" t="str">
            <v>سهيل</v>
          </cell>
          <cell r="D2997" t="str">
            <v>رحاب</v>
          </cell>
          <cell r="E2997" t="str">
            <v>الأولى</v>
          </cell>
        </row>
        <row r="2998">
          <cell r="A2998">
            <v>527473</v>
          </cell>
          <cell r="B2998" t="str">
            <v>مجد ناصر</v>
          </cell>
          <cell r="C2998" t="str">
            <v>عبدالعزيز</v>
          </cell>
          <cell r="D2998" t="str">
            <v>نعمت</v>
          </cell>
          <cell r="E2998" t="str">
            <v>الاولى</v>
          </cell>
        </row>
        <row r="2999">
          <cell r="A2999">
            <v>527474</v>
          </cell>
          <cell r="B2999" t="str">
            <v>محمد الحميد</v>
          </cell>
          <cell r="C2999" t="str">
            <v>مزيد</v>
          </cell>
          <cell r="D2999" t="str">
            <v>يسرى</v>
          </cell>
          <cell r="E2999" t="str">
            <v>الأولى</v>
          </cell>
        </row>
        <row r="3000">
          <cell r="A3000">
            <v>527475</v>
          </cell>
          <cell r="B3000" t="str">
            <v>محمدفواز التركماني</v>
          </cell>
          <cell r="C3000" t="str">
            <v>عبدالله</v>
          </cell>
          <cell r="D3000" t="str">
            <v>نعمت</v>
          </cell>
          <cell r="E3000" t="str">
            <v>الاولى</v>
          </cell>
        </row>
        <row r="3001">
          <cell r="A3001">
            <v>527477</v>
          </cell>
          <cell r="B3001" t="str">
            <v>مرام زنوبه</v>
          </cell>
          <cell r="C3001" t="str">
            <v>حسن</v>
          </cell>
          <cell r="D3001" t="str">
            <v>شذا</v>
          </cell>
          <cell r="E3001" t="str">
            <v>الأولى</v>
          </cell>
        </row>
        <row r="3002">
          <cell r="A3002">
            <v>527479</v>
          </cell>
          <cell r="B3002" t="str">
            <v>مرام مخلوف</v>
          </cell>
          <cell r="C3002" t="str">
            <v>نيروز</v>
          </cell>
          <cell r="D3002" t="str">
            <v>دارين</v>
          </cell>
          <cell r="E3002" t="str">
            <v>الاولى</v>
          </cell>
        </row>
        <row r="3003">
          <cell r="A3003">
            <v>527481</v>
          </cell>
          <cell r="B3003" t="str">
            <v>مرح ابوقنصول</v>
          </cell>
          <cell r="C3003" t="str">
            <v>حمد</v>
          </cell>
          <cell r="D3003" t="str">
            <v>ريم</v>
          </cell>
          <cell r="E3003" t="str">
            <v>الأولى</v>
          </cell>
        </row>
        <row r="3004">
          <cell r="A3004">
            <v>527482</v>
          </cell>
          <cell r="B3004" t="str">
            <v>مرح النصار</v>
          </cell>
          <cell r="C3004" t="str">
            <v>محمد</v>
          </cell>
          <cell r="D3004" t="str">
            <v>فايزه</v>
          </cell>
          <cell r="E3004" t="str">
            <v>الاولى</v>
          </cell>
        </row>
        <row r="3005">
          <cell r="A3005">
            <v>527483</v>
          </cell>
          <cell r="B3005" t="str">
            <v>مرح علوش</v>
          </cell>
          <cell r="C3005" t="str">
            <v>محمد</v>
          </cell>
          <cell r="D3005" t="str">
            <v>هند</v>
          </cell>
          <cell r="E3005" t="str">
            <v>الأولى</v>
          </cell>
        </row>
        <row r="3006">
          <cell r="A3006">
            <v>527485</v>
          </cell>
          <cell r="B3006" t="str">
            <v>مرح محمود</v>
          </cell>
          <cell r="C3006" t="str">
            <v>محمود</v>
          </cell>
          <cell r="D3006" t="str">
            <v>وزيرة</v>
          </cell>
          <cell r="E3006" t="str">
            <v>الاولى</v>
          </cell>
        </row>
        <row r="3007">
          <cell r="A3007">
            <v>527486</v>
          </cell>
          <cell r="B3007" t="str">
            <v>مرح ناعم</v>
          </cell>
          <cell r="C3007" t="str">
            <v>مالك</v>
          </cell>
          <cell r="D3007" t="str">
            <v>عليا</v>
          </cell>
          <cell r="E3007" t="str">
            <v>الأولى</v>
          </cell>
        </row>
        <row r="3008">
          <cell r="A3008">
            <v>527489</v>
          </cell>
          <cell r="B3008" t="str">
            <v>مريم رحال</v>
          </cell>
          <cell r="C3008" t="str">
            <v>علي</v>
          </cell>
          <cell r="D3008" t="str">
            <v>مها</v>
          </cell>
          <cell r="E3008" t="str">
            <v>الاولى</v>
          </cell>
        </row>
        <row r="3009">
          <cell r="A3009">
            <v>527491</v>
          </cell>
          <cell r="B3009" t="str">
            <v>مريم محمد</v>
          </cell>
          <cell r="C3009" t="str">
            <v>محمد</v>
          </cell>
          <cell r="D3009" t="str">
            <v>الهام</v>
          </cell>
          <cell r="E3009" t="str">
            <v>الأولى</v>
          </cell>
        </row>
        <row r="3010">
          <cell r="A3010">
            <v>527493</v>
          </cell>
          <cell r="B3010" t="str">
            <v>مشاعل النادر</v>
          </cell>
          <cell r="C3010" t="str">
            <v>خالد</v>
          </cell>
          <cell r="D3010" t="str">
            <v>امال</v>
          </cell>
          <cell r="E3010" t="str">
            <v>الاولى</v>
          </cell>
        </row>
        <row r="3011">
          <cell r="A3011">
            <v>527494</v>
          </cell>
          <cell r="B3011" t="str">
            <v>مضر سليمان</v>
          </cell>
          <cell r="C3011" t="str">
            <v>عائد</v>
          </cell>
          <cell r="D3011" t="str">
            <v>نادين</v>
          </cell>
          <cell r="E3011" t="str">
            <v>الأولى</v>
          </cell>
        </row>
        <row r="3012">
          <cell r="A3012">
            <v>527495</v>
          </cell>
          <cell r="B3012" t="str">
            <v>ملفت ديوب</v>
          </cell>
          <cell r="C3012" t="str">
            <v>علي</v>
          </cell>
          <cell r="D3012" t="str">
            <v>يسرى</v>
          </cell>
          <cell r="E3012" t="str">
            <v>الاولى</v>
          </cell>
        </row>
        <row r="3013">
          <cell r="A3013">
            <v>527496</v>
          </cell>
          <cell r="B3013" t="str">
            <v>منال الجبر</v>
          </cell>
          <cell r="C3013" t="str">
            <v>فهد</v>
          </cell>
          <cell r="D3013" t="str">
            <v>نجاح</v>
          </cell>
          <cell r="E3013" t="str">
            <v>الأولى</v>
          </cell>
        </row>
        <row r="3014">
          <cell r="A3014">
            <v>527497</v>
          </cell>
          <cell r="B3014" t="str">
            <v>منال الجوهري</v>
          </cell>
          <cell r="C3014" t="str">
            <v>عفيف</v>
          </cell>
          <cell r="D3014" t="str">
            <v>غزاله</v>
          </cell>
          <cell r="E3014" t="str">
            <v>الاولى</v>
          </cell>
        </row>
        <row r="3015">
          <cell r="A3015">
            <v>527498</v>
          </cell>
          <cell r="B3015" t="str">
            <v>منال الضامن</v>
          </cell>
          <cell r="C3015" t="str">
            <v>سامي</v>
          </cell>
          <cell r="D3015" t="str">
            <v>سهام</v>
          </cell>
          <cell r="E3015" t="str">
            <v>الأولى</v>
          </cell>
        </row>
        <row r="3016">
          <cell r="A3016">
            <v>527499</v>
          </cell>
          <cell r="B3016" t="str">
            <v>مها جوهره</v>
          </cell>
          <cell r="C3016" t="str">
            <v>حسين</v>
          </cell>
          <cell r="D3016" t="str">
            <v>جوهره</v>
          </cell>
          <cell r="E3016" t="str">
            <v>الاولى</v>
          </cell>
        </row>
        <row r="3017">
          <cell r="A3017">
            <v>527500</v>
          </cell>
          <cell r="B3017" t="str">
            <v>موسى صالح</v>
          </cell>
          <cell r="C3017" t="str">
            <v>ابراهيم</v>
          </cell>
          <cell r="D3017" t="str">
            <v>نظيره</v>
          </cell>
          <cell r="E3017" t="str">
            <v>الأولى</v>
          </cell>
        </row>
        <row r="3018">
          <cell r="A3018">
            <v>527503</v>
          </cell>
          <cell r="B3018" t="str">
            <v>ميس محفوض</v>
          </cell>
          <cell r="C3018" t="str">
            <v>يوسف</v>
          </cell>
          <cell r="D3018" t="str">
            <v>صديقه</v>
          </cell>
          <cell r="E3018" t="str">
            <v>الاولى</v>
          </cell>
        </row>
        <row r="3019">
          <cell r="A3019">
            <v>527504</v>
          </cell>
          <cell r="B3019" t="str">
            <v>ميلاد النجرس</v>
          </cell>
          <cell r="C3019" t="str">
            <v>تركي</v>
          </cell>
          <cell r="D3019" t="str">
            <v>امل</v>
          </cell>
          <cell r="E3019" t="str">
            <v>الأولى</v>
          </cell>
        </row>
        <row r="3020">
          <cell r="A3020">
            <v>527506</v>
          </cell>
          <cell r="B3020" t="str">
            <v>ناره محمد</v>
          </cell>
          <cell r="C3020" t="str">
            <v>عادل</v>
          </cell>
          <cell r="D3020" t="str">
            <v>فايزه</v>
          </cell>
          <cell r="E3020" t="str">
            <v>الاولى</v>
          </cell>
        </row>
        <row r="3021">
          <cell r="A3021">
            <v>527511</v>
          </cell>
          <cell r="B3021" t="str">
            <v>ناهد العيشات</v>
          </cell>
          <cell r="C3021" t="str">
            <v>محمد</v>
          </cell>
          <cell r="D3021" t="str">
            <v>ناجيه</v>
          </cell>
          <cell r="E3021" t="str">
            <v>الأولى</v>
          </cell>
        </row>
        <row r="3022">
          <cell r="A3022">
            <v>527516</v>
          </cell>
          <cell r="B3022" t="str">
            <v>ندى مراد</v>
          </cell>
          <cell r="C3022" t="str">
            <v>هيسم</v>
          </cell>
          <cell r="D3022" t="str">
            <v>امل</v>
          </cell>
          <cell r="E3022" t="str">
            <v>الأولى</v>
          </cell>
        </row>
        <row r="3023">
          <cell r="A3023">
            <v>527518</v>
          </cell>
          <cell r="B3023" t="str">
            <v>نسرين ديب</v>
          </cell>
          <cell r="C3023" t="str">
            <v>معين</v>
          </cell>
          <cell r="D3023" t="str">
            <v>زينه</v>
          </cell>
          <cell r="E3023" t="str">
            <v>الاولى</v>
          </cell>
        </row>
        <row r="3024">
          <cell r="A3024">
            <v>527520</v>
          </cell>
          <cell r="B3024" t="str">
            <v>نوال الهبه</v>
          </cell>
          <cell r="C3024" t="str">
            <v>حمد</v>
          </cell>
          <cell r="D3024" t="str">
            <v>ادليل</v>
          </cell>
          <cell r="E3024" t="str">
            <v>الأولى</v>
          </cell>
        </row>
        <row r="3025">
          <cell r="A3025">
            <v>527522</v>
          </cell>
          <cell r="B3025" t="str">
            <v>نور جلبوط</v>
          </cell>
          <cell r="C3025" t="str">
            <v>خليل</v>
          </cell>
          <cell r="D3025" t="str">
            <v>فاطمة</v>
          </cell>
          <cell r="E3025" t="str">
            <v>الاولى</v>
          </cell>
        </row>
        <row r="3026">
          <cell r="A3026">
            <v>527524</v>
          </cell>
          <cell r="B3026" t="str">
            <v>نور رزق</v>
          </cell>
          <cell r="C3026" t="str">
            <v>ايمن</v>
          </cell>
          <cell r="D3026" t="str">
            <v>ملكة</v>
          </cell>
          <cell r="E3026" t="str">
            <v>الأولى</v>
          </cell>
        </row>
        <row r="3027">
          <cell r="A3027">
            <v>527525</v>
          </cell>
          <cell r="B3027" t="str">
            <v>نور زركلي</v>
          </cell>
          <cell r="C3027" t="str">
            <v>جمال</v>
          </cell>
          <cell r="D3027" t="str">
            <v>أمل</v>
          </cell>
          <cell r="E3027" t="str">
            <v>الاولى</v>
          </cell>
        </row>
        <row r="3028">
          <cell r="A3028">
            <v>527526</v>
          </cell>
          <cell r="B3028" t="str">
            <v>نور شربا</v>
          </cell>
          <cell r="C3028" t="str">
            <v>حسام الدين</v>
          </cell>
          <cell r="D3028" t="str">
            <v>هيفاء</v>
          </cell>
          <cell r="E3028" t="str">
            <v>الأولى</v>
          </cell>
        </row>
        <row r="3029">
          <cell r="A3029">
            <v>527527</v>
          </cell>
          <cell r="B3029" t="str">
            <v>نورا ذيب</v>
          </cell>
          <cell r="C3029" t="str">
            <v>محمد</v>
          </cell>
          <cell r="D3029" t="str">
            <v>دلال</v>
          </cell>
          <cell r="E3029" t="str">
            <v>الاولى</v>
          </cell>
        </row>
        <row r="3030">
          <cell r="A3030">
            <v>527529</v>
          </cell>
          <cell r="B3030" t="str">
            <v>نورالهدى الباش</v>
          </cell>
          <cell r="C3030" t="str">
            <v>محمد</v>
          </cell>
          <cell r="D3030" t="str">
            <v>ايمان</v>
          </cell>
          <cell r="E3030" t="str">
            <v>الأولى</v>
          </cell>
        </row>
        <row r="3031">
          <cell r="A3031">
            <v>527530</v>
          </cell>
          <cell r="B3031" t="str">
            <v>نوها المغربي</v>
          </cell>
          <cell r="C3031" t="str">
            <v>قاسم</v>
          </cell>
          <cell r="D3031" t="str">
            <v>مريم</v>
          </cell>
          <cell r="E3031" t="str">
            <v>الاولى</v>
          </cell>
        </row>
        <row r="3032">
          <cell r="A3032">
            <v>527531</v>
          </cell>
          <cell r="B3032" t="str">
            <v>هبة قلعه جي</v>
          </cell>
          <cell r="C3032" t="str">
            <v>محمد</v>
          </cell>
          <cell r="D3032" t="str">
            <v>مها</v>
          </cell>
          <cell r="E3032" t="str">
            <v>الأولى</v>
          </cell>
        </row>
        <row r="3033">
          <cell r="A3033">
            <v>527533</v>
          </cell>
          <cell r="B3033" t="str">
            <v>هبه الرباط</v>
          </cell>
          <cell r="C3033" t="str">
            <v>عماد</v>
          </cell>
          <cell r="D3033" t="str">
            <v>منى</v>
          </cell>
          <cell r="E3033" t="str">
            <v>الاولى</v>
          </cell>
        </row>
        <row r="3034">
          <cell r="A3034">
            <v>527536</v>
          </cell>
          <cell r="B3034" t="str">
            <v>هبه انديوي</v>
          </cell>
          <cell r="C3034" t="str">
            <v>مهدي</v>
          </cell>
          <cell r="D3034" t="str">
            <v>نجاح</v>
          </cell>
          <cell r="E3034" t="str">
            <v>الأولى</v>
          </cell>
        </row>
        <row r="3035">
          <cell r="A3035">
            <v>527537</v>
          </cell>
          <cell r="B3035" t="str">
            <v>هبه علان</v>
          </cell>
          <cell r="C3035" t="str">
            <v>عماد</v>
          </cell>
          <cell r="D3035" t="str">
            <v>مديحه</v>
          </cell>
          <cell r="E3035" t="str">
            <v>الاولى</v>
          </cell>
        </row>
        <row r="3036">
          <cell r="A3036">
            <v>527540</v>
          </cell>
          <cell r="B3036" t="str">
            <v>هدى علم الدين</v>
          </cell>
          <cell r="C3036" t="str">
            <v>محمد</v>
          </cell>
          <cell r="D3036" t="str">
            <v>خديجه</v>
          </cell>
          <cell r="E3036" t="str">
            <v>الأولى</v>
          </cell>
        </row>
        <row r="3037">
          <cell r="A3037">
            <v>527541</v>
          </cell>
          <cell r="B3037" t="str">
            <v>هدير الهندي</v>
          </cell>
          <cell r="C3037" t="str">
            <v>عصام</v>
          </cell>
          <cell r="D3037" t="str">
            <v>خوله</v>
          </cell>
          <cell r="E3037" t="str">
            <v>الاولى</v>
          </cell>
        </row>
        <row r="3038">
          <cell r="A3038">
            <v>527542</v>
          </cell>
          <cell r="B3038" t="str">
            <v>هديل ابوغازي</v>
          </cell>
          <cell r="C3038" t="str">
            <v>خالد</v>
          </cell>
          <cell r="D3038" t="str">
            <v>تميمه</v>
          </cell>
          <cell r="E3038" t="str">
            <v>الأولى</v>
          </cell>
        </row>
        <row r="3039">
          <cell r="A3039">
            <v>527543</v>
          </cell>
          <cell r="B3039" t="str">
            <v>هزار خليل</v>
          </cell>
          <cell r="C3039" t="str">
            <v>محمد</v>
          </cell>
          <cell r="D3039" t="str">
            <v>سعاد</v>
          </cell>
          <cell r="E3039" t="str">
            <v>الاولى</v>
          </cell>
        </row>
        <row r="3040">
          <cell r="A3040">
            <v>527545</v>
          </cell>
          <cell r="B3040" t="str">
            <v>هناء فلاح</v>
          </cell>
          <cell r="C3040" t="str">
            <v>موسى</v>
          </cell>
          <cell r="D3040" t="str">
            <v>فصل</v>
          </cell>
          <cell r="E3040" t="str">
            <v>الأولى</v>
          </cell>
        </row>
        <row r="3041">
          <cell r="A3041">
            <v>527546</v>
          </cell>
          <cell r="B3041" t="str">
            <v>هنادي خولي</v>
          </cell>
          <cell r="C3041" t="str">
            <v>نور الدين</v>
          </cell>
          <cell r="D3041" t="str">
            <v>نعيمه</v>
          </cell>
          <cell r="E3041" t="str">
            <v>الاولى</v>
          </cell>
        </row>
        <row r="3042">
          <cell r="A3042">
            <v>527547</v>
          </cell>
          <cell r="B3042" t="str">
            <v>هيام فياض</v>
          </cell>
          <cell r="C3042" t="str">
            <v>بهجت</v>
          </cell>
          <cell r="D3042" t="str">
            <v>مريم</v>
          </cell>
          <cell r="E3042" t="str">
            <v>الأولى</v>
          </cell>
        </row>
        <row r="3043">
          <cell r="A3043">
            <v>527548</v>
          </cell>
          <cell r="B3043" t="str">
            <v>هيام يوسف</v>
          </cell>
          <cell r="C3043" t="str">
            <v>علي</v>
          </cell>
          <cell r="D3043" t="str">
            <v>عذاب</v>
          </cell>
          <cell r="E3043" t="str">
            <v>الاولى</v>
          </cell>
        </row>
        <row r="3044">
          <cell r="A3044">
            <v>527549</v>
          </cell>
          <cell r="B3044" t="str">
            <v>هيفاء منصور</v>
          </cell>
          <cell r="C3044" t="str">
            <v>خالد</v>
          </cell>
          <cell r="D3044" t="str">
            <v>نور</v>
          </cell>
          <cell r="E3044" t="str">
            <v>الأولى</v>
          </cell>
        </row>
        <row r="3045">
          <cell r="A3045">
            <v>527551</v>
          </cell>
          <cell r="B3045" t="str">
            <v>ورد أبوخير</v>
          </cell>
          <cell r="C3045" t="str">
            <v>سلطان</v>
          </cell>
          <cell r="D3045" t="str">
            <v>فاديه</v>
          </cell>
          <cell r="E3045" t="str">
            <v>الاولى</v>
          </cell>
        </row>
        <row r="3046">
          <cell r="A3046">
            <v>527554</v>
          </cell>
          <cell r="B3046" t="str">
            <v>وفاء محمد</v>
          </cell>
          <cell r="C3046" t="str">
            <v>يوسف</v>
          </cell>
          <cell r="D3046" t="str">
            <v>فطيم</v>
          </cell>
          <cell r="E3046" t="str">
            <v>الأولى</v>
          </cell>
        </row>
        <row r="3047">
          <cell r="A3047">
            <v>527556</v>
          </cell>
          <cell r="B3047" t="str">
            <v>ولاء الغنيمي الميداني</v>
          </cell>
          <cell r="C3047" t="str">
            <v>محمدخير</v>
          </cell>
          <cell r="D3047" t="str">
            <v>هنا</v>
          </cell>
          <cell r="E3047" t="str">
            <v>الاولى</v>
          </cell>
        </row>
        <row r="3048">
          <cell r="A3048">
            <v>527559</v>
          </cell>
          <cell r="B3048" t="str">
            <v>ولاء رجامحمدالعبيد</v>
          </cell>
          <cell r="C3048" t="str">
            <v>تركي</v>
          </cell>
          <cell r="D3048" t="str">
            <v>اعتماد</v>
          </cell>
          <cell r="E3048" t="str">
            <v>الأولى</v>
          </cell>
        </row>
        <row r="3049">
          <cell r="A3049">
            <v>527562</v>
          </cell>
          <cell r="B3049" t="str">
            <v>ولاء هلال</v>
          </cell>
          <cell r="C3049" t="str">
            <v>بشار</v>
          </cell>
          <cell r="D3049" t="str">
            <v>سمر</v>
          </cell>
          <cell r="E3049" t="str">
            <v>الاولى</v>
          </cell>
        </row>
        <row r="3050">
          <cell r="A3050">
            <v>527564</v>
          </cell>
          <cell r="B3050" t="str">
            <v>وئام مهنا</v>
          </cell>
          <cell r="C3050" t="str">
            <v>محمد</v>
          </cell>
          <cell r="D3050" t="str">
            <v>دلال</v>
          </cell>
          <cell r="E3050" t="str">
            <v>الأولى</v>
          </cell>
        </row>
        <row r="3051">
          <cell r="A3051">
            <v>527565</v>
          </cell>
          <cell r="B3051" t="str">
            <v>يارا مراد</v>
          </cell>
          <cell r="C3051" t="str">
            <v>مصطفى</v>
          </cell>
          <cell r="D3051" t="str">
            <v>فايزه</v>
          </cell>
          <cell r="E3051" t="str">
            <v>الاولى</v>
          </cell>
        </row>
        <row r="3052">
          <cell r="A3052">
            <v>527568</v>
          </cell>
          <cell r="B3052" t="str">
            <v>ياسمين محمد</v>
          </cell>
          <cell r="C3052" t="str">
            <v>حسن</v>
          </cell>
          <cell r="D3052" t="str">
            <v>كونه</v>
          </cell>
          <cell r="E3052" t="str">
            <v>الأولى</v>
          </cell>
        </row>
        <row r="3053">
          <cell r="A3053">
            <v>527569</v>
          </cell>
          <cell r="B3053" t="str">
            <v>اسراء العمار</v>
          </cell>
          <cell r="C3053" t="str">
            <v xml:space="preserve">يوسف </v>
          </cell>
          <cell r="D3053" t="str">
            <v>ايمان</v>
          </cell>
          <cell r="E3053" t="str">
            <v>الاولى</v>
          </cell>
        </row>
        <row r="3054">
          <cell r="A3054">
            <v>527571</v>
          </cell>
          <cell r="B3054" t="str">
            <v>نسرين ابوعسلي</v>
          </cell>
          <cell r="C3054" t="str">
            <v>كمال</v>
          </cell>
          <cell r="D3054" t="str">
            <v>نجاه</v>
          </cell>
          <cell r="E3054" t="str">
            <v>الأولى</v>
          </cell>
        </row>
        <row r="3055">
          <cell r="A3055">
            <v>527576</v>
          </cell>
          <cell r="B3055" t="str">
            <v>رجاء البرهوم</v>
          </cell>
          <cell r="C3055" t="str">
            <v>عمر</v>
          </cell>
          <cell r="D3055" t="str">
            <v>فاطمه</v>
          </cell>
          <cell r="E3055" t="str">
            <v>الاولى</v>
          </cell>
        </row>
        <row r="3056">
          <cell r="A3056">
            <v>527585</v>
          </cell>
          <cell r="B3056" t="str">
            <v>اريج رزق</v>
          </cell>
          <cell r="C3056" t="str">
            <v>حسين</v>
          </cell>
          <cell r="D3056" t="str">
            <v>انيسه</v>
          </cell>
          <cell r="E3056" t="str">
            <v>الأولى</v>
          </cell>
        </row>
        <row r="3057">
          <cell r="A3057">
            <v>527586</v>
          </cell>
          <cell r="B3057" t="str">
            <v>ازدهار محفوض</v>
          </cell>
          <cell r="C3057" t="str">
            <v>محمود</v>
          </cell>
          <cell r="D3057" t="str">
            <v>زكية</v>
          </cell>
          <cell r="E3057" t="str">
            <v>الاولى</v>
          </cell>
        </row>
        <row r="3058">
          <cell r="A3058">
            <v>527587</v>
          </cell>
          <cell r="B3058" t="str">
            <v>اسراء الحته</v>
          </cell>
          <cell r="C3058" t="str">
            <v>محمدعلي</v>
          </cell>
          <cell r="D3058" t="str">
            <v>سوسن</v>
          </cell>
          <cell r="E3058" t="str">
            <v>الأولى</v>
          </cell>
        </row>
        <row r="3059">
          <cell r="A3059">
            <v>527588</v>
          </cell>
          <cell r="B3059" t="str">
            <v>اسراء الحسن</v>
          </cell>
          <cell r="C3059" t="str">
            <v>عبدالجبار</v>
          </cell>
          <cell r="D3059" t="str">
            <v>سميره</v>
          </cell>
          <cell r="E3059" t="str">
            <v>الاولى</v>
          </cell>
        </row>
        <row r="3060">
          <cell r="A3060">
            <v>527589</v>
          </cell>
          <cell r="B3060" t="str">
            <v>اسراء الفحصي</v>
          </cell>
          <cell r="C3060" t="str">
            <v>عوض</v>
          </cell>
          <cell r="D3060" t="str">
            <v>عليه</v>
          </cell>
          <cell r="E3060" t="str">
            <v>الأولى</v>
          </cell>
        </row>
        <row r="3061">
          <cell r="A3061">
            <v>527590</v>
          </cell>
          <cell r="B3061" t="str">
            <v>اسراء المالح</v>
          </cell>
          <cell r="C3061" t="str">
            <v>محمدشريف</v>
          </cell>
          <cell r="D3061" t="str">
            <v>صفاء</v>
          </cell>
          <cell r="E3061" t="str">
            <v>الاولى</v>
          </cell>
        </row>
        <row r="3062">
          <cell r="A3062">
            <v>527591</v>
          </cell>
          <cell r="B3062" t="str">
            <v>اسماء ابوعرابي</v>
          </cell>
          <cell r="C3062" t="str">
            <v>جمال</v>
          </cell>
          <cell r="D3062" t="str">
            <v>نورا</v>
          </cell>
          <cell r="E3062" t="str">
            <v>الأولى</v>
          </cell>
        </row>
        <row r="3063">
          <cell r="A3063">
            <v>527592</v>
          </cell>
          <cell r="B3063" t="str">
            <v>اسماء حافظ</v>
          </cell>
          <cell r="C3063" t="str">
            <v>اسامه</v>
          </cell>
          <cell r="D3063" t="str">
            <v>آمنه</v>
          </cell>
          <cell r="E3063" t="str">
            <v>الاولى</v>
          </cell>
        </row>
        <row r="3064">
          <cell r="A3064">
            <v>527593</v>
          </cell>
          <cell r="B3064" t="str">
            <v>الاء الخن</v>
          </cell>
          <cell r="C3064" t="str">
            <v>محمدوليد</v>
          </cell>
          <cell r="D3064" t="str">
            <v>ندوى</v>
          </cell>
          <cell r="E3064" t="str">
            <v>الأولى</v>
          </cell>
        </row>
        <row r="3065">
          <cell r="A3065">
            <v>527594</v>
          </cell>
          <cell r="B3065" t="str">
            <v>الاء عمر</v>
          </cell>
          <cell r="C3065" t="str">
            <v>وليد</v>
          </cell>
          <cell r="D3065" t="str">
            <v>خلود</v>
          </cell>
          <cell r="E3065" t="str">
            <v>الاولى</v>
          </cell>
        </row>
        <row r="3066">
          <cell r="A3066">
            <v>527595</v>
          </cell>
          <cell r="B3066" t="str">
            <v>الاء فندي</v>
          </cell>
          <cell r="C3066" t="str">
            <v>احمد</v>
          </cell>
          <cell r="D3066" t="str">
            <v>ريحاب</v>
          </cell>
          <cell r="E3066" t="str">
            <v>الأولى</v>
          </cell>
        </row>
        <row r="3067">
          <cell r="A3067">
            <v>527596</v>
          </cell>
          <cell r="B3067" t="str">
            <v>المى العبوش</v>
          </cell>
          <cell r="C3067" t="str">
            <v>بشار</v>
          </cell>
          <cell r="D3067" t="str">
            <v>منى</v>
          </cell>
          <cell r="E3067" t="str">
            <v>الاولى</v>
          </cell>
        </row>
        <row r="3068">
          <cell r="A3068">
            <v>527597</v>
          </cell>
          <cell r="B3068" t="str">
            <v>المى العلي الرواس</v>
          </cell>
          <cell r="C3068" t="str">
            <v>محمد فهيم</v>
          </cell>
          <cell r="D3068" t="str">
            <v>غاليه</v>
          </cell>
          <cell r="E3068" t="str">
            <v>الأولى</v>
          </cell>
        </row>
        <row r="3069">
          <cell r="A3069">
            <v>527598</v>
          </cell>
          <cell r="B3069" t="str">
            <v>اماني الجلد زبيدي</v>
          </cell>
          <cell r="C3069" t="str">
            <v>ممدوح</v>
          </cell>
          <cell r="D3069" t="str">
            <v>امل</v>
          </cell>
          <cell r="E3069" t="str">
            <v>الاولى</v>
          </cell>
        </row>
        <row r="3070">
          <cell r="A3070">
            <v>527599</v>
          </cell>
          <cell r="B3070" t="str">
            <v>ايمان جحى</v>
          </cell>
          <cell r="C3070" t="str">
            <v>اسماعيل</v>
          </cell>
          <cell r="D3070" t="str">
            <v>خجو</v>
          </cell>
          <cell r="E3070" t="str">
            <v>الأولى</v>
          </cell>
        </row>
        <row r="3071">
          <cell r="A3071">
            <v>527600</v>
          </cell>
          <cell r="B3071" t="str">
            <v>ايمان موسى</v>
          </cell>
          <cell r="C3071" t="str">
            <v>احمد</v>
          </cell>
          <cell r="D3071" t="str">
            <v>سهام</v>
          </cell>
          <cell r="E3071" t="str">
            <v>الاولى</v>
          </cell>
        </row>
        <row r="3072">
          <cell r="A3072">
            <v>527601</v>
          </cell>
          <cell r="B3072" t="str">
            <v>ايناس حديفه</v>
          </cell>
          <cell r="C3072" t="str">
            <v>عدنان</v>
          </cell>
          <cell r="D3072" t="str">
            <v>اميمه</v>
          </cell>
          <cell r="E3072" t="str">
            <v>الأولى</v>
          </cell>
        </row>
        <row r="3073">
          <cell r="A3073">
            <v>527602</v>
          </cell>
          <cell r="B3073" t="str">
            <v>أماني علي</v>
          </cell>
          <cell r="C3073" t="str">
            <v>حسين</v>
          </cell>
          <cell r="D3073" t="str">
            <v>لينا</v>
          </cell>
          <cell r="E3073" t="str">
            <v>الاولى</v>
          </cell>
        </row>
        <row r="3074">
          <cell r="A3074">
            <v>527603</v>
          </cell>
          <cell r="B3074" t="str">
            <v>أمل الديبان</v>
          </cell>
          <cell r="C3074" t="str">
            <v>نديم</v>
          </cell>
          <cell r="D3074" t="str">
            <v>مريم</v>
          </cell>
          <cell r="E3074" t="str">
            <v>الأولى</v>
          </cell>
        </row>
        <row r="3075">
          <cell r="A3075">
            <v>527604</v>
          </cell>
          <cell r="B3075" t="str">
            <v>أمل زيادة</v>
          </cell>
          <cell r="C3075" t="str">
            <v>غازي</v>
          </cell>
          <cell r="D3075" t="str">
            <v>نادرة</v>
          </cell>
          <cell r="E3075" t="str">
            <v>الاولى</v>
          </cell>
        </row>
        <row r="3076">
          <cell r="A3076">
            <v>527605</v>
          </cell>
          <cell r="B3076" t="str">
            <v>آلاء البيطار</v>
          </cell>
          <cell r="C3076" t="str">
            <v>عاطف</v>
          </cell>
          <cell r="D3076" t="str">
            <v>وصفيه</v>
          </cell>
          <cell r="E3076" t="str">
            <v>الأولى</v>
          </cell>
        </row>
        <row r="3077">
          <cell r="A3077">
            <v>527606</v>
          </cell>
          <cell r="B3077" t="str">
            <v>آلاء كحل</v>
          </cell>
          <cell r="C3077" t="str">
            <v>مازن</v>
          </cell>
          <cell r="D3077" t="str">
            <v>قرنفلة</v>
          </cell>
          <cell r="E3077" t="str">
            <v>الاولى</v>
          </cell>
        </row>
        <row r="3078">
          <cell r="A3078">
            <v>527607</v>
          </cell>
          <cell r="B3078" t="str">
            <v>آليسار الحلبي</v>
          </cell>
          <cell r="C3078" t="str">
            <v>عبد الرزاق</v>
          </cell>
          <cell r="D3078" t="str">
            <v>كوثر</v>
          </cell>
          <cell r="E3078" t="str">
            <v>الأولى</v>
          </cell>
        </row>
        <row r="3079">
          <cell r="A3079">
            <v>527608</v>
          </cell>
          <cell r="B3079" t="str">
            <v>آلين عبود</v>
          </cell>
          <cell r="C3079" t="str">
            <v>أيمن</v>
          </cell>
          <cell r="D3079" t="str">
            <v>نجوى</v>
          </cell>
          <cell r="E3079" t="str">
            <v>الاولى</v>
          </cell>
        </row>
        <row r="3080">
          <cell r="A3080">
            <v>527609</v>
          </cell>
          <cell r="B3080" t="str">
            <v>آمنه الغضبان</v>
          </cell>
          <cell r="C3080" t="str">
            <v>يوسف رضوان</v>
          </cell>
          <cell r="D3080" t="str">
            <v>فلك</v>
          </cell>
          <cell r="E3080" t="str">
            <v>الأولى</v>
          </cell>
        </row>
        <row r="3081">
          <cell r="A3081">
            <v>527610</v>
          </cell>
          <cell r="B3081" t="str">
            <v>آنجي مزنا</v>
          </cell>
          <cell r="C3081" t="str">
            <v>حسام</v>
          </cell>
          <cell r="D3081" t="str">
            <v>سندس</v>
          </cell>
          <cell r="E3081" t="str">
            <v>الاولى</v>
          </cell>
        </row>
        <row r="3082">
          <cell r="A3082">
            <v>527611</v>
          </cell>
          <cell r="B3082" t="str">
            <v>آيات الشامي</v>
          </cell>
          <cell r="C3082" t="str">
            <v>سالم</v>
          </cell>
          <cell r="D3082" t="str">
            <v>لوبانا</v>
          </cell>
          <cell r="E3082" t="str">
            <v>الأولى</v>
          </cell>
        </row>
        <row r="3083">
          <cell r="A3083">
            <v>527612</v>
          </cell>
          <cell r="B3083" t="str">
            <v>آيه عرقسوسي</v>
          </cell>
          <cell r="C3083" t="str">
            <v>حسين</v>
          </cell>
          <cell r="D3083" t="str">
            <v>رنا</v>
          </cell>
          <cell r="E3083" t="str">
            <v>الاولى</v>
          </cell>
        </row>
        <row r="3084">
          <cell r="A3084">
            <v>527613</v>
          </cell>
          <cell r="B3084" t="str">
            <v>بتول برهوم</v>
          </cell>
          <cell r="C3084" t="str">
            <v>فهد</v>
          </cell>
          <cell r="D3084" t="str">
            <v>سمر</v>
          </cell>
          <cell r="E3084" t="str">
            <v>الأولى</v>
          </cell>
        </row>
        <row r="3085">
          <cell r="A3085">
            <v>527614</v>
          </cell>
          <cell r="B3085" t="str">
            <v>بتول صوفان</v>
          </cell>
          <cell r="C3085" t="str">
            <v>حسام</v>
          </cell>
          <cell r="D3085" t="str">
            <v>مريم</v>
          </cell>
          <cell r="E3085" t="str">
            <v>الاولى</v>
          </cell>
        </row>
        <row r="3086">
          <cell r="A3086">
            <v>527615</v>
          </cell>
          <cell r="B3086" t="str">
            <v>بتول عوفان</v>
          </cell>
          <cell r="C3086" t="str">
            <v>غسان</v>
          </cell>
          <cell r="D3086" t="str">
            <v>رانيا</v>
          </cell>
          <cell r="E3086" t="str">
            <v>الأولى</v>
          </cell>
        </row>
        <row r="3087">
          <cell r="A3087">
            <v>527616</v>
          </cell>
          <cell r="B3087" t="str">
            <v>بدور الفقس</v>
          </cell>
          <cell r="C3087" t="str">
            <v>احمد</v>
          </cell>
          <cell r="D3087" t="str">
            <v>سمر</v>
          </cell>
          <cell r="E3087" t="str">
            <v>الاولى</v>
          </cell>
        </row>
        <row r="3088">
          <cell r="A3088">
            <v>527617</v>
          </cell>
          <cell r="B3088" t="str">
            <v>براء محمود</v>
          </cell>
          <cell r="C3088" t="str">
            <v>محمد</v>
          </cell>
          <cell r="D3088" t="str">
            <v>باسمة</v>
          </cell>
          <cell r="E3088" t="str">
            <v>الأولى</v>
          </cell>
        </row>
        <row r="3089">
          <cell r="A3089">
            <v>527618</v>
          </cell>
          <cell r="B3089" t="str">
            <v>بسمه فيلي</v>
          </cell>
          <cell r="C3089" t="str">
            <v>فرج</v>
          </cell>
          <cell r="D3089" t="str">
            <v>فاطمه</v>
          </cell>
          <cell r="E3089" t="str">
            <v>الاولى</v>
          </cell>
        </row>
        <row r="3090">
          <cell r="A3090">
            <v>527619</v>
          </cell>
          <cell r="B3090" t="str">
            <v>بشرى الحسين</v>
          </cell>
          <cell r="C3090" t="str">
            <v>عبدالسلام</v>
          </cell>
          <cell r="D3090" t="str">
            <v>حليمة</v>
          </cell>
          <cell r="E3090" t="str">
            <v>الأولى</v>
          </cell>
        </row>
        <row r="3091">
          <cell r="A3091">
            <v>527620</v>
          </cell>
          <cell r="B3091" t="str">
            <v>بشرى العويش</v>
          </cell>
          <cell r="C3091" t="str">
            <v>مصطفى</v>
          </cell>
          <cell r="D3091" t="str">
            <v>فاطمه</v>
          </cell>
          <cell r="E3091" t="str">
            <v>الاولى</v>
          </cell>
        </row>
        <row r="3092">
          <cell r="A3092">
            <v>527621</v>
          </cell>
          <cell r="B3092" t="str">
            <v>بشرى الواوي</v>
          </cell>
          <cell r="C3092" t="str">
            <v>محمد</v>
          </cell>
          <cell r="D3092" t="str">
            <v>وفاء</v>
          </cell>
          <cell r="E3092" t="str">
            <v>الأولى</v>
          </cell>
        </row>
        <row r="3093">
          <cell r="A3093">
            <v>527622</v>
          </cell>
          <cell r="B3093" t="str">
            <v>بيان الحمصي</v>
          </cell>
          <cell r="C3093" t="str">
            <v>محمدديب</v>
          </cell>
          <cell r="D3093" t="str">
            <v>فيحاء</v>
          </cell>
          <cell r="E3093" t="str">
            <v>الاولى</v>
          </cell>
        </row>
        <row r="3094">
          <cell r="A3094">
            <v>527623</v>
          </cell>
          <cell r="B3094" t="str">
            <v>بيسان قدور العينيه</v>
          </cell>
          <cell r="C3094" t="str">
            <v>غسان</v>
          </cell>
          <cell r="D3094" t="str">
            <v>منار</v>
          </cell>
          <cell r="E3094" t="str">
            <v>الأولى</v>
          </cell>
        </row>
        <row r="3095">
          <cell r="A3095">
            <v>527624</v>
          </cell>
          <cell r="B3095" t="str">
            <v>تسنيم الحميدي</v>
          </cell>
          <cell r="C3095" t="str">
            <v>جابر</v>
          </cell>
          <cell r="D3095" t="str">
            <v>سمر</v>
          </cell>
          <cell r="E3095" t="str">
            <v>الاولى</v>
          </cell>
        </row>
        <row r="3096">
          <cell r="A3096">
            <v>527625</v>
          </cell>
          <cell r="B3096" t="str">
            <v>تسنيم سماق</v>
          </cell>
          <cell r="C3096" t="str">
            <v>محمد</v>
          </cell>
          <cell r="D3096" t="str">
            <v>ريما</v>
          </cell>
          <cell r="E3096" t="str">
            <v>الأولى</v>
          </cell>
        </row>
        <row r="3097">
          <cell r="A3097">
            <v>527626</v>
          </cell>
          <cell r="B3097" t="str">
            <v>تسنيم فتاله</v>
          </cell>
          <cell r="C3097" t="str">
            <v>نعيم</v>
          </cell>
          <cell r="D3097" t="str">
            <v>ايمان عيطه</v>
          </cell>
          <cell r="E3097" t="str">
            <v>الاولى</v>
          </cell>
        </row>
        <row r="3098">
          <cell r="A3098">
            <v>527627</v>
          </cell>
          <cell r="B3098" t="str">
            <v>تغريد الصوص</v>
          </cell>
          <cell r="C3098" t="str">
            <v>حسني</v>
          </cell>
          <cell r="D3098" t="str">
            <v>إيمان</v>
          </cell>
          <cell r="E3098" t="str">
            <v>الأولى</v>
          </cell>
        </row>
        <row r="3099">
          <cell r="A3099">
            <v>527628</v>
          </cell>
          <cell r="B3099" t="str">
            <v>تغريد الضبع</v>
          </cell>
          <cell r="C3099" t="str">
            <v>محمود</v>
          </cell>
          <cell r="D3099" t="str">
            <v>حوريه</v>
          </cell>
          <cell r="E3099" t="str">
            <v>الاولى</v>
          </cell>
        </row>
        <row r="3100">
          <cell r="A3100">
            <v>527629</v>
          </cell>
          <cell r="B3100" t="str">
            <v>تغريد ملقط</v>
          </cell>
          <cell r="C3100" t="str">
            <v>يوسف</v>
          </cell>
          <cell r="D3100" t="str">
            <v>حياة</v>
          </cell>
          <cell r="E3100" t="str">
            <v>الأولى</v>
          </cell>
        </row>
        <row r="3101">
          <cell r="A3101">
            <v>527630</v>
          </cell>
          <cell r="B3101" t="str">
            <v>تقى ازرق</v>
          </cell>
          <cell r="C3101" t="str">
            <v>عدنان</v>
          </cell>
          <cell r="D3101" t="str">
            <v>حنان</v>
          </cell>
          <cell r="E3101" t="str">
            <v>الاولى</v>
          </cell>
        </row>
        <row r="3102">
          <cell r="A3102">
            <v>527631</v>
          </cell>
          <cell r="B3102" t="str">
            <v>تقى الكيلاني</v>
          </cell>
          <cell r="C3102" t="str">
            <v>محمد</v>
          </cell>
          <cell r="D3102" t="str">
            <v>هدى</v>
          </cell>
          <cell r="E3102" t="str">
            <v>الأولى</v>
          </cell>
        </row>
        <row r="3103">
          <cell r="A3103">
            <v>527632</v>
          </cell>
          <cell r="B3103" t="str">
            <v>تقى عثمان</v>
          </cell>
          <cell r="C3103" t="str">
            <v>صالح</v>
          </cell>
          <cell r="D3103" t="str">
            <v>حنان</v>
          </cell>
          <cell r="E3103" t="str">
            <v>الاولى</v>
          </cell>
        </row>
        <row r="3104">
          <cell r="A3104">
            <v>527633</v>
          </cell>
          <cell r="B3104" t="str">
            <v>تمارا رمضان</v>
          </cell>
          <cell r="C3104" t="str">
            <v>طالب</v>
          </cell>
          <cell r="D3104" t="str">
            <v>سمر</v>
          </cell>
          <cell r="E3104" t="str">
            <v>الأولى</v>
          </cell>
        </row>
        <row r="3105">
          <cell r="A3105">
            <v>527634</v>
          </cell>
          <cell r="B3105" t="str">
            <v>تمارى الشوفي</v>
          </cell>
          <cell r="C3105" t="str">
            <v>شارل</v>
          </cell>
          <cell r="D3105" t="str">
            <v>لينا</v>
          </cell>
          <cell r="E3105" t="str">
            <v>الاولى</v>
          </cell>
        </row>
        <row r="3106">
          <cell r="A3106">
            <v>527635</v>
          </cell>
          <cell r="B3106" t="str">
            <v>تماضر خضور</v>
          </cell>
          <cell r="C3106" t="str">
            <v>مطيع</v>
          </cell>
          <cell r="D3106" t="str">
            <v>رويده</v>
          </cell>
          <cell r="E3106" t="str">
            <v>الأولى</v>
          </cell>
        </row>
        <row r="3107">
          <cell r="A3107">
            <v>527636</v>
          </cell>
          <cell r="B3107" t="str">
            <v>ثناء علوش</v>
          </cell>
          <cell r="C3107" t="str">
            <v>محمد</v>
          </cell>
          <cell r="D3107" t="str">
            <v>أمون</v>
          </cell>
          <cell r="E3107" t="str">
            <v>الاولى</v>
          </cell>
        </row>
        <row r="3108">
          <cell r="A3108">
            <v>527637</v>
          </cell>
          <cell r="B3108" t="str">
            <v>ثواب حبيب</v>
          </cell>
          <cell r="C3108" t="str">
            <v>منذر</v>
          </cell>
          <cell r="D3108" t="str">
            <v>دلال</v>
          </cell>
          <cell r="E3108" t="str">
            <v>الأولى</v>
          </cell>
        </row>
        <row r="3109">
          <cell r="A3109">
            <v>527638</v>
          </cell>
          <cell r="B3109" t="str">
            <v>جودي كركوتلي</v>
          </cell>
          <cell r="C3109" t="str">
            <v>فريد</v>
          </cell>
          <cell r="D3109" t="str">
            <v>فتون</v>
          </cell>
          <cell r="E3109" t="str">
            <v>الاولى</v>
          </cell>
        </row>
        <row r="3110">
          <cell r="A3110">
            <v>527639</v>
          </cell>
          <cell r="B3110" t="str">
            <v>حسنه حمد</v>
          </cell>
          <cell r="C3110" t="str">
            <v>عايد</v>
          </cell>
          <cell r="D3110" t="str">
            <v>امنه</v>
          </cell>
          <cell r="E3110" t="str">
            <v>الأولى</v>
          </cell>
        </row>
        <row r="3111">
          <cell r="A3111">
            <v>527640</v>
          </cell>
          <cell r="B3111" t="str">
            <v>حلا جزار</v>
          </cell>
          <cell r="C3111" t="str">
            <v>ماهر</v>
          </cell>
          <cell r="D3111" t="str">
            <v>غصون</v>
          </cell>
          <cell r="E3111" t="str">
            <v>الاولى</v>
          </cell>
        </row>
        <row r="3112">
          <cell r="A3112">
            <v>527641</v>
          </cell>
          <cell r="B3112" t="str">
            <v>حلوه النعمه</v>
          </cell>
          <cell r="C3112" t="str">
            <v>شعيا</v>
          </cell>
          <cell r="D3112" t="str">
            <v>حبسه</v>
          </cell>
          <cell r="E3112" t="str">
            <v>الأولى</v>
          </cell>
        </row>
        <row r="3113">
          <cell r="A3113">
            <v>527642</v>
          </cell>
          <cell r="B3113" t="str">
            <v>حنان عمر</v>
          </cell>
          <cell r="C3113" t="str">
            <v>عبدالعزيز</v>
          </cell>
          <cell r="D3113" t="str">
            <v>ازدهار</v>
          </cell>
          <cell r="E3113" t="str">
            <v>الاولى</v>
          </cell>
        </row>
        <row r="3114">
          <cell r="A3114">
            <v>527643</v>
          </cell>
          <cell r="B3114" t="str">
            <v>حنان قرعاوى</v>
          </cell>
          <cell r="C3114" t="str">
            <v>كامل</v>
          </cell>
          <cell r="D3114" t="str">
            <v>منى</v>
          </cell>
          <cell r="E3114" t="str">
            <v>الأولى</v>
          </cell>
        </row>
        <row r="3115">
          <cell r="A3115">
            <v>527644</v>
          </cell>
          <cell r="B3115" t="str">
            <v>حنين الحوراني</v>
          </cell>
          <cell r="C3115" t="str">
            <v>عبدالفتاح</v>
          </cell>
          <cell r="D3115" t="str">
            <v>غصون</v>
          </cell>
          <cell r="E3115" t="str">
            <v>الاولى</v>
          </cell>
        </row>
        <row r="3116">
          <cell r="A3116">
            <v>527645</v>
          </cell>
          <cell r="B3116" t="str">
            <v>خزامه الجرمقاني</v>
          </cell>
          <cell r="C3116" t="str">
            <v>نجيب</v>
          </cell>
          <cell r="D3116" t="str">
            <v>نهاد</v>
          </cell>
          <cell r="E3116" t="str">
            <v>الأولى</v>
          </cell>
        </row>
        <row r="3117">
          <cell r="A3117">
            <v>527646</v>
          </cell>
          <cell r="B3117" t="str">
            <v>خزامه عامر</v>
          </cell>
          <cell r="C3117" t="str">
            <v>سمير</v>
          </cell>
          <cell r="D3117" t="str">
            <v>سهام</v>
          </cell>
          <cell r="E3117" t="str">
            <v>الاولى</v>
          </cell>
        </row>
        <row r="3118">
          <cell r="A3118">
            <v>527647</v>
          </cell>
          <cell r="B3118" t="str">
            <v>خزامى ونوس</v>
          </cell>
          <cell r="C3118" t="str">
            <v>منهل</v>
          </cell>
          <cell r="D3118" t="str">
            <v>عزيزه</v>
          </cell>
          <cell r="E3118" t="str">
            <v>الأولى</v>
          </cell>
        </row>
        <row r="3119">
          <cell r="A3119">
            <v>527648</v>
          </cell>
          <cell r="B3119" t="str">
            <v>خمائل ونوس</v>
          </cell>
          <cell r="C3119" t="str">
            <v>منهل</v>
          </cell>
          <cell r="D3119" t="str">
            <v>عزيزه</v>
          </cell>
          <cell r="E3119" t="str">
            <v>الاولى</v>
          </cell>
        </row>
        <row r="3120">
          <cell r="A3120">
            <v>527649</v>
          </cell>
          <cell r="B3120" t="str">
            <v>خوله الخطبا</v>
          </cell>
          <cell r="C3120" t="str">
            <v>حسن</v>
          </cell>
          <cell r="D3120" t="str">
            <v>مريم</v>
          </cell>
          <cell r="E3120" t="str">
            <v>الأولى</v>
          </cell>
        </row>
        <row r="3121">
          <cell r="A3121">
            <v>527650</v>
          </cell>
          <cell r="B3121" t="str">
            <v>خيريه تقلس</v>
          </cell>
          <cell r="C3121" t="str">
            <v>محمد</v>
          </cell>
          <cell r="D3121" t="str">
            <v>مها</v>
          </cell>
          <cell r="E3121" t="str">
            <v>الاولى</v>
          </cell>
        </row>
        <row r="3122">
          <cell r="A3122">
            <v>527651</v>
          </cell>
          <cell r="B3122" t="str">
            <v>دانيا العساف</v>
          </cell>
          <cell r="C3122" t="str">
            <v>يعقوب</v>
          </cell>
          <cell r="D3122" t="str">
            <v>وفاء</v>
          </cell>
          <cell r="E3122" t="str">
            <v>الأولى</v>
          </cell>
        </row>
        <row r="3123">
          <cell r="A3123">
            <v>527652</v>
          </cell>
          <cell r="B3123" t="str">
            <v>دعاء ابوخليفة</v>
          </cell>
          <cell r="C3123" t="str">
            <v>محمد</v>
          </cell>
          <cell r="D3123" t="str">
            <v>خوله</v>
          </cell>
          <cell r="E3123" t="str">
            <v>الاولى</v>
          </cell>
        </row>
        <row r="3124">
          <cell r="A3124">
            <v>527653</v>
          </cell>
          <cell r="B3124" t="str">
            <v>دعاء الاخرس</v>
          </cell>
          <cell r="C3124" t="str">
            <v>زهير</v>
          </cell>
          <cell r="D3124" t="str">
            <v>رمزيه</v>
          </cell>
          <cell r="E3124" t="str">
            <v>الأولى</v>
          </cell>
        </row>
        <row r="3125">
          <cell r="A3125">
            <v>527654</v>
          </cell>
          <cell r="B3125" t="str">
            <v>دعاء محايري</v>
          </cell>
          <cell r="C3125" t="str">
            <v>غسان</v>
          </cell>
          <cell r="D3125" t="str">
            <v>فاتن</v>
          </cell>
          <cell r="E3125" t="str">
            <v>الاولى</v>
          </cell>
        </row>
        <row r="3126">
          <cell r="A3126">
            <v>527655</v>
          </cell>
          <cell r="B3126" t="str">
            <v>ديالا جمول</v>
          </cell>
          <cell r="C3126" t="str">
            <v>نبيه</v>
          </cell>
          <cell r="D3126" t="str">
            <v>ابتسام</v>
          </cell>
          <cell r="E3126" t="str">
            <v>الأولى</v>
          </cell>
        </row>
        <row r="3127">
          <cell r="A3127">
            <v>527656</v>
          </cell>
          <cell r="B3127" t="str">
            <v>ديانا المتني</v>
          </cell>
          <cell r="C3127" t="str">
            <v>غسان</v>
          </cell>
          <cell r="D3127" t="str">
            <v>تركيه</v>
          </cell>
          <cell r="E3127" t="str">
            <v>الاولى</v>
          </cell>
        </row>
        <row r="3128">
          <cell r="A3128">
            <v>527657</v>
          </cell>
          <cell r="B3128" t="str">
            <v>دينال اليوسف الحراكي</v>
          </cell>
          <cell r="C3128" t="str">
            <v>احمد</v>
          </cell>
          <cell r="D3128" t="str">
            <v>مريم</v>
          </cell>
          <cell r="E3128" t="str">
            <v>الأولى</v>
          </cell>
        </row>
        <row r="3129">
          <cell r="A3129">
            <v>527658</v>
          </cell>
          <cell r="B3129" t="str">
            <v>راما الزين</v>
          </cell>
          <cell r="C3129" t="str">
            <v>ايمن</v>
          </cell>
          <cell r="D3129" t="str">
            <v>منى</v>
          </cell>
          <cell r="E3129" t="str">
            <v>الاولى</v>
          </cell>
        </row>
        <row r="3130">
          <cell r="A3130">
            <v>527659</v>
          </cell>
          <cell r="B3130" t="str">
            <v>راما حريب</v>
          </cell>
          <cell r="C3130" t="str">
            <v>محمد عدنان</v>
          </cell>
          <cell r="D3130" t="str">
            <v>منى كلثوم</v>
          </cell>
          <cell r="E3130" t="str">
            <v>الأولى</v>
          </cell>
        </row>
        <row r="3131">
          <cell r="A3131">
            <v>527660</v>
          </cell>
          <cell r="B3131" t="str">
            <v>راما مرسي</v>
          </cell>
          <cell r="C3131" t="str">
            <v>موفق</v>
          </cell>
          <cell r="D3131" t="str">
            <v>امل</v>
          </cell>
          <cell r="E3131" t="str">
            <v>الاولى</v>
          </cell>
        </row>
        <row r="3132">
          <cell r="A3132">
            <v>527661</v>
          </cell>
          <cell r="B3132" t="str">
            <v>راميه الدهب</v>
          </cell>
          <cell r="C3132" t="str">
            <v>محمد</v>
          </cell>
          <cell r="D3132" t="str">
            <v>احسان</v>
          </cell>
          <cell r="E3132" t="str">
            <v>الأولى</v>
          </cell>
        </row>
        <row r="3133">
          <cell r="A3133">
            <v>527662</v>
          </cell>
          <cell r="B3133" t="str">
            <v>رحاب الزامل</v>
          </cell>
          <cell r="C3133" t="str">
            <v>محمد</v>
          </cell>
          <cell r="D3133" t="str">
            <v>وليده</v>
          </cell>
          <cell r="E3133" t="str">
            <v>الاولى</v>
          </cell>
        </row>
        <row r="3134">
          <cell r="A3134">
            <v>527663</v>
          </cell>
          <cell r="B3134" t="str">
            <v>ردينه بدران</v>
          </cell>
          <cell r="C3134" t="str">
            <v>زياد</v>
          </cell>
          <cell r="D3134" t="str">
            <v>هيفاء</v>
          </cell>
          <cell r="E3134" t="str">
            <v>الأولى</v>
          </cell>
        </row>
        <row r="3135">
          <cell r="A3135">
            <v>527664</v>
          </cell>
          <cell r="B3135" t="str">
            <v>رزان الصغير</v>
          </cell>
          <cell r="C3135" t="str">
            <v>مصطفى</v>
          </cell>
          <cell r="D3135" t="str">
            <v>عائشه</v>
          </cell>
          <cell r="E3135" t="str">
            <v>الاولى</v>
          </cell>
        </row>
        <row r="3136">
          <cell r="A3136">
            <v>527665</v>
          </cell>
          <cell r="B3136" t="str">
            <v>رشا الحجلي</v>
          </cell>
          <cell r="C3136" t="str">
            <v>طلال</v>
          </cell>
          <cell r="D3136" t="str">
            <v>سوريا</v>
          </cell>
          <cell r="E3136" t="str">
            <v>الأولى</v>
          </cell>
        </row>
        <row r="3137">
          <cell r="A3137">
            <v>527666</v>
          </cell>
          <cell r="B3137" t="str">
            <v>رشا السوادي</v>
          </cell>
          <cell r="C3137" t="str">
            <v>بلال</v>
          </cell>
          <cell r="D3137" t="str">
            <v>سميه</v>
          </cell>
          <cell r="E3137" t="str">
            <v>الاولى</v>
          </cell>
        </row>
        <row r="3138">
          <cell r="A3138">
            <v>527667</v>
          </cell>
          <cell r="B3138" t="str">
            <v>رشا الطويل</v>
          </cell>
          <cell r="C3138" t="str">
            <v>سليمان</v>
          </cell>
          <cell r="D3138" t="str">
            <v>ناديه</v>
          </cell>
          <cell r="E3138" t="str">
            <v>الأولى</v>
          </cell>
        </row>
        <row r="3139">
          <cell r="A3139">
            <v>527668</v>
          </cell>
          <cell r="B3139" t="str">
            <v>رشا العبيد</v>
          </cell>
          <cell r="C3139" t="str">
            <v>علي</v>
          </cell>
          <cell r="D3139" t="str">
            <v>سمر</v>
          </cell>
          <cell r="E3139" t="str">
            <v>الاولى</v>
          </cell>
        </row>
        <row r="3140">
          <cell r="A3140">
            <v>527669</v>
          </cell>
          <cell r="B3140" t="str">
            <v>رشا بشير ابو فخر</v>
          </cell>
          <cell r="C3140" t="str">
            <v>عبد الغفار</v>
          </cell>
          <cell r="D3140" t="str">
            <v>وفاء</v>
          </cell>
          <cell r="E3140" t="str">
            <v>الأولى</v>
          </cell>
        </row>
        <row r="3141">
          <cell r="A3141">
            <v>527670</v>
          </cell>
          <cell r="B3141" t="str">
            <v>رشا بكر</v>
          </cell>
          <cell r="C3141" t="str">
            <v>علي</v>
          </cell>
          <cell r="D3141" t="str">
            <v>أمل</v>
          </cell>
          <cell r="E3141" t="str">
            <v>الاولى</v>
          </cell>
        </row>
        <row r="3142">
          <cell r="A3142">
            <v>527671</v>
          </cell>
          <cell r="B3142" t="str">
            <v>رشا ديب</v>
          </cell>
          <cell r="C3142" t="str">
            <v>هيثم</v>
          </cell>
          <cell r="D3142" t="str">
            <v>كوكب</v>
          </cell>
          <cell r="E3142" t="str">
            <v>الأولى</v>
          </cell>
        </row>
        <row r="3143">
          <cell r="A3143">
            <v>527672</v>
          </cell>
          <cell r="B3143" t="str">
            <v>رشا زريق</v>
          </cell>
          <cell r="C3143" t="str">
            <v>عبد المجيد</v>
          </cell>
          <cell r="D3143" t="str">
            <v>فاتن</v>
          </cell>
          <cell r="E3143" t="str">
            <v>الاولى</v>
          </cell>
        </row>
        <row r="3144">
          <cell r="A3144">
            <v>527673</v>
          </cell>
          <cell r="B3144" t="str">
            <v>رشا ناصيف</v>
          </cell>
          <cell r="C3144" t="str">
            <v>فارس</v>
          </cell>
          <cell r="D3144" t="str">
            <v>كاملة</v>
          </cell>
          <cell r="E3144" t="str">
            <v>الأولى</v>
          </cell>
        </row>
        <row r="3145">
          <cell r="A3145">
            <v>527674</v>
          </cell>
          <cell r="B3145" t="str">
            <v>رغد الراجح</v>
          </cell>
          <cell r="C3145" t="str">
            <v>عبد الكريم</v>
          </cell>
          <cell r="D3145" t="str">
            <v>جميله</v>
          </cell>
          <cell r="E3145" t="str">
            <v>الاولى</v>
          </cell>
        </row>
        <row r="3146">
          <cell r="A3146">
            <v>527675</v>
          </cell>
          <cell r="B3146" t="str">
            <v>رغد الصواف</v>
          </cell>
          <cell r="C3146" t="str">
            <v>محمد نبيل</v>
          </cell>
          <cell r="D3146" t="str">
            <v>سحر</v>
          </cell>
          <cell r="E3146" t="str">
            <v>الأولى</v>
          </cell>
        </row>
        <row r="3147">
          <cell r="A3147">
            <v>527676</v>
          </cell>
          <cell r="B3147" t="str">
            <v>رغد الفرواتي</v>
          </cell>
          <cell r="C3147" t="str">
            <v>باسم</v>
          </cell>
          <cell r="D3147" t="str">
            <v>منال</v>
          </cell>
          <cell r="E3147" t="str">
            <v>الاولى</v>
          </cell>
        </row>
        <row r="3148">
          <cell r="A3148">
            <v>527677</v>
          </cell>
          <cell r="B3148" t="str">
            <v>رغد حسن</v>
          </cell>
          <cell r="C3148" t="str">
            <v>احمد</v>
          </cell>
          <cell r="D3148" t="str">
            <v>ايمان</v>
          </cell>
          <cell r="E3148" t="str">
            <v>الأولى</v>
          </cell>
        </row>
        <row r="3149">
          <cell r="A3149">
            <v>527678</v>
          </cell>
          <cell r="B3149" t="str">
            <v>رغد علي</v>
          </cell>
          <cell r="C3149" t="str">
            <v>رفيق</v>
          </cell>
          <cell r="D3149" t="str">
            <v>رانيا</v>
          </cell>
          <cell r="E3149" t="str">
            <v>الاولى</v>
          </cell>
        </row>
        <row r="3150">
          <cell r="A3150">
            <v>527679</v>
          </cell>
          <cell r="B3150" t="str">
            <v>رغد فرهود</v>
          </cell>
          <cell r="C3150" t="str">
            <v>اسامة</v>
          </cell>
          <cell r="D3150" t="str">
            <v>سمر</v>
          </cell>
          <cell r="E3150" t="str">
            <v>الأولى</v>
          </cell>
        </row>
        <row r="3151">
          <cell r="A3151">
            <v>527680</v>
          </cell>
          <cell r="B3151" t="str">
            <v>رغد قصيباتي</v>
          </cell>
          <cell r="C3151" t="str">
            <v>بشار</v>
          </cell>
          <cell r="D3151" t="str">
            <v>ميسون</v>
          </cell>
          <cell r="E3151" t="str">
            <v>الاولى</v>
          </cell>
        </row>
        <row r="3152">
          <cell r="A3152">
            <v>527681</v>
          </cell>
          <cell r="B3152" t="str">
            <v>رفيده بلان</v>
          </cell>
          <cell r="C3152" t="str">
            <v>محمود</v>
          </cell>
          <cell r="D3152" t="str">
            <v>فاطمة</v>
          </cell>
          <cell r="E3152" t="str">
            <v>الأولى</v>
          </cell>
        </row>
        <row r="3153">
          <cell r="A3153">
            <v>527682</v>
          </cell>
          <cell r="B3153" t="str">
            <v>رفيف حسن</v>
          </cell>
          <cell r="C3153" t="str">
            <v>مطلع</v>
          </cell>
          <cell r="D3153" t="str">
            <v>هاله</v>
          </cell>
          <cell r="E3153" t="str">
            <v>الاولى</v>
          </cell>
        </row>
        <row r="3154">
          <cell r="A3154">
            <v>527683</v>
          </cell>
          <cell r="B3154" t="str">
            <v>رنا الناصر</v>
          </cell>
          <cell r="C3154" t="str">
            <v>محمد</v>
          </cell>
          <cell r="D3154" t="str">
            <v>امل</v>
          </cell>
          <cell r="E3154" t="str">
            <v>الأولى</v>
          </cell>
        </row>
        <row r="3155">
          <cell r="A3155">
            <v>527684</v>
          </cell>
          <cell r="B3155" t="str">
            <v>رند سليقه</v>
          </cell>
          <cell r="C3155" t="str">
            <v>محمد</v>
          </cell>
          <cell r="D3155" t="str">
            <v>نبيله</v>
          </cell>
          <cell r="E3155" t="str">
            <v>الاولى</v>
          </cell>
        </row>
        <row r="3156">
          <cell r="A3156">
            <v>527685</v>
          </cell>
          <cell r="B3156" t="str">
            <v>رندلا شاهين</v>
          </cell>
          <cell r="C3156" t="str">
            <v>حسان</v>
          </cell>
          <cell r="D3156" t="str">
            <v>ازدهار سرحيل</v>
          </cell>
          <cell r="E3156" t="str">
            <v>الأولى</v>
          </cell>
        </row>
        <row r="3157">
          <cell r="A3157">
            <v>527686</v>
          </cell>
          <cell r="B3157" t="str">
            <v>رنيم حقي</v>
          </cell>
          <cell r="C3157" t="str">
            <v>عبد الرحمن</v>
          </cell>
          <cell r="D3157" t="str">
            <v>أمل الفرواتي</v>
          </cell>
          <cell r="E3157" t="str">
            <v>الاولى</v>
          </cell>
        </row>
        <row r="3158">
          <cell r="A3158">
            <v>527687</v>
          </cell>
          <cell r="B3158" t="str">
            <v>رهام الجباعي</v>
          </cell>
          <cell r="C3158" t="str">
            <v>وجيه</v>
          </cell>
          <cell r="D3158" t="str">
            <v>ورد</v>
          </cell>
          <cell r="E3158" t="str">
            <v>الأولى</v>
          </cell>
        </row>
        <row r="3159">
          <cell r="A3159">
            <v>527688</v>
          </cell>
          <cell r="B3159" t="str">
            <v>رهام السمان</v>
          </cell>
          <cell r="C3159" t="str">
            <v>محمد</v>
          </cell>
          <cell r="D3159" t="str">
            <v>سها</v>
          </cell>
          <cell r="E3159" t="str">
            <v>الاولى</v>
          </cell>
        </row>
        <row r="3160">
          <cell r="A3160">
            <v>527689</v>
          </cell>
          <cell r="B3160" t="str">
            <v>رهف دبورة</v>
          </cell>
          <cell r="C3160" t="str">
            <v>مأمون</v>
          </cell>
          <cell r="D3160" t="str">
            <v>دلال</v>
          </cell>
          <cell r="E3160" t="str">
            <v>الأولى</v>
          </cell>
        </row>
        <row r="3161">
          <cell r="A3161">
            <v>527690</v>
          </cell>
          <cell r="B3161" t="str">
            <v>رهف يبرودي</v>
          </cell>
          <cell r="C3161" t="str">
            <v>بسام</v>
          </cell>
          <cell r="D3161" t="str">
            <v>ضحى</v>
          </cell>
          <cell r="E3161" t="str">
            <v>الاولى</v>
          </cell>
        </row>
        <row r="3162">
          <cell r="A3162">
            <v>527691</v>
          </cell>
          <cell r="B3162" t="str">
            <v>روان المحني</v>
          </cell>
          <cell r="C3162" t="str">
            <v>باسل</v>
          </cell>
          <cell r="D3162" t="str">
            <v>رزان</v>
          </cell>
          <cell r="E3162" t="str">
            <v>الأولى</v>
          </cell>
        </row>
        <row r="3163">
          <cell r="A3163">
            <v>527692</v>
          </cell>
          <cell r="B3163" t="str">
            <v>روان لطيف</v>
          </cell>
          <cell r="C3163" t="str">
            <v>بسام</v>
          </cell>
          <cell r="D3163" t="str">
            <v>عبير</v>
          </cell>
          <cell r="E3163" t="str">
            <v>الاولى</v>
          </cell>
        </row>
        <row r="3164">
          <cell r="A3164">
            <v>527693</v>
          </cell>
          <cell r="B3164" t="str">
            <v>روعه شربط</v>
          </cell>
          <cell r="C3164" t="str">
            <v>ابراهيم</v>
          </cell>
          <cell r="D3164" t="str">
            <v>صفاء</v>
          </cell>
          <cell r="E3164" t="str">
            <v>الأولى</v>
          </cell>
        </row>
        <row r="3165">
          <cell r="A3165">
            <v>527694</v>
          </cell>
          <cell r="B3165" t="str">
            <v>رويده عبد الرزاق</v>
          </cell>
          <cell r="C3165" t="str">
            <v>محمد</v>
          </cell>
          <cell r="D3165" t="str">
            <v>فاطمه</v>
          </cell>
          <cell r="E3165" t="str">
            <v>الاولى</v>
          </cell>
        </row>
        <row r="3166">
          <cell r="A3166">
            <v>527695</v>
          </cell>
          <cell r="B3166" t="str">
            <v>رؤى كواره</v>
          </cell>
          <cell r="C3166" t="str">
            <v>ماهر</v>
          </cell>
          <cell r="D3166" t="str">
            <v>روضه الحموي</v>
          </cell>
          <cell r="E3166" t="str">
            <v>الأولى</v>
          </cell>
        </row>
        <row r="3167">
          <cell r="A3167">
            <v>527696</v>
          </cell>
          <cell r="B3167" t="str">
            <v>رؤى منصور</v>
          </cell>
          <cell r="C3167" t="str">
            <v>محمد مصعب</v>
          </cell>
          <cell r="D3167" t="str">
            <v>آلاء</v>
          </cell>
          <cell r="E3167" t="str">
            <v>الاولى</v>
          </cell>
        </row>
        <row r="3168">
          <cell r="A3168">
            <v>527697</v>
          </cell>
          <cell r="B3168" t="str">
            <v>ريم الفلاح</v>
          </cell>
          <cell r="C3168" t="str">
            <v>محمد وائل</v>
          </cell>
          <cell r="D3168" t="str">
            <v>براءة</v>
          </cell>
          <cell r="E3168" t="str">
            <v>الأولى</v>
          </cell>
        </row>
        <row r="3169">
          <cell r="A3169">
            <v>527698</v>
          </cell>
          <cell r="B3169" t="str">
            <v>ريم خطيب</v>
          </cell>
          <cell r="C3169" t="str">
            <v>حسن</v>
          </cell>
          <cell r="D3169" t="str">
            <v>عليا</v>
          </cell>
          <cell r="E3169" t="str">
            <v>الاولى</v>
          </cell>
        </row>
        <row r="3170">
          <cell r="A3170">
            <v>527699</v>
          </cell>
          <cell r="B3170" t="str">
            <v>ريم شحود</v>
          </cell>
          <cell r="C3170" t="str">
            <v>فايز</v>
          </cell>
          <cell r="D3170" t="str">
            <v>عليا</v>
          </cell>
          <cell r="E3170" t="str">
            <v>الأولى</v>
          </cell>
        </row>
        <row r="3171">
          <cell r="A3171">
            <v>527700</v>
          </cell>
          <cell r="B3171" t="str">
            <v>ريم قاظان</v>
          </cell>
          <cell r="C3171" t="str">
            <v>اسماعيل</v>
          </cell>
          <cell r="D3171" t="str">
            <v>فاتنه</v>
          </cell>
          <cell r="E3171" t="str">
            <v>الاولى</v>
          </cell>
        </row>
        <row r="3172">
          <cell r="A3172">
            <v>527701</v>
          </cell>
          <cell r="B3172" t="str">
            <v>ريم منزلاوي</v>
          </cell>
          <cell r="C3172" t="str">
            <v>وسيم</v>
          </cell>
          <cell r="D3172" t="str">
            <v>منال الريس</v>
          </cell>
          <cell r="E3172" t="str">
            <v>الأولى</v>
          </cell>
        </row>
        <row r="3173">
          <cell r="A3173">
            <v>527702</v>
          </cell>
          <cell r="B3173" t="str">
            <v>ريما ابوالحسن</v>
          </cell>
          <cell r="C3173" t="str">
            <v>مسلم</v>
          </cell>
          <cell r="D3173" t="str">
            <v>والدتهاراغدا</v>
          </cell>
          <cell r="E3173" t="str">
            <v>الاولى</v>
          </cell>
        </row>
        <row r="3174">
          <cell r="A3174">
            <v>527703</v>
          </cell>
          <cell r="B3174" t="str">
            <v>زين الكمال الزير</v>
          </cell>
          <cell r="C3174" t="str">
            <v>مصلط</v>
          </cell>
          <cell r="D3174" t="str">
            <v>جدعه</v>
          </cell>
          <cell r="E3174" t="str">
            <v>الأولى</v>
          </cell>
        </row>
        <row r="3175">
          <cell r="A3175">
            <v>527704</v>
          </cell>
          <cell r="B3175" t="str">
            <v>زينب تلي</v>
          </cell>
          <cell r="C3175" t="str">
            <v>حسن</v>
          </cell>
          <cell r="D3175" t="str">
            <v>يسرى</v>
          </cell>
          <cell r="E3175" t="str">
            <v>الاولى</v>
          </cell>
        </row>
        <row r="3176">
          <cell r="A3176">
            <v>527705</v>
          </cell>
          <cell r="B3176" t="str">
            <v>سارة الاسدي</v>
          </cell>
          <cell r="C3176" t="str">
            <v>عبدالحميد</v>
          </cell>
          <cell r="D3176" t="str">
            <v>ميرفت</v>
          </cell>
          <cell r="E3176" t="str">
            <v>الأولى</v>
          </cell>
        </row>
        <row r="3177">
          <cell r="A3177">
            <v>527706</v>
          </cell>
          <cell r="B3177" t="str">
            <v>ساره الحسن</v>
          </cell>
          <cell r="C3177" t="str">
            <v>عباس</v>
          </cell>
          <cell r="D3177" t="str">
            <v>نرمين</v>
          </cell>
          <cell r="E3177" t="str">
            <v>الاولى</v>
          </cell>
        </row>
        <row r="3178">
          <cell r="A3178">
            <v>527707</v>
          </cell>
          <cell r="B3178" t="str">
            <v>ساره آله رشي</v>
          </cell>
          <cell r="C3178" t="str">
            <v>جمال الدين</v>
          </cell>
          <cell r="D3178" t="str">
            <v>ناديا</v>
          </cell>
          <cell r="E3178" t="str">
            <v>الأولى</v>
          </cell>
        </row>
        <row r="3179">
          <cell r="A3179">
            <v>527708</v>
          </cell>
          <cell r="B3179" t="str">
            <v>ساره حوراني</v>
          </cell>
          <cell r="C3179" t="str">
            <v>محمد فايز</v>
          </cell>
          <cell r="D3179" t="str">
            <v>فدوى</v>
          </cell>
          <cell r="E3179" t="str">
            <v>الاولى</v>
          </cell>
        </row>
        <row r="3180">
          <cell r="A3180">
            <v>527709</v>
          </cell>
          <cell r="B3180" t="str">
            <v>ساميه الحسيني</v>
          </cell>
          <cell r="C3180" t="str">
            <v>رياض</v>
          </cell>
          <cell r="D3180" t="str">
            <v>رشا</v>
          </cell>
          <cell r="E3180" t="str">
            <v>الأولى</v>
          </cell>
        </row>
        <row r="3181">
          <cell r="A3181">
            <v>527710</v>
          </cell>
          <cell r="B3181" t="str">
            <v>ساهره الصبحي</v>
          </cell>
          <cell r="C3181" t="str">
            <v>حسين</v>
          </cell>
          <cell r="D3181" t="str">
            <v>شمسه</v>
          </cell>
          <cell r="E3181" t="str">
            <v>الاولى</v>
          </cell>
        </row>
        <row r="3182">
          <cell r="A3182">
            <v>527711</v>
          </cell>
          <cell r="B3182" t="str">
            <v>سحر حمود</v>
          </cell>
          <cell r="C3182" t="str">
            <v>كامل</v>
          </cell>
          <cell r="D3182" t="str">
            <v>مفيده</v>
          </cell>
          <cell r="E3182" t="str">
            <v>الأولى</v>
          </cell>
        </row>
        <row r="3183">
          <cell r="A3183">
            <v>527712</v>
          </cell>
          <cell r="B3183" t="str">
            <v>سدرة سنقر</v>
          </cell>
          <cell r="C3183" t="str">
            <v>فادي</v>
          </cell>
          <cell r="D3183" t="str">
            <v>هديل</v>
          </cell>
          <cell r="E3183" t="str">
            <v>الاولى</v>
          </cell>
        </row>
        <row r="3184">
          <cell r="A3184">
            <v>527713</v>
          </cell>
          <cell r="B3184" t="str">
            <v>سدره خضر</v>
          </cell>
          <cell r="C3184" t="str">
            <v>فيصل</v>
          </cell>
          <cell r="D3184" t="str">
            <v>سولاف</v>
          </cell>
          <cell r="E3184" t="str">
            <v>الأولى</v>
          </cell>
        </row>
        <row r="3185">
          <cell r="A3185">
            <v>527714</v>
          </cell>
          <cell r="B3185" t="str">
            <v>سلاف بركه</v>
          </cell>
          <cell r="C3185" t="str">
            <v>نعيم</v>
          </cell>
          <cell r="D3185" t="str">
            <v>نجود</v>
          </cell>
          <cell r="E3185" t="str">
            <v>الاولى</v>
          </cell>
        </row>
        <row r="3186">
          <cell r="A3186">
            <v>527715</v>
          </cell>
          <cell r="B3186" t="str">
            <v>سلافه يوسف</v>
          </cell>
          <cell r="C3186" t="str">
            <v>بلال</v>
          </cell>
          <cell r="D3186" t="str">
            <v>وحيده</v>
          </cell>
          <cell r="E3186" t="str">
            <v>الأولى</v>
          </cell>
        </row>
        <row r="3187">
          <cell r="A3187">
            <v>527716</v>
          </cell>
          <cell r="B3187" t="str">
            <v>سلام درموش</v>
          </cell>
          <cell r="C3187" t="str">
            <v>ماجد</v>
          </cell>
          <cell r="D3187" t="str">
            <v>نعيمه</v>
          </cell>
          <cell r="E3187" t="str">
            <v>الاولى</v>
          </cell>
        </row>
        <row r="3188">
          <cell r="A3188">
            <v>527717</v>
          </cell>
          <cell r="B3188" t="str">
            <v>سلام سكر</v>
          </cell>
          <cell r="C3188" t="str">
            <v>محمد هشام</v>
          </cell>
          <cell r="D3188" t="str">
            <v>لمى</v>
          </cell>
          <cell r="E3188" t="str">
            <v>الأولى</v>
          </cell>
        </row>
        <row r="3189">
          <cell r="A3189">
            <v>527718</v>
          </cell>
          <cell r="B3189" t="str">
            <v>سلمى الضويحي</v>
          </cell>
          <cell r="C3189" t="str">
            <v>طه</v>
          </cell>
          <cell r="D3189" t="str">
            <v>راغده</v>
          </cell>
          <cell r="E3189" t="str">
            <v>الاولى</v>
          </cell>
        </row>
        <row r="3190">
          <cell r="A3190">
            <v>527719</v>
          </cell>
          <cell r="B3190" t="str">
            <v>سماء ابراهيم</v>
          </cell>
          <cell r="C3190" t="str">
            <v>اسعد</v>
          </cell>
          <cell r="D3190" t="str">
            <v>سميعه</v>
          </cell>
          <cell r="E3190" t="str">
            <v>الأولى</v>
          </cell>
        </row>
        <row r="3191">
          <cell r="A3191">
            <v>527720</v>
          </cell>
          <cell r="B3191" t="str">
            <v>سماره محمد</v>
          </cell>
          <cell r="C3191" t="str">
            <v>محمد</v>
          </cell>
          <cell r="D3191" t="str">
            <v>سناء</v>
          </cell>
          <cell r="E3191" t="str">
            <v>الاولى</v>
          </cell>
        </row>
        <row r="3192">
          <cell r="A3192">
            <v>527721</v>
          </cell>
          <cell r="B3192" t="str">
            <v>سمر النبوتي</v>
          </cell>
          <cell r="C3192" t="str">
            <v>يوسف</v>
          </cell>
          <cell r="D3192" t="str">
            <v>كفاح</v>
          </cell>
          <cell r="E3192" t="str">
            <v>الأولى</v>
          </cell>
        </row>
        <row r="3193">
          <cell r="A3193">
            <v>527722</v>
          </cell>
          <cell r="B3193" t="str">
            <v>سمر رزق</v>
          </cell>
          <cell r="C3193" t="str">
            <v>عبدالناصر</v>
          </cell>
          <cell r="D3193" t="str">
            <v>ندى</v>
          </cell>
          <cell r="E3193" t="str">
            <v>الاولى</v>
          </cell>
        </row>
        <row r="3194">
          <cell r="A3194">
            <v>527723</v>
          </cell>
          <cell r="B3194" t="str">
            <v>سمره وهب</v>
          </cell>
          <cell r="C3194" t="str">
            <v>سيطان</v>
          </cell>
          <cell r="D3194" t="str">
            <v>وصفيه</v>
          </cell>
          <cell r="E3194" t="str">
            <v>الأولى</v>
          </cell>
        </row>
        <row r="3195">
          <cell r="A3195">
            <v>527724</v>
          </cell>
          <cell r="B3195" t="str">
            <v>سميره بلال</v>
          </cell>
          <cell r="C3195" t="str">
            <v>عبدالرحمن</v>
          </cell>
          <cell r="D3195" t="str">
            <v>غاده</v>
          </cell>
          <cell r="E3195" t="str">
            <v>الاولى</v>
          </cell>
        </row>
        <row r="3196">
          <cell r="A3196">
            <v>527725</v>
          </cell>
          <cell r="B3196" t="str">
            <v>سنا السلاخ</v>
          </cell>
          <cell r="C3196" t="str">
            <v>رسلان</v>
          </cell>
          <cell r="D3196" t="str">
            <v>رهف</v>
          </cell>
          <cell r="E3196" t="str">
            <v>الأولى</v>
          </cell>
        </row>
        <row r="3197">
          <cell r="A3197">
            <v>527726</v>
          </cell>
          <cell r="B3197" t="str">
            <v>سنا سمره</v>
          </cell>
          <cell r="C3197" t="str">
            <v>محمد</v>
          </cell>
          <cell r="D3197" t="str">
            <v>ميسون</v>
          </cell>
          <cell r="E3197" t="str">
            <v>الاولى</v>
          </cell>
        </row>
        <row r="3198">
          <cell r="A3198">
            <v>527727</v>
          </cell>
          <cell r="B3198" t="str">
            <v>سناء الاسكندر</v>
          </cell>
          <cell r="C3198" t="str">
            <v>خليل</v>
          </cell>
          <cell r="D3198" t="str">
            <v>عيده</v>
          </cell>
          <cell r="E3198" t="str">
            <v>الأولى</v>
          </cell>
        </row>
        <row r="3199">
          <cell r="A3199">
            <v>527728</v>
          </cell>
          <cell r="B3199" t="str">
            <v>سناء الحمادين</v>
          </cell>
          <cell r="C3199" t="str">
            <v>محمد</v>
          </cell>
          <cell r="D3199" t="str">
            <v>هناء</v>
          </cell>
          <cell r="E3199" t="str">
            <v>الاولى</v>
          </cell>
        </row>
        <row r="3200">
          <cell r="A3200">
            <v>527729</v>
          </cell>
          <cell r="B3200" t="str">
            <v>سندس سرحان</v>
          </cell>
          <cell r="C3200" t="str">
            <v>حمزه</v>
          </cell>
          <cell r="D3200" t="str">
            <v>ناريمان</v>
          </cell>
          <cell r="E3200" t="str">
            <v>الأولى</v>
          </cell>
        </row>
        <row r="3201">
          <cell r="A3201">
            <v>527730</v>
          </cell>
          <cell r="B3201" t="str">
            <v>سهير ابودرغم</v>
          </cell>
          <cell r="C3201" t="str">
            <v>حمود</v>
          </cell>
          <cell r="D3201" t="str">
            <v>فدوى</v>
          </cell>
          <cell r="E3201" t="str">
            <v>الاولى</v>
          </cell>
        </row>
        <row r="3202">
          <cell r="A3202">
            <v>527731</v>
          </cell>
          <cell r="B3202" t="str">
            <v>سوزان ابو اسماعيل</v>
          </cell>
          <cell r="C3202" t="str">
            <v>جميل</v>
          </cell>
          <cell r="D3202" t="str">
            <v>يسرى أبو عاصي</v>
          </cell>
          <cell r="E3202" t="str">
            <v>الأولى</v>
          </cell>
        </row>
        <row r="3203">
          <cell r="A3203">
            <v>527732</v>
          </cell>
          <cell r="B3203" t="str">
            <v>سوسن خليفه</v>
          </cell>
          <cell r="C3203" t="str">
            <v>محمدحسام</v>
          </cell>
          <cell r="D3203" t="str">
            <v>رزان</v>
          </cell>
          <cell r="E3203" t="str">
            <v>الاولى</v>
          </cell>
        </row>
        <row r="3204">
          <cell r="A3204">
            <v>527733</v>
          </cell>
          <cell r="B3204" t="str">
            <v>سوسن علي</v>
          </cell>
          <cell r="C3204" t="str">
            <v>محمود</v>
          </cell>
          <cell r="D3204" t="str">
            <v>خطيره</v>
          </cell>
          <cell r="E3204" t="str">
            <v>الأولى</v>
          </cell>
        </row>
        <row r="3205">
          <cell r="A3205">
            <v>527734</v>
          </cell>
          <cell r="B3205" t="str">
            <v>سيدره طنطه</v>
          </cell>
          <cell r="C3205" t="str">
            <v>محمود</v>
          </cell>
          <cell r="D3205" t="str">
            <v>تبارك</v>
          </cell>
          <cell r="E3205" t="str">
            <v>الاولى</v>
          </cell>
        </row>
        <row r="3206">
          <cell r="A3206">
            <v>527735</v>
          </cell>
          <cell r="B3206" t="str">
            <v>سيسيليا الحداد</v>
          </cell>
          <cell r="C3206" t="str">
            <v>الياس</v>
          </cell>
          <cell r="D3206" t="str">
            <v>سوسن</v>
          </cell>
          <cell r="E3206" t="str">
            <v>الأولى</v>
          </cell>
        </row>
        <row r="3207">
          <cell r="A3207">
            <v>527736</v>
          </cell>
          <cell r="B3207" t="str">
            <v>شروق الحروب</v>
          </cell>
          <cell r="C3207" t="str">
            <v>سامي</v>
          </cell>
          <cell r="D3207" t="str">
            <v>عائشه</v>
          </cell>
          <cell r="E3207" t="str">
            <v>الاولى</v>
          </cell>
        </row>
        <row r="3208">
          <cell r="A3208">
            <v>527737</v>
          </cell>
          <cell r="B3208" t="str">
            <v>شهد الطه</v>
          </cell>
          <cell r="C3208" t="str">
            <v>محمد فاروق</v>
          </cell>
          <cell r="D3208" t="str">
            <v>فيحاء</v>
          </cell>
          <cell r="E3208" t="str">
            <v>الأولى</v>
          </cell>
        </row>
        <row r="3209">
          <cell r="A3209">
            <v>527738</v>
          </cell>
          <cell r="B3209" t="str">
            <v>شهد تركمان</v>
          </cell>
          <cell r="C3209" t="str">
            <v>محمد سميح</v>
          </cell>
          <cell r="D3209" t="str">
            <v>انعام الدرويش</v>
          </cell>
          <cell r="E3209" t="str">
            <v>الاولى</v>
          </cell>
        </row>
        <row r="3210">
          <cell r="A3210">
            <v>527739</v>
          </cell>
          <cell r="B3210" t="str">
            <v>شيرين منصور</v>
          </cell>
          <cell r="C3210" t="str">
            <v>عبد الستار</v>
          </cell>
          <cell r="D3210" t="str">
            <v>كرميل</v>
          </cell>
          <cell r="E3210" t="str">
            <v>الأولى</v>
          </cell>
        </row>
        <row r="3211">
          <cell r="A3211">
            <v>527740</v>
          </cell>
          <cell r="B3211" t="str">
            <v>شيرين وتر</v>
          </cell>
          <cell r="C3211" t="str">
            <v>خالد</v>
          </cell>
          <cell r="D3211" t="str">
            <v>صفاء</v>
          </cell>
          <cell r="E3211" t="str">
            <v>الاولى</v>
          </cell>
        </row>
        <row r="3212">
          <cell r="A3212">
            <v>527741</v>
          </cell>
          <cell r="B3212" t="str">
            <v>صباح الحسن</v>
          </cell>
          <cell r="C3212" t="str">
            <v>مروان</v>
          </cell>
          <cell r="D3212" t="str">
            <v>ترفه</v>
          </cell>
          <cell r="E3212" t="str">
            <v>الأولى</v>
          </cell>
        </row>
        <row r="3213">
          <cell r="A3213">
            <v>527742</v>
          </cell>
          <cell r="B3213" t="str">
            <v>صفاء الحمد</v>
          </cell>
          <cell r="C3213" t="str">
            <v>سفيان</v>
          </cell>
          <cell r="D3213" t="str">
            <v>خوله</v>
          </cell>
          <cell r="E3213" t="str">
            <v>الاولى</v>
          </cell>
        </row>
        <row r="3214">
          <cell r="A3214">
            <v>527743</v>
          </cell>
          <cell r="B3214" t="str">
            <v>صفاء شعار</v>
          </cell>
          <cell r="C3214" t="str">
            <v>احمد</v>
          </cell>
          <cell r="D3214" t="str">
            <v>حنان</v>
          </cell>
          <cell r="E3214" t="str">
            <v>الأولى</v>
          </cell>
        </row>
        <row r="3215">
          <cell r="A3215">
            <v>527744</v>
          </cell>
          <cell r="B3215" t="str">
            <v>صفاء قشوع</v>
          </cell>
          <cell r="C3215" t="str">
            <v>ابراهيم</v>
          </cell>
          <cell r="D3215" t="str">
            <v>زهريه</v>
          </cell>
          <cell r="E3215" t="str">
            <v>الاولى</v>
          </cell>
        </row>
        <row r="3216">
          <cell r="A3216">
            <v>527745</v>
          </cell>
          <cell r="B3216" t="str">
            <v>ضحى النعمات</v>
          </cell>
          <cell r="C3216" t="str">
            <v>حسان</v>
          </cell>
          <cell r="D3216" t="str">
            <v>فاطمه</v>
          </cell>
          <cell r="E3216" t="str">
            <v>الأولى</v>
          </cell>
        </row>
        <row r="3217">
          <cell r="A3217">
            <v>527746</v>
          </cell>
          <cell r="B3217" t="str">
            <v>ضحى شرف</v>
          </cell>
          <cell r="C3217" t="str">
            <v>حسن</v>
          </cell>
          <cell r="D3217" t="str">
            <v>وداد</v>
          </cell>
          <cell r="E3217" t="str">
            <v>الاولى</v>
          </cell>
        </row>
        <row r="3218">
          <cell r="A3218">
            <v>527747</v>
          </cell>
          <cell r="B3218" t="str">
            <v>عابده خلو</v>
          </cell>
          <cell r="C3218" t="str">
            <v>محمدخير</v>
          </cell>
          <cell r="D3218" t="str">
            <v>غاليه</v>
          </cell>
          <cell r="E3218" t="str">
            <v>الأولى</v>
          </cell>
        </row>
        <row r="3219">
          <cell r="A3219">
            <v>527748</v>
          </cell>
          <cell r="B3219" t="str">
            <v>عائده زهر الدين</v>
          </cell>
          <cell r="C3219" t="str">
            <v>يحيى</v>
          </cell>
          <cell r="D3219" t="str">
            <v>سلوى</v>
          </cell>
          <cell r="E3219" t="str">
            <v>الاولى</v>
          </cell>
        </row>
        <row r="3220">
          <cell r="A3220">
            <v>527749</v>
          </cell>
          <cell r="B3220" t="str">
            <v>عائشه سعد الدين</v>
          </cell>
          <cell r="C3220" t="str">
            <v>سمير</v>
          </cell>
          <cell r="D3220" t="str">
            <v>زريفه</v>
          </cell>
          <cell r="E3220" t="str">
            <v>الأولى</v>
          </cell>
        </row>
        <row r="3221">
          <cell r="A3221">
            <v>527750</v>
          </cell>
          <cell r="B3221" t="str">
            <v>عبد اللـه معجل</v>
          </cell>
          <cell r="C3221" t="str">
            <v>محمد</v>
          </cell>
          <cell r="D3221" t="str">
            <v>مريم</v>
          </cell>
          <cell r="E3221" t="str">
            <v>الاولى</v>
          </cell>
        </row>
        <row r="3222">
          <cell r="A3222">
            <v>527751</v>
          </cell>
          <cell r="B3222" t="str">
            <v>عبير سميحه</v>
          </cell>
          <cell r="C3222" t="str">
            <v>محمد</v>
          </cell>
          <cell r="D3222" t="str">
            <v>حنان</v>
          </cell>
          <cell r="E3222" t="str">
            <v>الأولى</v>
          </cell>
        </row>
        <row r="3223">
          <cell r="A3223">
            <v>527752</v>
          </cell>
          <cell r="B3223" t="str">
            <v>عصام شعلان</v>
          </cell>
          <cell r="C3223" t="str">
            <v>نشأة</v>
          </cell>
          <cell r="D3223" t="str">
            <v>جميله</v>
          </cell>
          <cell r="E3223" t="str">
            <v>الاولى</v>
          </cell>
        </row>
        <row r="3224">
          <cell r="A3224">
            <v>527753</v>
          </cell>
          <cell r="B3224" t="str">
            <v>عطاء عاجي</v>
          </cell>
          <cell r="C3224" t="str">
            <v>عامر</v>
          </cell>
          <cell r="D3224" t="str">
            <v>مؤمنة</v>
          </cell>
          <cell r="E3224" t="str">
            <v>الأولى</v>
          </cell>
        </row>
        <row r="3225">
          <cell r="A3225">
            <v>527754</v>
          </cell>
          <cell r="B3225" t="str">
            <v>عفاف عكله</v>
          </cell>
          <cell r="C3225" t="str">
            <v>علي</v>
          </cell>
          <cell r="D3225" t="str">
            <v>فاطمه</v>
          </cell>
          <cell r="E3225" t="str">
            <v>الاولى</v>
          </cell>
        </row>
        <row r="3226">
          <cell r="A3226">
            <v>527755</v>
          </cell>
          <cell r="B3226" t="str">
            <v>علا الشيمي</v>
          </cell>
          <cell r="C3226" t="str">
            <v>محمدتيسير</v>
          </cell>
          <cell r="D3226" t="str">
            <v>رشا</v>
          </cell>
          <cell r="E3226" t="str">
            <v>الأولى</v>
          </cell>
        </row>
        <row r="3227">
          <cell r="A3227">
            <v>527756</v>
          </cell>
          <cell r="B3227" t="str">
            <v>علا المسالمه</v>
          </cell>
          <cell r="C3227" t="str">
            <v>احمد</v>
          </cell>
          <cell r="D3227" t="str">
            <v>فتحيه</v>
          </cell>
          <cell r="E3227" t="str">
            <v>الاولى</v>
          </cell>
        </row>
        <row r="3228">
          <cell r="A3228">
            <v>527757</v>
          </cell>
          <cell r="B3228" t="str">
            <v>علي بلال</v>
          </cell>
          <cell r="C3228" t="str">
            <v>أيمن</v>
          </cell>
          <cell r="D3228" t="str">
            <v>ميساء نصر</v>
          </cell>
          <cell r="E3228" t="str">
            <v>الأولى</v>
          </cell>
        </row>
        <row r="3229">
          <cell r="A3229">
            <v>527758</v>
          </cell>
          <cell r="B3229" t="str">
            <v>غفران الخلف</v>
          </cell>
          <cell r="C3229" t="str">
            <v>عبد الكريم</v>
          </cell>
          <cell r="D3229" t="str">
            <v>بديعه</v>
          </cell>
          <cell r="E3229" t="str">
            <v>الاولى</v>
          </cell>
        </row>
        <row r="3230">
          <cell r="A3230">
            <v>527759</v>
          </cell>
          <cell r="B3230" t="str">
            <v>غنوه الحلبي</v>
          </cell>
          <cell r="C3230" t="str">
            <v>طلال</v>
          </cell>
          <cell r="D3230" t="str">
            <v>وهيبه</v>
          </cell>
          <cell r="E3230" t="str">
            <v>الأولى</v>
          </cell>
        </row>
        <row r="3231">
          <cell r="A3231">
            <v>527760</v>
          </cell>
          <cell r="B3231" t="str">
            <v>فاتن جاسم</v>
          </cell>
          <cell r="C3231" t="str">
            <v>عبدالرحمن</v>
          </cell>
          <cell r="D3231" t="str">
            <v>ناهيه</v>
          </cell>
          <cell r="E3231" t="str">
            <v>الاولى</v>
          </cell>
        </row>
        <row r="3232">
          <cell r="A3232">
            <v>527761</v>
          </cell>
          <cell r="B3232" t="str">
            <v>فاتن سلوم</v>
          </cell>
          <cell r="C3232" t="str">
            <v>صالح</v>
          </cell>
          <cell r="D3232" t="str">
            <v>كريمه</v>
          </cell>
          <cell r="E3232" t="str">
            <v>الأولى</v>
          </cell>
        </row>
        <row r="3233">
          <cell r="A3233">
            <v>527762</v>
          </cell>
          <cell r="B3233" t="str">
            <v>فاتن موسى</v>
          </cell>
          <cell r="C3233" t="str">
            <v>يحي</v>
          </cell>
          <cell r="D3233" t="str">
            <v>هدى</v>
          </cell>
          <cell r="E3233" t="str">
            <v>الاولى</v>
          </cell>
        </row>
        <row r="3234">
          <cell r="A3234">
            <v>527763</v>
          </cell>
          <cell r="B3234" t="str">
            <v>فاطمة النمر</v>
          </cell>
          <cell r="C3234" t="str">
            <v>محمد</v>
          </cell>
          <cell r="D3234" t="str">
            <v>نوال</v>
          </cell>
          <cell r="E3234" t="str">
            <v>الأولى</v>
          </cell>
        </row>
        <row r="3235">
          <cell r="A3235">
            <v>527764</v>
          </cell>
          <cell r="B3235" t="str">
            <v>فاطمة محمود</v>
          </cell>
          <cell r="C3235" t="str">
            <v>عبدالعزيز</v>
          </cell>
          <cell r="D3235" t="str">
            <v>زهرة</v>
          </cell>
          <cell r="E3235" t="str">
            <v>الاولى</v>
          </cell>
        </row>
        <row r="3236">
          <cell r="A3236">
            <v>527765</v>
          </cell>
          <cell r="B3236" t="str">
            <v>فاطمه الديوب</v>
          </cell>
          <cell r="C3236" t="str">
            <v>حسن</v>
          </cell>
          <cell r="D3236" t="str">
            <v>تركيه</v>
          </cell>
          <cell r="E3236" t="str">
            <v>الأولى</v>
          </cell>
        </row>
        <row r="3237">
          <cell r="A3237">
            <v>527766</v>
          </cell>
          <cell r="B3237" t="str">
            <v>فاطمه الزرقان</v>
          </cell>
          <cell r="C3237" t="str">
            <v>عماد الدين</v>
          </cell>
          <cell r="D3237" t="str">
            <v>هيام</v>
          </cell>
          <cell r="E3237" t="str">
            <v>الاولى</v>
          </cell>
        </row>
        <row r="3238">
          <cell r="A3238">
            <v>527767</v>
          </cell>
          <cell r="B3238" t="str">
            <v>فاطمه الشيخ</v>
          </cell>
          <cell r="C3238" t="str">
            <v>احمد</v>
          </cell>
          <cell r="D3238" t="str">
            <v>شروف</v>
          </cell>
          <cell r="E3238" t="str">
            <v>الأولى</v>
          </cell>
        </row>
        <row r="3239">
          <cell r="A3239">
            <v>527768</v>
          </cell>
          <cell r="B3239" t="str">
            <v>فاطمه حماده</v>
          </cell>
          <cell r="C3239" t="str">
            <v>ياسين</v>
          </cell>
          <cell r="D3239" t="str">
            <v>جميله</v>
          </cell>
          <cell r="E3239" t="str">
            <v>الاولى</v>
          </cell>
        </row>
        <row r="3240">
          <cell r="A3240">
            <v>527769</v>
          </cell>
          <cell r="B3240" t="str">
            <v>فاطمه ونوس</v>
          </cell>
          <cell r="C3240" t="str">
            <v>معين</v>
          </cell>
          <cell r="D3240" t="str">
            <v>جهينه</v>
          </cell>
          <cell r="E3240" t="str">
            <v>الأولى</v>
          </cell>
        </row>
        <row r="3241">
          <cell r="A3241">
            <v>527770</v>
          </cell>
          <cell r="B3241" t="str">
            <v>فرح غانم</v>
          </cell>
          <cell r="C3241" t="str">
            <v>غصن</v>
          </cell>
          <cell r="D3241" t="str">
            <v>بشرى</v>
          </cell>
          <cell r="E3241" t="str">
            <v>الاولى</v>
          </cell>
        </row>
        <row r="3242">
          <cell r="A3242">
            <v>527771</v>
          </cell>
          <cell r="B3242" t="str">
            <v>قمر عرقسوسي</v>
          </cell>
          <cell r="C3242" t="str">
            <v>هيثم</v>
          </cell>
          <cell r="D3242" t="str">
            <v>بشرى</v>
          </cell>
          <cell r="E3242" t="str">
            <v>الأولى</v>
          </cell>
        </row>
        <row r="3243">
          <cell r="A3243">
            <v>527772</v>
          </cell>
          <cell r="B3243" t="str">
            <v>كلودين نعمه</v>
          </cell>
          <cell r="C3243" t="str">
            <v>عيسى</v>
          </cell>
          <cell r="D3243" t="str">
            <v>بشيرة</v>
          </cell>
          <cell r="E3243" t="str">
            <v>الاولى</v>
          </cell>
        </row>
        <row r="3244">
          <cell r="A3244">
            <v>527773</v>
          </cell>
          <cell r="B3244" t="str">
            <v>كنانه الطحان</v>
          </cell>
          <cell r="C3244" t="str">
            <v>ياسين</v>
          </cell>
          <cell r="D3244" t="str">
            <v>ملك</v>
          </cell>
          <cell r="E3244" t="str">
            <v>الأولى</v>
          </cell>
        </row>
        <row r="3245">
          <cell r="A3245">
            <v>527774</v>
          </cell>
          <cell r="B3245" t="str">
            <v>لانا قوجه</v>
          </cell>
          <cell r="C3245" t="str">
            <v>فادي</v>
          </cell>
          <cell r="D3245" t="str">
            <v>ازدهار</v>
          </cell>
          <cell r="E3245" t="str">
            <v>الاولى</v>
          </cell>
        </row>
        <row r="3246">
          <cell r="A3246">
            <v>527775</v>
          </cell>
          <cell r="B3246" t="str">
            <v>لجين الدوس</v>
          </cell>
          <cell r="C3246" t="str">
            <v>بسام</v>
          </cell>
          <cell r="D3246" t="str">
            <v>جمانه</v>
          </cell>
          <cell r="E3246" t="str">
            <v>الأولى</v>
          </cell>
        </row>
        <row r="3247">
          <cell r="A3247">
            <v>527776</v>
          </cell>
          <cell r="B3247" t="str">
            <v>لجين دياب</v>
          </cell>
          <cell r="C3247" t="str">
            <v>عبد الله</v>
          </cell>
          <cell r="D3247" t="str">
            <v>نجلاء</v>
          </cell>
          <cell r="E3247" t="str">
            <v>الاولى</v>
          </cell>
        </row>
        <row r="3248">
          <cell r="A3248">
            <v>527777</v>
          </cell>
          <cell r="B3248" t="str">
            <v>لمى الصباغ</v>
          </cell>
          <cell r="C3248" t="str">
            <v>هايل</v>
          </cell>
          <cell r="D3248" t="str">
            <v>ماجده الجوهري</v>
          </cell>
          <cell r="E3248" t="str">
            <v>الأولى</v>
          </cell>
        </row>
        <row r="3249">
          <cell r="A3249">
            <v>527778</v>
          </cell>
          <cell r="B3249" t="str">
            <v>لمى العنعوني</v>
          </cell>
          <cell r="C3249" t="str">
            <v>اسامه</v>
          </cell>
          <cell r="D3249" t="str">
            <v>باسمه</v>
          </cell>
          <cell r="E3249" t="str">
            <v>الاولى</v>
          </cell>
        </row>
        <row r="3250">
          <cell r="A3250">
            <v>527779</v>
          </cell>
          <cell r="B3250" t="str">
            <v>لمى عريج</v>
          </cell>
          <cell r="C3250" t="str">
            <v>يوسف</v>
          </cell>
          <cell r="D3250" t="str">
            <v>غاده</v>
          </cell>
          <cell r="E3250" t="str">
            <v>الأولى</v>
          </cell>
        </row>
        <row r="3251">
          <cell r="A3251">
            <v>527780</v>
          </cell>
          <cell r="B3251" t="str">
            <v>ليال الشوفي</v>
          </cell>
          <cell r="C3251" t="str">
            <v>وسام</v>
          </cell>
          <cell r="D3251" t="str">
            <v>ريما</v>
          </cell>
          <cell r="E3251" t="str">
            <v>الاولى</v>
          </cell>
        </row>
        <row r="3252">
          <cell r="A3252">
            <v>527781</v>
          </cell>
          <cell r="B3252" t="str">
            <v>لينده عنقود</v>
          </cell>
          <cell r="C3252" t="str">
            <v>محمد</v>
          </cell>
          <cell r="D3252" t="str">
            <v>اميره</v>
          </cell>
          <cell r="E3252" t="str">
            <v>الأولى</v>
          </cell>
        </row>
        <row r="3253">
          <cell r="A3253">
            <v>527782</v>
          </cell>
          <cell r="B3253" t="str">
            <v>ماري الاحمد</v>
          </cell>
          <cell r="C3253" t="str">
            <v>نوفل</v>
          </cell>
          <cell r="D3253" t="str">
            <v>افيت</v>
          </cell>
          <cell r="E3253" t="str">
            <v>الاولى</v>
          </cell>
        </row>
        <row r="3254">
          <cell r="A3254">
            <v>527783</v>
          </cell>
          <cell r="B3254" t="str">
            <v>ماري علي</v>
          </cell>
          <cell r="C3254" t="str">
            <v>جابر</v>
          </cell>
          <cell r="D3254" t="str">
            <v>وداد</v>
          </cell>
          <cell r="E3254" t="str">
            <v>الأولى</v>
          </cell>
        </row>
        <row r="3255">
          <cell r="A3255">
            <v>527784</v>
          </cell>
          <cell r="B3255" t="str">
            <v>مايا محمود</v>
          </cell>
          <cell r="C3255" t="str">
            <v>عبد الكريم</v>
          </cell>
          <cell r="D3255" t="str">
            <v>عيده</v>
          </cell>
          <cell r="E3255" t="str">
            <v>الاولى</v>
          </cell>
        </row>
        <row r="3256">
          <cell r="A3256">
            <v>527785</v>
          </cell>
          <cell r="B3256" t="str">
            <v>مجدلين فاضل</v>
          </cell>
          <cell r="C3256" t="str">
            <v>نديم</v>
          </cell>
          <cell r="D3256" t="str">
            <v>كوثر</v>
          </cell>
          <cell r="E3256" t="str">
            <v>الأولى</v>
          </cell>
        </row>
        <row r="3257">
          <cell r="A3257">
            <v>527786</v>
          </cell>
          <cell r="B3257" t="str">
            <v>محمد عمر قويري</v>
          </cell>
          <cell r="C3257" t="str">
            <v>يحيى</v>
          </cell>
          <cell r="D3257" t="str">
            <v>نسرين</v>
          </cell>
          <cell r="E3257" t="str">
            <v>الاولى</v>
          </cell>
        </row>
        <row r="3258">
          <cell r="A3258">
            <v>527787</v>
          </cell>
          <cell r="B3258" t="str">
            <v>مرام الصحناوي</v>
          </cell>
          <cell r="C3258" t="str">
            <v>سجيع</v>
          </cell>
          <cell r="D3258" t="str">
            <v>سهام</v>
          </cell>
          <cell r="E3258" t="str">
            <v>الأولى</v>
          </cell>
        </row>
        <row r="3259">
          <cell r="A3259">
            <v>527788</v>
          </cell>
          <cell r="B3259" t="str">
            <v>مرام الملبنجي</v>
          </cell>
          <cell r="C3259" t="str">
            <v>جودات</v>
          </cell>
          <cell r="D3259" t="str">
            <v>والدتهانهاد</v>
          </cell>
          <cell r="E3259" t="str">
            <v>الاولى</v>
          </cell>
        </row>
        <row r="3260">
          <cell r="A3260">
            <v>527789</v>
          </cell>
          <cell r="B3260" t="str">
            <v>مرح النجار</v>
          </cell>
          <cell r="C3260" t="str">
            <v>محمد منذر</v>
          </cell>
          <cell r="D3260" t="str">
            <v>هديل</v>
          </cell>
          <cell r="E3260" t="str">
            <v>الأولى</v>
          </cell>
        </row>
        <row r="3261">
          <cell r="A3261">
            <v>527790</v>
          </cell>
          <cell r="B3261" t="str">
            <v>مرح راعي</v>
          </cell>
          <cell r="C3261" t="str">
            <v>اسعد</v>
          </cell>
          <cell r="D3261" t="str">
            <v>جميله</v>
          </cell>
          <cell r="E3261" t="str">
            <v>الاولى</v>
          </cell>
        </row>
        <row r="3262">
          <cell r="A3262">
            <v>527791</v>
          </cell>
          <cell r="B3262" t="str">
            <v>مرح سلاليمي</v>
          </cell>
          <cell r="C3262" t="str">
            <v>محمد</v>
          </cell>
          <cell r="D3262" t="str">
            <v>نوال</v>
          </cell>
          <cell r="E3262" t="str">
            <v>الأولى</v>
          </cell>
        </row>
        <row r="3263">
          <cell r="A3263">
            <v>527792</v>
          </cell>
          <cell r="B3263" t="str">
            <v>مرح عيسى</v>
          </cell>
          <cell r="C3263" t="str">
            <v>سامي</v>
          </cell>
          <cell r="D3263" t="str">
            <v>امتثال</v>
          </cell>
          <cell r="E3263" t="str">
            <v>الاولى</v>
          </cell>
        </row>
        <row r="3264">
          <cell r="A3264">
            <v>527793</v>
          </cell>
          <cell r="B3264" t="str">
            <v>مركريت يوسف</v>
          </cell>
          <cell r="C3264" t="str">
            <v>علي</v>
          </cell>
          <cell r="D3264" t="str">
            <v>فاطمه</v>
          </cell>
          <cell r="E3264" t="str">
            <v>الأولى</v>
          </cell>
        </row>
        <row r="3265">
          <cell r="A3265">
            <v>527794</v>
          </cell>
          <cell r="B3265" t="str">
            <v>مروه العقله</v>
          </cell>
          <cell r="C3265" t="str">
            <v>مروان</v>
          </cell>
          <cell r="D3265" t="str">
            <v>رنده</v>
          </cell>
          <cell r="E3265" t="str">
            <v>الاولى</v>
          </cell>
        </row>
        <row r="3266">
          <cell r="A3266">
            <v>527795</v>
          </cell>
          <cell r="B3266" t="str">
            <v>مروه خطاب</v>
          </cell>
          <cell r="C3266" t="str">
            <v>سلطان</v>
          </cell>
          <cell r="D3266" t="str">
            <v>فاطمه</v>
          </cell>
          <cell r="E3266" t="str">
            <v>الأولى</v>
          </cell>
        </row>
        <row r="3267">
          <cell r="A3267">
            <v>527796</v>
          </cell>
          <cell r="B3267" t="str">
            <v>مروه ديب</v>
          </cell>
          <cell r="C3267" t="str">
            <v>سهيل</v>
          </cell>
          <cell r="D3267" t="str">
            <v>غاده</v>
          </cell>
          <cell r="E3267" t="str">
            <v>الاولى</v>
          </cell>
        </row>
        <row r="3268">
          <cell r="A3268">
            <v>527797</v>
          </cell>
          <cell r="B3268" t="str">
            <v>مروه شحرور</v>
          </cell>
          <cell r="C3268" t="str">
            <v>وليد</v>
          </cell>
          <cell r="D3268" t="str">
            <v>فاطمه</v>
          </cell>
          <cell r="E3268" t="str">
            <v>الأولى</v>
          </cell>
        </row>
        <row r="3269">
          <cell r="A3269">
            <v>527798</v>
          </cell>
          <cell r="B3269" t="str">
            <v>مروه كريزان</v>
          </cell>
          <cell r="C3269" t="str">
            <v>أكرم</v>
          </cell>
          <cell r="D3269" t="str">
            <v>عائشة</v>
          </cell>
          <cell r="E3269" t="str">
            <v>الاولى</v>
          </cell>
        </row>
        <row r="3270">
          <cell r="A3270">
            <v>527799</v>
          </cell>
          <cell r="B3270" t="str">
            <v>مريم  الغنمه</v>
          </cell>
          <cell r="C3270" t="str">
            <v>محمد وسام</v>
          </cell>
          <cell r="D3270" t="str">
            <v>ناهد</v>
          </cell>
          <cell r="E3270" t="str">
            <v>الأولى</v>
          </cell>
        </row>
        <row r="3271">
          <cell r="A3271">
            <v>527800</v>
          </cell>
          <cell r="B3271" t="str">
            <v>مريم الشوا</v>
          </cell>
          <cell r="C3271" t="str">
            <v>شعبان</v>
          </cell>
          <cell r="D3271" t="str">
            <v>صباح</v>
          </cell>
          <cell r="E3271" t="str">
            <v>الاولى</v>
          </cell>
        </row>
        <row r="3272">
          <cell r="A3272">
            <v>527801</v>
          </cell>
          <cell r="B3272" t="str">
            <v>مريم العرام</v>
          </cell>
          <cell r="C3272" t="str">
            <v>عمر</v>
          </cell>
          <cell r="D3272" t="str">
            <v>روز</v>
          </cell>
          <cell r="E3272" t="str">
            <v>الأولى</v>
          </cell>
        </row>
        <row r="3273">
          <cell r="A3273">
            <v>527802</v>
          </cell>
          <cell r="B3273" t="str">
            <v>ملاذ خضرو</v>
          </cell>
          <cell r="C3273" t="str">
            <v>فايز</v>
          </cell>
          <cell r="D3273" t="str">
            <v>مها</v>
          </cell>
          <cell r="E3273" t="str">
            <v>الاولى</v>
          </cell>
        </row>
        <row r="3274">
          <cell r="A3274">
            <v>527803</v>
          </cell>
          <cell r="B3274" t="str">
            <v>ملك القصيباتي</v>
          </cell>
          <cell r="C3274" t="str">
            <v>محمد علي</v>
          </cell>
          <cell r="D3274" t="str">
            <v>باسمه</v>
          </cell>
          <cell r="E3274" t="str">
            <v>الأولى</v>
          </cell>
        </row>
        <row r="3275">
          <cell r="A3275">
            <v>527804</v>
          </cell>
          <cell r="B3275" t="str">
            <v>منار ليلا</v>
          </cell>
          <cell r="C3275" t="str">
            <v>كامل</v>
          </cell>
          <cell r="D3275" t="str">
            <v>كرم</v>
          </cell>
          <cell r="E3275" t="str">
            <v>الاولى</v>
          </cell>
        </row>
        <row r="3276">
          <cell r="A3276">
            <v>527805</v>
          </cell>
          <cell r="B3276" t="str">
            <v>منال كنعان</v>
          </cell>
          <cell r="C3276" t="str">
            <v>هيثم</v>
          </cell>
          <cell r="D3276" t="str">
            <v>سهام</v>
          </cell>
          <cell r="E3276" t="str">
            <v>الأولى</v>
          </cell>
        </row>
        <row r="3277">
          <cell r="A3277">
            <v>527806</v>
          </cell>
          <cell r="B3277" t="str">
            <v>مؤمن كايد</v>
          </cell>
          <cell r="C3277" t="str">
            <v>محمد</v>
          </cell>
          <cell r="D3277" t="str">
            <v>نهاد</v>
          </cell>
          <cell r="E3277" t="str">
            <v>الاولى</v>
          </cell>
        </row>
        <row r="3278">
          <cell r="A3278">
            <v>527807</v>
          </cell>
          <cell r="B3278" t="str">
            <v>مي يعقوب</v>
          </cell>
          <cell r="C3278" t="str">
            <v>سمير</v>
          </cell>
          <cell r="D3278" t="str">
            <v>ربيحه</v>
          </cell>
          <cell r="E3278" t="str">
            <v>الأولى</v>
          </cell>
        </row>
        <row r="3279">
          <cell r="A3279">
            <v>527808</v>
          </cell>
          <cell r="B3279" t="str">
            <v>مياس علاء الدين</v>
          </cell>
          <cell r="C3279" t="str">
            <v>محمد عيد</v>
          </cell>
          <cell r="D3279" t="str">
            <v>مها</v>
          </cell>
          <cell r="E3279" t="str">
            <v>الاولى</v>
          </cell>
        </row>
        <row r="3280">
          <cell r="A3280">
            <v>527809</v>
          </cell>
          <cell r="B3280" t="str">
            <v>ميرنا زينب</v>
          </cell>
          <cell r="C3280" t="str">
            <v>مفيد</v>
          </cell>
          <cell r="D3280" t="str">
            <v>مديحه</v>
          </cell>
          <cell r="E3280" t="str">
            <v>الأولى</v>
          </cell>
        </row>
        <row r="3281">
          <cell r="A3281">
            <v>527810</v>
          </cell>
          <cell r="B3281" t="str">
            <v>ميس الريم خضره</v>
          </cell>
          <cell r="C3281" t="str">
            <v>ايمن</v>
          </cell>
          <cell r="D3281" t="str">
            <v>سلوى</v>
          </cell>
          <cell r="E3281" t="str">
            <v>الاولى</v>
          </cell>
        </row>
        <row r="3282">
          <cell r="A3282">
            <v>527811</v>
          </cell>
          <cell r="B3282" t="str">
            <v>ميس جمال</v>
          </cell>
          <cell r="C3282" t="str">
            <v>عيسى</v>
          </cell>
          <cell r="D3282" t="str">
            <v>سميحه</v>
          </cell>
          <cell r="E3282" t="str">
            <v>الأولى</v>
          </cell>
        </row>
        <row r="3283">
          <cell r="A3283">
            <v>527812</v>
          </cell>
          <cell r="B3283" t="str">
            <v>ميس خليفه</v>
          </cell>
          <cell r="C3283" t="str">
            <v>وفيق</v>
          </cell>
          <cell r="D3283" t="str">
            <v>نبيهه</v>
          </cell>
          <cell r="E3283" t="str">
            <v>الاولى</v>
          </cell>
        </row>
        <row r="3284">
          <cell r="A3284">
            <v>527813</v>
          </cell>
          <cell r="B3284" t="str">
            <v>ميساء نصر الدين</v>
          </cell>
          <cell r="C3284" t="str">
            <v>عماد</v>
          </cell>
          <cell r="D3284" t="str">
            <v>حياه</v>
          </cell>
          <cell r="E3284" t="str">
            <v>الأولى</v>
          </cell>
        </row>
        <row r="3285">
          <cell r="A3285">
            <v>527814</v>
          </cell>
          <cell r="B3285" t="str">
            <v>ناديا عللوه</v>
          </cell>
          <cell r="C3285" t="str">
            <v>عبد</v>
          </cell>
          <cell r="D3285" t="str">
            <v>صبحية</v>
          </cell>
          <cell r="E3285" t="str">
            <v>الاولى</v>
          </cell>
        </row>
        <row r="3286">
          <cell r="A3286">
            <v>527815</v>
          </cell>
          <cell r="B3286" t="str">
            <v>ناريمان عيطة</v>
          </cell>
          <cell r="C3286" t="str">
            <v>سليمان</v>
          </cell>
          <cell r="D3286" t="str">
            <v>منى</v>
          </cell>
          <cell r="E3286" t="str">
            <v>الأولى</v>
          </cell>
        </row>
        <row r="3287">
          <cell r="A3287">
            <v>527816</v>
          </cell>
          <cell r="B3287" t="str">
            <v>نجوى السغبيني</v>
          </cell>
          <cell r="C3287" t="str">
            <v>محسن</v>
          </cell>
          <cell r="D3287" t="str">
            <v>هدى</v>
          </cell>
          <cell r="E3287" t="str">
            <v>الاولى</v>
          </cell>
        </row>
        <row r="3288">
          <cell r="A3288">
            <v>527817</v>
          </cell>
          <cell r="B3288" t="str">
            <v>نداء الطبل</v>
          </cell>
          <cell r="C3288" t="str">
            <v>محي الدين</v>
          </cell>
          <cell r="D3288" t="str">
            <v>امال</v>
          </cell>
          <cell r="E3288" t="str">
            <v>الأولى</v>
          </cell>
        </row>
        <row r="3289">
          <cell r="A3289">
            <v>527818</v>
          </cell>
          <cell r="B3289" t="str">
            <v>ندى الرفاعي</v>
          </cell>
          <cell r="C3289" t="str">
            <v>احمد</v>
          </cell>
          <cell r="D3289" t="str">
            <v>عزيزه</v>
          </cell>
          <cell r="E3289" t="str">
            <v>الاولى</v>
          </cell>
        </row>
        <row r="3290">
          <cell r="A3290">
            <v>527819</v>
          </cell>
          <cell r="B3290" t="str">
            <v>ندى المرزه</v>
          </cell>
          <cell r="C3290" t="str">
            <v>عبدالجبار</v>
          </cell>
          <cell r="D3290" t="str">
            <v>وضحه</v>
          </cell>
          <cell r="E3290" t="str">
            <v>الأولى</v>
          </cell>
        </row>
        <row r="3291">
          <cell r="A3291">
            <v>527820</v>
          </cell>
          <cell r="B3291" t="str">
            <v>ندى عمير</v>
          </cell>
          <cell r="C3291" t="str">
            <v>وليد</v>
          </cell>
          <cell r="D3291" t="str">
            <v>امينه</v>
          </cell>
          <cell r="E3291" t="str">
            <v>الاولى</v>
          </cell>
        </row>
        <row r="3292">
          <cell r="A3292">
            <v>527821</v>
          </cell>
          <cell r="B3292" t="str">
            <v>ندى لقيس</v>
          </cell>
          <cell r="C3292" t="str">
            <v>حمود</v>
          </cell>
          <cell r="D3292" t="str">
            <v>جهينه</v>
          </cell>
          <cell r="E3292" t="str">
            <v>الأولى</v>
          </cell>
        </row>
        <row r="3293">
          <cell r="A3293">
            <v>527822</v>
          </cell>
          <cell r="B3293" t="str">
            <v>ندين دلول</v>
          </cell>
          <cell r="C3293" t="str">
            <v>محمدهلال</v>
          </cell>
          <cell r="D3293" t="str">
            <v>جليله</v>
          </cell>
          <cell r="E3293" t="str">
            <v>الاولى</v>
          </cell>
        </row>
        <row r="3294">
          <cell r="A3294">
            <v>527823</v>
          </cell>
          <cell r="B3294" t="str">
            <v>نسرين ابوشناق</v>
          </cell>
          <cell r="C3294" t="str">
            <v>احمد</v>
          </cell>
          <cell r="D3294" t="str">
            <v>بشره</v>
          </cell>
          <cell r="E3294" t="str">
            <v>الأولى</v>
          </cell>
        </row>
        <row r="3295">
          <cell r="A3295">
            <v>527824</v>
          </cell>
          <cell r="B3295" t="str">
            <v>نصر العبيد</v>
          </cell>
          <cell r="C3295" t="str">
            <v>خلوف</v>
          </cell>
          <cell r="D3295" t="str">
            <v>ذبحه</v>
          </cell>
          <cell r="E3295" t="str">
            <v>الاولى</v>
          </cell>
        </row>
        <row r="3296">
          <cell r="A3296">
            <v>527825</v>
          </cell>
          <cell r="B3296" t="str">
            <v>نعيمه القادري</v>
          </cell>
          <cell r="C3296" t="str">
            <v>محمد هشام</v>
          </cell>
          <cell r="D3296" t="str">
            <v>هدى</v>
          </cell>
          <cell r="E3296" t="str">
            <v>الأولى</v>
          </cell>
        </row>
        <row r="3297">
          <cell r="A3297">
            <v>527826</v>
          </cell>
          <cell r="B3297" t="str">
            <v>نغم الحسين</v>
          </cell>
          <cell r="C3297" t="str">
            <v>حسن</v>
          </cell>
          <cell r="D3297" t="str">
            <v>ميسون</v>
          </cell>
          <cell r="E3297" t="str">
            <v>الاولى</v>
          </cell>
        </row>
        <row r="3298">
          <cell r="A3298">
            <v>527827</v>
          </cell>
          <cell r="B3298" t="str">
            <v>نغم دنون</v>
          </cell>
          <cell r="C3298" t="str">
            <v>سامر</v>
          </cell>
          <cell r="D3298" t="str">
            <v>تغريد</v>
          </cell>
          <cell r="E3298" t="str">
            <v>الأولى</v>
          </cell>
        </row>
        <row r="3299">
          <cell r="A3299">
            <v>527828</v>
          </cell>
          <cell r="B3299" t="str">
            <v>نغم عبد الجواد</v>
          </cell>
          <cell r="C3299" t="str">
            <v>مصطفى</v>
          </cell>
          <cell r="D3299" t="str">
            <v>ميادة</v>
          </cell>
          <cell r="E3299" t="str">
            <v>الاولى</v>
          </cell>
        </row>
        <row r="3300">
          <cell r="A3300">
            <v>527829</v>
          </cell>
          <cell r="B3300" t="str">
            <v>نهله شرف</v>
          </cell>
          <cell r="C3300" t="str">
            <v>حسام الدين</v>
          </cell>
          <cell r="D3300" t="str">
            <v>عزيزه</v>
          </cell>
          <cell r="E3300" t="str">
            <v>الأولى</v>
          </cell>
        </row>
        <row r="3301">
          <cell r="A3301">
            <v>527830</v>
          </cell>
          <cell r="B3301" t="str">
            <v>نهى جانودي</v>
          </cell>
          <cell r="C3301" t="str">
            <v>اسماعيل</v>
          </cell>
          <cell r="D3301" t="str">
            <v>سليما</v>
          </cell>
          <cell r="E3301" t="str">
            <v>الاولى</v>
          </cell>
        </row>
        <row r="3302">
          <cell r="A3302">
            <v>527831</v>
          </cell>
          <cell r="B3302" t="str">
            <v>نهيل الدمشقي</v>
          </cell>
          <cell r="C3302" t="str">
            <v>صلاح</v>
          </cell>
          <cell r="D3302" t="str">
            <v>فاديا</v>
          </cell>
          <cell r="E3302" t="str">
            <v>الأولى</v>
          </cell>
        </row>
        <row r="3303">
          <cell r="A3303">
            <v>527832</v>
          </cell>
          <cell r="B3303" t="str">
            <v>نور الزاقوت</v>
          </cell>
          <cell r="C3303" t="str">
            <v>بيان</v>
          </cell>
          <cell r="D3303" t="str">
            <v>غاده</v>
          </cell>
          <cell r="E3303" t="str">
            <v>الاولى</v>
          </cell>
        </row>
        <row r="3304">
          <cell r="A3304">
            <v>527833</v>
          </cell>
          <cell r="B3304" t="str">
            <v>نور العلوش</v>
          </cell>
          <cell r="C3304" t="str">
            <v>أحمد رضا</v>
          </cell>
          <cell r="D3304" t="str">
            <v>سعود</v>
          </cell>
          <cell r="E3304" t="str">
            <v>الأولى</v>
          </cell>
        </row>
        <row r="3305">
          <cell r="A3305">
            <v>527834</v>
          </cell>
          <cell r="B3305" t="str">
            <v>نورا حمده</v>
          </cell>
          <cell r="C3305" t="str">
            <v>حسن</v>
          </cell>
          <cell r="D3305" t="str">
            <v>هيفاء صالح</v>
          </cell>
          <cell r="E3305" t="str">
            <v>الاولى</v>
          </cell>
        </row>
        <row r="3306">
          <cell r="A3306">
            <v>527835</v>
          </cell>
          <cell r="B3306" t="str">
            <v>نورا محمد</v>
          </cell>
          <cell r="C3306" t="str">
            <v>عيسى</v>
          </cell>
          <cell r="D3306" t="str">
            <v>نجاح</v>
          </cell>
          <cell r="E3306" t="str">
            <v>الأولى</v>
          </cell>
        </row>
        <row r="3307">
          <cell r="A3307">
            <v>527836</v>
          </cell>
          <cell r="B3307" t="str">
            <v>نورالهدى الشيخ علي البابا</v>
          </cell>
          <cell r="C3307" t="str">
            <v>حسين</v>
          </cell>
          <cell r="D3307" t="str">
            <v>ليلى</v>
          </cell>
          <cell r="E3307" t="str">
            <v>الاولى</v>
          </cell>
        </row>
        <row r="3308">
          <cell r="A3308">
            <v>527837</v>
          </cell>
          <cell r="B3308" t="str">
            <v>نيفين المتني</v>
          </cell>
          <cell r="C3308" t="str">
            <v>مقبل</v>
          </cell>
          <cell r="D3308" t="str">
            <v>فريده</v>
          </cell>
          <cell r="E3308" t="str">
            <v>الأولى</v>
          </cell>
        </row>
        <row r="3309">
          <cell r="A3309">
            <v>527838</v>
          </cell>
          <cell r="B3309" t="str">
            <v>نيفين يوسف</v>
          </cell>
          <cell r="C3309" t="str">
            <v>موسى</v>
          </cell>
          <cell r="D3309" t="str">
            <v>زينب</v>
          </cell>
          <cell r="E3309" t="str">
            <v>الاولى</v>
          </cell>
        </row>
        <row r="3310">
          <cell r="A3310">
            <v>527839</v>
          </cell>
          <cell r="B3310" t="str">
            <v>نينار مسلم</v>
          </cell>
          <cell r="C3310" t="str">
            <v>فراس</v>
          </cell>
          <cell r="D3310" t="str">
            <v>وسام</v>
          </cell>
          <cell r="E3310" t="str">
            <v>الأولى</v>
          </cell>
        </row>
        <row r="3311">
          <cell r="A3311">
            <v>527840</v>
          </cell>
          <cell r="B3311" t="str">
            <v>هبة الله اسعد</v>
          </cell>
          <cell r="C3311" t="str">
            <v>محمد</v>
          </cell>
          <cell r="D3311" t="str">
            <v>عيدة</v>
          </cell>
          <cell r="E3311" t="str">
            <v>الاولى</v>
          </cell>
        </row>
        <row r="3312">
          <cell r="A3312">
            <v>527841</v>
          </cell>
          <cell r="B3312" t="str">
            <v>هبه عياش</v>
          </cell>
          <cell r="C3312" t="str">
            <v>عبد الفتاح</v>
          </cell>
          <cell r="D3312" t="str">
            <v>نوال</v>
          </cell>
          <cell r="E3312" t="str">
            <v>الأولى</v>
          </cell>
        </row>
        <row r="3313">
          <cell r="A3313">
            <v>527842</v>
          </cell>
          <cell r="B3313" t="str">
            <v>هبه فياض</v>
          </cell>
          <cell r="C3313" t="str">
            <v>علي</v>
          </cell>
          <cell r="D3313" t="str">
            <v>جميله</v>
          </cell>
          <cell r="E3313" t="str">
            <v>الاولى</v>
          </cell>
        </row>
        <row r="3314">
          <cell r="A3314">
            <v>527843</v>
          </cell>
          <cell r="B3314" t="str">
            <v>هديل الحميدي</v>
          </cell>
          <cell r="C3314" t="str">
            <v>جابر</v>
          </cell>
          <cell r="D3314" t="str">
            <v>سمر</v>
          </cell>
          <cell r="E3314" t="str">
            <v>الأولى</v>
          </cell>
        </row>
        <row r="3315">
          <cell r="A3315">
            <v>527844</v>
          </cell>
          <cell r="B3315" t="str">
            <v>هزار قاسم</v>
          </cell>
          <cell r="C3315" t="str">
            <v>عمر</v>
          </cell>
          <cell r="D3315" t="str">
            <v>هدى</v>
          </cell>
          <cell r="E3315" t="str">
            <v>الاولى</v>
          </cell>
        </row>
        <row r="3316">
          <cell r="A3316">
            <v>527845</v>
          </cell>
          <cell r="B3316" t="str">
            <v>هلا الأحمد</v>
          </cell>
          <cell r="C3316" t="str">
            <v>محمود</v>
          </cell>
          <cell r="D3316" t="str">
            <v>فاطمة</v>
          </cell>
          <cell r="E3316" t="str">
            <v>الأولى</v>
          </cell>
        </row>
        <row r="3317">
          <cell r="A3317">
            <v>527846</v>
          </cell>
          <cell r="B3317" t="str">
            <v>همسه بالي</v>
          </cell>
          <cell r="C3317" t="str">
            <v>فايز</v>
          </cell>
          <cell r="D3317" t="str">
            <v>اشواق</v>
          </cell>
          <cell r="E3317" t="str">
            <v>الاولى</v>
          </cell>
        </row>
        <row r="3318">
          <cell r="A3318">
            <v>527847</v>
          </cell>
          <cell r="B3318" t="str">
            <v>هناء ابراهيم</v>
          </cell>
          <cell r="C3318" t="str">
            <v>اكرم</v>
          </cell>
          <cell r="D3318" t="str">
            <v>غيده</v>
          </cell>
          <cell r="E3318" t="str">
            <v>الأولى</v>
          </cell>
        </row>
        <row r="3319">
          <cell r="A3319">
            <v>527848</v>
          </cell>
          <cell r="B3319" t="str">
            <v>هناء بته</v>
          </cell>
          <cell r="C3319" t="str">
            <v>احمد</v>
          </cell>
          <cell r="D3319" t="str">
            <v>مياده</v>
          </cell>
          <cell r="E3319" t="str">
            <v>الاولى</v>
          </cell>
        </row>
        <row r="3320">
          <cell r="A3320">
            <v>527849</v>
          </cell>
          <cell r="B3320" t="str">
            <v>هناء عزام</v>
          </cell>
          <cell r="C3320" t="str">
            <v>نبيل</v>
          </cell>
          <cell r="D3320" t="str">
            <v>هنديه</v>
          </cell>
          <cell r="E3320" t="str">
            <v>الأولى</v>
          </cell>
        </row>
        <row r="3321">
          <cell r="A3321">
            <v>527850</v>
          </cell>
          <cell r="B3321" t="str">
            <v>هناء يحيى</v>
          </cell>
          <cell r="C3321" t="str">
            <v>عمر</v>
          </cell>
          <cell r="D3321" t="str">
            <v>فاطمه</v>
          </cell>
          <cell r="E3321" t="str">
            <v>الاولى</v>
          </cell>
        </row>
        <row r="3322">
          <cell r="A3322">
            <v>527851</v>
          </cell>
          <cell r="B3322" t="str">
            <v>هنادي شما</v>
          </cell>
          <cell r="C3322" t="str">
            <v>رياض</v>
          </cell>
          <cell r="D3322" t="str">
            <v>حسنية</v>
          </cell>
          <cell r="E3322" t="str">
            <v>الأولى</v>
          </cell>
        </row>
        <row r="3323">
          <cell r="A3323">
            <v>527852</v>
          </cell>
          <cell r="B3323" t="str">
            <v>هيا الحموي</v>
          </cell>
          <cell r="C3323" t="str">
            <v>اياد</v>
          </cell>
          <cell r="D3323" t="str">
            <v>خزامه</v>
          </cell>
          <cell r="E3323" t="str">
            <v>الاولى</v>
          </cell>
        </row>
        <row r="3324">
          <cell r="A3324">
            <v>527853</v>
          </cell>
          <cell r="B3324" t="str">
            <v>هيا حسن</v>
          </cell>
          <cell r="C3324" t="str">
            <v>عابد</v>
          </cell>
          <cell r="D3324" t="str">
            <v>اصفهان</v>
          </cell>
          <cell r="E3324" t="str">
            <v>الأولى</v>
          </cell>
        </row>
        <row r="3325">
          <cell r="A3325">
            <v>527854</v>
          </cell>
          <cell r="B3325" t="str">
            <v>هيا عرفه</v>
          </cell>
          <cell r="C3325" t="str">
            <v>محمد غسان</v>
          </cell>
          <cell r="D3325" t="str">
            <v>زينب</v>
          </cell>
          <cell r="E3325" t="str">
            <v>الاولى</v>
          </cell>
        </row>
        <row r="3326">
          <cell r="A3326">
            <v>527855</v>
          </cell>
          <cell r="B3326" t="str">
            <v>هيام الخطيب</v>
          </cell>
          <cell r="C3326" t="str">
            <v>سليم</v>
          </cell>
          <cell r="D3326" t="str">
            <v>ابتسام</v>
          </cell>
          <cell r="E3326" t="str">
            <v>الأولى</v>
          </cell>
        </row>
        <row r="3327">
          <cell r="A3327">
            <v>527856</v>
          </cell>
          <cell r="B3327" t="str">
            <v>هيلين محمود</v>
          </cell>
          <cell r="C3327" t="str">
            <v>رامز</v>
          </cell>
          <cell r="D3327" t="str">
            <v>مياده</v>
          </cell>
          <cell r="E3327" t="str">
            <v>الاولى</v>
          </cell>
        </row>
        <row r="3328">
          <cell r="A3328">
            <v>527857</v>
          </cell>
          <cell r="B3328" t="str">
            <v>وجدان الحلاق</v>
          </cell>
          <cell r="C3328" t="str">
            <v>غسان</v>
          </cell>
          <cell r="D3328" t="str">
            <v>فاتنه</v>
          </cell>
          <cell r="E3328" t="str">
            <v>الأولى</v>
          </cell>
        </row>
        <row r="3329">
          <cell r="A3329">
            <v>527858</v>
          </cell>
          <cell r="B3329" t="str">
            <v>وعد الكعيد</v>
          </cell>
          <cell r="C3329" t="str">
            <v>يونس</v>
          </cell>
          <cell r="D3329" t="str">
            <v>حميده</v>
          </cell>
          <cell r="E3329" t="str">
            <v>الاولى</v>
          </cell>
        </row>
        <row r="3330">
          <cell r="A3330">
            <v>527859</v>
          </cell>
          <cell r="B3330" t="str">
            <v>وفاء الشاهين</v>
          </cell>
          <cell r="C3330" t="str">
            <v>فوزي</v>
          </cell>
          <cell r="D3330" t="str">
            <v>امال</v>
          </cell>
          <cell r="E3330" t="str">
            <v>الأولى</v>
          </cell>
        </row>
        <row r="3331">
          <cell r="A3331">
            <v>527860</v>
          </cell>
          <cell r="B3331" t="str">
            <v>وفاء سليمان</v>
          </cell>
          <cell r="C3331" t="str">
            <v>أمين</v>
          </cell>
          <cell r="D3331" t="str">
            <v>نديمه بلال</v>
          </cell>
          <cell r="E3331" t="str">
            <v>الاولى</v>
          </cell>
        </row>
        <row r="3332">
          <cell r="A3332">
            <v>527861</v>
          </cell>
          <cell r="B3332" t="str">
            <v>وفاء مرشد</v>
          </cell>
          <cell r="C3332" t="str">
            <v>سمير</v>
          </cell>
          <cell r="D3332" t="str">
            <v>امال</v>
          </cell>
          <cell r="E3332" t="str">
            <v>الأولى</v>
          </cell>
        </row>
        <row r="3333">
          <cell r="A3333">
            <v>527862</v>
          </cell>
          <cell r="B3333" t="str">
            <v>وفيقه شحاده</v>
          </cell>
          <cell r="C3333" t="str">
            <v>شحاده</v>
          </cell>
          <cell r="D3333" t="str">
            <v>عليا</v>
          </cell>
          <cell r="E3333" t="str">
            <v>الاولى</v>
          </cell>
        </row>
        <row r="3334">
          <cell r="A3334">
            <v>527863</v>
          </cell>
          <cell r="B3334" t="str">
            <v>ولاء الجاسم</v>
          </cell>
          <cell r="C3334" t="str">
            <v>جمعه</v>
          </cell>
          <cell r="D3334" t="str">
            <v>عواش</v>
          </cell>
          <cell r="E3334" t="str">
            <v>الأولى</v>
          </cell>
        </row>
        <row r="3335">
          <cell r="A3335">
            <v>527864</v>
          </cell>
          <cell r="B3335" t="str">
            <v>ولاء سالم</v>
          </cell>
          <cell r="C3335" t="str">
            <v>مروان</v>
          </cell>
          <cell r="D3335" t="str">
            <v>ربيعه</v>
          </cell>
          <cell r="E3335" t="str">
            <v>الاولى</v>
          </cell>
        </row>
        <row r="3336">
          <cell r="A3336">
            <v>527865</v>
          </cell>
          <cell r="B3336" t="str">
            <v>ولاء علوش</v>
          </cell>
          <cell r="C3336" t="str">
            <v>خضر</v>
          </cell>
          <cell r="D3336" t="str">
            <v>روسيا</v>
          </cell>
          <cell r="E3336" t="str">
            <v>الأولى</v>
          </cell>
        </row>
        <row r="3337">
          <cell r="A3337">
            <v>527866</v>
          </cell>
          <cell r="B3337" t="str">
            <v>ولاء مسلماني</v>
          </cell>
          <cell r="C3337" t="str">
            <v>عدنان</v>
          </cell>
          <cell r="D3337" t="str">
            <v>اميره</v>
          </cell>
          <cell r="E3337" t="str">
            <v>الاولى</v>
          </cell>
        </row>
        <row r="3338">
          <cell r="A3338">
            <v>527867</v>
          </cell>
          <cell r="B3338" t="str">
            <v>يارا الساطي</v>
          </cell>
          <cell r="C3338" t="str">
            <v>وهيب</v>
          </cell>
          <cell r="D3338" t="str">
            <v>تغريد</v>
          </cell>
          <cell r="E3338" t="str">
            <v>الأولى</v>
          </cell>
        </row>
        <row r="3339">
          <cell r="A3339">
            <v>527868</v>
          </cell>
          <cell r="B3339" t="str">
            <v>يمنى تقي</v>
          </cell>
          <cell r="C3339" t="str">
            <v>باسم</v>
          </cell>
          <cell r="D3339" t="str">
            <v>سميره</v>
          </cell>
          <cell r="E3339" t="str">
            <v>الاولى</v>
          </cell>
        </row>
        <row r="3340">
          <cell r="A3340">
            <v>527878</v>
          </cell>
          <cell r="B3340" t="str">
            <v>يارا عقاد</v>
          </cell>
          <cell r="C3340" t="str">
            <v>رضوان</v>
          </cell>
          <cell r="D3340" t="str">
            <v>منال</v>
          </cell>
          <cell r="E3340" t="str">
            <v>الأولى</v>
          </cell>
        </row>
        <row r="3341">
          <cell r="A3341">
            <v>527879</v>
          </cell>
          <cell r="B3341" t="str">
            <v>شاديه الاباظه</v>
          </cell>
          <cell r="C3341" t="str">
            <v>فؤاد</v>
          </cell>
          <cell r="D3341" t="str">
            <v>أميره</v>
          </cell>
          <cell r="E3341" t="str">
            <v>الاولى</v>
          </cell>
        </row>
        <row r="3342">
          <cell r="A3342">
            <v>527880</v>
          </cell>
          <cell r="B3342" t="str">
            <v>صبا صالحه</v>
          </cell>
          <cell r="C3342" t="str">
            <v>حسن</v>
          </cell>
          <cell r="D3342" t="str">
            <v>كريمي</v>
          </cell>
          <cell r="E3342" t="str">
            <v>الأولى</v>
          </cell>
        </row>
        <row r="3343">
          <cell r="A3343">
            <v>527881</v>
          </cell>
          <cell r="B3343" t="str">
            <v>ريم النونو</v>
          </cell>
          <cell r="C3343" t="str">
            <v>بشار</v>
          </cell>
          <cell r="D3343" t="str">
            <v>عبير</v>
          </cell>
          <cell r="E3343" t="str">
            <v>الاولى</v>
          </cell>
        </row>
        <row r="3344">
          <cell r="A3344">
            <v>513805</v>
          </cell>
          <cell r="B3344" t="str">
            <v>فرح المنجد</v>
          </cell>
          <cell r="C3344" t="str">
            <v>محمد خليل</v>
          </cell>
          <cell r="D3344" t="str">
            <v>نازك</v>
          </cell>
          <cell r="E3344" t="str">
            <v>الرابعة</v>
          </cell>
          <cell r="J3344" t="str">
            <v>مستنفذ</v>
          </cell>
        </row>
        <row r="3345">
          <cell r="A3345">
            <v>521083</v>
          </cell>
          <cell r="B3345" t="str">
            <v xml:space="preserve">ميساء الجاهوش </v>
          </cell>
          <cell r="C3345" t="str">
            <v xml:space="preserve">محمد شعبان </v>
          </cell>
          <cell r="D3345" t="str">
            <v>عائشه</v>
          </cell>
          <cell r="E3345" t="str">
            <v>الثانية</v>
          </cell>
          <cell r="J3345" t="str">
            <v>مستنفذ</v>
          </cell>
        </row>
        <row r="3346">
          <cell r="A3346">
            <v>519433</v>
          </cell>
          <cell r="B3346" t="str">
            <v>نوار سعدي</v>
          </cell>
          <cell r="C3346" t="str">
            <v>عبد الرحمن</v>
          </cell>
          <cell r="D3346" t="str">
            <v>رنا</v>
          </cell>
          <cell r="E3346" t="str">
            <v>الثانية</v>
          </cell>
          <cell r="J3346" t="str">
            <v>مستنفذ</v>
          </cell>
        </row>
        <row r="3347">
          <cell r="A3347">
            <v>522693</v>
          </cell>
          <cell r="B3347" t="str">
            <v>نور الدسوقي</v>
          </cell>
          <cell r="C3347" t="str">
            <v>وليد</v>
          </cell>
          <cell r="D3347" t="str">
            <v>هناء</v>
          </cell>
          <cell r="E3347" t="str">
            <v>الأولى</v>
          </cell>
          <cell r="J3347" t="str">
            <v>مستنفذ</v>
          </cell>
        </row>
        <row r="3348">
          <cell r="A3348">
            <v>525810</v>
          </cell>
          <cell r="B3348" t="str">
            <v>حاجه حمد</v>
          </cell>
          <cell r="C3348" t="str">
            <v>محمد</v>
          </cell>
          <cell r="E3348" t="str">
            <v>الثانية</v>
          </cell>
          <cell r="J3348" t="str">
            <v>مستنفذ</v>
          </cell>
        </row>
        <row r="3349">
          <cell r="A3349">
            <v>519790</v>
          </cell>
          <cell r="B3349" t="str">
            <v xml:space="preserve">اسراء بكار </v>
          </cell>
          <cell r="C3349" t="str">
            <v xml:space="preserve">فايز </v>
          </cell>
          <cell r="D3349" t="str">
            <v>فايزة</v>
          </cell>
          <cell r="E3349" t="str">
            <v>الأولى</v>
          </cell>
          <cell r="J3349" t="str">
            <v>مستنفذ</v>
          </cell>
        </row>
        <row r="3350">
          <cell r="A3350">
            <v>518125</v>
          </cell>
          <cell r="B3350" t="str">
            <v>بشرى الخضراوي</v>
          </cell>
          <cell r="C3350" t="str">
            <v>محمود</v>
          </cell>
          <cell r="D3350" t="str">
            <v>هنادي</v>
          </cell>
          <cell r="E3350" t="str">
            <v>الرابعة</v>
          </cell>
          <cell r="J3350" t="str">
            <v>مستنفذ</v>
          </cell>
        </row>
        <row r="3351">
          <cell r="A3351">
            <v>515387</v>
          </cell>
          <cell r="B3351" t="str">
            <v>ريم الخليل</v>
          </cell>
          <cell r="C3351" t="str">
            <v>علي</v>
          </cell>
          <cell r="D3351" t="str">
            <v>علياء</v>
          </cell>
          <cell r="E3351" t="str">
            <v>الثالثة</v>
          </cell>
          <cell r="J3351" t="str">
            <v>مستنفذ</v>
          </cell>
        </row>
        <row r="3352">
          <cell r="A3352">
            <v>519268</v>
          </cell>
          <cell r="B3352" t="str">
            <v xml:space="preserve">مها عطيه </v>
          </cell>
          <cell r="C3352" t="str">
            <v>محمد عدنان</v>
          </cell>
          <cell r="D3352" t="str">
            <v>دلال</v>
          </cell>
          <cell r="E3352" t="str">
            <v>الثالثة</v>
          </cell>
          <cell r="J3352" t="str">
            <v>مستنفذ</v>
          </cell>
        </row>
        <row r="3353">
          <cell r="A3353">
            <v>525151</v>
          </cell>
          <cell r="B3353" t="str">
            <v>فاطمة ناصر الدين</v>
          </cell>
          <cell r="C3353" t="str">
            <v>علي</v>
          </cell>
          <cell r="D3353" t="str">
            <v>فوزية</v>
          </cell>
          <cell r="E3353" t="str">
            <v>الثانية</v>
          </cell>
          <cell r="J3353" t="str">
            <v>مستنفذ</v>
          </cell>
        </row>
        <row r="3354">
          <cell r="A3354">
            <v>519841</v>
          </cell>
          <cell r="B3354" t="str">
            <v xml:space="preserve">الاء حمو </v>
          </cell>
          <cell r="C3354" t="str">
            <v xml:space="preserve">مصطفى </v>
          </cell>
          <cell r="D3354" t="str">
            <v>اسماء</v>
          </cell>
          <cell r="E3354" t="str">
            <v>الرابعة</v>
          </cell>
          <cell r="J3354" t="str">
            <v>مستنفذ</v>
          </cell>
        </row>
        <row r="3355">
          <cell r="A3355">
            <v>507887</v>
          </cell>
          <cell r="B3355" t="str">
            <v>لبنى حاكمة</v>
          </cell>
          <cell r="C3355" t="str">
            <v>رفيق</v>
          </cell>
          <cell r="D3355" t="str">
            <v>سحر</v>
          </cell>
          <cell r="E3355" t="str">
            <v>الرابعة</v>
          </cell>
          <cell r="J3355" t="str">
            <v>مستنفذ</v>
          </cell>
        </row>
        <row r="3356">
          <cell r="A3356">
            <v>506618</v>
          </cell>
          <cell r="B3356" t="str">
            <v>عائشة الزعبي</v>
          </cell>
          <cell r="C3356" t="str">
            <v>عبد الله</v>
          </cell>
          <cell r="D3356" t="str">
            <v>امنه</v>
          </cell>
          <cell r="E3356" t="str">
            <v>الرابعة</v>
          </cell>
          <cell r="J3356" t="str">
            <v>مستنفذ</v>
          </cell>
        </row>
        <row r="3357">
          <cell r="A3357">
            <v>519187</v>
          </cell>
          <cell r="B3357" t="str">
            <v xml:space="preserve">مروه رسلان </v>
          </cell>
          <cell r="C3357" t="str">
            <v xml:space="preserve">احسان </v>
          </cell>
          <cell r="D3357" t="str">
            <v>ميساء</v>
          </cell>
          <cell r="E3357" t="str">
            <v>الثانية</v>
          </cell>
          <cell r="J3357" t="str">
            <v>مستنفذ</v>
          </cell>
        </row>
        <row r="3358">
          <cell r="A3358">
            <v>524941</v>
          </cell>
          <cell r="B3358" t="str">
            <v>سماح رباح</v>
          </cell>
          <cell r="C3358" t="str">
            <v>عاطف</v>
          </cell>
          <cell r="D3358" t="str">
            <v>بديعة</v>
          </cell>
          <cell r="E3358" t="str">
            <v>الأولى</v>
          </cell>
          <cell r="J3358" t="str">
            <v>مستنفذ</v>
          </cell>
        </row>
        <row r="3359">
          <cell r="A3359">
            <v>517462</v>
          </cell>
          <cell r="B3359" t="str">
            <v>لينا علي آغا</v>
          </cell>
          <cell r="C3359" t="str">
            <v>محمد</v>
          </cell>
          <cell r="D3359" t="str">
            <v>ليلى</v>
          </cell>
          <cell r="E3359" t="str">
            <v>الثانية</v>
          </cell>
          <cell r="J3359" t="str">
            <v>مستنفذ</v>
          </cell>
        </row>
        <row r="3360">
          <cell r="A3360">
            <v>520698</v>
          </cell>
          <cell r="B3360" t="str">
            <v xml:space="preserve">عزيزة بكار </v>
          </cell>
          <cell r="C3360" t="str">
            <v>محمد</v>
          </cell>
          <cell r="D3360" t="str">
            <v>انعام</v>
          </cell>
          <cell r="E3360" t="str">
            <v>الرابعة</v>
          </cell>
          <cell r="J3360" t="str">
            <v>مستنفذ</v>
          </cell>
        </row>
        <row r="3361">
          <cell r="A3361">
            <v>521462</v>
          </cell>
          <cell r="B3361" t="str">
            <v>اسعاف شرف الدين</v>
          </cell>
          <cell r="C3361" t="str">
            <v>شبلي</v>
          </cell>
          <cell r="D3361" t="str">
            <v>نور الهدى</v>
          </cell>
          <cell r="E3361" t="str">
            <v>الثانية</v>
          </cell>
          <cell r="J3361" t="str">
            <v>مستنفذ</v>
          </cell>
        </row>
        <row r="3362">
          <cell r="A3362">
            <v>526299</v>
          </cell>
          <cell r="B3362" t="str">
            <v>هنادي الشعراني</v>
          </cell>
          <cell r="C3362" t="str">
            <v>فؤاد</v>
          </cell>
          <cell r="D3362" t="str">
            <v>نهى</v>
          </cell>
          <cell r="E3362" t="str">
            <v>الأولى</v>
          </cell>
          <cell r="J3362" t="str">
            <v>مستنفذ</v>
          </cell>
        </row>
        <row r="3363">
          <cell r="A3363">
            <v>511418</v>
          </cell>
          <cell r="B3363" t="str">
            <v>نجوى الفرحان</v>
          </cell>
          <cell r="C3363" t="str">
            <v>احمد</v>
          </cell>
          <cell r="D3363" t="str">
            <v>تركيه</v>
          </cell>
          <cell r="E3363" t="str">
            <v>الرابعة</v>
          </cell>
          <cell r="J3363" t="str">
            <v>مستنفذ</v>
          </cell>
        </row>
        <row r="3364">
          <cell r="A3364">
            <v>506262</v>
          </cell>
          <cell r="B3364" t="str">
            <v>سيفة خليل</v>
          </cell>
          <cell r="C3364" t="str">
            <v>محمد علي</v>
          </cell>
          <cell r="D3364" t="str">
            <v>سعيده</v>
          </cell>
          <cell r="E3364" t="str">
            <v>الرابعة</v>
          </cell>
          <cell r="J3364" t="str">
            <v>مستنفذ</v>
          </cell>
        </row>
        <row r="3365">
          <cell r="A3365">
            <v>520529</v>
          </cell>
          <cell r="B3365" t="str">
            <v xml:space="preserve">سلاف فروج </v>
          </cell>
          <cell r="C3365" t="str">
            <v xml:space="preserve">منصور  </v>
          </cell>
          <cell r="D3365" t="str">
            <v>زكيه</v>
          </cell>
          <cell r="E3365" t="str">
            <v>الثانية</v>
          </cell>
          <cell r="J3365" t="str">
            <v>مستنفذ</v>
          </cell>
        </row>
        <row r="3366">
          <cell r="A3366">
            <v>516218</v>
          </cell>
          <cell r="B3366" t="str">
            <v>سارة الطوطو</v>
          </cell>
          <cell r="E3366" t="str">
            <v>الثالثة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&#1575;&#1604;&#1601;&#1589;&#1604;%20&#1575;&#1604;&#1575;&#1608;&#1604;%202024-2025\Hp\Desktop\&#1575;&#1582;&#1585;%20&#1578;&#1593;&#1583;&#1610;&#1604;%202024%20&#1601;1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" sqref="B1:U1"/>
    </sheetView>
  </sheetViews>
  <sheetFormatPr defaultColWidth="9" defaultRowHeight="16.8" x14ac:dyDescent="0.5"/>
  <cols>
    <col min="1" max="1" width="2.3984375" style="86" customWidth="1"/>
    <col min="2" max="2" width="4.3984375" style="86" customWidth="1"/>
    <col min="3" max="6" width="9" style="86"/>
    <col min="7" max="7" width="1.3984375" style="86" customWidth="1"/>
    <col min="8" max="8" width="12.3984375" style="86" customWidth="1"/>
    <col min="9" max="9" width="16.8984375" style="86" customWidth="1"/>
    <col min="10" max="10" width="5" style="86" customWidth="1"/>
    <col min="11" max="11" width="9" style="86"/>
    <col min="12" max="12" width="2.3984375" style="86" customWidth="1"/>
    <col min="13" max="14" width="9" style="86"/>
    <col min="15" max="15" width="3.3984375" style="86" customWidth="1"/>
    <col min="16" max="17" width="9" style="86"/>
    <col min="18" max="18" width="4.3984375" style="86" customWidth="1"/>
    <col min="19" max="19" width="2" style="86" customWidth="1"/>
    <col min="20" max="20" width="8.8984375" style="86" customWidth="1"/>
    <col min="21" max="21" width="15.3984375" style="86" customWidth="1"/>
    <col min="22" max="16384" width="9" style="86"/>
  </cols>
  <sheetData>
    <row r="1" spans="1:22" ht="27" thickBot="1" x14ac:dyDescent="0.75">
      <c r="B1" s="360" t="s">
        <v>175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</row>
    <row r="2" spans="1:22" ht="19.5" customHeight="1" thickBot="1" x14ac:dyDescent="0.7">
      <c r="B2" s="361" t="s">
        <v>109</v>
      </c>
      <c r="C2" s="361"/>
      <c r="D2" s="361"/>
      <c r="E2" s="361"/>
      <c r="F2" s="361"/>
      <c r="G2" s="361"/>
      <c r="H2" s="361"/>
      <c r="I2" s="361"/>
      <c r="J2" s="87"/>
      <c r="K2" s="362" t="s">
        <v>158</v>
      </c>
      <c r="L2" s="363"/>
      <c r="M2" s="363"/>
      <c r="N2" s="363"/>
      <c r="O2" s="363"/>
      <c r="P2" s="363"/>
      <c r="Q2" s="363"/>
      <c r="R2" s="363"/>
      <c r="S2" s="363"/>
      <c r="T2" s="366" t="s">
        <v>174</v>
      </c>
      <c r="U2" s="367"/>
    </row>
    <row r="3" spans="1:22" ht="22.5" customHeight="1" thickBot="1" x14ac:dyDescent="0.7">
      <c r="A3" s="88">
        <v>1</v>
      </c>
      <c r="B3" s="370" t="s">
        <v>166</v>
      </c>
      <c r="C3" s="371"/>
      <c r="D3" s="371"/>
      <c r="E3" s="371"/>
      <c r="F3" s="371"/>
      <c r="G3" s="371"/>
      <c r="H3" s="371"/>
      <c r="I3" s="372"/>
      <c r="K3" s="364"/>
      <c r="L3" s="365"/>
      <c r="M3" s="365"/>
      <c r="N3" s="365"/>
      <c r="O3" s="365"/>
      <c r="P3" s="365"/>
      <c r="Q3" s="365"/>
      <c r="R3" s="365"/>
      <c r="S3" s="365"/>
      <c r="T3" s="368"/>
      <c r="U3" s="369"/>
    </row>
    <row r="4" spans="1:22" ht="22.5" customHeight="1" thickBot="1" x14ac:dyDescent="0.7">
      <c r="A4" s="88">
        <v>2</v>
      </c>
      <c r="B4" s="357" t="s">
        <v>172</v>
      </c>
      <c r="C4" s="358"/>
      <c r="D4" s="358"/>
      <c r="E4" s="358"/>
      <c r="F4" s="358"/>
      <c r="G4" s="358"/>
      <c r="H4" s="358"/>
      <c r="I4" s="359"/>
      <c r="K4" s="311" t="s">
        <v>15</v>
      </c>
      <c r="L4" s="312"/>
      <c r="M4" s="312"/>
      <c r="N4" s="312"/>
      <c r="O4" s="312"/>
      <c r="P4" s="312"/>
      <c r="Q4" s="312"/>
      <c r="R4" s="312"/>
      <c r="S4" s="313"/>
      <c r="T4" s="350">
        <v>1</v>
      </c>
      <c r="U4" s="351"/>
    </row>
    <row r="5" spans="1:22" ht="22.5" customHeight="1" thickBot="1" x14ac:dyDescent="0.7">
      <c r="A5" s="88"/>
      <c r="B5" s="307" t="s">
        <v>167</v>
      </c>
      <c r="C5" s="308"/>
      <c r="D5" s="308"/>
      <c r="E5" s="308"/>
      <c r="F5" s="308"/>
      <c r="G5" s="308"/>
      <c r="H5" s="308"/>
      <c r="I5" s="91"/>
      <c r="K5" s="348" t="s">
        <v>159</v>
      </c>
      <c r="L5" s="349"/>
      <c r="M5" s="349"/>
      <c r="N5" s="349"/>
      <c r="O5" s="349"/>
      <c r="P5" s="349"/>
      <c r="Q5" s="349"/>
      <c r="R5" s="349"/>
      <c r="S5" s="349"/>
      <c r="T5" s="350">
        <v>1</v>
      </c>
      <c r="U5" s="351"/>
    </row>
    <row r="6" spans="1:22" ht="42.75" customHeight="1" thickBot="1" x14ac:dyDescent="0.7">
      <c r="A6" s="88" t="s">
        <v>168</v>
      </c>
      <c r="B6" s="332" t="s">
        <v>169</v>
      </c>
      <c r="C6" s="333"/>
      <c r="D6" s="333"/>
      <c r="E6" s="333"/>
      <c r="F6" s="333"/>
      <c r="G6" s="333"/>
      <c r="H6" s="333"/>
      <c r="I6" s="334"/>
      <c r="K6" s="352" t="s">
        <v>221</v>
      </c>
      <c r="L6" s="353"/>
      <c r="M6" s="353"/>
      <c r="N6" s="353"/>
      <c r="O6" s="353"/>
      <c r="P6" s="353"/>
      <c r="Q6" s="353"/>
      <c r="R6" s="353"/>
      <c r="S6" s="354"/>
      <c r="T6" s="355" t="s">
        <v>164</v>
      </c>
      <c r="U6" s="356"/>
    </row>
    <row r="7" spans="1:22" ht="22.5" customHeight="1" thickBot="1" x14ac:dyDescent="0.7">
      <c r="A7" s="88">
        <v>2</v>
      </c>
      <c r="B7" s="332" t="s">
        <v>170</v>
      </c>
      <c r="C7" s="333"/>
      <c r="D7" s="333"/>
      <c r="E7" s="333"/>
      <c r="F7" s="333"/>
      <c r="G7" s="333"/>
      <c r="H7" s="333"/>
      <c r="I7" s="334"/>
      <c r="K7" s="335" t="s">
        <v>160</v>
      </c>
      <c r="L7" s="336"/>
      <c r="M7" s="336"/>
      <c r="N7" s="336"/>
      <c r="O7" s="336"/>
      <c r="P7" s="336"/>
      <c r="Q7" s="336"/>
      <c r="R7" s="336"/>
      <c r="S7" s="337"/>
      <c r="T7" s="338">
        <v>0.5</v>
      </c>
      <c r="U7" s="339"/>
      <c r="V7" s="89"/>
    </row>
    <row r="8" spans="1:22" ht="22.5" customHeight="1" thickBot="1" x14ac:dyDescent="0.7">
      <c r="A8" s="88"/>
      <c r="B8" s="332" t="s">
        <v>171</v>
      </c>
      <c r="C8" s="333"/>
      <c r="D8" s="333"/>
      <c r="E8" s="333"/>
      <c r="F8" s="333"/>
      <c r="G8" s="333"/>
      <c r="H8" s="333"/>
      <c r="I8" s="334"/>
      <c r="J8" s="89"/>
      <c r="K8" s="340" t="s">
        <v>161</v>
      </c>
      <c r="L8" s="341"/>
      <c r="M8" s="341"/>
      <c r="N8" s="341"/>
      <c r="O8" s="341"/>
      <c r="P8" s="341"/>
      <c r="Q8" s="341"/>
      <c r="R8" s="341"/>
      <c r="S8" s="341"/>
      <c r="T8" s="342">
        <v>0.2</v>
      </c>
      <c r="U8" s="343"/>
    </row>
    <row r="9" spans="1:22" ht="22.5" customHeight="1" thickBot="1" x14ac:dyDescent="0.7">
      <c r="A9" s="88"/>
      <c r="B9" s="345"/>
      <c r="C9" s="346"/>
      <c r="D9" s="346"/>
      <c r="E9" s="346"/>
      <c r="F9" s="346"/>
      <c r="G9" s="346"/>
      <c r="H9" s="346"/>
      <c r="I9" s="347"/>
      <c r="J9" s="90"/>
      <c r="K9" s="340"/>
      <c r="L9" s="341"/>
      <c r="M9" s="341"/>
      <c r="N9" s="341"/>
      <c r="O9" s="341"/>
      <c r="P9" s="341"/>
      <c r="Q9" s="341"/>
      <c r="R9" s="341"/>
      <c r="S9" s="341"/>
      <c r="T9" s="344"/>
      <c r="U9" s="343"/>
    </row>
    <row r="10" spans="1:22" ht="22.5" customHeight="1" thickBot="1" x14ac:dyDescent="0.75">
      <c r="A10" s="88">
        <v>3</v>
      </c>
      <c r="B10" s="307" t="s">
        <v>111</v>
      </c>
      <c r="C10" s="308"/>
      <c r="D10" s="308"/>
      <c r="E10" s="308"/>
      <c r="F10" s="308"/>
      <c r="G10" s="308"/>
      <c r="H10" s="309" t="s">
        <v>110</v>
      </c>
      <c r="I10" s="310"/>
      <c r="K10" s="311" t="s">
        <v>162</v>
      </c>
      <c r="L10" s="312"/>
      <c r="M10" s="312"/>
      <c r="N10" s="312"/>
      <c r="O10" s="312"/>
      <c r="P10" s="312"/>
      <c r="Q10" s="312"/>
      <c r="R10" s="312"/>
      <c r="S10" s="313"/>
      <c r="T10" s="314">
        <v>0.2</v>
      </c>
      <c r="U10" s="315"/>
    </row>
    <row r="11" spans="1:22" ht="43.5" customHeight="1" x14ac:dyDescent="0.65">
      <c r="A11" s="88">
        <v>4</v>
      </c>
      <c r="B11" s="316" t="s">
        <v>5586</v>
      </c>
      <c r="C11" s="317"/>
      <c r="D11" s="317"/>
      <c r="E11" s="317"/>
      <c r="F11" s="317"/>
      <c r="G11" s="317"/>
      <c r="H11" s="317"/>
      <c r="I11" s="318"/>
      <c r="K11" s="322" t="s">
        <v>220</v>
      </c>
      <c r="L11" s="323"/>
      <c r="M11" s="323"/>
      <c r="N11" s="323"/>
      <c r="O11" s="323"/>
      <c r="P11" s="323"/>
      <c r="Q11" s="323"/>
      <c r="R11" s="323"/>
      <c r="S11" s="324"/>
      <c r="T11" s="325" t="s">
        <v>165</v>
      </c>
      <c r="U11" s="326"/>
    </row>
    <row r="12" spans="1:22" ht="22.5" customHeight="1" thickBot="1" x14ac:dyDescent="0.7">
      <c r="A12" s="88"/>
      <c r="B12" s="319"/>
      <c r="C12" s="320"/>
      <c r="D12" s="320"/>
      <c r="E12" s="320"/>
      <c r="F12" s="320"/>
      <c r="G12" s="320"/>
      <c r="H12" s="320"/>
      <c r="I12" s="321"/>
      <c r="K12" s="327" t="s">
        <v>163</v>
      </c>
      <c r="L12" s="328"/>
      <c r="M12" s="328"/>
      <c r="N12" s="328"/>
      <c r="O12" s="328"/>
      <c r="P12" s="328"/>
      <c r="Q12" s="328"/>
      <c r="R12" s="328"/>
      <c r="S12" s="329"/>
      <c r="T12" s="330">
        <v>0.5</v>
      </c>
      <c r="U12" s="331"/>
    </row>
    <row r="13" spans="1:22" ht="22.5" customHeight="1" thickBot="1" x14ac:dyDescent="0.7">
      <c r="A13" s="88">
        <v>5</v>
      </c>
      <c r="B13" s="297" t="s">
        <v>173</v>
      </c>
      <c r="C13" s="298"/>
      <c r="D13" s="298"/>
      <c r="E13" s="298"/>
      <c r="F13" s="298"/>
      <c r="G13" s="298"/>
      <c r="H13" s="298"/>
      <c r="I13" s="299"/>
      <c r="K13" s="300" t="s">
        <v>176</v>
      </c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1:22" ht="22.5" customHeight="1" x14ac:dyDescent="0.65">
      <c r="A14" s="88"/>
      <c r="B14" s="302" t="s">
        <v>5751</v>
      </c>
      <c r="C14" s="302"/>
      <c r="D14" s="302"/>
      <c r="E14" s="302"/>
      <c r="F14" s="302"/>
      <c r="G14" s="302"/>
      <c r="H14" s="302"/>
      <c r="I14" s="302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</row>
    <row r="15" spans="1:22" ht="3.75" customHeight="1" x14ac:dyDescent="0.65">
      <c r="A15" s="88"/>
      <c r="B15" s="303"/>
      <c r="C15" s="303"/>
      <c r="D15" s="303"/>
      <c r="E15" s="303"/>
      <c r="F15" s="303"/>
      <c r="G15" s="303"/>
      <c r="H15" s="303"/>
      <c r="I15" s="303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</row>
    <row r="16" spans="1:22" ht="26.25" customHeight="1" x14ac:dyDescent="0.65">
      <c r="A16" s="88">
        <v>5</v>
      </c>
      <c r="B16" s="303"/>
      <c r="C16" s="303"/>
      <c r="D16" s="303"/>
      <c r="E16" s="303"/>
      <c r="F16" s="303"/>
      <c r="G16" s="303"/>
      <c r="H16" s="303"/>
      <c r="I16" s="303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</row>
    <row r="17" spans="2:21" ht="19.5" customHeight="1" x14ac:dyDescent="0.5">
      <c r="B17" s="303"/>
      <c r="C17" s="303"/>
      <c r="D17" s="303"/>
      <c r="E17" s="303"/>
      <c r="F17" s="303"/>
      <c r="G17" s="303"/>
      <c r="H17" s="303"/>
      <c r="I17" s="303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</row>
    <row r="18" spans="2:21" ht="19.5" customHeight="1" x14ac:dyDescent="0.65">
      <c r="B18" s="303"/>
      <c r="C18" s="303"/>
      <c r="D18" s="303"/>
      <c r="E18" s="303"/>
      <c r="F18" s="303"/>
      <c r="G18" s="303"/>
      <c r="H18" s="303"/>
      <c r="I18" s="303"/>
      <c r="K18" s="92"/>
      <c r="M18" s="305"/>
      <c r="N18" s="305"/>
      <c r="O18" s="305"/>
      <c r="P18" s="93"/>
      <c r="Q18" s="306"/>
      <c r="R18" s="306"/>
      <c r="S18" s="92"/>
      <c r="T18" s="92"/>
      <c r="U18" s="92"/>
    </row>
    <row r="19" spans="2:21" ht="21.75" customHeight="1" thickBot="1" x14ac:dyDescent="0.55000000000000004">
      <c r="B19" s="304"/>
      <c r="C19" s="304"/>
      <c r="D19" s="304"/>
      <c r="E19" s="304"/>
      <c r="F19" s="304"/>
      <c r="G19" s="304"/>
      <c r="H19" s="304"/>
      <c r="I19" s="304"/>
    </row>
    <row r="20" spans="2:21" ht="3.75" customHeight="1" thickBot="1" x14ac:dyDescent="0.55000000000000004"/>
    <row r="21" spans="2:21" ht="35.25" customHeight="1" x14ac:dyDescent="0.5">
      <c r="B21" s="288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90"/>
    </row>
    <row r="22" spans="2:21" ht="14.25" customHeight="1" x14ac:dyDescent="0.5">
      <c r="B22" s="291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3"/>
    </row>
    <row r="23" spans="2:21" ht="15" customHeight="1" thickBot="1" x14ac:dyDescent="0.55000000000000004"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6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4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1" width="13.8984375" style="226" bestFit="1" customWidth="1"/>
    <col min="2" max="2" width="22.3984375" style="226" customWidth="1"/>
    <col min="3" max="3" width="18.8984375" style="226" customWidth="1"/>
    <col min="4" max="4" width="26" style="226" customWidth="1"/>
    <col min="5" max="5" width="20.3984375" style="226" customWidth="1"/>
    <col min="6" max="6" width="20" style="226" customWidth="1"/>
    <col min="7" max="7" width="11.3984375" style="226" customWidth="1"/>
    <col min="8" max="8" width="60.3984375" style="226" customWidth="1"/>
    <col min="9" max="9" width="3" style="226" hidden="1" customWidth="1"/>
    <col min="10" max="10" width="13.3984375" style="226" hidden="1" customWidth="1"/>
    <col min="11" max="11" width="11" style="226" hidden="1" customWidth="1"/>
    <col min="12" max="12" width="3.3984375" style="226" hidden="1" customWidth="1"/>
    <col min="13" max="13" width="8.3984375" style="226" hidden="1" customWidth="1"/>
    <col min="14" max="14" width="20" style="227" hidden="1" customWidth="1"/>
    <col min="15" max="15" width="3" style="227" hidden="1" customWidth="1"/>
    <col min="16" max="16" width="13.3984375" style="226" hidden="1" customWidth="1"/>
    <col min="17" max="18" width="9" style="226" hidden="1" customWidth="1"/>
    <col min="19" max="19" width="3" style="226" hidden="1" customWidth="1"/>
    <col min="20" max="20" width="8.3984375" style="226" hidden="1" customWidth="1"/>
    <col min="21" max="21" width="1.59765625" style="226" hidden="1" customWidth="1"/>
    <col min="22" max="22" width="3.3984375" style="226" hidden="1" customWidth="1"/>
    <col min="23" max="23" width="3" style="226" hidden="1" customWidth="1"/>
    <col min="24" max="24" width="9.3984375" style="226" bestFit="1" customWidth="1"/>
    <col min="25" max="26" width="9" style="226" hidden="1" customWidth="1"/>
    <col min="27" max="27" width="3" style="226" bestFit="1" customWidth="1"/>
    <col min="28" max="28" width="5" style="226" bestFit="1" customWidth="1"/>
    <col min="29" max="29" width="0" style="226" hidden="1" customWidth="1"/>
    <col min="30" max="16384" width="9" style="226"/>
  </cols>
  <sheetData>
    <row r="1" spans="1:28" ht="25.95" customHeight="1" x14ac:dyDescent="0.3">
      <c r="A1" s="374" t="s">
        <v>655</v>
      </c>
      <c r="B1" s="374"/>
      <c r="C1" s="270"/>
      <c r="D1" s="225" t="e">
        <f>VLOOKUP(C1,ورقة2!A3:B4522,2,0)</f>
        <v>#N/A</v>
      </c>
      <c r="F1" s="238" t="e">
        <f>IF(VLOOKUP(C1,ورقة2!A3:AC4522,29,0)="","",VLOOKUP(C1,ورقة2!A3:AC4522,29,0))</f>
        <v>#N/A</v>
      </c>
    </row>
    <row r="2" spans="1:28" ht="23.4" customHeight="1" x14ac:dyDescent="0.25">
      <c r="A2" s="599" t="e">
        <f>F1</f>
        <v>#N/A</v>
      </c>
      <c r="B2" s="599"/>
      <c r="C2" s="599"/>
      <c r="D2" s="599"/>
      <c r="E2" s="599"/>
      <c r="F2" s="599"/>
    </row>
    <row r="3" spans="1:28" x14ac:dyDescent="0.25">
      <c r="A3" s="599"/>
      <c r="B3" s="599"/>
      <c r="C3" s="599"/>
      <c r="D3" s="599"/>
      <c r="E3" s="599"/>
      <c r="F3" s="599"/>
      <c r="J3" s="226" t="s">
        <v>10</v>
      </c>
      <c r="L3" s="373" t="s">
        <v>156</v>
      </c>
      <c r="M3" s="373"/>
      <c r="N3" s="226"/>
      <c r="O3" s="373"/>
      <c r="P3" s="373"/>
      <c r="S3" s="373" t="s">
        <v>656</v>
      </c>
      <c r="T3" s="373"/>
      <c r="U3" s="373" t="s">
        <v>11</v>
      </c>
      <c r="V3" s="373"/>
      <c r="AA3" s="227"/>
    </row>
    <row r="4" spans="1:28" ht="23.25" customHeight="1" x14ac:dyDescent="0.25">
      <c r="A4" s="373" t="s">
        <v>4990</v>
      </c>
      <c r="B4" s="373"/>
      <c r="C4" s="373"/>
      <c r="D4" s="373"/>
      <c r="E4" s="373"/>
      <c r="F4" s="373"/>
      <c r="I4" s="226">
        <v>1</v>
      </c>
      <c r="J4" s="226" t="s">
        <v>658</v>
      </c>
      <c r="L4" s="228" t="s">
        <v>657</v>
      </c>
      <c r="M4" s="226" t="s">
        <v>136</v>
      </c>
      <c r="N4" s="226"/>
      <c r="S4" s="227" t="s">
        <v>657</v>
      </c>
      <c r="T4" s="226" t="s">
        <v>137</v>
      </c>
      <c r="U4" s="226">
        <v>1</v>
      </c>
      <c r="V4" s="226" t="s">
        <v>115</v>
      </c>
      <c r="W4" s="227"/>
      <c r="AA4" s="227"/>
    </row>
    <row r="5" spans="1:28" s="232" customFormat="1" ht="33.75" customHeight="1" x14ac:dyDescent="0.25">
      <c r="A5" s="229" t="s">
        <v>54</v>
      </c>
      <c r="B5" s="230" t="s">
        <v>662</v>
      </c>
      <c r="C5" s="229" t="s">
        <v>133</v>
      </c>
      <c r="D5" s="231" t="s">
        <v>663</v>
      </c>
      <c r="E5" s="231" t="s">
        <v>59</v>
      </c>
      <c r="F5" s="230" t="s">
        <v>58</v>
      </c>
      <c r="G5" s="230" t="s">
        <v>114</v>
      </c>
      <c r="I5" s="226">
        <v>2</v>
      </c>
      <c r="J5" s="226" t="s">
        <v>660</v>
      </c>
      <c r="L5" s="228" t="s">
        <v>659</v>
      </c>
      <c r="M5" s="226" t="s">
        <v>144</v>
      </c>
      <c r="N5" s="226"/>
      <c r="O5" s="227"/>
      <c r="P5" s="226"/>
      <c r="Q5" s="226"/>
      <c r="R5" s="226"/>
      <c r="S5" s="227" t="s">
        <v>659</v>
      </c>
      <c r="T5" s="226" t="s">
        <v>139</v>
      </c>
      <c r="U5" s="226">
        <v>2</v>
      </c>
      <c r="V5" s="226" t="s">
        <v>116</v>
      </c>
      <c r="W5" s="227"/>
      <c r="X5" s="226"/>
      <c r="Y5" s="226"/>
      <c r="AA5" s="227"/>
      <c r="AB5" s="226"/>
    </row>
    <row r="6" spans="1:28" ht="34.200000000000003" customHeight="1" x14ac:dyDescent="0.25">
      <c r="A6" s="217"/>
      <c r="B6" s="218"/>
      <c r="C6" s="218"/>
      <c r="D6" s="217"/>
      <c r="E6" s="217"/>
      <c r="F6" s="218"/>
      <c r="G6" s="218"/>
      <c r="I6" s="226">
        <v>3</v>
      </c>
      <c r="J6" s="226" t="s">
        <v>706</v>
      </c>
      <c r="L6" s="228" t="s">
        <v>661</v>
      </c>
      <c r="M6" s="226" t="s">
        <v>138</v>
      </c>
      <c r="N6" s="226"/>
      <c r="S6" s="227" t="s">
        <v>664</v>
      </c>
      <c r="T6" s="226" t="s">
        <v>177</v>
      </c>
      <c r="W6" s="227"/>
      <c r="AA6" s="227"/>
    </row>
    <row r="7" spans="1:28" ht="33.75" customHeight="1" x14ac:dyDescent="0.25">
      <c r="A7" s="233" t="s">
        <v>51</v>
      </c>
      <c r="B7" s="229" t="s">
        <v>52</v>
      </c>
      <c r="C7" s="279" t="s">
        <v>140</v>
      </c>
      <c r="D7" s="279" t="s">
        <v>141</v>
      </c>
      <c r="E7" s="279" t="s">
        <v>142</v>
      </c>
      <c r="F7" s="279" t="s">
        <v>143</v>
      </c>
      <c r="I7" s="226">
        <v>4</v>
      </c>
      <c r="J7" s="226" t="s">
        <v>666</v>
      </c>
      <c r="L7" s="228" t="s">
        <v>665</v>
      </c>
      <c r="M7" s="226" t="s">
        <v>145</v>
      </c>
      <c r="N7" s="226"/>
      <c r="S7" s="227"/>
      <c r="T7" s="226" t="s">
        <v>705</v>
      </c>
      <c r="W7" s="227"/>
      <c r="AA7" s="227"/>
    </row>
    <row r="8" spans="1:28" ht="23.25" customHeight="1" x14ac:dyDescent="0.25">
      <c r="A8" s="234" t="e">
        <f>IF(A9&lt;&gt;"",A9,VLOOKUP(C1,ورقة2!$A$3:$AC$4522,3,0))</f>
        <v>#N/A</v>
      </c>
      <c r="B8" s="234" t="e">
        <f>IF(B9&lt;&gt;"",B9,VLOOKUP($C$1,ورقة2!$A$3:$AC$4522,4,0))</f>
        <v>#N/A</v>
      </c>
      <c r="C8" s="280" t="e">
        <f>UPPER(IF(C9&lt;&gt;"",C9,VLOOKUP($C$1,ورقة2!A3:AE4523,18,0)))</f>
        <v>#N/A</v>
      </c>
      <c r="D8" s="280" t="e">
        <f>UPPER(IF(D9&lt;&gt;"",D9,VLOOKUP($C$1,ورقة2!A3:AE4523,19,0)))</f>
        <v>#N/A</v>
      </c>
      <c r="E8" s="280" t="e">
        <f>UPPER(IF(E9&lt;&gt;"",E9,VLOOKUP($C$1,ورقة2!A3:AE4523,20,0)))</f>
        <v>#N/A</v>
      </c>
      <c r="F8" s="281" t="e">
        <f>UPPER(IF(F9&lt;&gt;"",F9,VLOOKUP($C$1,ورقة2!A3:AE4523,21,0)))</f>
        <v>#N/A</v>
      </c>
      <c r="G8" s="232"/>
      <c r="I8" s="226">
        <v>5</v>
      </c>
      <c r="J8" s="226" t="s">
        <v>668</v>
      </c>
      <c r="L8" s="228" t="s">
        <v>667</v>
      </c>
      <c r="M8" s="226" t="s">
        <v>146</v>
      </c>
      <c r="N8" s="226"/>
      <c r="S8" s="227"/>
      <c r="W8" s="227"/>
      <c r="AA8" s="227"/>
    </row>
    <row r="9" spans="1:28" ht="33.75" customHeight="1" x14ac:dyDescent="0.25">
      <c r="A9" s="219"/>
      <c r="B9" s="218"/>
      <c r="C9" s="218"/>
      <c r="D9" s="218"/>
      <c r="E9" s="218"/>
      <c r="F9" s="218"/>
      <c r="H9" s="239" t="s">
        <v>4991</v>
      </c>
      <c r="I9" s="226">
        <v>6</v>
      </c>
      <c r="J9" s="226" t="s">
        <v>669</v>
      </c>
      <c r="L9" s="228" t="s">
        <v>664</v>
      </c>
      <c r="M9" s="226" t="s">
        <v>147</v>
      </c>
      <c r="N9" s="226"/>
      <c r="W9" s="227"/>
      <c r="AA9" s="227"/>
    </row>
    <row r="10" spans="1:28" ht="23.25" customHeight="1" x14ac:dyDescent="0.25">
      <c r="A10" s="229" t="s">
        <v>53</v>
      </c>
      <c r="B10" s="229" t="s">
        <v>6</v>
      </c>
      <c r="C10" s="229"/>
      <c r="D10" s="235" t="s">
        <v>11</v>
      </c>
      <c r="E10" s="229" t="s">
        <v>55</v>
      </c>
      <c r="F10" s="229" t="s">
        <v>56</v>
      </c>
      <c r="G10" s="229" t="s">
        <v>57</v>
      </c>
      <c r="I10" s="226">
        <v>7</v>
      </c>
      <c r="J10" s="226" t="s">
        <v>671</v>
      </c>
      <c r="L10" s="228" t="s">
        <v>670</v>
      </c>
      <c r="M10" s="226" t="s">
        <v>149</v>
      </c>
      <c r="N10" s="226"/>
      <c r="W10" s="227"/>
      <c r="AA10" s="227"/>
    </row>
    <row r="11" spans="1:28" ht="33.75" customHeight="1" x14ac:dyDescent="0.25">
      <c r="A11" s="236" t="e">
        <f>IF(A12&lt;&gt;"",A12,VLOOKUP($C$1,ورقة2!$A$3:$AC$4522,6,0))</f>
        <v>#N/A</v>
      </c>
      <c r="B11" s="236" t="e">
        <f>IF(B12&lt;&gt;"",B12,VLOOKUP($C$1,ورقة2!$A$3:$AC$4522,6,0))</f>
        <v>#N/A</v>
      </c>
      <c r="C11" s="234" t="e">
        <f>IF(C12&lt;&gt;"",C12,VLOOKUP($C$1,ورقة2!$A$3:$AC$4522,8,0))</f>
        <v>#N/A</v>
      </c>
      <c r="D11" s="234" t="e">
        <f>IF(D12&lt;&gt;"",D12,VLOOKUP($C$1,ورقة2!$A$3:$AC$4522,5,0))</f>
        <v>#N/A</v>
      </c>
      <c r="E11" s="234" t="e">
        <f>IF(E12&lt;&gt;"",E12,VLOOKUP($C$1,ورقة2!$A$3:$AC$4522,10,0))</f>
        <v>#N/A</v>
      </c>
      <c r="F11" s="234" t="e">
        <f>IF(F12&lt;&gt;"",F12,VLOOKUP($C$1,ورقة2!$A$3:$AC$4522,11,0))</f>
        <v>#N/A</v>
      </c>
      <c r="G11" s="234" t="e">
        <f>IF(G12&lt;&gt;"",G12,VLOOKUP($C$1,ورقة2!$A$3:$AC$4522,12,0))</f>
        <v>#N/A</v>
      </c>
      <c r="I11" s="226">
        <v>8</v>
      </c>
      <c r="J11" s="226" t="s">
        <v>673</v>
      </c>
      <c r="L11" s="228" t="s">
        <v>672</v>
      </c>
      <c r="M11" s="226" t="s">
        <v>153</v>
      </c>
      <c r="N11" s="226"/>
      <c r="W11" s="227"/>
      <c r="AA11" s="227"/>
    </row>
    <row r="12" spans="1:28" ht="23.25" customHeight="1" x14ac:dyDescent="0.25">
      <c r="A12" s="220"/>
      <c r="B12" s="218"/>
      <c r="C12" s="218"/>
      <c r="D12" s="218"/>
      <c r="E12" s="218"/>
      <c r="F12" s="218"/>
      <c r="G12" s="218"/>
      <c r="H12" s="226" t="s">
        <v>4991</v>
      </c>
      <c r="I12" s="226">
        <v>9</v>
      </c>
      <c r="J12" s="226" t="s">
        <v>707</v>
      </c>
      <c r="L12" s="228" t="s">
        <v>674</v>
      </c>
      <c r="M12" s="226" t="s">
        <v>154</v>
      </c>
      <c r="N12" s="226"/>
      <c r="O12" s="226"/>
      <c r="AA12" s="227"/>
    </row>
    <row r="13" spans="1:28" ht="33.75" customHeight="1" x14ac:dyDescent="0.25">
      <c r="A13" s="237"/>
      <c r="B13" s="237"/>
      <c r="I13" s="226">
        <v>10</v>
      </c>
      <c r="J13" s="226" t="s">
        <v>708</v>
      </c>
      <c r="L13" s="228" t="s">
        <v>675</v>
      </c>
      <c r="M13" s="226" t="s">
        <v>148</v>
      </c>
      <c r="N13" s="226"/>
      <c r="O13" s="226"/>
      <c r="AA13" s="227"/>
    </row>
    <row r="14" spans="1:28" x14ac:dyDescent="0.25">
      <c r="I14" s="226">
        <v>11</v>
      </c>
      <c r="J14" s="226" t="s">
        <v>709</v>
      </c>
      <c r="L14" s="228" t="s">
        <v>676</v>
      </c>
      <c r="M14" s="226" t="s">
        <v>155</v>
      </c>
      <c r="N14" s="226"/>
      <c r="O14" s="226"/>
      <c r="AA14" s="227"/>
    </row>
    <row r="15" spans="1:28" x14ac:dyDescent="0.25">
      <c r="I15" s="226">
        <v>12</v>
      </c>
      <c r="J15" s="226" t="s">
        <v>710</v>
      </c>
      <c r="L15" s="228" t="s">
        <v>677</v>
      </c>
      <c r="M15" s="226" t="s">
        <v>152</v>
      </c>
      <c r="N15" s="226"/>
      <c r="O15" s="226"/>
      <c r="AA15" s="227"/>
    </row>
    <row r="16" spans="1:28" x14ac:dyDescent="0.25">
      <c r="I16" s="226">
        <v>13</v>
      </c>
      <c r="J16" s="226" t="s">
        <v>711</v>
      </c>
      <c r="L16" s="228" t="s">
        <v>678</v>
      </c>
      <c r="M16" s="226" t="s">
        <v>150</v>
      </c>
      <c r="N16" s="226"/>
      <c r="O16" s="226"/>
      <c r="AA16" s="227"/>
    </row>
    <row r="17" spans="7:27" x14ac:dyDescent="0.25">
      <c r="I17" s="226">
        <v>14</v>
      </c>
      <c r="J17" s="226" t="s">
        <v>712</v>
      </c>
      <c r="L17" s="228" t="s">
        <v>679</v>
      </c>
      <c r="M17" s="226" t="s">
        <v>151</v>
      </c>
      <c r="N17" s="226"/>
      <c r="O17" s="226"/>
      <c r="AA17" s="227"/>
    </row>
    <row r="18" spans="7:27" x14ac:dyDescent="0.25">
      <c r="I18" s="226">
        <v>15</v>
      </c>
      <c r="J18" s="226" t="s">
        <v>713</v>
      </c>
      <c r="L18" s="228" t="s">
        <v>680</v>
      </c>
      <c r="M18" s="226" t="s">
        <v>681</v>
      </c>
      <c r="AA18" s="227"/>
    </row>
    <row r="19" spans="7:27" x14ac:dyDescent="0.25">
      <c r="I19" s="226">
        <v>16</v>
      </c>
      <c r="J19" s="226" t="s">
        <v>714</v>
      </c>
      <c r="L19" s="228" t="s">
        <v>682</v>
      </c>
      <c r="M19" s="226" t="s">
        <v>683</v>
      </c>
      <c r="AA19" s="227"/>
    </row>
    <row r="20" spans="7:27" x14ac:dyDescent="0.25">
      <c r="I20" s="226">
        <v>17</v>
      </c>
      <c r="J20" s="226" t="s">
        <v>715</v>
      </c>
      <c r="AA20" s="227"/>
    </row>
    <row r="21" spans="7:27" x14ac:dyDescent="0.25">
      <c r="G21" s="238" t="s">
        <v>115</v>
      </c>
      <c r="AA21" s="227"/>
    </row>
    <row r="22" spans="7:27" x14ac:dyDescent="0.25">
      <c r="G22" s="238" t="s">
        <v>116</v>
      </c>
      <c r="AA22" s="227"/>
    </row>
    <row r="23" spans="7:27" x14ac:dyDescent="0.25">
      <c r="AA23" s="227"/>
    </row>
    <row r="24" spans="7:27" x14ac:dyDescent="0.25">
      <c r="AA24" s="227"/>
    </row>
    <row r="25" spans="7:27" x14ac:dyDescent="0.25">
      <c r="AA25" s="227"/>
    </row>
    <row r="26" spans="7:27" x14ac:dyDescent="0.25">
      <c r="AA26" s="227"/>
    </row>
    <row r="27" spans="7:27" x14ac:dyDescent="0.25">
      <c r="AA27" s="227"/>
    </row>
    <row r="28" spans="7:27" x14ac:dyDescent="0.25">
      <c r="AA28" s="227"/>
    </row>
    <row r="29" spans="7:27" x14ac:dyDescent="0.25">
      <c r="AA29" s="227"/>
    </row>
    <row r="30" spans="7:27" x14ac:dyDescent="0.25">
      <c r="AA30" s="227"/>
    </row>
    <row r="31" spans="7:27" x14ac:dyDescent="0.25">
      <c r="AA31" s="227"/>
    </row>
    <row r="32" spans="7:27" x14ac:dyDescent="0.25">
      <c r="AA32" s="227"/>
    </row>
    <row r="33" spans="27:27" x14ac:dyDescent="0.25">
      <c r="AA33" s="227"/>
    </row>
    <row r="34" spans="27:27" x14ac:dyDescent="0.25">
      <c r="AA34" s="227"/>
    </row>
    <row r="35" spans="27:27" x14ac:dyDescent="0.25">
      <c r="AA35" s="227"/>
    </row>
    <row r="36" spans="27:27" x14ac:dyDescent="0.25">
      <c r="AA36" s="227"/>
    </row>
    <row r="37" spans="27:27" x14ac:dyDescent="0.25">
      <c r="AA37" s="227"/>
    </row>
    <row r="38" spans="27:27" x14ac:dyDescent="0.25">
      <c r="AA38" s="227"/>
    </row>
    <row r="39" spans="27:27" x14ac:dyDescent="0.25">
      <c r="AA39" s="227"/>
    </row>
    <row r="40" spans="27:27" x14ac:dyDescent="0.25">
      <c r="AA40" s="227"/>
    </row>
    <row r="41" spans="27:27" x14ac:dyDescent="0.25">
      <c r="AA41" s="227"/>
    </row>
    <row r="42" spans="27:27" x14ac:dyDescent="0.25">
      <c r="AA42" s="227"/>
    </row>
    <row r="43" spans="27:27" x14ac:dyDescent="0.25">
      <c r="AA43" s="227"/>
    </row>
    <row r="44" spans="27:27" x14ac:dyDescent="0.25">
      <c r="AA44" s="227"/>
    </row>
    <row r="45" spans="27:27" x14ac:dyDescent="0.25">
      <c r="AA45" s="227"/>
    </row>
    <row r="46" spans="27:27" x14ac:dyDescent="0.25">
      <c r="AA46" s="227"/>
    </row>
    <row r="47" spans="27:27" x14ac:dyDescent="0.25">
      <c r="AA47" s="227"/>
    </row>
    <row r="48" spans="27:27" x14ac:dyDescent="0.25">
      <c r="AA48" s="227"/>
    </row>
    <row r="49" spans="27:27" x14ac:dyDescent="0.25">
      <c r="AA49" s="227"/>
    </row>
    <row r="50" spans="27:27" x14ac:dyDescent="0.25">
      <c r="AA50" s="227"/>
    </row>
    <row r="51" spans="27:27" x14ac:dyDescent="0.25">
      <c r="AA51" s="227"/>
    </row>
    <row r="52" spans="27:27" x14ac:dyDescent="0.25">
      <c r="AA52" s="227"/>
    </row>
    <row r="53" spans="27:27" x14ac:dyDescent="0.25">
      <c r="AA53" s="227"/>
    </row>
    <row r="54" spans="27:27" x14ac:dyDescent="0.25">
      <c r="AA54" s="227"/>
    </row>
    <row r="55" spans="27:27" x14ac:dyDescent="0.25">
      <c r="AA55" s="227"/>
    </row>
    <row r="56" spans="27:27" x14ac:dyDescent="0.25">
      <c r="AA56" s="227"/>
    </row>
    <row r="57" spans="27:27" x14ac:dyDescent="0.25">
      <c r="AA57" s="227"/>
    </row>
    <row r="58" spans="27:27" x14ac:dyDescent="0.25">
      <c r="AA58" s="227"/>
    </row>
    <row r="59" spans="27:27" x14ac:dyDescent="0.25">
      <c r="AA59" s="227"/>
    </row>
    <row r="60" spans="27:27" x14ac:dyDescent="0.25">
      <c r="AA60" s="227"/>
    </row>
    <row r="61" spans="27:27" x14ac:dyDescent="0.25">
      <c r="AA61" s="227"/>
    </row>
    <row r="62" spans="27:27" x14ac:dyDescent="0.25">
      <c r="AA62" s="227"/>
    </row>
    <row r="63" spans="27:27" x14ac:dyDescent="0.25">
      <c r="AA63" s="227"/>
    </row>
    <row r="64" spans="27:27" x14ac:dyDescent="0.25">
      <c r="AA64" s="227"/>
    </row>
    <row r="65" spans="27:27" x14ac:dyDescent="0.25">
      <c r="AA65" s="227"/>
    </row>
    <row r="66" spans="27:27" x14ac:dyDescent="0.25">
      <c r="AA66" s="227"/>
    </row>
    <row r="67" spans="27:27" x14ac:dyDescent="0.25">
      <c r="AA67" s="227"/>
    </row>
    <row r="68" spans="27:27" x14ac:dyDescent="0.25">
      <c r="AA68" s="227"/>
    </row>
    <row r="69" spans="27:27" x14ac:dyDescent="0.25">
      <c r="AA69" s="227"/>
    </row>
    <row r="70" spans="27:27" x14ac:dyDescent="0.25">
      <c r="AA70" s="227"/>
    </row>
    <row r="71" spans="27:27" x14ac:dyDescent="0.25">
      <c r="AA71" s="227"/>
    </row>
    <row r="72" spans="27:27" x14ac:dyDescent="0.25">
      <c r="AA72" s="227"/>
    </row>
    <row r="73" spans="27:27" x14ac:dyDescent="0.25">
      <c r="AA73" s="227"/>
    </row>
    <row r="74" spans="27:27" x14ac:dyDescent="0.25">
      <c r="AA74" s="227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F3"/>
  </mergeCells>
  <conditionalFormatting sqref="C1">
    <cfRule type="duplicateValues" dxfId="34" priority="1"/>
    <cfRule type="duplicateValues" dxfId="33" priority="2"/>
  </conditionalFormatting>
  <conditionalFormatting sqref="J4:J20">
    <cfRule type="duplicateValues" dxfId="32" priority="23"/>
  </conditionalFormatting>
  <dataValidations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custom" allowBlank="1" showInputMessage="1" showErrorMessage="1" errorTitle="خطأ" error="رقم الموبايل غير صحيح" sqref="E6" xr:uid="{00000000-0002-0000-0100-000001000000}">
      <formula1>AND(LEFT(E6,2)="09",LEN(E6)=10)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2" xr:uid="{00000000-0002-0000-0100-000008000000}">
      <formula1>$M$4:$M$18</formula1>
    </dataValidation>
    <dataValidation type="list" allowBlank="1" showInputMessage="1" showErrorMessage="1" sqref="D12" xr:uid="{00000000-0002-0000-0100-000009000000}">
      <formula1>$V$4:$V$5</formula1>
    </dataValidation>
    <dataValidation type="custom" allowBlank="1" showInputMessage="1" showErrorMessage="1" errorTitle="خطأ" error="رقم الهاتف غير صحيح" sqref="D6" xr:uid="{00000000-0002-0000-0100-00000A000000}">
      <formula1>AND(LEFT(D6,1)="0",AND(LEN(D6)&gt;8,LEN(D6)&lt;12))</formula1>
    </dataValidation>
    <dataValidation type="list" allowBlank="1" showInputMessage="1" showErrorMessage="1" sqref="E12" xr:uid="{00000000-0002-0000-0100-00000B000000}">
      <formula1>$T$4:$T$7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</xm:sqref>
        </x14:conditionalFormatting>
        <x14:conditionalFormatting xmlns:xm="http://schemas.microsoft.com/office/excel/2006/main">
          <x14:cfRule type="expression" priority="19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7"/>
  <sheetViews>
    <sheetView showGridLines="0" rightToLeft="1" topLeftCell="C1" workbookViewId="0">
      <selection activeCell="F5" sqref="F5:N5"/>
    </sheetView>
  </sheetViews>
  <sheetFormatPr defaultColWidth="0" defaultRowHeight="14.25" customHeight="1" x14ac:dyDescent="0.25"/>
  <cols>
    <col min="1" max="1" width="5.5" style="1" hidden="1" customWidth="1"/>
    <col min="2" max="2" width="4.59765625" style="1" hidden="1" customWidth="1"/>
    <col min="3" max="3" width="5.3984375" style="1" customWidth="1"/>
    <col min="4" max="4" width="6.3984375" style="1" customWidth="1"/>
    <col min="5" max="5" width="5" style="1" customWidth="1"/>
    <col min="6" max="6" width="3.3984375" style="1" customWidth="1"/>
    <col min="7" max="7" width="8.3984375" style="1" customWidth="1"/>
    <col min="8" max="8" width="3.3984375" style="1" customWidth="1"/>
    <col min="9" max="9" width="5.19921875" style="1" customWidth="1"/>
    <col min="10" max="10" width="5" style="1" hidden="1" customWidth="1"/>
    <col min="11" max="11" width="5.59765625" style="1" hidden="1" customWidth="1"/>
    <col min="12" max="12" width="5.3984375" style="1" customWidth="1"/>
    <col min="13" max="14" width="9.3984375" style="1" customWidth="1"/>
    <col min="15" max="15" width="7.3984375" style="1" customWidth="1"/>
    <col min="16" max="17" width="3.3984375" style="1" customWidth="1"/>
    <col min="18" max="19" width="5.3984375" style="1" hidden="1" customWidth="1"/>
    <col min="20" max="21" width="5.3984375" style="1" customWidth="1"/>
    <col min="22" max="22" width="5.3984375" style="1" bestFit="1" customWidth="1"/>
    <col min="23" max="23" width="17.3984375" style="1" customWidth="1"/>
    <col min="24" max="24" width="3.3984375" style="1" customWidth="1"/>
    <col min="25" max="25" width="5.8984375" style="1" customWidth="1"/>
    <col min="26" max="26" width="5.3984375" style="1" hidden="1" customWidth="1"/>
    <col min="27" max="27" width="5.59765625" style="1" hidden="1" customWidth="1"/>
    <col min="28" max="28" width="5.3984375" style="1" customWidth="1"/>
    <col min="29" max="29" width="10" style="1" customWidth="1"/>
    <col min="30" max="30" width="15" style="1" customWidth="1"/>
    <col min="31" max="31" width="2.3984375" style="1" bestFit="1" customWidth="1"/>
    <col min="32" max="33" width="3.398437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2" style="1" bestFit="1" customWidth="1"/>
    <col min="38" max="38" width="2.0976562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94" hidden="1" customWidth="1"/>
    <col min="48" max="48" width="3.09765625" hidden="1" customWidth="1"/>
    <col min="49" max="49" width="30.59765625" hidden="1" customWidth="1"/>
    <col min="50" max="50" width="2.09765625" style="94" hidden="1" customWidth="1"/>
    <col min="51" max="54" width="9" style="94" hidden="1" customWidth="1"/>
    <col min="55" max="55" width="3.59765625" style="1" hidden="1" customWidth="1"/>
    <col min="56" max="16384" width="9" style="1" hidden="1"/>
  </cols>
  <sheetData>
    <row r="1" spans="1:57" s="58" customFormat="1" ht="21" customHeight="1" thickBot="1" x14ac:dyDescent="0.3">
      <c r="B1" s="190"/>
      <c r="C1" s="385" t="s">
        <v>2</v>
      </c>
      <c r="D1" s="385"/>
      <c r="E1" s="389">
        <f>'إدخال البيانات'!C1</f>
        <v>0</v>
      </c>
      <c r="F1" s="390"/>
      <c r="G1" s="390"/>
      <c r="H1" s="385" t="s">
        <v>3</v>
      </c>
      <c r="I1" s="385"/>
      <c r="J1" s="385"/>
      <c r="K1" s="191"/>
      <c r="L1" s="379" t="str">
        <f>IFERROR(VLOOKUP($E$1,ورقة2!$A$3:$U$4522,2,0),"")</f>
        <v/>
      </c>
      <c r="M1" s="379"/>
      <c r="N1" s="379"/>
      <c r="O1" s="380" t="s">
        <v>4</v>
      </c>
      <c r="P1" s="380"/>
      <c r="Q1" s="379" t="str">
        <f>IFERROR(IF('إدخال البيانات'!A13&lt;&gt;"",'إدخال البيانات'!A13,VLOOKUP($E$1,ورقة2!$A$3:$U$4522,3,0)),"")</f>
        <v/>
      </c>
      <c r="R1" s="379"/>
      <c r="S1" s="379"/>
      <c r="T1" s="379"/>
      <c r="U1" s="380" t="s">
        <v>5</v>
      </c>
      <c r="V1" s="380"/>
      <c r="W1" s="192" t="str">
        <f>IFERROR(IF('إدخال البيانات'!B13&lt;&gt;"",'إدخال البيانات'!B13,VLOOKUP($E$1,ورقة2!A3:V4522,4,0)),"")</f>
        <v/>
      </c>
      <c r="X1" s="380" t="s">
        <v>53</v>
      </c>
      <c r="Y1" s="380"/>
      <c r="Z1" s="380"/>
      <c r="AA1" s="194"/>
      <c r="AB1" s="383" t="e">
        <f>'إدخال البيانات'!A11</f>
        <v>#N/A</v>
      </c>
      <c r="AC1" s="383"/>
      <c r="AD1" s="193" t="s">
        <v>6</v>
      </c>
      <c r="AE1" s="379" t="e">
        <f>'إدخال البيانات'!B11</f>
        <v>#N/A</v>
      </c>
      <c r="AF1" s="379"/>
      <c r="AG1" s="379"/>
      <c r="AH1" s="381"/>
      <c r="AI1" s="381"/>
      <c r="AJ1" s="137"/>
      <c r="AK1" s="137"/>
      <c r="AL1" s="64"/>
      <c r="AO1" s="58" t="s">
        <v>119</v>
      </c>
      <c r="AV1"/>
      <c r="AW1"/>
      <c r="AX1" s="81"/>
      <c r="AY1" s="81"/>
      <c r="AZ1" s="81"/>
      <c r="BA1" s="81"/>
      <c r="BB1" s="81"/>
      <c r="BC1" s="81"/>
    </row>
    <row r="2" spans="1:57" s="64" customFormat="1" ht="21" customHeight="1" thickTop="1" x14ac:dyDescent="0.25">
      <c r="B2" s="190"/>
      <c r="C2" s="385" t="s">
        <v>9</v>
      </c>
      <c r="D2" s="385"/>
      <c r="E2" s="379" t="e">
        <f>VLOOKUP($E$1,ورقة2!A3:V4522,9,0)</f>
        <v>#N/A</v>
      </c>
      <c r="F2" s="379"/>
      <c r="G2" s="379"/>
      <c r="H2" s="379" t="e">
        <f>'إدخال البيانات'!F8</f>
        <v>#N/A</v>
      </c>
      <c r="I2" s="379"/>
      <c r="J2" s="379"/>
      <c r="K2" s="379"/>
      <c r="L2" s="379"/>
      <c r="M2" s="379"/>
      <c r="N2" s="379"/>
      <c r="O2" s="380" t="s">
        <v>129</v>
      </c>
      <c r="P2" s="380"/>
      <c r="Q2" s="379" t="e">
        <f>'إدخال البيانات'!E8</f>
        <v>#N/A</v>
      </c>
      <c r="R2" s="379"/>
      <c r="S2" s="379"/>
      <c r="T2" s="379"/>
      <c r="U2" s="380" t="s">
        <v>130</v>
      </c>
      <c r="V2" s="380"/>
      <c r="W2" s="192" t="e">
        <f>'إدخال البيانات'!D8</f>
        <v>#N/A</v>
      </c>
      <c r="X2" s="380" t="s">
        <v>131</v>
      </c>
      <c r="Y2" s="380"/>
      <c r="Z2" s="380"/>
      <c r="AA2" s="195"/>
      <c r="AB2" s="383" t="e">
        <f>'إدخال البيانات'!C8</f>
        <v>#N/A</v>
      </c>
      <c r="AC2" s="383"/>
      <c r="AD2" s="193" t="s">
        <v>132</v>
      </c>
      <c r="AE2" s="384"/>
      <c r="AF2" s="384"/>
      <c r="AG2" s="384"/>
      <c r="AH2" s="381"/>
      <c r="AI2" s="381"/>
      <c r="AJ2" s="137"/>
      <c r="AK2" s="137"/>
      <c r="AO2" s="64" t="s">
        <v>120</v>
      </c>
      <c r="AV2"/>
      <c r="AW2"/>
      <c r="AX2" s="81"/>
      <c r="AY2" s="81"/>
      <c r="AZ2" s="81"/>
      <c r="BA2" s="81"/>
      <c r="BB2" s="81"/>
      <c r="BC2" s="81"/>
    </row>
    <row r="3" spans="1:57" s="64" customFormat="1" ht="21" customHeight="1" x14ac:dyDescent="0.25">
      <c r="B3" s="385" t="s">
        <v>11</v>
      </c>
      <c r="C3" s="385"/>
      <c r="D3" s="385"/>
      <c r="E3" s="376" t="e">
        <f>'إدخال البيانات'!D11</f>
        <v>#N/A</v>
      </c>
      <c r="F3" s="376"/>
      <c r="G3" s="376"/>
      <c r="H3" s="385" t="s">
        <v>10</v>
      </c>
      <c r="I3" s="385"/>
      <c r="J3" s="385"/>
      <c r="K3" s="197"/>
      <c r="L3" s="379" t="e">
        <f>'إدخال البيانات'!C11</f>
        <v>#N/A</v>
      </c>
      <c r="M3" s="379"/>
      <c r="N3" s="379"/>
      <c r="O3" s="380" t="s">
        <v>54</v>
      </c>
      <c r="P3" s="380"/>
      <c r="Q3" s="379" t="e">
        <f>IF(OR(L3='إدخال البيانات'!J4,'اختيار المقررات'!L3='إدخال البيانات'!J5),'إدخال البيانات'!A6,'إدخال البيانات'!B6)</f>
        <v>#N/A</v>
      </c>
      <c r="R3" s="379"/>
      <c r="S3" s="379"/>
      <c r="T3" s="379"/>
      <c r="U3" s="380" t="s">
        <v>16</v>
      </c>
      <c r="V3" s="380"/>
      <c r="W3" s="196" t="str">
        <f>IFERROR(IF(L3&lt;&gt;'إدخال البيانات'!J4,'إدخال البيانات'!M19,VLOOKUP(LEFT('إدخال البيانات'!A6,2),'إدخال البيانات'!L4:M17,2,0)),"")</f>
        <v/>
      </c>
      <c r="X3" s="380" t="s">
        <v>133</v>
      </c>
      <c r="Y3" s="380"/>
      <c r="Z3" s="380"/>
      <c r="AA3" s="198"/>
      <c r="AB3" s="378" t="e">
        <f>IF(L3&lt;&gt;'إدخال البيانات'!J4,"غير سوري",'إدخال البيانات'!C6)</f>
        <v>#N/A</v>
      </c>
      <c r="AC3" s="378"/>
      <c r="AD3" s="193" t="s">
        <v>114</v>
      </c>
      <c r="AE3" s="376" t="e">
        <f>IF(AND(OR(L3="العربية السورية",L3="الفلسطينية السورية"),E3="ذكر"),'إدخال البيانات'!G6,"لايوجد")</f>
        <v>#N/A</v>
      </c>
      <c r="AF3" s="376"/>
      <c r="AG3" s="376"/>
      <c r="AH3" s="382"/>
      <c r="AI3" s="382"/>
      <c r="AJ3" s="137"/>
      <c r="AK3" s="137"/>
      <c r="AO3" s="64" t="s">
        <v>47</v>
      </c>
      <c r="AV3"/>
      <c r="AW3"/>
      <c r="AX3" s="81"/>
      <c r="AY3" s="81"/>
      <c r="AZ3" s="81"/>
      <c r="BA3" s="81"/>
      <c r="BB3" s="81"/>
      <c r="BC3" s="81"/>
    </row>
    <row r="4" spans="1:57" s="64" customFormat="1" ht="21" customHeight="1" thickBot="1" x14ac:dyDescent="0.3">
      <c r="B4" s="190"/>
      <c r="C4" s="385" t="s">
        <v>12</v>
      </c>
      <c r="D4" s="385"/>
      <c r="E4" s="376" t="e">
        <f>'إدخال البيانات'!E11</f>
        <v>#N/A</v>
      </c>
      <c r="F4" s="376"/>
      <c r="G4" s="376"/>
      <c r="H4" s="385" t="s">
        <v>13</v>
      </c>
      <c r="I4" s="385"/>
      <c r="J4" s="385"/>
      <c r="K4" s="199"/>
      <c r="L4" s="379" t="e">
        <f>'إدخال البيانات'!F11</f>
        <v>#N/A</v>
      </c>
      <c r="M4" s="379"/>
      <c r="N4" s="379"/>
      <c r="O4" s="380" t="s">
        <v>14</v>
      </c>
      <c r="P4" s="380"/>
      <c r="Q4" s="379" t="e">
        <f>'إدخال البيانات'!G11</f>
        <v>#N/A</v>
      </c>
      <c r="R4" s="379"/>
      <c r="S4" s="379"/>
      <c r="T4" s="379"/>
      <c r="U4" s="380" t="s">
        <v>112</v>
      </c>
      <c r="V4" s="380"/>
      <c r="W4" s="200">
        <f>'إدخال البيانات'!E6</f>
        <v>0</v>
      </c>
      <c r="X4" s="380" t="s">
        <v>113</v>
      </c>
      <c r="Y4" s="380"/>
      <c r="Z4" s="380"/>
      <c r="AA4" s="198"/>
      <c r="AB4" s="377">
        <f>'إدخال البيانات'!D6</f>
        <v>0</v>
      </c>
      <c r="AC4" s="378"/>
      <c r="AD4" s="193" t="s">
        <v>58</v>
      </c>
      <c r="AE4" s="376">
        <f>'إدخال البيانات'!F6</f>
        <v>0</v>
      </c>
      <c r="AF4" s="376"/>
      <c r="AG4" s="376"/>
      <c r="AH4" s="376"/>
      <c r="AI4" s="376"/>
      <c r="AJ4" s="137"/>
      <c r="AK4" s="137">
        <f>الإستمارة!AJ1</f>
        <v>0</v>
      </c>
      <c r="AM4" s="58"/>
      <c r="AO4" s="42" t="s">
        <v>60</v>
      </c>
      <c r="AV4"/>
      <c r="AW4"/>
      <c r="AX4" s="81"/>
      <c r="AY4" s="81"/>
      <c r="AZ4" s="81"/>
      <c r="BA4" s="81"/>
      <c r="BB4" s="81"/>
      <c r="BC4" s="81" t="s">
        <v>134</v>
      </c>
    </row>
    <row r="5" spans="1:57" s="64" customFormat="1" ht="21" customHeight="1" thickTop="1" x14ac:dyDescent="0.25">
      <c r="B5" s="198"/>
      <c r="C5" s="387" t="s">
        <v>118</v>
      </c>
      <c r="D5" s="387"/>
      <c r="E5" s="387"/>
      <c r="F5" s="388"/>
      <c r="G5" s="388"/>
      <c r="H5" s="388"/>
      <c r="I5" s="388"/>
      <c r="J5" s="388"/>
      <c r="K5" s="388"/>
      <c r="L5" s="388"/>
      <c r="M5" s="388"/>
      <c r="N5" s="388"/>
      <c r="O5" s="380" t="s">
        <v>684</v>
      </c>
      <c r="P5" s="380"/>
      <c r="Q5" s="379" t="e">
        <f>VLOOKUP(E1,ورقة2!A3:P4522,14,0)</f>
        <v>#N/A</v>
      </c>
      <c r="R5" s="379"/>
      <c r="S5" s="379"/>
      <c r="T5" s="379"/>
      <c r="U5" s="380" t="s">
        <v>0</v>
      </c>
      <c r="V5" s="380"/>
      <c r="W5" s="222" t="e">
        <f>VLOOKUP(E1,ورقة2!A3:P4522,15,0)</f>
        <v>#N/A</v>
      </c>
      <c r="X5" s="380" t="s">
        <v>685</v>
      </c>
      <c r="Y5" s="380"/>
      <c r="Z5" s="380"/>
      <c r="AA5" s="198"/>
      <c r="AB5" s="386" t="e">
        <f>VLOOKUP(E1,ورقة2!A3:P4522,16,0)</f>
        <v>#N/A</v>
      </c>
      <c r="AC5" s="386"/>
      <c r="AD5" s="201"/>
      <c r="AE5" s="202"/>
      <c r="AF5" s="202"/>
      <c r="AG5" s="202"/>
      <c r="AH5" s="201"/>
      <c r="AI5" s="201"/>
      <c r="AJ5" s="137"/>
      <c r="AK5" s="137"/>
      <c r="AL5" s="140"/>
      <c r="AO5" s="64" t="s">
        <v>550</v>
      </c>
      <c r="AU5" s="64">
        <v>1</v>
      </c>
      <c r="AV5" s="118">
        <v>103</v>
      </c>
      <c r="AW5" s="119" t="s">
        <v>178</v>
      </c>
      <c r="AX5" s="120">
        <f>H8</f>
        <v>0</v>
      </c>
      <c r="AY5" s="120" t="e">
        <f>IF(VLOOKUP($E$1,ورقة4!$A$2:$AW$2366,MATCH(AV5,ورقة4!$A$2:$AW$2,0),0)="","",VLOOKUP($E$1,ورقة4!$A$2:$AW$2366,MATCH(AV5,ورقة4!$A$2:$AW$2,0),0))</f>
        <v>#N/A</v>
      </c>
      <c r="AZ5" s="82"/>
      <c r="BA5" s="48"/>
      <c r="BC5" s="64" t="s">
        <v>135</v>
      </c>
      <c r="BE5" s="48"/>
    </row>
    <row r="6" spans="1:57" ht="43.5" customHeight="1" thickBot="1" x14ac:dyDescent="0.3">
      <c r="A6"/>
      <c r="B6" s="421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2"/>
      <c r="S6" s="223"/>
      <c r="T6" s="414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224"/>
      <c r="AI6" s="224"/>
      <c r="AJ6" s="137"/>
      <c r="AK6" s="137"/>
      <c r="AL6" s="64"/>
      <c r="AN6" s="64"/>
      <c r="AO6" s="64" t="s">
        <v>121</v>
      </c>
      <c r="AU6" s="64">
        <v>2</v>
      </c>
      <c r="AV6" s="121">
        <v>104</v>
      </c>
      <c r="AW6" s="122" t="s">
        <v>179</v>
      </c>
      <c r="AX6" s="120">
        <f t="shared" ref="AX6:AX10" si="0">H9</f>
        <v>0</v>
      </c>
      <c r="AY6" s="120" t="e">
        <f>IF(VLOOKUP($E$1,ورقة4!$A$2:$AW$2366,MATCH(AV6,ورقة4!$A$2:$AW$2,0),0)="","",VLOOKUP($E$1,ورقة4!$A$2:$AW$2366,MATCH(AV6,ورقة4!$A$2:$AW$2,0),0))</f>
        <v>#N/A</v>
      </c>
      <c r="AZ6" s="48"/>
      <c r="BC6" s="157"/>
      <c r="BD6" s="157"/>
      <c r="BE6" s="48"/>
    </row>
    <row r="7" spans="1:57" ht="23.25" customHeight="1" thickBot="1" x14ac:dyDescent="0.3">
      <c r="B7" s="424" t="s">
        <v>17</v>
      </c>
      <c r="C7" s="424"/>
      <c r="D7" s="424"/>
      <c r="E7" s="424"/>
      <c r="F7" s="424"/>
      <c r="G7" s="424"/>
      <c r="H7" s="424"/>
      <c r="I7" s="425"/>
      <c r="J7" s="141"/>
      <c r="K7" s="155"/>
      <c r="L7" s="426" t="s">
        <v>20</v>
      </c>
      <c r="M7" s="424"/>
      <c r="N7" s="424"/>
      <c r="O7" s="424"/>
      <c r="P7" s="424"/>
      <c r="Q7" s="425"/>
      <c r="R7" s="95"/>
      <c r="S7" s="96"/>
      <c r="T7" s="427" t="s">
        <v>21</v>
      </c>
      <c r="U7" s="428"/>
      <c r="V7" s="428"/>
      <c r="W7" s="428"/>
      <c r="X7" s="428"/>
      <c r="Y7" s="429"/>
      <c r="Z7" s="141"/>
      <c r="AA7" s="97"/>
      <c r="AB7" s="427" t="s">
        <v>20</v>
      </c>
      <c r="AC7" s="428"/>
      <c r="AD7" s="428"/>
      <c r="AE7" s="428"/>
      <c r="AF7" s="428"/>
      <c r="AG7" s="429"/>
      <c r="AH7" s="137"/>
      <c r="AI7" s="137"/>
      <c r="AJ7" s="137"/>
      <c r="AK7" s="138"/>
      <c r="AL7" s="64"/>
      <c r="AN7" s="64"/>
      <c r="AO7" s="64" t="s">
        <v>8</v>
      </c>
      <c r="AU7" s="64">
        <v>3</v>
      </c>
      <c r="AV7" s="121">
        <v>105</v>
      </c>
      <c r="AW7" s="122" t="s">
        <v>180</v>
      </c>
      <c r="AX7" s="120">
        <f t="shared" si="0"/>
        <v>0</v>
      </c>
      <c r="AY7" s="120" t="e">
        <f>IF(VLOOKUP($E$1,ورقة4!$A$2:$AW$2366,MATCH(AV7,ورقة4!$A$2:$AW$2,0),0)="","",VLOOKUP($E$1,ورقة4!$A$2:$AW$2366,MATCH(AV7,ورقة4!$A$2:$AW$2,0),0))</f>
        <v>#N/A</v>
      </c>
      <c r="AZ7" s="49"/>
      <c r="BC7" s="50"/>
      <c r="BD7" s="50"/>
      <c r="BE7" s="49"/>
    </row>
    <row r="8" spans="1:57" ht="19.2" customHeight="1" x14ac:dyDescent="0.3">
      <c r="A8" s="38" t="e">
        <f>IF(AND(I8&lt;&gt;"",OR(H8=1,H8=2,H8=3)),1,"")</f>
        <v>#N/A</v>
      </c>
      <c r="B8" s="98" t="e">
        <f>IF(AND(I8="A",H8=1),50000,IF(I8="B",IF(OR(H8=1,H8=2,H8=3),IF(OR($F$5=$AO$7,$F$5=$AO$9),0,IF(OR($F$5=$AO$3,$F$5=$AO$6),IF(H8=1,12500,IF(H8=2,17500,IF(H8=3,22500,""))),IF($F$5=$AO$4,500,IF(OR($F$5=$AO$1,$F$5=$AO$5,$F$5=$AO$8,$F$5=$AO$2),IF(H8=1,20000,IF(H8=2,28000,IF(H8=3,36000,""))),IF(H8=1,25000,IF(H8=2,35000,IF(H8=3,45000,""))))))))))</f>
        <v>#N/A</v>
      </c>
      <c r="C8" s="204">
        <v>103</v>
      </c>
      <c r="D8" s="423" t="s">
        <v>178</v>
      </c>
      <c r="E8" s="423"/>
      <c r="F8" s="423"/>
      <c r="G8" s="423"/>
      <c r="H8" s="106"/>
      <c r="I8" s="207" t="e">
        <f>IF(VLOOKUP($E$1,ورقة4!$A$3:$AX$2366,3,0)=0,"",(VLOOKUP($E$1,ورقة4!$A$3:$AX$2366,3,0)))</f>
        <v>#N/A</v>
      </c>
      <c r="J8" s="149" t="e">
        <f>IF(AND(Q8&lt;&gt;"",OR(P8=1,P8=2,P8=3)),7,"")</f>
        <v>#N/A</v>
      </c>
      <c r="K8" s="98" t="e">
        <f>IF(AND(Q8="A",P8=1),50000,IF(Q8="B",IF(OR(P8=1,P8=2,P8=3),IF(OR($F$5=$AO$7,$F$5=$AO$9),0,IF(OR($F$5=$AO$3,$F$5=$AO$6),IF(P8=1,12500,IF(P8=2,17500,IF(P8=3,22500,""))),IF($F$5=$AO$4,500,IF(OR($F$5=$AO$1,$F$5=$AO$5,$F$5=$AO$8,$F$5=$AO$2),IF(P8=1,20000,IF(P8=2,28000,IF(P8=3,36000,""))),IF(P8=1,25000,IF(P8=2,35000,IF(P8=3,45000,""))))))))))</f>
        <v>#N/A</v>
      </c>
      <c r="L8" s="204">
        <v>204</v>
      </c>
      <c r="M8" s="391" t="s">
        <v>184</v>
      </c>
      <c r="N8" s="391"/>
      <c r="O8" s="391"/>
      <c r="P8" s="106"/>
      <c r="Q8" s="207" t="e">
        <f>IF(VLOOKUP($E$1,ورقة4!$A$3:$AX$2366,9,0)=0,"",(VLOOKUP($E$1,ورقة4!$A$3:$AX$2366,9,0)))</f>
        <v>#N/A</v>
      </c>
      <c r="R8" s="95" t="e">
        <f>IF(AND(Y8&lt;&gt;"",OR(X8=1,X8=2,X8=3)),26,"")</f>
        <v>#N/A</v>
      </c>
      <c r="S8" s="98" t="e">
        <f>IF(AND(Y8="A",X8=1),50000,IF(Y8="B",IF(OR(X8=1,X8=2,X8=3),IF(OR($F$5=$AO$7,$F$5=$AO$9),0,IF(OR($F$5=$AO$3,$F$5=$AO$6),IF(X8=1,12500,IF(X8=2,17500,IF(X8=3,22500,""))),IF($F$5=$AO$4,500,IF(OR($F$5=$AO$1,$F$5=$AO$5,$F$5=$AO$8,$F$5=$AO$2),IF(X8=1,20000,IF(X8=2,28000,IF(X8=3,36000,""))),IF(X8=1,25000,IF(X8=2,35000,IF(X8=3,45000,""))))))))))</f>
        <v>#N/A</v>
      </c>
      <c r="T8" s="204">
        <v>504</v>
      </c>
      <c r="U8" s="401" t="s">
        <v>189</v>
      </c>
      <c r="V8" s="401"/>
      <c r="W8" s="401"/>
      <c r="X8" s="106"/>
      <c r="Y8" s="210" t="e">
        <f>IF(VLOOKUP($E$1,ورقة4!$A$3:$AX$2366,28,0)=0,"",(VLOOKUP($E$1,ورقة4!$A$3:$AX$2366,28,0)))</f>
        <v>#N/A</v>
      </c>
      <c r="Z8" s="149" t="e">
        <f>IF(AND(AG8&lt;&gt;"",OR(AF8=1,AF8=2,AF8=3)),32,"")</f>
        <v>#N/A</v>
      </c>
      <c r="AA8" s="98" t="e">
        <f>IF(AND(AG8="A",AF8=1),50000,IF(AG8="B",IF(OR(AF8=1,AF8=2,AF8=3),IF(OR($F$5=$AO$7,$F$5=$AO$9),0,IF(OR($F$5=$AO$3,$F$5=$AO$6),IF(AF8=1,12500,IF(AF8=2,17500,IF(AF8=3,22500,""))),IF($F$5=$AO$4,500,IF(OR($F$5=$AO$1,$F$5=$AO$5,$F$5=$AO$8,$F$5=$AO$2),IF(AF8=1,20000,IF(AF8=2,28000,IF(AF8=3,36000,""))),IF(AF8=1,25000,IF(AF8=2,35000,IF(AF8=3,45000,""))))))))))</f>
        <v>#N/A</v>
      </c>
      <c r="AB8" s="204">
        <v>604</v>
      </c>
      <c r="AC8" s="419" t="s">
        <v>195</v>
      </c>
      <c r="AD8" s="419"/>
      <c r="AE8" s="419"/>
      <c r="AF8" s="106"/>
      <c r="AG8" s="210" t="e">
        <f>IF(VLOOKUP($E$1,ورقة4!$A$3:$AX$2366,34,0)=0,"",(VLOOKUP($E$1,ورقة4!$A$3:$AX$2366,34,0)))</f>
        <v>#N/A</v>
      </c>
      <c r="AH8" s="139"/>
      <c r="AI8" s="139"/>
      <c r="AJ8" s="139"/>
      <c r="AK8" s="138"/>
      <c r="AL8" s="64" t="e">
        <f t="shared" ref="AL8:AL13" si="1">IF(A8&lt;&gt;"",A8,"")</f>
        <v>#N/A</v>
      </c>
      <c r="AM8" s="1">
        <v>1</v>
      </c>
      <c r="AN8" s="64"/>
      <c r="AO8" s="1" t="s">
        <v>551</v>
      </c>
      <c r="AU8" s="64">
        <v>4</v>
      </c>
      <c r="AV8" s="121">
        <v>106</v>
      </c>
      <c r="AW8" s="122" t="s">
        <v>181</v>
      </c>
      <c r="AX8" s="120">
        <f t="shared" si="0"/>
        <v>0</v>
      </c>
      <c r="AY8" s="120" t="e">
        <f>IF(VLOOKUP($E$1,ورقة4!$A$2:$AW$2366,MATCH(AV8,ورقة4!$A$2:$AW$2,0),0)="","",VLOOKUP($E$1,ورقة4!$A$2:$AW$2366,MATCH(AV8,ورقة4!$A$2:$AW$2,0),0))</f>
        <v>#N/A</v>
      </c>
      <c r="AZ8" s="49"/>
      <c r="BC8" s="50"/>
      <c r="BD8" s="50"/>
      <c r="BE8" s="49"/>
    </row>
    <row r="9" spans="1:57" ht="19.2" customHeight="1" x14ac:dyDescent="0.25">
      <c r="A9" s="38" t="e">
        <f>IF(AND(I9&lt;&gt;"",OR(H9=1,H9=2,H9=3)),2,"")</f>
        <v>#N/A</v>
      </c>
      <c r="B9" s="98" t="e">
        <f t="shared" ref="B9:B13" si="2">IF(AND(I9="A",H9=1),50000,IF(I9="B",IF(OR(H9=1,H9=2,H9=3),IF(OR($F$5=$AO$7,$F$5=$AO$9),0,IF(OR($F$5=$AO$3,$F$5=$AO$6),IF(H9=1,12500,IF(H9=2,17500,IF(H9=3,22500,""))),IF($F$5=$AO$4,500,IF(OR($F$5=$AO$1,$F$5=$AO$5,$F$5=$AO$8,$F$5=$AO$2),IF(H9=1,20000,IF(H9=2,28000,IF(H9=3,36000,""))),IF(H9=1,25000,IF(H9=2,35000,IF(H9=3,45000,""))))))))))</f>
        <v>#N/A</v>
      </c>
      <c r="C9" s="205">
        <v>104</v>
      </c>
      <c r="D9" s="393" t="s">
        <v>179</v>
      </c>
      <c r="E9" s="393"/>
      <c r="F9" s="393"/>
      <c r="G9" s="393"/>
      <c r="H9" s="110"/>
      <c r="I9" s="208" t="e">
        <f>IF(VLOOKUP($E$1,ورقة4!$A$3:$AX$2366,4,0)=0,"",(VLOOKUP($E$1,ورقة4!$A$3:$AX$2366,4,0)))</f>
        <v>#N/A</v>
      </c>
      <c r="J9" s="149" t="e">
        <f>IF(AND(Q9&lt;&gt;"",OR(P9=1,P9=2,P9=3)),8,"")</f>
        <v>#N/A</v>
      </c>
      <c r="K9" s="98" t="e">
        <f t="shared" ref="K9:K12" si="3">IF(AND(Q9="A",P9=1),50000,IF(Q9="B",IF(OR(P9=1,P9=2,P9=3),IF(OR($F$5=$AO$7,$F$5=$AO$9),0,IF(OR($F$5=$AO$3,$F$5=$AO$6),IF(P9=1,12500,IF(P9=2,17500,IF(P9=3,22500,""))),IF($F$5=$AO$4,500,IF(OR($F$5=$AO$1,$F$5=$AO$5,$F$5=$AO$8,$F$5=$AO$2),IF(P9=1,20000,IF(P9=2,28000,IF(P9=3,36000,""))),IF(P9=1,25000,IF(P9=2,35000,IF(P9=3,45000,""))))))))))</f>
        <v>#N/A</v>
      </c>
      <c r="L9" s="205">
        <v>205</v>
      </c>
      <c r="M9" s="392" t="s">
        <v>185</v>
      </c>
      <c r="N9" s="392"/>
      <c r="O9" s="392"/>
      <c r="P9" s="110"/>
      <c r="Q9" s="208" t="e">
        <f>IF(VLOOKUP($E$1,ورقة4!$A$3:$AX$2366,10,0)=0,"",(VLOOKUP($E$1,ورقة4!$A$3:$AX$2366,10,0)))</f>
        <v>#N/A</v>
      </c>
      <c r="R9" s="95" t="e">
        <f>IF(AND(Y9&lt;&gt;"",OR(X9=1,X9=2,X9=3)),27,"")</f>
        <v>#N/A</v>
      </c>
      <c r="S9" s="98" t="e">
        <f t="shared" ref="S9:S13" si="4">IF(AND(Y9="A",X9=1),50000,IF(Y9="B",IF(OR(X9=1,X9=2,X9=3),IF(OR($F$5=$AO$7,$F$5=$AO$9),0,IF(OR($F$5=$AO$3,$F$5=$AO$6),IF(X9=1,12500,IF(X9=2,17500,IF(X9=3,22500,""))),IF($F$5=$AO$4,500,IF(OR($F$5=$AO$1,$F$5=$AO$5,$F$5=$AO$8,$F$5=$AO$2),IF(X9=1,20000,IF(X9=2,28000,IF(X9=3,36000,""))),IF(X9=1,25000,IF(X9=2,35000,IF(X9=3,45000,""))))))))))</f>
        <v>#N/A</v>
      </c>
      <c r="T9" s="205">
        <v>505</v>
      </c>
      <c r="U9" s="399" t="s">
        <v>190</v>
      </c>
      <c r="V9" s="399"/>
      <c r="W9" s="399"/>
      <c r="X9" s="110"/>
      <c r="Y9" s="211" t="e">
        <f>IF(VLOOKUP($E$1,ورقة4!$A$3:$AX$2366,29,0)=0,"",(VLOOKUP($E$1,ورقة4!$A$3:$AX$2366,29,0)))</f>
        <v>#N/A</v>
      </c>
      <c r="Z9" s="149" t="e">
        <f>IF(AND(AG9&lt;&gt;"",OR(AF9=1,AF9=2,AF9=3)),33,"")</f>
        <v>#N/A</v>
      </c>
      <c r="AA9" s="98" t="e">
        <f t="shared" ref="AA9:AA13" si="5">IF(AND(AG9="A",AF9=1),50000,IF(AG9="B",IF(OR(AF9=1,AF9=2,AF9=3),IF(OR($F$5=$AO$7,$F$5=$AO$9),0,IF(OR($F$5=$AO$3,$F$5=$AO$6),IF(AF9=1,12500,IF(AF9=2,17500,IF(AF9=3,22500,""))),IF($F$5=$AO$4,500,IF(OR($F$5=$AO$1,$F$5=$AO$5,$F$5=$AO$8,$F$5=$AO$2),IF(AF9=1,20000,IF(AF9=2,28000,IF(AF9=3,36000,""))),IF(AF9=1,25000,IF(AF9=2,35000,IF(AF9=3,45000,""))))))))))</f>
        <v>#N/A</v>
      </c>
      <c r="AB9" s="205">
        <v>605</v>
      </c>
      <c r="AC9" s="402" t="s">
        <v>196</v>
      </c>
      <c r="AD9" s="402"/>
      <c r="AE9" s="402"/>
      <c r="AF9" s="110"/>
      <c r="AG9" s="211" t="e">
        <f>IF(VLOOKUP($E$1,ورقة4!$A$3:$AX$2366,35,0)=0,"",(VLOOKUP($E$1,ورقة4!$A$3:$AX$2366,35,0)))</f>
        <v>#N/A</v>
      </c>
      <c r="AH9" s="405"/>
      <c r="AI9" s="406"/>
      <c r="AJ9" s="406"/>
      <c r="AK9" s="138"/>
      <c r="AL9" s="64" t="e">
        <f t="shared" si="1"/>
        <v>#N/A</v>
      </c>
      <c r="AM9" s="1">
        <v>2</v>
      </c>
      <c r="AO9" s="1" t="s">
        <v>15</v>
      </c>
      <c r="AU9" s="64">
        <v>5</v>
      </c>
      <c r="AV9" s="121">
        <v>107</v>
      </c>
      <c r="AW9" s="122" t="s">
        <v>182</v>
      </c>
      <c r="AX9" s="120">
        <f t="shared" si="0"/>
        <v>0</v>
      </c>
      <c r="AY9" s="120" t="e">
        <f>IF(VLOOKUP($E$1,ورقة4!$A$2:$AW$2366,MATCH(AV9,ورقة4!$A$2:$AW$2,0),0)="","",VLOOKUP($E$1,ورقة4!$A$2:$AW$2366,MATCH(AV9,ورقة4!$A$2:$AW$2,0),0))</f>
        <v>#N/A</v>
      </c>
      <c r="AZ9" s="48"/>
      <c r="BC9" s="157"/>
      <c r="BD9" s="157"/>
      <c r="BE9" s="48"/>
    </row>
    <row r="10" spans="1:57" ht="19.2" customHeight="1" x14ac:dyDescent="0.25">
      <c r="A10" s="38" t="e">
        <f>IF(AND(I10&lt;&gt;"",OR(H10=1,H10=2,H10=3)),3,"")</f>
        <v>#N/A</v>
      </c>
      <c r="B10" s="98" t="e">
        <f t="shared" si="2"/>
        <v>#N/A</v>
      </c>
      <c r="C10" s="205">
        <v>105</v>
      </c>
      <c r="D10" s="400" t="s">
        <v>180</v>
      </c>
      <c r="E10" s="400"/>
      <c r="F10" s="400"/>
      <c r="G10" s="400"/>
      <c r="H10" s="110"/>
      <c r="I10" s="208" t="e">
        <f>IF(VLOOKUP($E$1,ورقة4!$A$3:$AX$2366,5,0)=0,"",(VLOOKUP($E$1,ورقة4!$A$3:$AX$2366,5,0)))</f>
        <v>#N/A</v>
      </c>
      <c r="J10" s="149" t="e">
        <f>IF(AND(Q10&lt;&gt;"",OR(P10=1,P10=2,P10=3)),9,"")</f>
        <v>#N/A</v>
      </c>
      <c r="K10" s="98" t="e">
        <f t="shared" si="3"/>
        <v>#N/A</v>
      </c>
      <c r="L10" s="205">
        <v>206</v>
      </c>
      <c r="M10" s="392" t="s">
        <v>186</v>
      </c>
      <c r="N10" s="392"/>
      <c r="O10" s="392"/>
      <c r="P10" s="110"/>
      <c r="Q10" s="208" t="e">
        <f>IF(VLOOKUP($E$1,ورقة4!$A$3:$AX$2366,11,0)=0,"",(VLOOKUP($E$1,ورقة4!$A$3:$AX$2366,11,0)))</f>
        <v>#N/A</v>
      </c>
      <c r="R10" s="95" t="e">
        <f>IF(AND(Y10&lt;&gt;"",OR(X10=1,X10=2,X10=3)),28,"")</f>
        <v>#N/A</v>
      </c>
      <c r="S10" s="98" t="e">
        <f t="shared" si="4"/>
        <v>#N/A</v>
      </c>
      <c r="T10" s="205">
        <v>506</v>
      </c>
      <c r="U10" s="392" t="s">
        <v>191</v>
      </c>
      <c r="V10" s="392"/>
      <c r="W10" s="392"/>
      <c r="X10" s="110"/>
      <c r="Y10" s="211" t="e">
        <f>IF(VLOOKUP($E$1,ورقة4!$A$3:$AX$2366,30,0)=0,"",(VLOOKUP($E$1,ورقة4!$A$3:$AX$2366,30,0)))</f>
        <v>#N/A</v>
      </c>
      <c r="Z10" s="149" t="e">
        <f>IF(AND(AG10&lt;&gt;"",OR(AF10=1,AF10=2,AF10=3)),34,"")</f>
        <v>#N/A</v>
      </c>
      <c r="AA10" s="98" t="e">
        <f t="shared" si="5"/>
        <v>#N/A</v>
      </c>
      <c r="AB10" s="205">
        <v>606</v>
      </c>
      <c r="AC10" s="400" t="s">
        <v>197</v>
      </c>
      <c r="AD10" s="400"/>
      <c r="AE10" s="400"/>
      <c r="AF10" s="110"/>
      <c r="AG10" s="211" t="e">
        <f>IF(VLOOKUP($E$1,ورقة4!$A$3:$AX$2366,36,0)=0,"",(VLOOKUP($E$1,ورقة4!$A$3:$AX$2366,36,0)))</f>
        <v>#N/A</v>
      </c>
      <c r="AH10" s="407"/>
      <c r="AI10" s="408"/>
      <c r="AJ10" s="408"/>
      <c r="AK10" s="138"/>
      <c r="AL10" s="64" t="e">
        <f t="shared" si="1"/>
        <v>#N/A</v>
      </c>
      <c r="AM10" s="1">
        <v>3</v>
      </c>
      <c r="AU10" s="64">
        <v>6</v>
      </c>
      <c r="AV10" s="121">
        <v>108</v>
      </c>
      <c r="AW10" s="122" t="s">
        <v>183</v>
      </c>
      <c r="AX10" s="120">
        <f t="shared" si="0"/>
        <v>0</v>
      </c>
      <c r="AY10" s="120" t="e">
        <f>IF(VLOOKUP($E$1,ورقة4!$A$2:$AW$2366,MATCH(AV10,ورقة4!$A$2:$AW$2,0),0)="","",VLOOKUP($E$1,ورقة4!$A$2:$AW$2366,MATCH(AV10,ورقة4!$A$2:$AW$2,0),0))</f>
        <v>#N/A</v>
      </c>
      <c r="AZ10" s="48"/>
      <c r="BC10" s="157"/>
      <c r="BD10" s="157"/>
      <c r="BE10" s="48"/>
    </row>
    <row r="11" spans="1:57" ht="19.2" customHeight="1" x14ac:dyDescent="0.25">
      <c r="A11" s="38" t="e">
        <f>IF(AND(I11&lt;&gt;"",OR(H11=1,H11=2,H11=3)),4,"")</f>
        <v>#N/A</v>
      </c>
      <c r="B11" s="98" t="e">
        <f t="shared" si="2"/>
        <v>#N/A</v>
      </c>
      <c r="C11" s="205">
        <v>106</v>
      </c>
      <c r="D11" s="392" t="s">
        <v>181</v>
      </c>
      <c r="E11" s="392"/>
      <c r="F11" s="392"/>
      <c r="G11" s="392"/>
      <c r="H11" s="110"/>
      <c r="I11" s="208" t="e">
        <f>IF(VLOOKUP($E$1,ورقة4!$A$3:$AX$2366,6,0)=0,"",(VLOOKUP($E$1,ورقة4!$A$3:$AX$2366,6,0)))</f>
        <v>#N/A</v>
      </c>
      <c r="J11" s="149" t="e">
        <f>IF(AND(Q11&lt;&gt;"",OR(P11=1,P11=2,P11=3)),10,"")</f>
        <v>#N/A</v>
      </c>
      <c r="K11" s="98" t="e">
        <f t="shared" si="3"/>
        <v>#N/A</v>
      </c>
      <c r="L11" s="205">
        <v>207</v>
      </c>
      <c r="M11" s="392" t="s">
        <v>187</v>
      </c>
      <c r="N11" s="392"/>
      <c r="O11" s="392"/>
      <c r="P11" s="110"/>
      <c r="Q11" s="208" t="e">
        <f>IF(VLOOKUP($E$1,ورقة4!$A$3:$AX$2366,12,0)=0,"",(VLOOKUP($E$1,ورقة4!$A$3:$AX$2366,12,0)))</f>
        <v>#N/A</v>
      </c>
      <c r="R11" s="95" t="e">
        <f>IF(AND(Y11&lt;&gt;"",OR(X11=1,X11=2,X11=3)),29,"")</f>
        <v>#N/A</v>
      </c>
      <c r="S11" s="98" t="e">
        <f t="shared" si="4"/>
        <v>#N/A</v>
      </c>
      <c r="T11" s="205">
        <v>507</v>
      </c>
      <c r="U11" s="399" t="s">
        <v>192</v>
      </c>
      <c r="V11" s="399"/>
      <c r="W11" s="399"/>
      <c r="X11" s="110"/>
      <c r="Y11" s="211" t="e">
        <f>IF(VLOOKUP($E$1,ورقة4!$A$3:$AX$2366,31,0)=0,"",(VLOOKUP($E$1,ورقة4!$A$3:$AX$2366,31,0)))</f>
        <v>#N/A</v>
      </c>
      <c r="Z11" s="149" t="e">
        <f>IF(AND(AG11&lt;&gt;"",OR(AF11=1,AF11=2,AF11=3)),35,"")</f>
        <v>#N/A</v>
      </c>
      <c r="AA11" s="98" t="e">
        <f t="shared" si="5"/>
        <v>#N/A</v>
      </c>
      <c r="AB11" s="205">
        <v>607</v>
      </c>
      <c r="AC11" s="402" t="s">
        <v>198</v>
      </c>
      <c r="AD11" s="402"/>
      <c r="AE11" s="402"/>
      <c r="AF11" s="110"/>
      <c r="AG11" s="211" t="e">
        <f>IF(VLOOKUP($E$1,ورقة4!$A$3:$AX$2366,37,0)=0,"",(VLOOKUP($E$1,ورقة4!$A$3:$AX$2366,37,0)))</f>
        <v>#N/A</v>
      </c>
      <c r="AH11" s="407"/>
      <c r="AI11" s="408"/>
      <c r="AJ11" s="408"/>
      <c r="AK11" s="138"/>
      <c r="AL11" s="64" t="e">
        <f t="shared" si="1"/>
        <v>#N/A</v>
      </c>
      <c r="AM11" s="1">
        <v>4</v>
      </c>
      <c r="AU11" s="64">
        <v>7</v>
      </c>
      <c r="AV11" s="109">
        <v>204</v>
      </c>
      <c r="AW11" s="113" t="s">
        <v>184</v>
      </c>
      <c r="AX11" s="81">
        <f>P8</f>
        <v>0</v>
      </c>
      <c r="AY11" s="120" t="e">
        <f>IF(VLOOKUP($E$1,ورقة4!$A$2:$AW$2366,MATCH(AV11,ورقة4!$A$2:$AW$2,0),0)="","",VLOOKUP($E$1,ورقة4!$A$2:$AW$2366,MATCH(AV11,ورقة4!$A$2:$AW$2,0),0))</f>
        <v>#N/A</v>
      </c>
      <c r="AZ11" s="48"/>
      <c r="BC11" s="49"/>
      <c r="BD11" s="49"/>
      <c r="BE11" s="48"/>
    </row>
    <row r="12" spans="1:57" ht="19.2" customHeight="1" thickBot="1" x14ac:dyDescent="0.3">
      <c r="A12" s="38" t="e">
        <f>IF(AND(I12&lt;&gt;"",OR(H12=1,H12=2,H12=3)),5,"")</f>
        <v>#N/A</v>
      </c>
      <c r="B12" s="98" t="e">
        <f t="shared" si="2"/>
        <v>#N/A</v>
      </c>
      <c r="C12" s="205">
        <v>107</v>
      </c>
      <c r="D12" s="392" t="s">
        <v>182</v>
      </c>
      <c r="E12" s="392"/>
      <c r="F12" s="392"/>
      <c r="G12" s="392"/>
      <c r="H12" s="110"/>
      <c r="I12" s="208" t="e">
        <f>IF(VLOOKUP($E$1,ورقة4!$A$3:$AX$2366,7,0)=0,"",(VLOOKUP($E$1,ورقة4!$A$3:$AX$2366,7,0)))</f>
        <v>#N/A</v>
      </c>
      <c r="J12" s="149" t="e">
        <f>IF(AND(Q12&lt;&gt;"",OR(P12=1,P12=2,P12=3)),11,"")</f>
        <v>#N/A</v>
      </c>
      <c r="K12" s="98" t="e">
        <f t="shared" si="3"/>
        <v>#N/A</v>
      </c>
      <c r="L12" s="206">
        <v>208</v>
      </c>
      <c r="M12" s="420" t="s">
        <v>188</v>
      </c>
      <c r="N12" s="420"/>
      <c r="O12" s="420"/>
      <c r="P12" s="110"/>
      <c r="Q12" s="209" t="e">
        <f>IF(VLOOKUP($E$1,ورقة4!$A$3:$AX$2366,13,0)=0,"",(VLOOKUP($E$1,ورقة4!$A$3:$AX$2366,13,0)))</f>
        <v>#N/A</v>
      </c>
      <c r="R12" s="95" t="e">
        <f>IF(AND(Y12&lt;&gt;"",OR(X12=1,X12=2,X12=3)),30,"")</f>
        <v>#N/A</v>
      </c>
      <c r="S12" s="98" t="e">
        <f t="shared" si="4"/>
        <v>#N/A</v>
      </c>
      <c r="T12" s="205">
        <v>508</v>
      </c>
      <c r="U12" s="399" t="s">
        <v>193</v>
      </c>
      <c r="V12" s="399"/>
      <c r="W12" s="399"/>
      <c r="X12" s="110"/>
      <c r="Y12" s="211" t="e">
        <f>IF(VLOOKUP($E$1,ورقة4!$A$3:$AX$2366,32,0)=0,"",(VLOOKUP($E$1,ورقة4!$A$3:$AX$2366,32,0)))</f>
        <v>#N/A</v>
      </c>
      <c r="Z12" s="149" t="e">
        <f>IF(AND(AG12&lt;&gt;"",OR(AF12=1,AF12=2,AF12=3)),36,"")</f>
        <v>#N/A</v>
      </c>
      <c r="AA12" s="98" t="e">
        <f t="shared" si="5"/>
        <v>#N/A</v>
      </c>
      <c r="AB12" s="205">
        <v>608</v>
      </c>
      <c r="AC12" s="402" t="s">
        <v>199</v>
      </c>
      <c r="AD12" s="402"/>
      <c r="AE12" s="402"/>
      <c r="AF12" s="110"/>
      <c r="AG12" s="211" t="e">
        <f>IF(VLOOKUP($E$1,ورقة4!$A$3:$AX$2366,38,0)=0,"",(VLOOKUP($E$1,ورقة4!$A$3:$AX$2366,38,0)))</f>
        <v>#N/A</v>
      </c>
      <c r="AH12" s="398"/>
      <c r="AI12" s="398"/>
      <c r="AJ12" s="398"/>
      <c r="AK12" s="138"/>
      <c r="AL12" s="64" t="e">
        <f t="shared" si="1"/>
        <v>#N/A</v>
      </c>
      <c r="AM12" s="1">
        <v>5</v>
      </c>
      <c r="AU12" s="64">
        <v>8</v>
      </c>
      <c r="AV12" s="109">
        <v>205</v>
      </c>
      <c r="AW12" s="113" t="s">
        <v>185</v>
      </c>
      <c r="AX12" s="81">
        <f t="shared" ref="AX12:AX15" si="6">P9</f>
        <v>0</v>
      </c>
      <c r="AY12" s="120" t="e">
        <f>IF(VLOOKUP($E$1,ورقة4!$A$2:$AW$2366,MATCH(AV12,ورقة4!$A$2:$AW$2,0),0)="","",VLOOKUP($E$1,ورقة4!$A$2:$AW$2366,MATCH(AV12,ورقة4!$A$2:$AW$2,0),0))</f>
        <v>#N/A</v>
      </c>
      <c r="AZ12" s="48"/>
      <c r="BC12" s="48"/>
      <c r="BD12" s="48"/>
    </row>
    <row r="13" spans="1:57" ht="19.2" customHeight="1" thickBot="1" x14ac:dyDescent="0.3">
      <c r="A13" s="38" t="e">
        <f>IF(AND(I13&lt;&gt;"",OR(H13=1,H13=2,H13=3)),6,"")</f>
        <v>#N/A</v>
      </c>
      <c r="B13" s="98" t="e">
        <f t="shared" si="2"/>
        <v>#N/A</v>
      </c>
      <c r="C13" s="206">
        <v>108</v>
      </c>
      <c r="D13" s="417" t="s">
        <v>183</v>
      </c>
      <c r="E13" s="417"/>
      <c r="F13" s="417"/>
      <c r="G13" s="417"/>
      <c r="H13" s="110"/>
      <c r="I13" s="209" t="e">
        <f>IF(VLOOKUP($E$1,ورقة4!$A$3:$AX$2366,8,0)=0,"",(VLOOKUP($E$1,ورقة4!$A$3:$AX$2366,8,0)))</f>
        <v>#N/A</v>
      </c>
      <c r="J13" s="149"/>
      <c r="K13" s="98"/>
      <c r="L13" s="394"/>
      <c r="M13" s="395"/>
      <c r="N13" s="395"/>
      <c r="O13" s="395"/>
      <c r="P13" s="395"/>
      <c r="Q13" s="396"/>
      <c r="R13" s="95" t="e">
        <f>IF(AND(Y13&lt;&gt;"",OR(X13=1,X13=2,X13=3)),31,"")</f>
        <v>#N/A</v>
      </c>
      <c r="S13" s="98" t="e">
        <f t="shared" si="4"/>
        <v>#N/A</v>
      </c>
      <c r="T13" s="206">
        <v>509</v>
      </c>
      <c r="U13" s="434" t="s">
        <v>194</v>
      </c>
      <c r="V13" s="434"/>
      <c r="W13" s="434"/>
      <c r="X13" s="110"/>
      <c r="Y13" s="212" t="e">
        <f>IF(VLOOKUP($E$1,ورقة4!$A$3:$AX$2366,33,0)=0,"",(VLOOKUP($E$1,ورقة4!$A$3:$AX$2366,33,0)))</f>
        <v>#N/A</v>
      </c>
      <c r="Z13" s="149" t="e">
        <f>IF(AND(AG13&lt;&gt;"",OR(AF13=1,AF13=2,AF13=3)),37,"")</f>
        <v>#N/A</v>
      </c>
      <c r="AA13" s="98" t="e">
        <f t="shared" si="5"/>
        <v>#N/A</v>
      </c>
      <c r="AB13" s="206">
        <v>609</v>
      </c>
      <c r="AC13" s="409" t="s">
        <v>200</v>
      </c>
      <c r="AD13" s="409"/>
      <c r="AE13" s="409"/>
      <c r="AF13" s="110"/>
      <c r="AG13" s="212" t="e">
        <f>IF(VLOOKUP($E$1,ورقة4!$A$3:$AX$2366,39,0)=0,"",(VLOOKUP($E$1,ورقة4!$A$3:$AX$2366,39,0)))</f>
        <v>#N/A</v>
      </c>
      <c r="AH13" s="398"/>
      <c r="AI13" s="398"/>
      <c r="AJ13" s="398"/>
      <c r="AK13" s="138"/>
      <c r="AL13" s="64" t="e">
        <f t="shared" si="1"/>
        <v>#N/A</v>
      </c>
      <c r="AM13" s="1">
        <v>6</v>
      </c>
      <c r="AU13" s="64">
        <v>9</v>
      </c>
      <c r="AV13" s="109">
        <v>206</v>
      </c>
      <c r="AW13" s="113" t="s">
        <v>186</v>
      </c>
      <c r="AX13" s="81">
        <f t="shared" si="6"/>
        <v>0</v>
      </c>
      <c r="AY13" s="120" t="e">
        <f>IF(VLOOKUP($E$1,ورقة4!$A$2:$AW$2366,MATCH(AV13,ورقة4!$A$2:$AW$2,0),0)="","",VLOOKUP($E$1,ورقة4!$A$2:$AW$2366,MATCH(AV13,ورقة4!$A$2:$AW$2,0),0))</f>
        <v>#N/A</v>
      </c>
      <c r="AZ13" s="48"/>
      <c r="BC13" s="49"/>
      <c r="BD13" s="49"/>
    </row>
    <row r="14" spans="1:57" ht="16.8" hidden="1" x14ac:dyDescent="0.25">
      <c r="A14" s="397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143"/>
      <c r="R14" s="95"/>
      <c r="S14" s="98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143"/>
      <c r="AH14" s="398"/>
      <c r="AI14" s="398"/>
      <c r="AJ14" s="398"/>
      <c r="AK14" s="138"/>
      <c r="AL14" s="64" t="e">
        <f>IF(J8&lt;&gt;"",J8,"")</f>
        <v>#N/A</v>
      </c>
      <c r="AM14" s="1">
        <v>7</v>
      </c>
      <c r="AU14" s="64">
        <v>10</v>
      </c>
      <c r="AV14" s="109">
        <v>207</v>
      </c>
      <c r="AW14" s="113" t="s">
        <v>187</v>
      </c>
      <c r="AX14" s="81">
        <f t="shared" si="6"/>
        <v>0</v>
      </c>
      <c r="AY14" s="120" t="e">
        <f>IF(VLOOKUP($E$1,ورقة4!$A$2:$AW$2366,MATCH(AV14,ورقة4!$A$2:$AW$2,0),0)="","",VLOOKUP($E$1,ورقة4!$A$2:$AW$2366,MATCH(AV14,ورقة4!$A$2:$AW$2,0),0))</f>
        <v>#N/A</v>
      </c>
      <c r="AZ14" s="48"/>
      <c r="BC14" s="49"/>
      <c r="BD14" s="49"/>
    </row>
    <row r="15" spans="1:57" ht="17.399999999999999" hidden="1" thickBot="1" x14ac:dyDescent="0.3">
      <c r="A15" s="38" t="str">
        <f>IF(AND(I15&lt;&gt;"",H15=1),7,"")</f>
        <v/>
      </c>
      <c r="B15" s="98" t="e">
        <f>SUM(B8:B13)</f>
        <v>#N/A</v>
      </c>
      <c r="C15" s="101"/>
      <c r="D15" s="102"/>
      <c r="E15" s="102"/>
      <c r="F15" s="102"/>
      <c r="G15" s="102">
        <f>COUNTIFS(I8:I13,1,H8:H13,1)</f>
        <v>0</v>
      </c>
      <c r="H15" s="99">
        <f>COUNTIFS(I8:I13,1,H8:H13,2)</f>
        <v>0</v>
      </c>
      <c r="I15" s="39">
        <f>COUNTIFS(I8:I13,1,H8:H13,3)</f>
        <v>0</v>
      </c>
      <c r="J15" s="142"/>
      <c r="K15" s="27" t="e">
        <f>SUM(K8:K12)</f>
        <v>#N/A</v>
      </c>
      <c r="L15" s="28"/>
      <c r="M15" s="36"/>
      <c r="N15" s="36"/>
      <c r="O15" s="102">
        <f>COUNTIFS(Q8:Q13,1,P8:P13,1)</f>
        <v>0</v>
      </c>
      <c r="P15" s="99">
        <f>COUNTIFS(Q8:Q13,1,P8:P13,2)</f>
        <v>0</v>
      </c>
      <c r="Q15" s="39">
        <f>COUNTIFS(Q8:Q13,1,P8:P13,3)</f>
        <v>0</v>
      </c>
      <c r="R15" s="95"/>
      <c r="S15" s="98" t="e">
        <f>SUM(S8:S13)</f>
        <v>#N/A</v>
      </c>
      <c r="T15" s="30"/>
      <c r="U15" s="31"/>
      <c r="V15" s="31"/>
      <c r="W15" s="102">
        <f>COUNTIFS(Y8:Y13,1,X8:X13,1)</f>
        <v>0</v>
      </c>
      <c r="X15" s="99">
        <f>COUNTIFS(Y8:Y13,1,X8:X13,2)</f>
        <v>0</v>
      </c>
      <c r="Y15" s="39">
        <f>COUNTIFS(Y8:Y13,1,X8:X13,3)</f>
        <v>0</v>
      </c>
      <c r="Z15" s="150"/>
      <c r="AA15" s="32" t="e">
        <f>SUM(AA8:AA13)</f>
        <v>#N/A</v>
      </c>
      <c r="AB15" s="31"/>
      <c r="AC15" s="31"/>
      <c r="AD15" s="31"/>
      <c r="AE15" s="102">
        <f>COUNTIFS(AG8:AG13,1,AF8:AF13,1)</f>
        <v>0</v>
      </c>
      <c r="AF15" s="99">
        <f>COUNTIFS(AG8:AG13,1,AF8:AF13,2)</f>
        <v>0</v>
      </c>
      <c r="AG15" s="39">
        <f>COUNTIFS(AG8:AG13,1,AF8:AF13,3)</f>
        <v>0</v>
      </c>
      <c r="AH15" s="398"/>
      <c r="AI15" s="398"/>
      <c r="AJ15" s="398"/>
      <c r="AK15" s="138"/>
      <c r="AL15" s="64" t="e">
        <f t="shared" ref="AL15:AL18" si="7">IF(J9&lt;&gt;"",J9,"")</f>
        <v>#N/A</v>
      </c>
      <c r="AM15" s="1">
        <v>8</v>
      </c>
      <c r="AU15" s="64">
        <v>11</v>
      </c>
      <c r="AV15" s="109">
        <v>208</v>
      </c>
      <c r="AW15" s="113" t="s">
        <v>188</v>
      </c>
      <c r="AX15" s="81">
        <f t="shared" si="6"/>
        <v>0</v>
      </c>
      <c r="AY15" s="120" t="e">
        <f>IF(VLOOKUP($E$1,ورقة4!$A$2:$AW$2366,MATCH(AV15,ورقة4!$A$2:$AW$2,0),0)="","",VLOOKUP($E$1,ورقة4!$A$2:$AW$2366,MATCH(AV15,ورقة4!$A$2:$AW$2,0),0))</f>
        <v>#N/A</v>
      </c>
      <c r="AZ15" s="48"/>
      <c r="BA15"/>
      <c r="BC15" s="49"/>
      <c r="BD15" s="49"/>
    </row>
    <row r="16" spans="1:57" ht="21.6" thickBot="1" x14ac:dyDescent="0.3">
      <c r="A16" s="38"/>
      <c r="B16" s="404" t="s">
        <v>23</v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18"/>
      <c r="R16" s="95"/>
      <c r="S16" s="156"/>
      <c r="T16" s="403" t="s">
        <v>24</v>
      </c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398"/>
      <c r="AI16" s="398"/>
      <c r="AJ16" s="398"/>
      <c r="AK16" s="138"/>
      <c r="AL16" s="64" t="e">
        <f t="shared" si="7"/>
        <v>#N/A</v>
      </c>
      <c r="AM16" s="1">
        <v>9</v>
      </c>
      <c r="AU16" s="64">
        <v>12</v>
      </c>
      <c r="AV16" s="121">
        <v>303</v>
      </c>
      <c r="AW16" s="122" t="s">
        <v>178</v>
      </c>
      <c r="AX16" s="120">
        <f>H17</f>
        <v>0</v>
      </c>
      <c r="AY16" s="120" t="e">
        <f>IF(VLOOKUP($E$1,ورقة4!$A$2:$AW$2366,MATCH(AV16,ورقة4!$A$2:$AW$2,0),0)="","",VLOOKUP($E$1,ورقة4!$A$2:$AW$2366,MATCH(AV16,ورقة4!$A$2:$AW$2,0),0))</f>
        <v>#N/A</v>
      </c>
      <c r="AZ16" s="48"/>
      <c r="BC16" s="49"/>
      <c r="BD16" s="49"/>
    </row>
    <row r="17" spans="1:57" ht="19.2" customHeight="1" x14ac:dyDescent="0.25">
      <c r="A17" s="38" t="e">
        <f>IF(AND(I17&lt;&gt;"",OR(H17=1,H17=2,H17=3)),12,"")</f>
        <v>#N/A</v>
      </c>
      <c r="B17" s="98" t="e">
        <f t="shared" ref="B17:B23" si="8">IF(AND(I17="A",H17=1),50000,IF(I17="B",IF(OR(H17=1,H17=2,H17=3),IF(OR($F$5=$AO$7,$F$5=$AO$9),0,IF(OR($F$5=$AO$3,$F$5=$AO$6),IF(H17=1,12500,IF(H17=2,17500,IF(H17=3,22500,""))),IF($F$5=$AO$4,500,IF(OR($F$5=$AO$1,$F$5=$AO$5,$F$5=$AO$8,$F$5=$AO$2),IF(H17=1,20000,IF(H17=2,28000,IF(H17=3,36000,""))),IF(H17=1,25000,IF(H17=2,35000,IF(H17=3,45000,""))))))))))</f>
        <v>#N/A</v>
      </c>
      <c r="C17" s="204">
        <v>303</v>
      </c>
      <c r="D17" s="391" t="s">
        <v>178</v>
      </c>
      <c r="E17" s="391"/>
      <c r="F17" s="391"/>
      <c r="G17" s="391"/>
      <c r="H17" s="106"/>
      <c r="I17" s="213" t="e">
        <f>IF(VLOOKUP($E$1,ورقة4!$A$3:$AX$2366,14,0)=0,"",(VLOOKUP($E$1,ورقة4!$A$3:$AX$2366,14,0)))</f>
        <v>#N/A</v>
      </c>
      <c r="J17" s="149" t="e">
        <f>IF(AND(Q17&lt;&gt;"",OR(P17=1,P17=2,P17=3)),19,"")</f>
        <v>#N/A</v>
      </c>
      <c r="K17" s="98" t="e">
        <f t="shared" ref="K17:K23" si="9">IF(AND(Q17="A",P17=1),50000,IF(Q17="B",IF(OR(P17=1,P17=2,P17=3),IF(OR($F$5=$AO$7,$F$5=$AO$9),0,IF(OR($F$5=$AO$3,$F$5=$AO$6),IF(P17=1,12500,IF(P17=2,17500,IF(P17=3,22500,""))),IF($F$5=$AO$4,500,IF(OR($F$5=$AO$1,$F$5=$AO$5,$F$5=$AO$8,$F$5=$AO$2),IF(P17=1,20000,IF(P17=2,28000,IF(P17=3,36000,""))),IF(P17=1,25000,IF(P17=2,35000,IF(P17=3,45000,""))))))))))</f>
        <v>#N/A</v>
      </c>
      <c r="L17" s="204">
        <v>403</v>
      </c>
      <c r="M17" s="423" t="s">
        <v>201</v>
      </c>
      <c r="N17" s="423"/>
      <c r="O17" s="423"/>
      <c r="P17" s="106"/>
      <c r="Q17" s="213" t="e">
        <f>IF(VLOOKUP($E$1,ورقة4!$A$3:$AX$2366,21,0)=0,"",(VLOOKUP($E$1,ورقة4!$A$3:$AX$2366,21,0)))</f>
        <v>#N/A</v>
      </c>
      <c r="R17" s="95" t="e">
        <f>IF(AND(Y17&lt;&gt;"",OR(X17=1,X17=2,X17=3)),38,"")</f>
        <v>#N/A</v>
      </c>
      <c r="S17" s="98" t="e">
        <f t="shared" ref="S17:S21" si="10">IF(AND(Y17="A",X17=1),50000,IF(Y17="B",IF(OR(X17=1,X17=2,X17=3),IF(OR($F$5=$AO$7,$F$5=$AO$9),0,IF(OR($F$5=$AO$3,$F$5=$AO$6),IF(X17=1,12500,IF(X17=2,17500,IF(X17=3,22500,""))),IF($F$5=$AO$4,500,IF(OR($F$5=$AO$1,$F$5=$AO$5,$F$5=$AO$8,$F$5=$AO$2),IF(X17=1,20000,IF(X17=2,28000,IF(X17=3,36000,""))),IF(X17=1,25000,IF(X17=2,35000,IF(X17=3,45000,""))))))))))</f>
        <v>#N/A</v>
      </c>
      <c r="T17" s="204">
        <v>704</v>
      </c>
      <c r="U17" s="419" t="s">
        <v>208</v>
      </c>
      <c r="V17" s="419"/>
      <c r="W17" s="419"/>
      <c r="X17" s="106"/>
      <c r="Y17" s="213" t="e">
        <f>IF(VLOOKUP($E$1,ورقة4!$A$3:$AX$2366,40,0)=0,"",(VLOOKUP($E$1,ورقة4!$A$3:$AX$2366,40,0)))</f>
        <v>#N/A</v>
      </c>
      <c r="Z17" s="149" t="e">
        <f>IF(AND(AG17&lt;&gt;"",OR(AF17=1,AF17=2,AF17=3)),43,"")</f>
        <v>#N/A</v>
      </c>
      <c r="AA17" s="98" t="e">
        <f t="shared" ref="AA17:AA21" si="11">IF(AND(AG17="A",AF17=1),50000,IF(AG17="B",IF(OR(AF17=1,AF17=2,AF17=3),IF(OR($F$5=$AO$7,$F$5=$AO$9),0,IF(OR($F$5=$AO$3,$F$5=$AO$6),IF(AF17=1,12500,IF(AF17=2,17500,IF(AF17=3,22500,""))),IF($F$5=$AO$4,500,IF(OR($F$5=$AO$1,$F$5=$AO$5,$F$5=$AO$8,$F$5=$AO$2),IF(AF17=1,20000,IF(AF17=2,28000,IF(AF17=3,36000,""))),IF(AF17=1,25000,IF(AF17=2,35000,IF(AF17=3,45000,""))))))))))</f>
        <v>#N/A</v>
      </c>
      <c r="AB17" s="204">
        <v>804</v>
      </c>
      <c r="AC17" s="401" t="s">
        <v>213</v>
      </c>
      <c r="AD17" s="401"/>
      <c r="AE17" s="401"/>
      <c r="AF17" s="106"/>
      <c r="AG17" s="207" t="e">
        <f>IF(VLOOKUP($E$1,ورقة4!$A$3:$AX$2366,45,0)=0,"",(VLOOKUP($E$1,ورقة4!$A$3:$AX$2366,45,0)))</f>
        <v>#N/A</v>
      </c>
      <c r="AH17" s="398"/>
      <c r="AI17" s="398"/>
      <c r="AJ17" s="398"/>
      <c r="AK17" s="138"/>
      <c r="AL17" s="64" t="e">
        <f t="shared" si="7"/>
        <v>#N/A</v>
      </c>
      <c r="AM17" s="1">
        <v>10</v>
      </c>
      <c r="AU17" s="64">
        <v>13</v>
      </c>
      <c r="AV17" s="121">
        <v>304</v>
      </c>
      <c r="AW17" s="122" t="s">
        <v>250</v>
      </c>
      <c r="AX17" s="120">
        <f t="shared" ref="AX17:AX22" si="12">H18</f>
        <v>0</v>
      </c>
      <c r="AY17" s="120" t="e">
        <f>IF(VLOOKUP($E$1,ورقة4!$A$2:$AW$2366,MATCH(AV17,ورقة4!$A$2:$AW$2,0),0)="","",VLOOKUP($E$1,ورقة4!$A$2:$AW$2366,MATCH(AV17,ورقة4!$A$2:$AW$2,0),0))</f>
        <v>#N/A</v>
      </c>
      <c r="AZ17" s="48"/>
      <c r="BC17" s="49"/>
      <c r="BD17" s="49"/>
      <c r="BE17" s="48"/>
    </row>
    <row r="18" spans="1:57" ht="19.2" customHeight="1" x14ac:dyDescent="0.25">
      <c r="A18" s="38" t="e">
        <f>IF(AND(I18&lt;&gt;"",OR(H18=1,H18=2,H18=3)),13,"")</f>
        <v>#N/A</v>
      </c>
      <c r="B18" s="98" t="e">
        <f t="shared" si="8"/>
        <v>#N/A</v>
      </c>
      <c r="C18" s="205">
        <v>304</v>
      </c>
      <c r="D18" s="392" t="s">
        <v>250</v>
      </c>
      <c r="E18" s="392"/>
      <c r="F18" s="392"/>
      <c r="G18" s="392"/>
      <c r="H18" s="110"/>
      <c r="I18" s="214" t="e">
        <f>IF(VLOOKUP($E$1,ورقة4!$A$3:$AX$2366,15,0)=0,"",(VLOOKUP($E$1,ورقة4!$A$3:$AX$2366,15,0)))</f>
        <v>#N/A</v>
      </c>
      <c r="J18" s="149" t="e">
        <f>IF(AND(Q18&lt;&gt;"",OR(P18=1,P18=2,P18=3)),20,"")</f>
        <v>#N/A</v>
      </c>
      <c r="K18" s="98" t="e">
        <f t="shared" si="9"/>
        <v>#N/A</v>
      </c>
      <c r="L18" s="205">
        <v>404</v>
      </c>
      <c r="M18" s="393" t="s">
        <v>202</v>
      </c>
      <c r="N18" s="393"/>
      <c r="O18" s="393"/>
      <c r="P18" s="110"/>
      <c r="Q18" s="214" t="e">
        <f>IF(VLOOKUP($E$1,ورقة4!$A$3:$AX$2366,22,0)=0,"",(VLOOKUP($E$1,ورقة4!$A$3:$AX$2366,22,0)))</f>
        <v>#N/A</v>
      </c>
      <c r="R18" s="95" t="e">
        <f>IF(AND(Y18&lt;&gt;"",OR(X18=1,X18=2,X18=3)),39,"")</f>
        <v>#N/A</v>
      </c>
      <c r="S18" s="98" t="e">
        <f t="shared" si="10"/>
        <v>#N/A</v>
      </c>
      <c r="T18" s="205">
        <v>705</v>
      </c>
      <c r="U18" s="402" t="s">
        <v>209</v>
      </c>
      <c r="V18" s="402"/>
      <c r="W18" s="402"/>
      <c r="X18" s="110"/>
      <c r="Y18" s="214" t="e">
        <f>IF(VLOOKUP($E$1,ورقة4!$A$3:$AX$2366,41,0)=0,"",(VLOOKUP($E$1,ورقة4!$A$3:$AX$2366,41,0)))</f>
        <v>#N/A</v>
      </c>
      <c r="Z18" s="149" t="e">
        <f>IF(AND(AG18&lt;&gt;"",OR(AF18=1,AF18=2,AF18=3)),44,"")</f>
        <v>#N/A</v>
      </c>
      <c r="AA18" s="98" t="e">
        <f t="shared" si="11"/>
        <v>#N/A</v>
      </c>
      <c r="AB18" s="205">
        <v>805</v>
      </c>
      <c r="AC18" s="402" t="s">
        <v>214</v>
      </c>
      <c r="AD18" s="402"/>
      <c r="AE18" s="402"/>
      <c r="AF18" s="110"/>
      <c r="AG18" s="208" t="e">
        <f>IF(VLOOKUP($E$1,ورقة4!$A$3:$AX$2366,46,0)=0,"",(VLOOKUP($E$1,ورقة4!$A$3:$AX$2366,46,0)))</f>
        <v>#N/A</v>
      </c>
      <c r="AH18" s="398"/>
      <c r="AI18" s="398"/>
      <c r="AJ18" s="398"/>
      <c r="AK18" s="138"/>
      <c r="AL18" s="64" t="e">
        <f t="shared" si="7"/>
        <v>#N/A</v>
      </c>
      <c r="AM18" s="1">
        <v>11</v>
      </c>
      <c r="AU18" s="64">
        <v>14</v>
      </c>
      <c r="AV18" s="121">
        <v>305</v>
      </c>
      <c r="AW18" s="122" t="s">
        <v>251</v>
      </c>
      <c r="AX18" s="120">
        <f t="shared" si="12"/>
        <v>0</v>
      </c>
      <c r="AY18" s="120" t="e">
        <f>IF(VLOOKUP($E$1,ورقة4!$A$2:$AW$2366,MATCH(AV18,ورقة4!$A$2:$AW$2,0),0)="","",VLOOKUP($E$1,ورقة4!$A$2:$AW$2366,MATCH(AV18,ورقة4!$A$2:$AW$2,0),0))</f>
        <v>#N/A</v>
      </c>
      <c r="AZ18" s="48"/>
      <c r="BC18" s="157"/>
      <c r="BD18" s="157"/>
      <c r="BE18" s="48"/>
    </row>
    <row r="19" spans="1:57" ht="19.2" customHeight="1" x14ac:dyDescent="0.25">
      <c r="A19" s="38" t="e">
        <f>IF(AND(I19&lt;&gt;"",OR(H19=1,H19=2,H19=3)),14,"")</f>
        <v>#N/A</v>
      </c>
      <c r="B19" s="98" t="e">
        <f t="shared" si="8"/>
        <v>#N/A</v>
      </c>
      <c r="C19" s="205">
        <v>305</v>
      </c>
      <c r="D19" s="392" t="s">
        <v>251</v>
      </c>
      <c r="E19" s="392"/>
      <c r="F19" s="392"/>
      <c r="G19" s="392"/>
      <c r="H19" s="110"/>
      <c r="I19" s="214" t="e">
        <f>IF(VLOOKUP($E$1,ورقة4!$A$3:$AX$2366,16,0)=0,"",(VLOOKUP($E$1,ورقة4!$A$3:$AX$2366,16,0)))</f>
        <v>#N/A</v>
      </c>
      <c r="J19" s="149" t="e">
        <f>IF(AND(Q19&lt;&gt;"",OR(P19=1,P19=2,P19=3)),21,"")</f>
        <v>#N/A</v>
      </c>
      <c r="K19" s="98" t="e">
        <f t="shared" si="9"/>
        <v>#N/A</v>
      </c>
      <c r="L19" s="205">
        <v>405</v>
      </c>
      <c r="M19" s="392" t="s">
        <v>203</v>
      </c>
      <c r="N19" s="392"/>
      <c r="O19" s="392"/>
      <c r="P19" s="110"/>
      <c r="Q19" s="214" t="e">
        <f>IF(VLOOKUP($E$1,ورقة4!$A$3:$AX$2366,23,0)=0,"",(VLOOKUP($E$1,ورقة4!$A$3:$AX$2366,23,0)))</f>
        <v>#N/A</v>
      </c>
      <c r="R19" s="95" t="e">
        <f>IF(AND(Y19&lt;&gt;"",OR(X19=1,X19=2,X19=3)),40,"")</f>
        <v>#N/A</v>
      </c>
      <c r="S19" s="98" t="e">
        <f t="shared" si="10"/>
        <v>#N/A</v>
      </c>
      <c r="T19" s="205">
        <v>706</v>
      </c>
      <c r="U19" s="400" t="s">
        <v>210</v>
      </c>
      <c r="V19" s="400"/>
      <c r="W19" s="400"/>
      <c r="X19" s="110"/>
      <c r="Y19" s="214" t="e">
        <f>IF(VLOOKUP($E$1,ورقة4!$A$3:$AX$2366,42,0)=0,"",(VLOOKUP($E$1,ورقة4!$A$3:$AX$2366,42,0)))</f>
        <v>#N/A</v>
      </c>
      <c r="Z19" s="149" t="e">
        <f>IF(AND(AG19&lt;&gt;"",OR(AF19=1,AF19=2,AF19=3)),45,"")</f>
        <v>#N/A</v>
      </c>
      <c r="AA19" s="98" t="e">
        <f t="shared" si="11"/>
        <v>#N/A</v>
      </c>
      <c r="AB19" s="205">
        <v>806</v>
      </c>
      <c r="AC19" s="400" t="s">
        <v>215</v>
      </c>
      <c r="AD19" s="400"/>
      <c r="AE19" s="400"/>
      <c r="AF19" s="110"/>
      <c r="AG19" s="208" t="e">
        <f>IF(VLOOKUP($E$1,ورقة4!$A$3:$AX$2366,47,0)=0,"",(VLOOKUP($E$1,ورقة4!$A$3:$AX$2366,47,0)))</f>
        <v>#N/A</v>
      </c>
      <c r="AH19" s="398"/>
      <c r="AI19" s="398"/>
      <c r="AJ19" s="398"/>
      <c r="AK19" s="138"/>
      <c r="AL19" s="64" t="e">
        <f>IF(A17&lt;&gt;"",A17,"")</f>
        <v>#N/A</v>
      </c>
      <c r="AM19" s="1">
        <v>12</v>
      </c>
      <c r="AU19" s="64">
        <v>15</v>
      </c>
      <c r="AV19" s="121">
        <v>306</v>
      </c>
      <c r="AW19" s="122" t="s">
        <v>252</v>
      </c>
      <c r="AX19" s="120">
        <f t="shared" si="12"/>
        <v>0</v>
      </c>
      <c r="AY19" s="120" t="e">
        <f>IF(VLOOKUP($E$1,ورقة4!$A$2:$AW$2366,MATCH(AV19,ورقة4!$A$2:$AW$2,0),0)="","",VLOOKUP($E$1,ورقة4!$A$2:$AW$2366,MATCH(AV19,ورقة4!$A$2:$AW$2,0),0))</f>
        <v>#N/A</v>
      </c>
      <c r="AZ19" s="48"/>
      <c r="BC19" s="157"/>
      <c r="BD19" s="157"/>
      <c r="BE19" s="49"/>
    </row>
    <row r="20" spans="1:57" ht="19.2" customHeight="1" x14ac:dyDescent="0.3">
      <c r="A20" s="38" t="e">
        <f>IF(AND(I20&lt;&gt;"",OR(H20=1,H20=2,H20=3)),15,"")</f>
        <v>#N/A</v>
      </c>
      <c r="B20" s="98" t="e">
        <f t="shared" si="8"/>
        <v>#N/A</v>
      </c>
      <c r="C20" s="205">
        <v>306</v>
      </c>
      <c r="D20" s="392" t="s">
        <v>252</v>
      </c>
      <c r="E20" s="392"/>
      <c r="F20" s="392"/>
      <c r="G20" s="392"/>
      <c r="H20" s="110"/>
      <c r="I20" s="214" t="e">
        <f>IF(VLOOKUP($E$1,ورقة4!$A$3:$AX$2366,17,0)=0,"",(VLOOKUP($E$1,ورقة4!$A$3:$AX$2366,17,0)))</f>
        <v>#N/A</v>
      </c>
      <c r="J20" s="149" t="e">
        <f>IF(AND(Q20&lt;&gt;"",OR(P20=1,P20=2,P20=3)),22,"")</f>
        <v>#N/A</v>
      </c>
      <c r="K20" s="98" t="e">
        <f t="shared" si="9"/>
        <v>#N/A</v>
      </c>
      <c r="L20" s="205">
        <v>406</v>
      </c>
      <c r="M20" s="400" t="s">
        <v>204</v>
      </c>
      <c r="N20" s="400"/>
      <c r="O20" s="400"/>
      <c r="P20" s="110"/>
      <c r="Q20" s="214" t="e">
        <f>IF(VLOOKUP($E$1,ورقة4!$A$3:$AX$2366,24,0)=0,"",(VLOOKUP($E$1,ورقة4!$A$3:$AX$2366,24,0)))</f>
        <v>#N/A</v>
      </c>
      <c r="R20" s="95" t="e">
        <f>IF(AND(Y20&lt;&gt;"",OR(X20=1,X20=2,X20=3)),41,"")</f>
        <v>#N/A</v>
      </c>
      <c r="S20" s="98" t="e">
        <f t="shared" si="10"/>
        <v>#N/A</v>
      </c>
      <c r="T20" s="205">
        <v>707</v>
      </c>
      <c r="U20" s="399" t="s">
        <v>211</v>
      </c>
      <c r="V20" s="399"/>
      <c r="W20" s="399"/>
      <c r="X20" s="110"/>
      <c r="Y20" s="214" t="e">
        <f>IF(VLOOKUP($E$1,ورقة4!$A$3:$AX$2366,43,0)=0,"",(VLOOKUP($E$1,ورقة4!$A$3:$AX$2366,43,0)))</f>
        <v>#N/A</v>
      </c>
      <c r="Z20" s="149" t="e">
        <f>IF(AND(AG20&lt;&gt;"",OR(AF20=1,AF20=2,AF20=3)),46,"")</f>
        <v>#N/A</v>
      </c>
      <c r="AA20" s="98" t="e">
        <f t="shared" si="11"/>
        <v>#N/A</v>
      </c>
      <c r="AB20" s="205">
        <v>807</v>
      </c>
      <c r="AC20" s="402" t="s">
        <v>216</v>
      </c>
      <c r="AD20" s="402"/>
      <c r="AE20" s="402"/>
      <c r="AF20" s="110"/>
      <c r="AG20" s="208" t="e">
        <f>IF(VLOOKUP($E$1,ورقة4!$A$3:$AX$2366,48,0)=0,"",(VLOOKUP($E$1,ورقة4!$A$3:$AX$2366,48,0)))</f>
        <v>#N/A</v>
      </c>
      <c r="AH20" s="139"/>
      <c r="AI20" s="139"/>
      <c r="AJ20" s="139"/>
      <c r="AK20" s="138"/>
      <c r="AL20" s="64" t="e">
        <f t="shared" ref="AL20:AL25" si="13">IF(A18&lt;&gt;"",A18,"")</f>
        <v>#N/A</v>
      </c>
      <c r="AM20" s="1">
        <v>13</v>
      </c>
      <c r="AU20" s="64">
        <v>16</v>
      </c>
      <c r="AV20" s="121">
        <v>307</v>
      </c>
      <c r="AW20" s="122" t="s">
        <v>253</v>
      </c>
      <c r="AX20" s="120">
        <f t="shared" si="12"/>
        <v>0</v>
      </c>
      <c r="AY20" s="120" t="e">
        <f>IF(VLOOKUP($E$1,ورقة4!$A$2:$AW$2366,MATCH(AV20,ورقة4!$A$2:$AW$2,0),0)="","",VLOOKUP($E$1,ورقة4!$A$2:$AW$2366,MATCH(AV20,ورقة4!$A$2:$AW$2,0),0))</f>
        <v>#N/A</v>
      </c>
      <c r="AZ20" s="49"/>
      <c r="BC20" s="50"/>
      <c r="BD20" s="50"/>
      <c r="BE20" s="49"/>
    </row>
    <row r="21" spans="1:57" ht="19.2" customHeight="1" thickBot="1" x14ac:dyDescent="0.35">
      <c r="A21" s="38" t="e">
        <f>IF(AND(I21&lt;&gt;"",OR(H21=1,H21=2,H21=3)),16,"")</f>
        <v>#N/A</v>
      </c>
      <c r="B21" s="98" t="e">
        <f t="shared" si="8"/>
        <v>#N/A</v>
      </c>
      <c r="C21" s="205">
        <v>307</v>
      </c>
      <c r="D21" s="392" t="s">
        <v>253</v>
      </c>
      <c r="E21" s="392"/>
      <c r="F21" s="392"/>
      <c r="G21" s="392"/>
      <c r="H21" s="110"/>
      <c r="I21" s="214" t="e">
        <f>IF(VLOOKUP($E$1,ورقة4!$A$3:$AX$2366,18,0)=0,"",(VLOOKUP($E$1,ورقة4!$A$3:$AX$2366,18,0)))</f>
        <v>#N/A</v>
      </c>
      <c r="J21" s="149" t="e">
        <f>IF(AND(Q21&lt;&gt;"",OR(P21=1,P21=2,P21=3)),23,"")</f>
        <v>#N/A</v>
      </c>
      <c r="K21" s="98" t="e">
        <f t="shared" si="9"/>
        <v>#N/A</v>
      </c>
      <c r="L21" s="205">
        <v>407</v>
      </c>
      <c r="M21" s="400" t="s">
        <v>205</v>
      </c>
      <c r="N21" s="400"/>
      <c r="O21" s="400"/>
      <c r="P21" s="110"/>
      <c r="Q21" s="214" t="e">
        <f>IF(VLOOKUP($E$1,ورقة4!$A$3:$AX$2366,25,0)=0,"",(VLOOKUP($E$1,ورقة4!$A$3:$AX$2366,25,0)))</f>
        <v>#N/A</v>
      </c>
      <c r="R21" s="95" t="e">
        <f>IF(AND(Y21&lt;&gt;"",OR(X21=1,X21=2,X21=3)),42,"")</f>
        <v>#N/A</v>
      </c>
      <c r="S21" s="98" t="e">
        <f t="shared" si="10"/>
        <v>#N/A</v>
      </c>
      <c r="T21" s="206">
        <v>708</v>
      </c>
      <c r="U21" s="409" t="s">
        <v>212</v>
      </c>
      <c r="V21" s="409"/>
      <c r="W21" s="409"/>
      <c r="X21" s="110"/>
      <c r="Y21" s="215" t="e">
        <f>IF(VLOOKUP($E$1,ورقة4!$A$3:$AX$2366,44,0)=0,"",(VLOOKUP($E$1,ورقة4!$A$3:$AX$2366,44,0)))</f>
        <v>#N/A</v>
      </c>
      <c r="Z21" s="149" t="e">
        <f>IF(AND(AG21&lt;&gt;"",OR(AF21=1,AF21=2,AF21=3)),47,"")</f>
        <v>#N/A</v>
      </c>
      <c r="AA21" s="98" t="e">
        <f t="shared" si="11"/>
        <v>#N/A</v>
      </c>
      <c r="AB21" s="206">
        <v>808</v>
      </c>
      <c r="AC21" s="434" t="s">
        <v>217</v>
      </c>
      <c r="AD21" s="434"/>
      <c r="AE21" s="434"/>
      <c r="AF21" s="110"/>
      <c r="AG21" s="209" t="e">
        <f>IF(VLOOKUP($E$1,ورقة4!$A$3:$AX$2366,49,0)=0,"",(VLOOKUP($E$1,ورقة4!$A$3:$AX$2366,49,0)))</f>
        <v>#N/A</v>
      </c>
      <c r="AH21" s="139"/>
      <c r="AI21" s="139"/>
      <c r="AJ21" s="139"/>
      <c r="AK21" s="138"/>
      <c r="AL21" s="64" t="e">
        <f t="shared" si="13"/>
        <v>#N/A</v>
      </c>
      <c r="AM21" s="1">
        <v>14</v>
      </c>
      <c r="AU21" s="64">
        <v>17</v>
      </c>
      <c r="AV21" s="121">
        <v>308</v>
      </c>
      <c r="AW21" s="122" t="s">
        <v>254</v>
      </c>
      <c r="AX21" s="120">
        <f t="shared" si="12"/>
        <v>0</v>
      </c>
      <c r="AY21" s="120" t="e">
        <f>IF(VLOOKUP($E$1,ورقة4!$A$2:$AW$2366,MATCH(AV21,ورقة4!$A$2:$AW$2,0),0)="","",VLOOKUP($E$1,ورقة4!$A$2:$AW$2366,MATCH(AV21,ورقة4!$A$2:$AW$2,0),0))</f>
        <v>#N/A</v>
      </c>
      <c r="AZ21" s="49"/>
      <c r="BC21" s="50"/>
      <c r="BD21" s="50"/>
      <c r="BE21" s="48"/>
    </row>
    <row r="22" spans="1:57" ht="19.2" customHeight="1" x14ac:dyDescent="0.3">
      <c r="A22" s="38" t="e">
        <f>IF(AND(I22&lt;&gt;"",OR(H22=1,H22=2,H22=3)),17,"")</f>
        <v>#N/A</v>
      </c>
      <c r="B22" s="98" t="e">
        <f t="shared" si="8"/>
        <v>#N/A</v>
      </c>
      <c r="C22" s="205">
        <v>308</v>
      </c>
      <c r="D22" s="392" t="s">
        <v>254</v>
      </c>
      <c r="E22" s="392"/>
      <c r="F22" s="392"/>
      <c r="G22" s="392"/>
      <c r="H22" s="110"/>
      <c r="I22" s="214" t="e">
        <f>IF(VLOOKUP($E$1,ورقة4!$A$3:$AX$2366,19,0)=0,"",(VLOOKUP($E$1,ورقة4!$A$3:$AX$2366,19,0)))</f>
        <v>#N/A</v>
      </c>
      <c r="J22" s="149" t="e">
        <f>IF(AND(Q22&lt;&gt;"",OR(P22=1,P22=2,P22=3)),24,"")</f>
        <v>#N/A</v>
      </c>
      <c r="K22" s="98" t="e">
        <f t="shared" si="9"/>
        <v>#N/A</v>
      </c>
      <c r="L22" s="205">
        <v>408</v>
      </c>
      <c r="M22" s="433" t="s">
        <v>206</v>
      </c>
      <c r="N22" s="433"/>
      <c r="O22" s="433"/>
      <c r="P22" s="110"/>
      <c r="Q22" s="214" t="e">
        <f>IF(VLOOKUP($E$1,ورقة4!$A$3:$AX$2366,26,0)=0,"",(VLOOKUP($E$1,ورقة4!$A$3:$AX$2366,26,0)))</f>
        <v>#N/A</v>
      </c>
      <c r="R22" s="95"/>
      <c r="S22" s="98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1"/>
      <c r="AH22" s="139"/>
      <c r="AI22" s="139"/>
      <c r="AJ22" s="139"/>
      <c r="AK22" s="138"/>
      <c r="AL22" s="64" t="e">
        <f t="shared" si="13"/>
        <v>#N/A</v>
      </c>
      <c r="AM22" s="1">
        <v>15</v>
      </c>
      <c r="AU22" s="64">
        <v>18</v>
      </c>
      <c r="AV22" s="121">
        <v>309</v>
      </c>
      <c r="AW22" s="122" t="s">
        <v>255</v>
      </c>
      <c r="AX22" s="120">
        <f t="shared" si="12"/>
        <v>0</v>
      </c>
      <c r="AY22" s="120" t="e">
        <f>IF(VLOOKUP($E$1,ورقة4!$A$2:$AW$2366,MATCH(AV22,ورقة4!$A$2:$AW$2,0),0)="","",VLOOKUP($E$1,ورقة4!$A$2:$AW$2366,MATCH(AV22,ورقة4!$A$2:$AW$2,0),0))</f>
        <v>#N/A</v>
      </c>
      <c r="AZ22" s="48"/>
      <c r="BC22" s="157"/>
      <c r="BD22" s="157"/>
      <c r="BE22" s="48"/>
    </row>
    <row r="23" spans="1:57" ht="19.2" customHeight="1" thickBot="1" x14ac:dyDescent="0.35">
      <c r="A23" s="38" t="e">
        <f>IF(AND(I23&lt;&gt;"",OR(H23=1,H23=2,H23=3)),18,"")</f>
        <v>#N/A</v>
      </c>
      <c r="B23" s="98" t="e">
        <f t="shared" si="8"/>
        <v>#N/A</v>
      </c>
      <c r="C23" s="206">
        <v>309</v>
      </c>
      <c r="D23" s="420" t="s">
        <v>255</v>
      </c>
      <c r="E23" s="420"/>
      <c r="F23" s="420"/>
      <c r="G23" s="420"/>
      <c r="H23" s="110"/>
      <c r="I23" s="215" t="e">
        <f>IF(VLOOKUP($E$1,ورقة4!$A$3:$AX$2366,20,0)=0,"",(VLOOKUP($E$1,ورقة4!$A$3:$AX$2366,20,0)))</f>
        <v>#N/A</v>
      </c>
      <c r="J23" s="149" t="e">
        <f>IF(AND(Q23&lt;&gt;"",OR(P23=1,P23=2,P23=3)),25,"")</f>
        <v>#N/A</v>
      </c>
      <c r="K23" s="98" t="e">
        <f t="shared" si="9"/>
        <v>#N/A</v>
      </c>
      <c r="L23" s="206">
        <v>409</v>
      </c>
      <c r="M23" s="432" t="s">
        <v>207</v>
      </c>
      <c r="N23" s="432"/>
      <c r="O23" s="432"/>
      <c r="P23" s="110"/>
      <c r="Q23" s="215" t="e">
        <f>IF(VLOOKUP($E$1,ورقة4!$A$3:$AX$2366,27,0)=0,"",(VLOOKUP($E$1,ورقة4!$A$3:$AX$2366,27,0)))</f>
        <v>#N/A</v>
      </c>
      <c r="R23" s="103"/>
      <c r="S23" s="10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1"/>
      <c r="AH23" s="139"/>
      <c r="AI23" s="139"/>
      <c r="AJ23" s="139"/>
      <c r="AK23" s="138"/>
      <c r="AL23" s="64" t="e">
        <f t="shared" si="13"/>
        <v>#N/A</v>
      </c>
      <c r="AM23" s="1">
        <v>16</v>
      </c>
      <c r="AU23" s="64">
        <v>19</v>
      </c>
      <c r="AV23" s="109">
        <v>403</v>
      </c>
      <c r="AW23" s="113" t="s">
        <v>201</v>
      </c>
      <c r="AX23" s="81">
        <f>P17</f>
        <v>0</v>
      </c>
      <c r="AY23" s="120" t="e">
        <f>IF(VLOOKUP($E$1,ورقة4!$A$2:$AW$2366,MATCH(AV23,ورقة4!$A$2:$AW$2,0),0)="","",VLOOKUP($E$1,ورقة4!$A$2:$AW$2366,MATCH(AV23,ورقة4!$A$2:$AW$2,0),0))</f>
        <v>#N/A</v>
      </c>
      <c r="AZ23" s="48"/>
      <c r="BC23" s="157"/>
      <c r="BD23" s="157"/>
      <c r="BE23" s="48"/>
    </row>
    <row r="24" spans="1:57" ht="17.399999999999999" hidden="1" thickBot="1" x14ac:dyDescent="0.35">
      <c r="A24" s="38"/>
      <c r="B24" s="98" t="e">
        <f>SUM(B17:B23)</f>
        <v>#N/A</v>
      </c>
      <c r="C24" s="43"/>
      <c r="D24" s="44"/>
      <c r="E24" s="44"/>
      <c r="F24" s="44"/>
      <c r="G24" s="111"/>
      <c r="H24" s="99"/>
      <c r="I24" s="80">
        <f>COUNTIFS(I17:I23,1,H17:H23,3)</f>
        <v>0</v>
      </c>
      <c r="J24" s="149"/>
      <c r="K24" s="98" t="e">
        <f>SUM(K17:K23)</f>
        <v>#N/A</v>
      </c>
      <c r="L24" s="43"/>
      <c r="M24" s="44"/>
      <c r="N24" s="44"/>
      <c r="O24" s="111">
        <f>COUNTIFS(Q17:Q23,1,P17:P23,1)</f>
        <v>0</v>
      </c>
      <c r="P24" s="99">
        <f>COUNTIFS(Q17:Q23,1,P17:P23,2)</f>
        <v>0</v>
      </c>
      <c r="Q24" s="39">
        <f>COUNTIFS(Q17:Q23,1,P17:P23,3)</f>
        <v>0</v>
      </c>
      <c r="R24" s="104"/>
      <c r="S24" s="29" t="e">
        <f>SUM(S17:S21)</f>
        <v>#N/A</v>
      </c>
      <c r="T24" s="107"/>
      <c r="U24" s="41"/>
      <c r="V24" s="41"/>
      <c r="W24" s="102">
        <f>COUNTIFS(Y17:Y21,1,X17:X21,1)</f>
        <v>0</v>
      </c>
      <c r="X24" s="99">
        <f>COUNTIFS(Y17:Y21,1,X17:X21,2)</f>
        <v>0</v>
      </c>
      <c r="Y24" s="39">
        <f>COUNTIFS(Y17:Y21,1,X17:X21,3)</f>
        <v>0</v>
      </c>
      <c r="Z24" s="85"/>
      <c r="AA24" s="29" t="e">
        <f>SUM(AA17:AA21)</f>
        <v>#N/A</v>
      </c>
      <c r="AB24" s="41"/>
      <c r="AC24" s="41"/>
      <c r="AD24" s="41"/>
      <c r="AE24" s="102">
        <f>COUNTIFS(AG17:AG21,1,AF17:AF21,1)</f>
        <v>0</v>
      </c>
      <c r="AF24" s="99">
        <f>COUNTIFS(AG17:AG21,1,AF17:AF21,2)</f>
        <v>0</v>
      </c>
      <c r="AG24" s="39">
        <f>COUNTIFS(AG17:AG21,1,AF17:AF21,3)</f>
        <v>0</v>
      </c>
      <c r="AH24" s="139"/>
      <c r="AI24" s="139"/>
      <c r="AJ24" s="139"/>
      <c r="AK24" s="138"/>
      <c r="AL24" s="64" t="e">
        <f t="shared" si="13"/>
        <v>#N/A</v>
      </c>
      <c r="AM24" s="1">
        <v>17</v>
      </c>
      <c r="AU24" s="64">
        <v>20</v>
      </c>
      <c r="AV24" s="109">
        <v>404</v>
      </c>
      <c r="AW24" s="113" t="s">
        <v>202</v>
      </c>
      <c r="AX24" s="81">
        <f t="shared" ref="AX24:AX29" si="14">P18</f>
        <v>0</v>
      </c>
      <c r="AY24" s="120" t="e">
        <f>IF(VLOOKUP($E$1,ورقة4!$A$2:$AW$2366,MATCH(AV24,ورقة4!$A$2:$AW$2,0),0)="","",VLOOKUP($E$1,ورقة4!$A$2:$AW$2366,MATCH(AV24,ورقة4!$A$2:$AW$2,0),0))</f>
        <v>#N/A</v>
      </c>
      <c r="AZ24" s="48"/>
      <c r="BC24" s="157"/>
      <c r="BD24" s="157"/>
    </row>
    <row r="25" spans="1:57" ht="16.8" hidden="1" x14ac:dyDescent="0.3">
      <c r="B25" s="21"/>
      <c r="D25" s="37"/>
      <c r="E25" s="37"/>
      <c r="F25" s="37"/>
      <c r="G25" s="37"/>
      <c r="H25" s="21"/>
      <c r="I25" s="80"/>
      <c r="J25" s="149"/>
      <c r="K25" s="98"/>
      <c r="P25" s="99"/>
      <c r="Q25" s="39"/>
      <c r="R25" s="104"/>
      <c r="S25" s="98"/>
      <c r="T25" s="33" t="e">
        <f>B15+B24+K15+K24+S15+S24+AA15+AA24</f>
        <v>#N/A</v>
      </c>
      <c r="U25" s="34"/>
      <c r="V25" s="34"/>
      <c r="W25" s="34"/>
      <c r="X25" s="105"/>
      <c r="Y25" s="40"/>
      <c r="Z25" s="35"/>
      <c r="AA25" s="29"/>
      <c r="AB25" s="34"/>
      <c r="AC25" s="34"/>
      <c r="AD25" s="34"/>
      <c r="AE25" s="34"/>
      <c r="AF25" s="105"/>
      <c r="AG25" s="40"/>
      <c r="AH25" s="139"/>
      <c r="AI25" s="139"/>
      <c r="AJ25" s="139"/>
      <c r="AK25" s="138"/>
      <c r="AL25" s="64" t="e">
        <f t="shared" si="13"/>
        <v>#N/A</v>
      </c>
      <c r="AM25" s="1">
        <v>18</v>
      </c>
      <c r="AU25" s="64">
        <v>21</v>
      </c>
      <c r="AV25" s="109">
        <v>405</v>
      </c>
      <c r="AW25" s="113" t="s">
        <v>203</v>
      </c>
      <c r="AX25" s="81">
        <f t="shared" si="14"/>
        <v>0</v>
      </c>
      <c r="AY25" s="120" t="e">
        <f>IF(VLOOKUP($E$1,ورقة4!$A$2:$AW$2366,MATCH(AV25,ورقة4!$A$2:$AW$2,0),0)="","",VLOOKUP($E$1,ورقة4!$A$2:$AW$2366,MATCH(AV25,ورقة4!$A$2:$AW$2,0),0))</f>
        <v>#N/A</v>
      </c>
      <c r="AZ25" s="48"/>
      <c r="BC25" s="48"/>
      <c r="BD25" s="48"/>
    </row>
    <row r="26" spans="1:57" ht="17.399999999999999" hidden="1" thickBot="1" x14ac:dyDescent="0.3">
      <c r="I26" s="151"/>
      <c r="J26" s="103"/>
      <c r="S26" s="98"/>
      <c r="AH26" s="138"/>
      <c r="AI26" s="138"/>
      <c r="AJ26" s="138"/>
      <c r="AK26" s="138"/>
      <c r="AL26" s="64" t="e">
        <f>IF(J17&lt;&gt;"",J17,"")</f>
        <v>#N/A</v>
      </c>
      <c r="AM26" s="1">
        <v>19</v>
      </c>
      <c r="AU26" s="64">
        <v>22</v>
      </c>
      <c r="AV26" s="109">
        <v>406</v>
      </c>
      <c r="AW26" s="113" t="s">
        <v>204</v>
      </c>
      <c r="AX26" s="81">
        <f t="shared" si="14"/>
        <v>0</v>
      </c>
      <c r="AY26" s="120" t="e">
        <f>IF(VLOOKUP($E$1,ورقة4!$A$2:$AW$2366,MATCH(AV26,ورقة4!$A$2:$AW$2,0),0)="","",VLOOKUP($E$1,ورقة4!$A$2:$AW$2366,MATCH(AV26,ورقة4!$A$2:$AW$2,0),0))</f>
        <v>#N/A</v>
      </c>
      <c r="AZ26" s="48"/>
      <c r="BA26" s="1"/>
      <c r="BB26" s="1"/>
      <c r="BC26" s="48"/>
      <c r="BD26" s="48"/>
    </row>
    <row r="27" spans="1:57" ht="18" thickTop="1" thickBot="1" x14ac:dyDescent="0.3">
      <c r="C27" s="375" t="s">
        <v>5569</v>
      </c>
      <c r="D27" s="375"/>
      <c r="E27" s="375"/>
      <c r="F27" s="375"/>
      <c r="G27" s="375"/>
      <c r="H27" s="375"/>
      <c r="L27" s="412" t="s">
        <v>27</v>
      </c>
      <c r="M27" s="412"/>
      <c r="N27" s="438" t="e">
        <f>IF(E2="الرابعة حديث",50000,0)</f>
        <v>#N/A</v>
      </c>
      <c r="O27" s="438"/>
      <c r="P27" s="438"/>
      <c r="Q27" s="438"/>
      <c r="R27" s="438"/>
      <c r="T27" s="412" t="s">
        <v>547</v>
      </c>
      <c r="U27" s="412"/>
      <c r="V27" s="412"/>
      <c r="W27" s="416" t="e">
        <f>IF(I8="A",COUNT(B28:B35)*15000,IF(K5=AO4,COUNT(B28:B35)*15000,IF(OR(K5=AO1,K5=AO2,K5=AO5,K5=AO8),COUNT(B28:B35)*15000,IF(OR(K5=AO3,K5=AO6),COUNT(B28:B35)*15000,COUNT(B28:B35)*15000))))</f>
        <v>#N/A</v>
      </c>
      <c r="X27" s="416"/>
      <c r="Y27" s="416"/>
      <c r="Z27" s="412" t="s">
        <v>122</v>
      </c>
      <c r="AA27" s="412"/>
      <c r="AB27" s="412"/>
      <c r="AC27" s="412"/>
      <c r="AD27" s="416" t="e">
        <f>IF(W27&gt;0,37000,0)</f>
        <v>#N/A</v>
      </c>
      <c r="AE27" s="416"/>
      <c r="AF27" s="416"/>
      <c r="AG27" s="416"/>
      <c r="AH27" s="138"/>
      <c r="AI27" s="138"/>
      <c r="AJ27" s="138"/>
      <c r="AK27" s="138"/>
      <c r="AL27" s="64" t="e">
        <f t="shared" ref="AL27:AL32" si="15">IF(J18&lt;&gt;"",J18,"")</f>
        <v>#N/A</v>
      </c>
      <c r="AM27" s="1">
        <v>20</v>
      </c>
      <c r="AU27" s="64">
        <v>23</v>
      </c>
      <c r="AV27" s="109">
        <v>407</v>
      </c>
      <c r="AW27" s="113" t="s">
        <v>205</v>
      </c>
      <c r="AX27" s="81">
        <f t="shared" si="14"/>
        <v>0</v>
      </c>
      <c r="AY27" s="120" t="e">
        <f>IF(VLOOKUP($E$1,ورقة4!$A$2:$AW$2366,MATCH(AV27,ورقة4!$A$2:$AW$2,0),0)="","",VLOOKUP($E$1,ورقة4!$A$2:$AW$2366,MATCH(AV27,ورقة4!$A$2:$AW$2,0),0))</f>
        <v>#N/A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8" si="16">IFERROR(SMALL($C$40:$C$51,AM8),"")</f>
        <v/>
      </c>
      <c r="C28" s="375" t="str">
        <f t="shared" ref="C28:C38" si="17">IF(B28&lt;&gt;"",VLOOKUP(B28,$C$40:$D$51,2,0),"")</f>
        <v/>
      </c>
      <c r="D28" s="375"/>
      <c r="E28" s="375"/>
      <c r="F28" s="375"/>
      <c r="G28" s="375"/>
      <c r="H28" s="375"/>
      <c r="L28" s="439" t="s">
        <v>548</v>
      </c>
      <c r="M28" s="439"/>
      <c r="N28" s="438" t="e">
        <f>IF(Z28="ضعف الرسوم",T25*2,T25)</f>
        <v>#N/A</v>
      </c>
      <c r="O28" s="438"/>
      <c r="P28" s="438"/>
      <c r="Q28" s="438"/>
      <c r="R28" s="438"/>
      <c r="T28" s="412" t="s">
        <v>25</v>
      </c>
      <c r="U28" s="412"/>
      <c r="V28" s="412"/>
      <c r="W28" s="413" t="e">
        <f>N27+W27+AD27+N28-AB5</f>
        <v>#N/A</v>
      </c>
      <c r="X28" s="413"/>
      <c r="Y28" s="413"/>
      <c r="Z28" s="436" t="e">
        <f>'إدخال البيانات'!F1</f>
        <v>#N/A</v>
      </c>
      <c r="AA28" s="436"/>
      <c r="AB28" s="436"/>
      <c r="AC28" s="436"/>
      <c r="AD28" s="436"/>
      <c r="AE28" s="436"/>
      <c r="AF28" s="436"/>
      <c r="AG28" s="145"/>
      <c r="AH28" s="138"/>
      <c r="AI28" s="138"/>
      <c r="AJ28" s="138"/>
      <c r="AK28" s="138"/>
      <c r="AL28" s="64" t="e">
        <f t="shared" si="15"/>
        <v>#N/A</v>
      </c>
      <c r="AM28" s="1">
        <v>21</v>
      </c>
      <c r="AU28" s="64">
        <v>24</v>
      </c>
      <c r="AV28" s="114">
        <v>408</v>
      </c>
      <c r="AW28" s="115" t="s">
        <v>206</v>
      </c>
      <c r="AX28" s="81">
        <f t="shared" si="14"/>
        <v>0</v>
      </c>
      <c r="AY28" s="120" t="e">
        <f>IF(VLOOKUP($E$1,ورقة4!$A$2:$AW$2366,MATCH(AV28,ورقة4!$A$2:$AW$2,0),0)="","",VLOOKUP($E$1,ورقة4!$A$2:$AW$2366,MATCH(AV28,ورقة4!$A$2:$AW$2,0),0))</f>
        <v>#N/A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16"/>
        <v/>
      </c>
      <c r="C29" s="375" t="str">
        <f t="shared" si="17"/>
        <v/>
      </c>
      <c r="D29" s="375"/>
      <c r="E29" s="375"/>
      <c r="F29" s="375"/>
      <c r="G29" s="375"/>
      <c r="H29" s="375"/>
      <c r="L29" s="412" t="s">
        <v>22</v>
      </c>
      <c r="M29" s="412"/>
      <c r="N29" s="440" t="s">
        <v>134</v>
      </c>
      <c r="O29" s="440"/>
      <c r="P29" s="440"/>
      <c r="Q29" s="440"/>
      <c r="R29" s="440"/>
      <c r="T29" s="412" t="s">
        <v>26</v>
      </c>
      <c r="U29" s="412"/>
      <c r="V29" s="412"/>
      <c r="W29" s="441" t="e">
        <f>IF(N29="نعم",(الإستمارة!T1+الإستمارة!T2)+AD27+(W28-(الإستمارة!T1+الإستمارة!T2)-AD27)/2,W28)</f>
        <v>#N/A</v>
      </c>
      <c r="X29" s="441"/>
      <c r="Y29" s="441"/>
      <c r="Z29" s="412" t="s">
        <v>28</v>
      </c>
      <c r="AA29" s="412"/>
      <c r="AB29" s="412"/>
      <c r="AC29" s="412"/>
      <c r="AD29" s="416" t="e">
        <f>W28-W29</f>
        <v>#N/A</v>
      </c>
      <c r="AE29" s="416"/>
      <c r="AF29" s="416"/>
      <c r="AG29" s="416"/>
      <c r="AH29" s="138"/>
      <c r="AI29" s="138"/>
      <c r="AJ29" s="138"/>
      <c r="AK29" s="138"/>
      <c r="AL29" s="64" t="e">
        <f t="shared" si="15"/>
        <v>#N/A</v>
      </c>
      <c r="AM29" s="1">
        <v>22</v>
      </c>
      <c r="AU29" s="64">
        <v>25</v>
      </c>
      <c r="AV29" s="108">
        <v>409</v>
      </c>
      <c r="AW29" s="112" t="s">
        <v>207</v>
      </c>
      <c r="AX29" s="81">
        <f t="shared" si="14"/>
        <v>0</v>
      </c>
      <c r="AY29" s="120" t="e">
        <f>IF(VLOOKUP($E$1,ورقة4!$A$2:$AW$2366,MATCH(AV29,ورقة4!$A$2:$AW$2,0),0)="","",VLOOKUP($E$1,ورقة4!$A$2:$AW$2366,MATCH(AV29,ورقة4!$A$2:$AW$2,0),0))</f>
        <v>#N/A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16"/>
        <v/>
      </c>
      <c r="C30" s="375" t="str">
        <f t="shared" si="17"/>
        <v/>
      </c>
      <c r="D30" s="375"/>
      <c r="E30" s="375"/>
      <c r="F30" s="375"/>
      <c r="G30" s="375"/>
      <c r="H30" s="375"/>
      <c r="P30" s="410" t="s">
        <v>123</v>
      </c>
      <c r="Q30" s="410"/>
      <c r="R30" s="410"/>
      <c r="S30" s="410"/>
      <c r="T30" s="410"/>
      <c r="U30" s="410"/>
      <c r="V30" s="144">
        <f>G15+O15+W15+AE15+G24+O24+W24+AE24</f>
        <v>0</v>
      </c>
      <c r="W30" s="410" t="s">
        <v>124</v>
      </c>
      <c r="X30" s="410"/>
      <c r="Y30" s="410"/>
      <c r="Z30" s="410"/>
      <c r="AA30" s="410"/>
      <c r="AB30" s="144">
        <f>H15+P15+X15+AF15+H24+P24+X24+AF24</f>
        <v>0</v>
      </c>
      <c r="AC30" s="411" t="s">
        <v>125</v>
      </c>
      <c r="AD30" s="411"/>
      <c r="AE30" s="411"/>
      <c r="AF30" s="144">
        <f>I15+Q15+Y15+AG15+I24+Q24+Y24+AG24</f>
        <v>0</v>
      </c>
      <c r="AH30" s="138"/>
      <c r="AI30" s="138"/>
      <c r="AJ30" s="138"/>
      <c r="AK30" s="138"/>
      <c r="AL30" s="64" t="e">
        <f t="shared" si="15"/>
        <v>#N/A</v>
      </c>
      <c r="AM30" s="1">
        <v>23</v>
      </c>
      <c r="AU30" s="64">
        <v>26</v>
      </c>
      <c r="AV30" s="121">
        <v>504</v>
      </c>
      <c r="AW30" s="122" t="s">
        <v>189</v>
      </c>
      <c r="AX30" s="120">
        <f>X8</f>
        <v>0</v>
      </c>
      <c r="AY30" s="120" t="e">
        <f>IF(VLOOKUP($E$1,ورقة4!$A$2:$AW$2366,MATCH(AV30,ورقة4!$A$2:$AW$2,0),0)="","",VLOOKUP($E$1,ورقة4!$A$2:$AW$2366,MATCH(AV30,ورقة4!$A$2:$AW$2,0),0))</f>
        <v>#N/A</v>
      </c>
      <c r="AZ30" s="48"/>
      <c r="BA30" s="1"/>
      <c r="BB30" s="1"/>
      <c r="BC30" s="49"/>
      <c r="BD30" s="49"/>
    </row>
    <row r="31" spans="1:57" s="2" customFormat="1" ht="16.8" x14ac:dyDescent="0.25">
      <c r="B31" s="1" t="str">
        <f t="shared" si="16"/>
        <v/>
      </c>
      <c r="C31" s="375" t="str">
        <f t="shared" si="17"/>
        <v/>
      </c>
      <c r="D31" s="375"/>
      <c r="E31" s="375"/>
      <c r="F31" s="375"/>
      <c r="G31" s="375"/>
      <c r="H31" s="375"/>
      <c r="I31" s="146"/>
      <c r="J31" s="437" t="s">
        <v>549</v>
      </c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146"/>
      <c r="AL31" s="64" t="e">
        <f t="shared" si="15"/>
        <v>#N/A</v>
      </c>
      <c r="AM31" s="1">
        <v>24</v>
      </c>
      <c r="AU31" s="64">
        <v>27</v>
      </c>
      <c r="AV31" s="121">
        <v>505</v>
      </c>
      <c r="AW31" s="122" t="s">
        <v>190</v>
      </c>
      <c r="AX31" s="120">
        <f t="shared" ref="AX31:AX33" si="18">X9</f>
        <v>0</v>
      </c>
      <c r="AY31" s="120" t="e">
        <f>IF(VLOOKUP($E$1,ورقة4!$A$2:$AW$2366,MATCH(AV31,ورقة4!$A$2:$AW$2,0),0)="","",VLOOKUP($E$1,ورقة4!$A$2:$AW$2366,MATCH(AV31,ورقة4!$A$2:$AW$2,0),0))</f>
        <v>#N/A</v>
      </c>
      <c r="AZ31" s="48"/>
      <c r="BC31" s="42"/>
      <c r="BD31" s="42"/>
    </row>
    <row r="32" spans="1:57" s="2" customFormat="1" ht="19.5" customHeight="1" x14ac:dyDescent="0.25">
      <c r="B32" s="1" t="str">
        <f t="shared" si="16"/>
        <v/>
      </c>
      <c r="C32" s="375" t="str">
        <f t="shared" si="17"/>
        <v/>
      </c>
      <c r="D32" s="375"/>
      <c r="E32" s="375"/>
      <c r="F32" s="375"/>
      <c r="G32" s="375"/>
      <c r="H32" s="375"/>
      <c r="I32" s="146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146"/>
      <c r="AL32" s="64" t="e">
        <f t="shared" si="15"/>
        <v>#N/A</v>
      </c>
      <c r="AM32" s="1">
        <v>25</v>
      </c>
      <c r="AU32" s="64">
        <v>28</v>
      </c>
      <c r="AV32" s="121">
        <v>506</v>
      </c>
      <c r="AW32" s="122" t="s">
        <v>191</v>
      </c>
      <c r="AX32" s="120">
        <f t="shared" si="18"/>
        <v>0</v>
      </c>
      <c r="AY32" s="120" t="e">
        <f>IF(VLOOKUP($E$1,ورقة4!$A$2:$AW$2366,MATCH(AV32,ورقة4!$A$2:$AW$2,0),0)="","",VLOOKUP($E$1,ورقة4!$A$2:$AW$2366,MATCH(AV32,ورقة4!$A$2:$AW$2,0),0))</f>
        <v>#N/A</v>
      </c>
      <c r="AZ32" s="48"/>
      <c r="BC32" s="42"/>
      <c r="BD32" s="42"/>
    </row>
    <row r="33" spans="2:56" s="2" customFormat="1" ht="16.8" x14ac:dyDescent="0.25">
      <c r="B33" s="1" t="str">
        <f t="shared" si="16"/>
        <v/>
      </c>
      <c r="C33" s="375" t="str">
        <f t="shared" si="17"/>
        <v/>
      </c>
      <c r="D33" s="375"/>
      <c r="E33" s="375"/>
      <c r="F33" s="375"/>
      <c r="G33" s="375"/>
      <c r="H33" s="375"/>
      <c r="J33" s="22"/>
      <c r="L33" s="3"/>
      <c r="M33" s="4"/>
      <c r="N33" s="4"/>
      <c r="O33" s="4"/>
      <c r="AL33" s="64" t="e">
        <f>IF(R8&lt;&gt;"",R8,"")</f>
        <v>#N/A</v>
      </c>
      <c r="AM33" s="1">
        <v>26</v>
      </c>
      <c r="AU33" s="64">
        <v>29</v>
      </c>
      <c r="AV33" s="121">
        <v>507</v>
      </c>
      <c r="AW33" s="122" t="s">
        <v>192</v>
      </c>
      <c r="AX33" s="120">
        <f t="shared" si="18"/>
        <v>0</v>
      </c>
      <c r="AY33" s="120" t="e">
        <f>IF(VLOOKUP($E$1,ورقة4!$A$2:$AW$2366,MATCH(AV33,ورقة4!$A$2:$AW$2,0),0)="","",VLOOKUP($E$1,ورقة4!$A$2:$AW$2366,MATCH(AV33,ورقة4!$A$2:$AW$2,0),0))</f>
        <v>#N/A</v>
      </c>
      <c r="AZ33" s="48"/>
      <c r="BC33" s="49"/>
      <c r="BD33" s="49"/>
    </row>
    <row r="34" spans="2:56" s="2" customFormat="1" ht="16.8" x14ac:dyDescent="0.25">
      <c r="B34" s="1" t="str">
        <f t="shared" si="16"/>
        <v/>
      </c>
      <c r="C34" s="375" t="str">
        <f t="shared" si="17"/>
        <v/>
      </c>
      <c r="D34" s="375"/>
      <c r="E34" s="375"/>
      <c r="F34" s="375"/>
      <c r="G34" s="375"/>
      <c r="H34" s="375"/>
      <c r="J34" s="22"/>
      <c r="L34" s="3"/>
      <c r="M34" s="4"/>
      <c r="N34" s="4"/>
      <c r="O34" s="4"/>
      <c r="AL34" s="64"/>
      <c r="AM34" s="1"/>
      <c r="AU34" s="64"/>
      <c r="AV34" s="121"/>
      <c r="AW34" s="122"/>
      <c r="AX34" s="120"/>
      <c r="AY34" s="120"/>
      <c r="AZ34" s="48"/>
      <c r="BC34" s="49"/>
      <c r="BD34" s="49"/>
    </row>
    <row r="35" spans="2:56" s="2" customFormat="1" ht="16.8" x14ac:dyDescent="0.25">
      <c r="B35" s="1" t="str">
        <f t="shared" si="16"/>
        <v/>
      </c>
      <c r="C35" s="375" t="str">
        <f t="shared" si="17"/>
        <v/>
      </c>
      <c r="D35" s="375"/>
      <c r="E35" s="375"/>
      <c r="F35" s="375"/>
      <c r="G35" s="375"/>
      <c r="H35" s="375"/>
      <c r="J35" s="22"/>
      <c r="L35" s="3"/>
      <c r="M35" s="4"/>
      <c r="N35" s="4"/>
      <c r="O35" s="4"/>
      <c r="AL35" s="64" t="e">
        <f t="shared" ref="AL35:AL39" si="19">IF(R9&lt;&gt;"",R9,"")</f>
        <v>#N/A</v>
      </c>
      <c r="AM35" s="1">
        <v>27</v>
      </c>
      <c r="AU35" s="64">
        <v>30</v>
      </c>
      <c r="AV35" s="121">
        <v>508</v>
      </c>
      <c r="AW35" s="122" t="s">
        <v>193</v>
      </c>
      <c r="AX35" s="120">
        <f>X12</f>
        <v>0</v>
      </c>
      <c r="AY35" s="120" t="e">
        <f>IF(VLOOKUP($E$1,ورقة4!$A$2:$AW$2366,MATCH(AV35,ورقة4!$A$2:$AW$2,0),0)="","",VLOOKUP($E$1,ورقة4!$A$2:$AW$2366,MATCH(AV35,ورقة4!$A$2:$AW$2,0),0))</f>
        <v>#N/A</v>
      </c>
      <c r="AZ35" s="48"/>
      <c r="BC35" s="42"/>
      <c r="BD35" s="42"/>
    </row>
    <row r="36" spans="2:56" s="2" customFormat="1" ht="16.8" x14ac:dyDescent="0.3">
      <c r="B36" s="1" t="str">
        <f t="shared" si="16"/>
        <v/>
      </c>
      <c r="C36" s="375" t="str">
        <f t="shared" si="17"/>
        <v/>
      </c>
      <c r="D36" s="375"/>
      <c r="E36" s="375"/>
      <c r="F36" s="375"/>
      <c r="G36" s="375"/>
      <c r="H36" s="375"/>
      <c r="I36" s="21"/>
      <c r="J36" s="21"/>
      <c r="K36" s="21"/>
      <c r="L36" s="21"/>
      <c r="M36" s="21"/>
      <c r="N36" s="21"/>
      <c r="O36" s="21"/>
      <c r="P36" s="21"/>
      <c r="Q36" s="21"/>
      <c r="AL36" s="64" t="e">
        <f t="shared" si="19"/>
        <v>#N/A</v>
      </c>
      <c r="AM36" s="1">
        <v>28</v>
      </c>
      <c r="AU36" s="64">
        <v>31</v>
      </c>
      <c r="AV36" s="121">
        <v>509</v>
      </c>
      <c r="AW36" s="122" t="s">
        <v>194</v>
      </c>
      <c r="AX36" s="120">
        <f>X13</f>
        <v>0</v>
      </c>
      <c r="AY36" s="120" t="e">
        <f>IF(VLOOKUP($E$1,ورقة4!$A$2:$AW$2366,MATCH(AV36,ورقة4!$A$2:$AW$2,0),0)="","",VLOOKUP($E$1,ورقة4!$A$2:$AW$2366,MATCH(AV36,ورقة4!$A$2:$AW$2,0),0))</f>
        <v>#N/A</v>
      </c>
      <c r="AZ36" s="48"/>
      <c r="BC36" s="42"/>
      <c r="BD36" s="42"/>
    </row>
    <row r="37" spans="2:56" s="2" customFormat="1" ht="16.8" x14ac:dyDescent="0.25">
      <c r="B37" s="1" t="str">
        <f t="shared" si="16"/>
        <v/>
      </c>
      <c r="C37" s="375" t="str">
        <f t="shared" si="17"/>
        <v/>
      </c>
      <c r="D37" s="375"/>
      <c r="E37" s="375"/>
      <c r="F37" s="375"/>
      <c r="G37" s="375"/>
      <c r="H37" s="375"/>
      <c r="J37" s="22"/>
      <c r="L37" s="3"/>
      <c r="M37" s="4"/>
      <c r="N37" s="4"/>
      <c r="O37" s="4"/>
      <c r="AL37" s="64" t="e">
        <f t="shared" si="19"/>
        <v>#N/A</v>
      </c>
      <c r="AM37" s="1">
        <v>29</v>
      </c>
      <c r="AU37" s="64">
        <v>32</v>
      </c>
      <c r="AV37" s="109">
        <v>604</v>
      </c>
      <c r="AW37" s="113" t="s">
        <v>195</v>
      </c>
      <c r="AX37" s="81">
        <f>AF8</f>
        <v>0</v>
      </c>
      <c r="AY37" s="120" t="e">
        <f>IF(VLOOKUP($E$1,ورقة4!$A$2:$AW$2366,MATCH(AV37,ورقة4!$A$2:$AW$2,0),0)="","",VLOOKUP($E$1,ورقة4!$A$2:$AW$2366,MATCH(AV37,ورقة4!$A$2:$AW$2,0),0))</f>
        <v>#N/A</v>
      </c>
      <c r="AZ37" s="48"/>
      <c r="BC37" s="42"/>
      <c r="BD37" s="42"/>
    </row>
    <row r="38" spans="2:56" s="2" customFormat="1" ht="16.8" x14ac:dyDescent="0.25">
      <c r="B38" s="1" t="str">
        <f t="shared" si="16"/>
        <v/>
      </c>
      <c r="C38" s="375" t="str">
        <f t="shared" si="17"/>
        <v/>
      </c>
      <c r="D38" s="375"/>
      <c r="E38" s="375"/>
      <c r="F38" s="375"/>
      <c r="G38" s="375"/>
      <c r="H38" s="375"/>
      <c r="J38" s="22"/>
      <c r="L38" s="3"/>
      <c r="M38" s="4"/>
      <c r="N38" s="4"/>
      <c r="O38" s="4"/>
      <c r="AL38" s="64" t="e">
        <f t="shared" si="19"/>
        <v>#N/A</v>
      </c>
      <c r="AM38" s="1">
        <v>30</v>
      </c>
      <c r="AU38" s="64">
        <v>33</v>
      </c>
      <c r="AV38" s="109">
        <v>605</v>
      </c>
      <c r="AW38" s="113" t="s">
        <v>196</v>
      </c>
      <c r="AX38" s="81">
        <f t="shared" ref="AX38:AX42" si="20">AF9</f>
        <v>0</v>
      </c>
      <c r="AY38" s="120" t="e">
        <f>IF(VLOOKUP($E$1,ورقة4!$A$2:$AW$2366,MATCH(AV38,ورقة4!$A$2:$AW$2,0),0)="","",VLOOKUP($E$1,ورقة4!$A$2:$AW$2366,MATCH(AV38,ورقة4!$A$2:$AW$2,0),0))</f>
        <v>#N/A</v>
      </c>
      <c r="AZ38" s="48"/>
      <c r="BC38" s="42"/>
      <c r="BD38" s="42"/>
    </row>
    <row r="39" spans="2:56" s="2" customFormat="1" ht="16.8" x14ac:dyDescent="0.25">
      <c r="E39" s="4"/>
      <c r="F39" s="4"/>
      <c r="G39" s="4"/>
      <c r="J39" s="22"/>
      <c r="L39" s="3"/>
      <c r="M39" s="4"/>
      <c r="N39" s="4"/>
      <c r="O39" s="4"/>
      <c r="AL39" s="64" t="e">
        <f t="shared" si="19"/>
        <v>#N/A</v>
      </c>
      <c r="AM39" s="1">
        <v>31</v>
      </c>
      <c r="AU39" s="64">
        <v>34</v>
      </c>
      <c r="AV39" s="109">
        <v>606</v>
      </c>
      <c r="AW39" s="113" t="s">
        <v>197</v>
      </c>
      <c r="AX39" s="81">
        <f t="shared" si="20"/>
        <v>0</v>
      </c>
      <c r="AY39" s="120" t="e">
        <f>IF(VLOOKUP($E$1,ورقة4!$A$2:$AW$2366,MATCH(AV39,ورقة4!$A$2:$AW$2,0),0)="","",VLOOKUP($E$1,ورقة4!$A$2:$AW$2366,MATCH(AV39,ورقة4!$A$2:$AW$2,0),0))</f>
        <v>#N/A</v>
      </c>
      <c r="AZ39" s="48"/>
      <c r="BC39" s="42"/>
      <c r="BD39" s="42"/>
    </row>
    <row r="40" spans="2:56" s="2" customFormat="1" ht="16.8" x14ac:dyDescent="0.3">
      <c r="C40" s="21" t="e">
        <f>IF(VLOOKUP($E$1,ورقة2!$A$3:$AM$2366,22,0)="م",1,"")</f>
        <v>#N/A</v>
      </c>
      <c r="D40" s="21" t="s">
        <v>555</v>
      </c>
      <c r="E40" s="4"/>
      <c r="F40" s="4"/>
      <c r="G40" s="4"/>
      <c r="J40" s="22"/>
      <c r="L40" s="3"/>
      <c r="M40" s="4"/>
      <c r="N40" s="4"/>
      <c r="O40" s="4"/>
      <c r="AL40" s="64" t="e">
        <f>IF(Z8&lt;&gt;"",Z8,"")</f>
        <v>#N/A</v>
      </c>
      <c r="AM40" s="1">
        <v>32</v>
      </c>
      <c r="AU40" s="64">
        <v>35</v>
      </c>
      <c r="AV40" s="109">
        <v>607</v>
      </c>
      <c r="AW40" s="113" t="s">
        <v>198</v>
      </c>
      <c r="AX40" s="81">
        <f t="shared" si="20"/>
        <v>0</v>
      </c>
      <c r="AY40" s="120" t="e">
        <f>IF(VLOOKUP($E$1,ورقة4!$A$2:$AW$2366,MATCH(AV40,ورقة4!$A$2:$AW$2,0),0)="","",VLOOKUP($E$1,ورقة4!$A$2:$AW$2366,MATCH(AV40,ورقة4!$A$2:$AW$2,0),0))</f>
        <v>#N/A</v>
      </c>
      <c r="AZ40" s="48"/>
      <c r="BC40" s="49"/>
      <c r="BD40" s="49"/>
    </row>
    <row r="41" spans="2:56" s="2" customFormat="1" ht="16.8" x14ac:dyDescent="0.3">
      <c r="C41" s="21" t="e">
        <f>IF(VLOOKUP($E$1,ورقة2!$A$3:$AM$2366,23,0)="م",2,"")</f>
        <v>#N/A</v>
      </c>
      <c r="D41" s="21" t="s">
        <v>556</v>
      </c>
      <c r="E41" s="4"/>
      <c r="F41" s="4"/>
      <c r="G41" s="4"/>
      <c r="J41" s="22"/>
      <c r="L41" s="3"/>
      <c r="M41" s="4"/>
      <c r="N41" s="4"/>
      <c r="O41" s="4"/>
      <c r="AL41" s="64" t="e">
        <f t="shared" ref="AL41:AL45" si="21">IF(Z9&lt;&gt;"",Z9,"")</f>
        <v>#N/A</v>
      </c>
      <c r="AM41" s="1">
        <v>33</v>
      </c>
      <c r="AU41" s="64">
        <v>36</v>
      </c>
      <c r="AV41" s="109">
        <v>608</v>
      </c>
      <c r="AW41" s="113" t="s">
        <v>199</v>
      </c>
      <c r="AX41" s="81">
        <f t="shared" si="20"/>
        <v>0</v>
      </c>
      <c r="AY41" s="120" t="e">
        <f>IF(VLOOKUP($E$1,ورقة4!$A$2:$AW$2366,MATCH(AV41,ورقة4!$A$2:$AW$2,0),0)="","",VLOOKUP($E$1,ورقة4!$A$2:$AW$2366,MATCH(AV41,ورقة4!$A$2:$AW$2,0),0))</f>
        <v>#N/A</v>
      </c>
      <c r="AZ41" s="48"/>
      <c r="BC41" s="42"/>
      <c r="BD41" s="42"/>
    </row>
    <row r="42" spans="2:56" s="2" customFormat="1" ht="16.8" x14ac:dyDescent="0.3">
      <c r="C42" s="21" t="e">
        <f>IF(VLOOKUP($E$1,ورقة2!$A$3:$AM$2366,24,0)="م",3,"")</f>
        <v>#N/A</v>
      </c>
      <c r="D42" s="21" t="s">
        <v>557</v>
      </c>
      <c r="E42" s="4"/>
      <c r="F42" s="4"/>
      <c r="G42" s="4"/>
      <c r="J42" s="22"/>
      <c r="L42" s="3"/>
      <c r="M42" s="4"/>
      <c r="N42" s="4"/>
      <c r="O42" s="4"/>
      <c r="AL42" s="64" t="e">
        <f t="shared" si="21"/>
        <v>#N/A</v>
      </c>
      <c r="AM42" s="1">
        <v>34</v>
      </c>
      <c r="AU42" s="64">
        <v>37</v>
      </c>
      <c r="AV42" s="109">
        <v>609</v>
      </c>
      <c r="AW42" s="113" t="s">
        <v>200</v>
      </c>
      <c r="AX42" s="81">
        <f t="shared" si="20"/>
        <v>0</v>
      </c>
      <c r="AY42" s="120" t="e">
        <f>IF(VLOOKUP($E$1,ورقة4!$A$2:$AW$2366,MATCH(AV42,ورقة4!$A$2:$AW$2,0),0)="","",VLOOKUP($E$1,ورقة4!$A$2:$AW$2366,MATCH(AV42,ورقة4!$A$2:$AW$2,0),0))</f>
        <v>#N/A</v>
      </c>
      <c r="AZ42" s="48"/>
      <c r="BC42" s="42"/>
      <c r="BD42" s="42"/>
    </row>
    <row r="43" spans="2:56" s="2" customFormat="1" ht="16.8" x14ac:dyDescent="0.3">
      <c r="B43" s="4"/>
      <c r="C43" s="21" t="e">
        <f>IF(VLOOKUP($E$1,ورقة2!$A$3:$AM$2366,25,0)="م",4,"")</f>
        <v>#N/A</v>
      </c>
      <c r="D43" s="21" t="s">
        <v>576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64" t="e">
        <f t="shared" si="21"/>
        <v>#N/A</v>
      </c>
      <c r="AM43" s="1">
        <v>35</v>
      </c>
      <c r="AU43" s="64">
        <v>38</v>
      </c>
      <c r="AV43" s="121">
        <v>704</v>
      </c>
      <c r="AW43" s="122" t="s">
        <v>208</v>
      </c>
      <c r="AX43" s="123">
        <f>X17</f>
        <v>0</v>
      </c>
      <c r="AY43" s="120" t="e">
        <f>IF(VLOOKUP($E$1,ورقة4!$A$2:$AW$2366,MATCH(AV43,ورقة4!$A$2:$AW$2,0),0)="","",VLOOKUP($E$1,ورقة4!$A$2:$AW$2366,MATCH(AV43,ورقة4!$A$2:$AW$2,0),0))</f>
        <v>#N/A</v>
      </c>
      <c r="AZ43" s="48"/>
      <c r="BC43" s="51"/>
      <c r="BD43" s="51"/>
    </row>
    <row r="44" spans="2:56" s="2" customFormat="1" ht="17.399999999999999" x14ac:dyDescent="0.3">
      <c r="B44" s="7"/>
      <c r="C44" s="21" t="e">
        <f>IF(VLOOKUP($E$1,ورقة2!$A$3:$AM$2366,26,0)="م",5,"")</f>
        <v>#N/A</v>
      </c>
      <c r="D44" s="21" t="s">
        <v>686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64" t="e">
        <f t="shared" si="21"/>
        <v>#N/A</v>
      </c>
      <c r="AM44" s="1">
        <v>36</v>
      </c>
      <c r="AU44" s="64">
        <v>39</v>
      </c>
      <c r="AV44" s="121">
        <v>705</v>
      </c>
      <c r="AW44" s="122" t="s">
        <v>209</v>
      </c>
      <c r="AX44" s="123">
        <f t="shared" ref="AX44:AX47" si="22">X18</f>
        <v>0</v>
      </c>
      <c r="AY44" s="120" t="e">
        <f>IF(VLOOKUP($E$1,ورقة4!$A$2:$AW$2366,MATCH(AV44,ورقة4!$A$2:$AW$2,0),0)="","",VLOOKUP($E$1,ورقة4!$A$2:$AW$2366,MATCH(AV44,ورقة4!$A$2:$AW$2,0),0))</f>
        <v>#N/A</v>
      </c>
      <c r="AZ44" s="48"/>
      <c r="BC44" s="42"/>
      <c r="BD44" s="42"/>
    </row>
    <row r="45" spans="2:56" s="2" customFormat="1" ht="17.399999999999999" x14ac:dyDescent="0.3">
      <c r="B45" s="8"/>
      <c r="C45" s="21" t="e">
        <f>IF(VLOOKUP($E$1,ورقة2!$A$3:$AM$2366,27,0)="م",6,"")</f>
        <v>#N/A</v>
      </c>
      <c r="D45" s="21" t="s">
        <v>1061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64" t="e">
        <f t="shared" si="21"/>
        <v>#N/A</v>
      </c>
      <c r="AM45" s="1">
        <v>37</v>
      </c>
      <c r="AU45" s="64">
        <v>40</v>
      </c>
      <c r="AV45" s="121">
        <v>706</v>
      </c>
      <c r="AW45" s="122" t="s">
        <v>210</v>
      </c>
      <c r="AX45" s="123">
        <f t="shared" si="22"/>
        <v>0</v>
      </c>
      <c r="AY45" s="120" t="e">
        <f>IF(VLOOKUP($E$1,ورقة4!$A$2:$AW$2366,MATCH(AV45,ورقة4!$A$2:$AW$2,0),0)="","",VLOOKUP($E$1,ورقة4!$A$2:$AW$2366,MATCH(AV45,ورقة4!$A$2:$AW$2,0),0))</f>
        <v>#N/A</v>
      </c>
      <c r="AZ45" s="48"/>
      <c r="BC45" s="42"/>
      <c r="BD45" s="42"/>
    </row>
    <row r="46" spans="2:56" s="2" customFormat="1" ht="17.25" customHeight="1" x14ac:dyDescent="0.3">
      <c r="B46" s="4"/>
      <c r="C46" s="21" t="e">
        <f>IF(VLOOKUP($E$1,ورقة2!$A$3:$AM$2366,28,0)="م",7,"")</f>
        <v>#N/A</v>
      </c>
      <c r="D46" s="21" t="s">
        <v>4989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64" t="e">
        <f>IF(R17&lt;&gt;"",R17,"")</f>
        <v>#N/A</v>
      </c>
      <c r="AM46" s="1">
        <v>38</v>
      </c>
      <c r="AU46" s="64">
        <v>41</v>
      </c>
      <c r="AV46" s="121">
        <v>707</v>
      </c>
      <c r="AW46" s="122" t="s">
        <v>211</v>
      </c>
      <c r="AX46" s="123">
        <f t="shared" si="22"/>
        <v>0</v>
      </c>
      <c r="AY46" s="120" t="e">
        <f>IF(VLOOKUP($E$1,ورقة4!$A$2:$AW$2366,MATCH(AV46,ورقة4!$A$2:$AW$2,0),0)="","",VLOOKUP($E$1,ورقة4!$A$2:$AW$2366,MATCH(AV46,ورقة4!$A$2:$AW$2,0),0))</f>
        <v>#N/A</v>
      </c>
      <c r="AZ46" s="48"/>
      <c r="BC46" s="49"/>
      <c r="BD46" s="49"/>
    </row>
    <row r="47" spans="2:56" s="2" customFormat="1" ht="19.5" customHeight="1" x14ac:dyDescent="0.3">
      <c r="B47" s="7"/>
      <c r="C47" s="21" t="e">
        <f>IF(VLOOKUP($E$1,ورقة2!$A$3:$AM$2366,32,0)="م",8,"")</f>
        <v>#N/A</v>
      </c>
      <c r="D47" s="4" t="s">
        <v>4993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64" t="e">
        <f t="shared" ref="AL47:AL50" si="23">IF(R18&lt;&gt;"",R18,"")</f>
        <v>#N/A</v>
      </c>
      <c r="AM47" s="1">
        <v>39</v>
      </c>
      <c r="AU47" s="64">
        <v>42</v>
      </c>
      <c r="AV47" s="121">
        <v>708</v>
      </c>
      <c r="AW47" s="122" t="s">
        <v>212</v>
      </c>
      <c r="AX47" s="123">
        <f t="shared" si="22"/>
        <v>0</v>
      </c>
      <c r="AY47" s="120" t="e">
        <f>IF(VLOOKUP($E$1,ورقة4!$A$2:$AW$2366,MATCH(AV47,ورقة4!$A$2:$AW$2,0),0)="","",VLOOKUP($E$1,ورقة4!$A$2:$AW$2366,MATCH(AV47,ورقة4!$A$2:$AW$2,0),0))</f>
        <v>#N/A</v>
      </c>
      <c r="AZ47" s="48"/>
      <c r="BC47" s="42"/>
      <c r="BD47" s="42"/>
    </row>
    <row r="48" spans="2:56" s="2" customFormat="1" ht="19.5" customHeight="1" x14ac:dyDescent="0.3">
      <c r="C48" s="21" t="e">
        <f>IF(VLOOKUP($E$1,ورقة2!$A$3:$AM$2366,33,0)="م",9,"")</f>
        <v>#N/A</v>
      </c>
      <c r="D48" s="4" t="s">
        <v>5572</v>
      </c>
      <c r="AL48" s="64" t="e">
        <f t="shared" si="23"/>
        <v>#N/A</v>
      </c>
      <c r="AM48" s="1">
        <v>40</v>
      </c>
      <c r="AU48" s="64">
        <v>43</v>
      </c>
      <c r="AV48" s="109">
        <v>804</v>
      </c>
      <c r="AW48" s="113" t="s">
        <v>213</v>
      </c>
      <c r="AX48" s="94">
        <f>AF17</f>
        <v>0</v>
      </c>
      <c r="AY48" s="120" t="e">
        <f>IF(VLOOKUP($E$1,ورقة4!$A$2:$AW$2366,MATCH(AV48,ورقة4!$A$2:$AW$2,0),0)="","",VLOOKUP($E$1,ورقة4!$A$2:$AW$2366,MATCH(AV48,ورقة4!$A$2:$AW$2,0),0))</f>
        <v>#N/A</v>
      </c>
      <c r="AZ48" s="48"/>
      <c r="BC48" s="42"/>
      <c r="BD48" s="42"/>
    </row>
    <row r="49" spans="2:56" s="2" customFormat="1" ht="19.5" customHeight="1" x14ac:dyDescent="0.25">
      <c r="B49" s="25"/>
      <c r="C49" s="25" t="e">
        <f>IF(VLOOKUP($E$1,ورقة2!$A$3:$AM$2366,34,0)="م",10,"")</f>
        <v>#N/A</v>
      </c>
      <c r="D49" s="4" t="s">
        <v>5587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64" t="e">
        <f t="shared" si="23"/>
        <v>#N/A</v>
      </c>
      <c r="AM49" s="1">
        <v>41</v>
      </c>
      <c r="AU49" s="64">
        <v>44</v>
      </c>
      <c r="AV49" s="109">
        <v>805</v>
      </c>
      <c r="AW49" s="113" t="s">
        <v>214</v>
      </c>
      <c r="AX49" s="94">
        <f t="shared" ref="AX49:AX52" si="24">AF18</f>
        <v>0</v>
      </c>
      <c r="AY49" s="120" t="e">
        <f>IF(VLOOKUP($E$1,ورقة4!$A$2:$AW$2366,MATCH(AV49,ورقة4!$A$2:$AW$2,0),0)="","",VLOOKUP($E$1,ورقة4!$A$2:$AW$2366,MATCH(AV49,ورقة4!$A$2:$AW$2,0),0))</f>
        <v>#N/A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IF(VLOOKUP($E$1,ورقة2!$A$3:$AM$2366,35,0)="م",11,"")</f>
        <v>#N/A</v>
      </c>
      <c r="D50" s="4" t="s">
        <v>5656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64" t="e">
        <f t="shared" si="23"/>
        <v>#N/A</v>
      </c>
      <c r="AM50" s="1">
        <v>42</v>
      </c>
      <c r="AU50" s="64">
        <v>45</v>
      </c>
      <c r="AV50" s="109">
        <v>806</v>
      </c>
      <c r="AW50" s="113" t="s">
        <v>215</v>
      </c>
      <c r="AX50" s="94">
        <f t="shared" si="24"/>
        <v>0</v>
      </c>
      <c r="AY50" s="120" t="e">
        <f>IF(VLOOKUP($E$1,ورقة4!$A$2:$AW$2366,MATCH(AV50,ورقة4!$A$2:$AW$2,0),0)="","",VLOOKUP($E$1,ورقة4!$A$2:$AW$2366,MATCH(AV50,ورقة4!$A$2:$AW$2,0),0))</f>
        <v>#N/A</v>
      </c>
      <c r="AZ50" s="48"/>
      <c r="BC50" s="51"/>
      <c r="BD50" s="51"/>
    </row>
    <row r="51" spans="2:56" s="2" customFormat="1" ht="19.5" customHeight="1" x14ac:dyDescent="0.25">
      <c r="B51" s="12"/>
      <c r="C51" s="25" t="e">
        <f>IF(VLOOKUP($E$1,ورقة2!$A$3:$AM$2366,36,0)="م",12,"")</f>
        <v>#N/A</v>
      </c>
      <c r="D51" s="4" t="s">
        <v>5710</v>
      </c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64" t="e">
        <f>IF(Z17&lt;&gt;"",Z17,"")</f>
        <v>#N/A</v>
      </c>
      <c r="AM51" s="1">
        <v>43</v>
      </c>
      <c r="AU51" s="64">
        <v>46</v>
      </c>
      <c r="AV51" s="109">
        <v>807</v>
      </c>
      <c r="AW51" s="113" t="s">
        <v>216</v>
      </c>
      <c r="AX51" s="94">
        <f t="shared" si="24"/>
        <v>0</v>
      </c>
      <c r="AY51" s="120" t="e">
        <f>IF(VLOOKUP($E$1,ورقة4!$A$2:$AW$2366,MATCH(AV51,ورقة4!$A$2:$AW$2,0),0)="","",VLOOKUP($E$1,ورقة4!$A$2:$AW$2366,MATCH(AV51,ورقة4!$A$2:$AW$2,0),0))</f>
        <v>#N/A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64" t="e">
        <f t="shared" ref="AL52:AL55" si="25">IF(Z18&lt;&gt;"",Z18,"")</f>
        <v>#N/A</v>
      </c>
      <c r="AM52" s="1">
        <v>44</v>
      </c>
      <c r="AU52" s="64">
        <v>47</v>
      </c>
      <c r="AV52" s="116">
        <v>808</v>
      </c>
      <c r="AW52" s="117" t="s">
        <v>217</v>
      </c>
      <c r="AX52" s="94">
        <f t="shared" si="24"/>
        <v>0</v>
      </c>
      <c r="AY52" s="120" t="e">
        <f>IF(VLOOKUP($E$1,ورقة4!$A$2:$AW$2366,MATCH(AV52,ورقة4!$A$2:$AW$2,0),0)="","",VLOOKUP($E$1,ورقة4!$A$2:$AW$2366,MATCH(AV52,ورقة4!$A$2:$AW$2,0),0))</f>
        <v>#N/A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64" t="e">
        <f t="shared" si="25"/>
        <v>#N/A</v>
      </c>
      <c r="AM53" s="1">
        <v>45</v>
      </c>
      <c r="AU53" s="64"/>
      <c r="AV53"/>
      <c r="AW53"/>
      <c r="AX53" s="94"/>
      <c r="AY53" s="94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64" t="e">
        <f t="shared" si="25"/>
        <v>#N/A</v>
      </c>
      <c r="AM54" s="1">
        <v>46</v>
      </c>
      <c r="AU54" s="64"/>
      <c r="AV54"/>
      <c r="AW54"/>
      <c r="AX54" s="94"/>
      <c r="AY54" s="94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64" t="e">
        <f t="shared" si="25"/>
        <v>#N/A</v>
      </c>
      <c r="AM55" s="1">
        <v>47</v>
      </c>
      <c r="AU55" s="64"/>
      <c r="AV55"/>
      <c r="AW55"/>
      <c r="AX55" s="94"/>
      <c r="AY55" s="94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8"/>
      <c r="AM56" s="1"/>
      <c r="AU56" s="64"/>
      <c r="AV56"/>
      <c r="AW56"/>
      <c r="AX56" s="94"/>
      <c r="AY56" s="94"/>
      <c r="AZ56" s="94"/>
      <c r="BA56" s="94"/>
      <c r="BB56" s="94"/>
    </row>
    <row r="57" spans="2:56" ht="14.25" customHeight="1" thickTop="1" x14ac:dyDescent="0.25"/>
  </sheetData>
  <sheetProtection algorithmName="SHA-512" hashValue="Wk7SQXpaGU1wkFhzo/apF92VULkGvQtAPiiaHiFBFgsMgjdZeTvb+/bPCK+xAeCDt4Qa3mu5cD2q1OfKn5/b7w==" saltValue="9RJnfMg62MS83r7DGggvZQ==" spinCount="100000" sheet="1" selectLockedCells="1"/>
  <mergeCells count="144"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D8:G8"/>
    <mergeCell ref="D9:G9"/>
    <mergeCell ref="M8:O8"/>
    <mergeCell ref="M9:O9"/>
    <mergeCell ref="D10:G10"/>
    <mergeCell ref="P30:U30"/>
    <mergeCell ref="W30:AA30"/>
    <mergeCell ref="AC30:AE30"/>
    <mergeCell ref="T28:V28"/>
    <mergeCell ref="W28:Y28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B6:R6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</mergeCells>
  <phoneticPr fontId="66" type="noConversion"/>
  <conditionalFormatting sqref="A6 S6:AG6 A7:B7 J7:L7 R7:T7 Z7:AB7 A8:AG16 L17:AG21 A17:K23 L22:T22 L23:S23 A24:AG27 A28:W28 Z28 AG28 A29:AG32 A33:C35 I33:AG37 C36:C38 A36:B48 E38:AG48 C40:D48 A49:AG1048576">
    <cfRule type="expression" dxfId="31" priority="5">
      <formula>$E$2="مستنفذ"</formula>
    </cfRule>
  </conditionalFormatting>
  <conditionalFormatting sqref="B6">
    <cfRule type="expression" dxfId="30" priority="6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AI2" sqref="AI2"/>
    </sheetView>
  </sheetViews>
  <sheetFormatPr defaultColWidth="0" defaultRowHeight="15" x14ac:dyDescent="0.25"/>
  <cols>
    <col min="1" max="1" width="3.8984375" style="125" customWidth="1"/>
    <col min="2" max="2" width="1.3984375" style="125" customWidth="1"/>
    <col min="3" max="3" width="4.3984375" style="125" customWidth="1"/>
    <col min="4" max="4" width="4.09765625" style="125" customWidth="1"/>
    <col min="5" max="5" width="8" style="136" customWidth="1"/>
    <col min="6" max="6" width="7.09765625" style="136" customWidth="1"/>
    <col min="7" max="7" width="3.8984375" style="136" customWidth="1"/>
    <col min="8" max="8" width="5.3984375" style="136" customWidth="1"/>
    <col min="9" max="10" width="7.3984375" style="125" customWidth="1"/>
    <col min="11" max="11" width="5.8984375" style="125" customWidth="1"/>
    <col min="12" max="12" width="3.3984375" style="125" customWidth="1"/>
    <col min="13" max="13" width="7.09765625" style="136" customWidth="1"/>
    <col min="14" max="14" width="8.3984375" style="136" customWidth="1"/>
    <col min="15" max="15" width="6.3984375" style="136" customWidth="1"/>
    <col min="16" max="16" width="4.3984375" style="125" customWidth="1"/>
    <col min="17" max="17" width="5.3984375" style="125" customWidth="1"/>
    <col min="18" max="18" width="2.3984375" style="125" customWidth="1"/>
    <col min="19" max="19" width="1.8984375" style="125" customWidth="1"/>
    <col min="20" max="21" width="9" style="125" hidden="1" customWidth="1"/>
    <col min="22" max="22" width="3" style="125" hidden="1" customWidth="1"/>
    <col min="23" max="24" width="9" style="125" hidden="1" customWidth="1"/>
    <col min="25" max="25" width="5" style="125" hidden="1" customWidth="1"/>
    <col min="26" max="28" width="9" style="125" hidden="1" customWidth="1"/>
    <col min="29" max="36" width="9" style="125" customWidth="1"/>
    <col min="37" max="41" width="9" style="125" hidden="1" customWidth="1"/>
    <col min="42" max="42" width="43" style="125" hidden="1" customWidth="1"/>
    <col min="43" max="16384" width="9" style="125" hidden="1"/>
  </cols>
  <sheetData>
    <row r="1" spans="1:42" ht="16.95" customHeight="1" thickBot="1" x14ac:dyDescent="0.3">
      <c r="A1" s="1"/>
      <c r="B1" s="442">
        <f ca="1">NOW()</f>
        <v>45865.566329861111</v>
      </c>
      <c r="C1" s="442"/>
      <c r="D1" s="442"/>
      <c r="E1" s="442"/>
      <c r="F1" s="459" t="s">
        <v>5708</v>
      </c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T1" s="98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8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D1" s="486"/>
      <c r="AE1" s="486"/>
      <c r="AF1" s="486"/>
      <c r="AG1" s="486"/>
      <c r="AH1" s="487"/>
      <c r="AI1" s="159"/>
      <c r="AJ1" s="161">
        <f>COUNT(AA3:AA21)</f>
        <v>0</v>
      </c>
      <c r="AP1" s="58" t="s">
        <v>119</v>
      </c>
    </row>
    <row r="2" spans="1:42" ht="17.25" customHeight="1" thickBot="1" x14ac:dyDescent="0.3">
      <c r="A2" s="1"/>
      <c r="B2" s="443" t="s">
        <v>687</v>
      </c>
      <c r="C2" s="444"/>
      <c r="D2" s="445">
        <f>'اختيار المقررات'!E1</f>
        <v>0</v>
      </c>
      <c r="E2" s="445"/>
      <c r="F2" s="446" t="s">
        <v>3</v>
      </c>
      <c r="G2" s="446"/>
      <c r="H2" s="447" t="str">
        <f>'اختيار المقررات'!L1</f>
        <v/>
      </c>
      <c r="I2" s="447"/>
      <c r="J2" s="447"/>
      <c r="K2" s="446" t="s">
        <v>4</v>
      </c>
      <c r="L2" s="446"/>
      <c r="M2" s="448" t="str">
        <f>'اختيار المقررات'!Q1</f>
        <v/>
      </c>
      <c r="N2" s="448"/>
      <c r="O2" s="162" t="s">
        <v>5</v>
      </c>
      <c r="P2" s="448" t="str">
        <f>'اختيار المقررات'!W1</f>
        <v/>
      </c>
      <c r="Q2" s="448"/>
      <c r="R2" s="454"/>
      <c r="T2" s="98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86"/>
      <c r="AD2" s="486"/>
      <c r="AE2" s="486"/>
      <c r="AF2" s="486"/>
      <c r="AG2" s="486"/>
      <c r="AH2" s="487"/>
      <c r="AI2" s="160" t="s">
        <v>5709</v>
      </c>
      <c r="AJ2" s="1"/>
      <c r="AP2" s="64" t="s">
        <v>120</v>
      </c>
    </row>
    <row r="3" spans="1:42" ht="18.75" customHeight="1" thickTop="1" thickBot="1" x14ac:dyDescent="0.3">
      <c r="A3" s="1"/>
      <c r="B3" s="471" t="s">
        <v>688</v>
      </c>
      <c r="C3" s="472"/>
      <c r="D3" s="456" t="e">
        <f>'اختيار المقررات'!E2</f>
        <v>#N/A</v>
      </c>
      <c r="E3" s="456"/>
      <c r="F3" s="453" t="e">
        <f>'اختيار المقررات'!Q2</f>
        <v>#N/A</v>
      </c>
      <c r="G3" s="453"/>
      <c r="H3" s="455" t="s">
        <v>130</v>
      </c>
      <c r="I3" s="455"/>
      <c r="J3" s="460" t="e">
        <f>'اختيار المقررات'!W2</f>
        <v>#N/A</v>
      </c>
      <c r="K3" s="460"/>
      <c r="L3" s="460"/>
      <c r="M3" s="278" t="s">
        <v>131</v>
      </c>
      <c r="N3" s="456" t="e">
        <f>'اختيار المقررات'!AB2</f>
        <v>#N/A</v>
      </c>
      <c r="O3" s="456"/>
      <c r="P3" s="456"/>
      <c r="Q3" s="457" t="s">
        <v>132</v>
      </c>
      <c r="R3" s="458"/>
      <c r="X3" s="1">
        <v>1</v>
      </c>
      <c r="Y3" s="1">
        <f>IF(Z3&lt;&gt;"",X3,"")</f>
        <v>1</v>
      </c>
      <c r="Z3" s="1" t="str">
        <f>IF(LEN(M2)&lt;2,K2,"")</f>
        <v>اسم الاب:</v>
      </c>
      <c r="AA3" s="1" t="str">
        <f>IFERROR(SMALL($Y$3:$Y$22,X3),"")</f>
        <v/>
      </c>
      <c r="AB3" s="1"/>
      <c r="AC3" s="161"/>
      <c r="AD3" s="161"/>
      <c r="AE3" s="485" t="str">
        <f>IFERROR(VLOOKUP(AA3,$X$3:$Z$22,3,0),"")</f>
        <v/>
      </c>
      <c r="AF3" s="485"/>
      <c r="AG3" s="485"/>
      <c r="AH3" s="161"/>
      <c r="AI3" s="161"/>
      <c r="AJ3" s="1"/>
      <c r="AP3" s="64" t="s">
        <v>47</v>
      </c>
    </row>
    <row r="4" spans="1:42" ht="16.8" thickTop="1" thickBot="1" x14ac:dyDescent="0.3">
      <c r="A4" s="1"/>
      <c r="B4" s="471" t="s">
        <v>689</v>
      </c>
      <c r="C4" s="472"/>
      <c r="D4" s="453" t="e">
        <f>'اختيار المقررات'!E3</f>
        <v>#N/A</v>
      </c>
      <c r="E4" s="453"/>
      <c r="F4" s="452" t="s">
        <v>690</v>
      </c>
      <c r="G4" s="452"/>
      <c r="H4" s="496" t="e">
        <f>'اختيار المقررات'!AB1</f>
        <v>#N/A</v>
      </c>
      <c r="I4" s="496"/>
      <c r="J4" s="163" t="s">
        <v>691</v>
      </c>
      <c r="K4" s="453" t="e">
        <f>'اختيار المقررات'!AE1</f>
        <v>#N/A</v>
      </c>
      <c r="L4" s="453"/>
      <c r="M4" s="453"/>
      <c r="N4" s="456" t="e">
        <f>'اختيار المقررات'!H2</f>
        <v>#N/A</v>
      </c>
      <c r="O4" s="456"/>
      <c r="P4" s="456"/>
      <c r="Q4" s="455" t="s">
        <v>129</v>
      </c>
      <c r="R4" s="461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 t="str">
        <f t="shared" ref="AA4:AA21" si="1">IFERROR(SMALL($Y$3:$Y$22,X4),"")</f>
        <v/>
      </c>
      <c r="AB4" s="1"/>
      <c r="AC4" s="161"/>
      <c r="AD4" s="161"/>
      <c r="AE4" s="485" t="str">
        <f t="shared" ref="AE4:AE22" si="2">IFERROR(VLOOKUP(AA4,$X$3:$Z$22,3,0),"")</f>
        <v/>
      </c>
      <c r="AF4" s="485"/>
      <c r="AG4" s="485"/>
      <c r="AH4" s="161"/>
      <c r="AI4" s="161"/>
      <c r="AJ4" s="1"/>
      <c r="AP4" s="42" t="s">
        <v>60</v>
      </c>
    </row>
    <row r="5" spans="1:42" ht="16.8" thickTop="1" thickBot="1" x14ac:dyDescent="0.3">
      <c r="A5" s="1"/>
      <c r="B5" s="471" t="s">
        <v>692</v>
      </c>
      <c r="C5" s="472"/>
      <c r="D5" s="453" t="e">
        <f>'اختيار المقررات'!L3</f>
        <v>#N/A</v>
      </c>
      <c r="E5" s="453"/>
      <c r="F5" s="472" t="s">
        <v>693</v>
      </c>
      <c r="G5" s="472"/>
      <c r="H5" s="482" t="e">
        <f>'اختيار المقررات'!Q3</f>
        <v>#N/A</v>
      </c>
      <c r="I5" s="482"/>
      <c r="J5" s="163" t="s">
        <v>694</v>
      </c>
      <c r="K5" s="482" t="e">
        <f>'اختيار المقررات'!AB3</f>
        <v>#N/A</v>
      </c>
      <c r="L5" s="482"/>
      <c r="M5" s="482"/>
      <c r="N5" s="472" t="s">
        <v>695</v>
      </c>
      <c r="O5" s="472"/>
      <c r="P5" s="453" t="str">
        <f>'اختيار المقررات'!W3</f>
        <v/>
      </c>
      <c r="Q5" s="453"/>
      <c r="R5" s="483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B5" s="1"/>
      <c r="AC5" s="161"/>
      <c r="AD5" s="161"/>
      <c r="AE5" s="485" t="str">
        <f t="shared" si="2"/>
        <v/>
      </c>
      <c r="AF5" s="485"/>
      <c r="AG5" s="485"/>
      <c r="AH5" s="161"/>
      <c r="AI5" s="161"/>
      <c r="AJ5" s="1"/>
      <c r="AP5" s="64" t="s">
        <v>550</v>
      </c>
    </row>
    <row r="6" spans="1:42" ht="15.75" customHeight="1" thickTop="1" thickBot="1" x14ac:dyDescent="0.3">
      <c r="A6" s="1"/>
      <c r="B6" s="451" t="s">
        <v>696</v>
      </c>
      <c r="C6" s="452"/>
      <c r="D6" s="453" t="e">
        <f>'اختيار المقررات'!AE3</f>
        <v>#N/A</v>
      </c>
      <c r="E6" s="453"/>
      <c r="F6" s="452" t="s">
        <v>697</v>
      </c>
      <c r="G6" s="452"/>
      <c r="H6" s="453" t="e">
        <f>'اختيار المقررات'!E4</f>
        <v>#N/A</v>
      </c>
      <c r="I6" s="453"/>
      <c r="J6" s="164" t="s">
        <v>698</v>
      </c>
      <c r="K6" s="482" t="e">
        <f>'اختيار المقررات'!Q4</f>
        <v>#N/A</v>
      </c>
      <c r="L6" s="482"/>
      <c r="M6" s="482"/>
      <c r="N6" s="452" t="s">
        <v>699</v>
      </c>
      <c r="O6" s="452"/>
      <c r="P6" s="453" t="e">
        <f>'اختيار المقررات'!L4</f>
        <v>#N/A</v>
      </c>
      <c r="Q6" s="453"/>
      <c r="R6" s="483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B6" s="1"/>
      <c r="AC6" s="161"/>
      <c r="AD6" s="161"/>
      <c r="AE6" s="485" t="str">
        <f t="shared" si="2"/>
        <v/>
      </c>
      <c r="AF6" s="485"/>
      <c r="AG6" s="485"/>
      <c r="AH6" s="161"/>
      <c r="AI6" s="161"/>
      <c r="AJ6" s="1"/>
      <c r="AP6" s="64" t="s">
        <v>121</v>
      </c>
    </row>
    <row r="7" spans="1:42" ht="15" customHeight="1" thickTop="1" thickBot="1" x14ac:dyDescent="0.3">
      <c r="A7" s="1"/>
      <c r="B7" s="473" t="s">
        <v>700</v>
      </c>
      <c r="C7" s="474"/>
      <c r="D7" s="484">
        <f>'اختيار المقررات'!W4</f>
        <v>0</v>
      </c>
      <c r="E7" s="449"/>
      <c r="F7" s="474" t="s">
        <v>701</v>
      </c>
      <c r="G7" s="474"/>
      <c r="H7" s="499">
        <f>'اختيار المقررات'!AB4</f>
        <v>0</v>
      </c>
      <c r="I7" s="500"/>
      <c r="J7" s="165" t="s">
        <v>117</v>
      </c>
      <c r="K7" s="449">
        <f>'اختيار المقررات'!AE4</f>
        <v>0</v>
      </c>
      <c r="L7" s="449"/>
      <c r="M7" s="449"/>
      <c r="N7" s="449"/>
      <c r="O7" s="449"/>
      <c r="P7" s="449"/>
      <c r="Q7" s="449"/>
      <c r="R7" s="450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B7" s="1"/>
      <c r="AC7" s="161"/>
      <c r="AD7" s="161"/>
      <c r="AE7" s="485" t="str">
        <f t="shared" si="2"/>
        <v/>
      </c>
      <c r="AF7" s="485"/>
      <c r="AG7" s="485"/>
      <c r="AH7" s="161"/>
      <c r="AI7" s="161"/>
      <c r="AJ7" s="1"/>
      <c r="AP7" s="64" t="s">
        <v>8</v>
      </c>
    </row>
    <row r="8" spans="1:42" ht="18" customHeight="1" thickTop="1" thickBot="1" x14ac:dyDescent="0.3">
      <c r="A8" s="1"/>
      <c r="B8" s="475" t="str">
        <f>IF(AC1&lt;&gt;"",AC1,AI2)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B8" s="1"/>
      <c r="AC8" s="161"/>
      <c r="AD8" s="161"/>
      <c r="AE8" s="485" t="str">
        <f t="shared" si="2"/>
        <v/>
      </c>
      <c r="AF8" s="485"/>
      <c r="AG8" s="485"/>
      <c r="AH8" s="161"/>
      <c r="AI8" s="161"/>
      <c r="AJ8" s="1"/>
      <c r="AP8" s="1" t="s">
        <v>551</v>
      </c>
    </row>
    <row r="9" spans="1:42" ht="18" customHeight="1" thickTop="1" thickBot="1" x14ac:dyDescent="0.3">
      <c r="A9" s="1"/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6"/>
      <c r="T9" s="46"/>
      <c r="U9" s="46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B9" s="1"/>
      <c r="AC9" s="161"/>
      <c r="AD9" s="161"/>
      <c r="AE9" s="485" t="str">
        <f t="shared" si="2"/>
        <v/>
      </c>
      <c r="AF9" s="485"/>
      <c r="AG9" s="485"/>
      <c r="AH9" s="161"/>
      <c r="AI9" s="161"/>
      <c r="AJ9" s="1"/>
      <c r="AP9" s="1" t="s">
        <v>15</v>
      </c>
    </row>
    <row r="10" spans="1:42" ht="16.5" customHeight="1" thickTop="1" thickBot="1" x14ac:dyDescent="0.3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46"/>
      <c r="T10" s="46"/>
      <c r="U10" s="46"/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B10" s="1"/>
      <c r="AC10" s="161"/>
      <c r="AD10" s="161"/>
      <c r="AE10" s="485" t="str">
        <f t="shared" si="2"/>
        <v/>
      </c>
      <c r="AF10" s="485"/>
      <c r="AG10" s="485"/>
      <c r="AH10" s="161"/>
      <c r="AI10" s="161"/>
      <c r="AJ10" s="1"/>
    </row>
    <row r="11" spans="1:42" ht="22.95" customHeight="1" thickTop="1" thickBot="1" x14ac:dyDescent="0.3">
      <c r="B11" s="127"/>
      <c r="C11" s="128" t="s">
        <v>30</v>
      </c>
      <c r="D11" s="478" t="s">
        <v>31</v>
      </c>
      <c r="E11" s="479"/>
      <c r="F11" s="479"/>
      <c r="G11" s="480"/>
      <c r="H11" s="129"/>
      <c r="I11" s="45" t="s">
        <v>9</v>
      </c>
      <c r="J11" s="127"/>
      <c r="K11" s="128" t="s">
        <v>30</v>
      </c>
      <c r="L11" s="478" t="s">
        <v>31</v>
      </c>
      <c r="M11" s="479"/>
      <c r="N11" s="479"/>
      <c r="O11" s="480"/>
      <c r="P11" s="129"/>
      <c r="Q11" s="45" t="s">
        <v>9</v>
      </c>
      <c r="R11" s="130"/>
      <c r="S11" s="46"/>
      <c r="T11" s="46"/>
      <c r="U11" s="47"/>
      <c r="V11" s="125" t="str">
        <f>IFERROR(SMALL('اختيار المقررات'!$AL$8:$AL$56,'اختيار المقررات'!AM8),"")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B11" s="1"/>
      <c r="AC11" s="161"/>
      <c r="AD11" s="161"/>
      <c r="AE11" s="485" t="str">
        <f t="shared" si="2"/>
        <v/>
      </c>
      <c r="AF11" s="485"/>
      <c r="AG11" s="485"/>
      <c r="AH11" s="161"/>
      <c r="AI11" s="161"/>
      <c r="AJ11" s="1"/>
    </row>
    <row r="12" spans="1:42" ht="17.399999999999999" customHeight="1" thickTop="1" thickBot="1" x14ac:dyDescent="0.3">
      <c r="B12" s="131" t="str">
        <f>IF(AJ1&gt;0,"",V11)</f>
        <v/>
      </c>
      <c r="C12" s="132" t="str">
        <f>IFERROR(VLOOKUP(B12,'اختيار المقررات'!AU5:AY55,2,0),"")</f>
        <v/>
      </c>
      <c r="D12" s="481" t="str">
        <f>IFERROR(VLOOKUP(B12,'اختيار المقررات'!AU5:AY55,3,0),"")</f>
        <v/>
      </c>
      <c r="E12" s="481"/>
      <c r="F12" s="481"/>
      <c r="G12" s="481"/>
      <c r="H12" s="133" t="str">
        <f>IFERROR(VLOOKUP(B12,'اختيار المقررات'!AU5:AY55,4,0),"")</f>
        <v/>
      </c>
      <c r="I12" s="124" t="str">
        <f>IFERROR(VLOOKUP(B12,'اختيار المقررات'!AU5:AY55,5,0),"")</f>
        <v/>
      </c>
      <c r="J12" s="131" t="str">
        <f>IF(AJ1&gt;0,"",V19)</f>
        <v/>
      </c>
      <c r="K12" s="132" t="str">
        <f>IFERROR(VLOOKUP(J12,'اختيار المقررات'!AU5:AY55,2,0),"")</f>
        <v/>
      </c>
      <c r="L12" s="481" t="str">
        <f>IFERROR(VLOOKUP(J12,'اختيار المقررات'!AU5:AY55,3,0),"")</f>
        <v/>
      </c>
      <c r="M12" s="481"/>
      <c r="N12" s="481"/>
      <c r="O12" s="481"/>
      <c r="P12" s="133" t="str">
        <f>IFERROR(VLOOKUP(J12,'اختيار المقررات'!AU5:AY55,4,0),"")</f>
        <v/>
      </c>
      <c r="Q12" s="124" t="str">
        <f>IFERROR(VLOOKUP(J12,'اختيار المقررات'!AU5:AY55,5,0),"")</f>
        <v/>
      </c>
      <c r="R12" s="47"/>
      <c r="T12" s="134"/>
      <c r="V12" s="125" t="str">
        <f>IFERROR(SMALL('اختيار المقررات'!$AL$8:$AL$56,'اختيار المقررات'!AM9),"")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B12" s="1"/>
      <c r="AC12" s="161"/>
      <c r="AD12" s="161"/>
      <c r="AE12" s="485" t="str">
        <f t="shared" si="2"/>
        <v/>
      </c>
      <c r="AF12" s="485"/>
      <c r="AG12" s="485"/>
      <c r="AH12" s="161"/>
      <c r="AI12" s="161"/>
      <c r="AJ12" s="1"/>
    </row>
    <row r="13" spans="1:42" ht="17.399999999999999" customHeight="1" thickTop="1" thickBot="1" x14ac:dyDescent="0.3">
      <c r="B13" s="131" t="str">
        <f t="shared" ref="B13:B19" si="3">IF(AJ2&gt;0,"",V12)</f>
        <v/>
      </c>
      <c r="C13" s="132" t="str">
        <f>IFERROR(VLOOKUP(B13,'اختيار المقررات'!AU6:AY56,2,0),"")</f>
        <v/>
      </c>
      <c r="D13" s="481" t="str">
        <f>IFERROR(VLOOKUP(B13,'اختيار المقررات'!AU6:AY56,3,0),"")</f>
        <v/>
      </c>
      <c r="E13" s="481"/>
      <c r="F13" s="481"/>
      <c r="G13" s="481"/>
      <c r="H13" s="133" t="str">
        <f>IFERROR(VLOOKUP(B13,'اختيار المقررات'!AU6:AY56,4,0),"")</f>
        <v/>
      </c>
      <c r="I13" s="124" t="str">
        <f>IFERROR(VLOOKUP(B13,'اختيار المقررات'!AU6:AY56,5,0),"")</f>
        <v/>
      </c>
      <c r="J13" s="131" t="str">
        <f t="shared" ref="J13:J19" si="4">IF(AJ2&gt;0,"",V20)</f>
        <v/>
      </c>
      <c r="K13" s="132" t="str">
        <f>IFERROR(VLOOKUP(J13,'اختيار المقررات'!AU6:AY56,2,0),"")</f>
        <v/>
      </c>
      <c r="L13" s="481" t="str">
        <f>IFERROR(VLOOKUP(J13,'اختيار المقررات'!AU6:AY56,3,0),"")</f>
        <v/>
      </c>
      <c r="M13" s="481"/>
      <c r="N13" s="481"/>
      <c r="O13" s="481"/>
      <c r="P13" s="133" t="str">
        <f>IFERROR(VLOOKUP(J13,'اختيار المقررات'!AU6:AY56,4,0),"")</f>
        <v/>
      </c>
      <c r="Q13" s="124" t="str">
        <f>IFERROR(VLOOKUP(J13,'اختيار المقررات'!AU6:AY56,5,0),"")</f>
        <v/>
      </c>
      <c r="R13" s="47"/>
      <c r="S13" s="134"/>
      <c r="T13" s="134"/>
      <c r="U13" s="135"/>
      <c r="V13" s="125" t="str">
        <f>IFERROR(SMALL('اختيار المقررات'!$AL$8:$AL$56,'اختيار المقررات'!AM10),"")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B13" s="1"/>
      <c r="AC13" s="161"/>
      <c r="AD13" s="161"/>
      <c r="AE13" s="485" t="str">
        <f t="shared" si="2"/>
        <v/>
      </c>
      <c r="AF13" s="485"/>
      <c r="AG13" s="485"/>
      <c r="AH13" s="161"/>
      <c r="AI13" s="161"/>
      <c r="AJ13" s="1"/>
    </row>
    <row r="14" spans="1:42" ht="17.399999999999999" customHeight="1" thickTop="1" thickBot="1" x14ac:dyDescent="0.3">
      <c r="B14" s="131" t="str">
        <f t="shared" si="3"/>
        <v/>
      </c>
      <c r="C14" s="132" t="str">
        <f>IFERROR(VLOOKUP(B14,'اختيار المقررات'!AU7:AY56,2,0),"")</f>
        <v/>
      </c>
      <c r="D14" s="481" t="str">
        <f>IFERROR(VLOOKUP(B14,'اختيار المقررات'!AU7:AY56,3,0),"")</f>
        <v/>
      </c>
      <c r="E14" s="481"/>
      <c r="F14" s="481"/>
      <c r="G14" s="481"/>
      <c r="H14" s="133" t="str">
        <f>IFERROR(VLOOKUP(B14,'اختيار المقررات'!AU7:AY56,4,0),"")</f>
        <v/>
      </c>
      <c r="I14" s="124" t="str">
        <f>IFERROR(VLOOKUP(B14,'اختيار المقررات'!AU7:AY56,5,0),"")</f>
        <v/>
      </c>
      <c r="J14" s="131" t="str">
        <f t="shared" si="4"/>
        <v/>
      </c>
      <c r="K14" s="132" t="str">
        <f>IFERROR(VLOOKUP(J14,'اختيار المقررات'!AU7:AY56,2,0),"")</f>
        <v/>
      </c>
      <c r="L14" s="481" t="str">
        <f>IFERROR(VLOOKUP(J14,'اختيار المقررات'!AU7:AY56,3,0),"")</f>
        <v/>
      </c>
      <c r="M14" s="481"/>
      <c r="N14" s="481"/>
      <c r="O14" s="481"/>
      <c r="P14" s="133" t="str">
        <f>IFERROR(VLOOKUP(J14,'اختيار المقررات'!AU7:AY56,4,0),"")</f>
        <v/>
      </c>
      <c r="Q14" s="124" t="str">
        <f>IFERROR(VLOOKUP(J14,'اختيار المقررات'!AU7:AY56,5,0),"")</f>
        <v/>
      </c>
      <c r="R14" s="47"/>
      <c r="S14" s="134"/>
      <c r="T14" s="134"/>
      <c r="U14" s="135"/>
      <c r="V14" s="125" t="str">
        <f>IFERROR(SMALL('اختيار المقررات'!$AL$8:$AL$56,'اختيار المقررات'!AM11),"")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B14" s="1"/>
      <c r="AC14" s="161"/>
      <c r="AD14" s="161"/>
      <c r="AE14" s="485" t="str">
        <f t="shared" si="2"/>
        <v/>
      </c>
      <c r="AF14" s="485"/>
      <c r="AG14" s="485"/>
      <c r="AH14" s="161"/>
      <c r="AI14" s="161"/>
      <c r="AJ14" s="1"/>
    </row>
    <row r="15" spans="1:42" ht="17.399999999999999" customHeight="1" thickTop="1" thickBot="1" x14ac:dyDescent="0.3">
      <c r="B15" s="131" t="str">
        <f t="shared" si="3"/>
        <v/>
      </c>
      <c r="C15" s="132" t="str">
        <f>IFERROR(VLOOKUP(B15,'اختيار المقررات'!AU8:AY56,2,0),"")</f>
        <v/>
      </c>
      <c r="D15" s="481" t="str">
        <f>IFERROR(VLOOKUP(B15,'اختيار المقررات'!AU8:AY56,3,0),"")</f>
        <v/>
      </c>
      <c r="E15" s="481"/>
      <c r="F15" s="481"/>
      <c r="G15" s="481"/>
      <c r="H15" s="133" t="str">
        <f>IFERROR(VLOOKUP(B15,'اختيار المقررات'!AU8:AY56,4,0),"")</f>
        <v/>
      </c>
      <c r="I15" s="124" t="str">
        <f>IFERROR(VLOOKUP(B15,'اختيار المقررات'!AU8:AY56,5,0),"")</f>
        <v/>
      </c>
      <c r="J15" s="131" t="str">
        <f t="shared" si="4"/>
        <v/>
      </c>
      <c r="K15" s="132" t="str">
        <f>IFERROR(VLOOKUP(J15,'اختيار المقررات'!AU8:AY56,2,0),"")</f>
        <v/>
      </c>
      <c r="L15" s="481" t="str">
        <f>IFERROR(VLOOKUP(J15,'اختيار المقررات'!AU8:AY56,3,0),"")</f>
        <v/>
      </c>
      <c r="M15" s="481"/>
      <c r="N15" s="481"/>
      <c r="O15" s="481"/>
      <c r="P15" s="133" t="str">
        <f>IFERROR(VLOOKUP(J15,'اختيار المقررات'!AU8:AY56,4,0),"")</f>
        <v/>
      </c>
      <c r="Q15" s="124" t="str">
        <f>IFERROR(VLOOKUP(J15,'اختيار المقررات'!AU8:AY56,5,0),"")</f>
        <v/>
      </c>
      <c r="R15" s="47"/>
      <c r="S15" s="134"/>
      <c r="T15" s="134"/>
      <c r="U15" s="135"/>
      <c r="V15" s="125" t="str">
        <f>IFERROR(SMALL('اختيار المقررات'!$AL$8:$AL$56,'اختيار المقررات'!AM12),"")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B15" s="1"/>
      <c r="AC15" s="161"/>
      <c r="AD15" s="161"/>
      <c r="AE15" s="485" t="str">
        <f t="shared" si="2"/>
        <v/>
      </c>
      <c r="AF15" s="485"/>
      <c r="AG15" s="485"/>
      <c r="AH15" s="161"/>
      <c r="AI15" s="161"/>
      <c r="AJ15" s="1"/>
    </row>
    <row r="16" spans="1:42" ht="17.399999999999999" customHeight="1" thickTop="1" thickBot="1" x14ac:dyDescent="0.3">
      <c r="B16" s="131" t="str">
        <f t="shared" si="3"/>
        <v/>
      </c>
      <c r="C16" s="132" t="str">
        <f>IFERROR(VLOOKUP(B16,'اختيار المقررات'!AU9:AY56,2,0),"")</f>
        <v/>
      </c>
      <c r="D16" s="481" t="str">
        <f>IFERROR(VLOOKUP(B16,'اختيار المقررات'!AU9:AY56,3,0),"")</f>
        <v/>
      </c>
      <c r="E16" s="481"/>
      <c r="F16" s="481"/>
      <c r="G16" s="481"/>
      <c r="H16" s="133" t="str">
        <f>IFERROR(VLOOKUP(B16,'اختيار المقررات'!AU9:AY56,4,0),"")</f>
        <v/>
      </c>
      <c r="I16" s="124" t="str">
        <f>IFERROR(VLOOKUP(B16,'اختيار المقررات'!AU9:AY56,5,0),"")</f>
        <v/>
      </c>
      <c r="J16" s="131" t="str">
        <f t="shared" si="4"/>
        <v/>
      </c>
      <c r="K16" s="132" t="str">
        <f>IFERROR(VLOOKUP(J16,'اختيار المقررات'!AU9:AY56,2,0),"")</f>
        <v/>
      </c>
      <c r="L16" s="481" t="str">
        <f>IFERROR(VLOOKUP(J16,'اختيار المقررات'!AU9:AY56,3,0),"")</f>
        <v/>
      </c>
      <c r="M16" s="481"/>
      <c r="N16" s="481"/>
      <c r="O16" s="481"/>
      <c r="P16" s="133" t="str">
        <f>IFERROR(VLOOKUP(J16,'اختيار المقررات'!AU9:AY56,4,0),"")</f>
        <v/>
      </c>
      <c r="Q16" s="124" t="str">
        <f>IFERROR(VLOOKUP(J16,'اختيار المقررات'!AU9:AY56,5,0),"")</f>
        <v/>
      </c>
      <c r="R16" s="47"/>
      <c r="S16" s="134"/>
      <c r="T16" s="134"/>
      <c r="U16" s="135"/>
      <c r="V16" s="125" t="str">
        <f>IFERROR(SMALL('اختيار المقررات'!$AL$8:$AL$56,'اختيار المقررات'!AM13),"")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B16" s="1"/>
      <c r="AC16" s="161"/>
      <c r="AD16" s="161"/>
      <c r="AE16" s="485" t="str">
        <f t="shared" si="2"/>
        <v/>
      </c>
      <c r="AF16" s="485"/>
      <c r="AG16" s="485"/>
      <c r="AH16" s="161"/>
      <c r="AI16" s="161"/>
      <c r="AJ16" s="1"/>
    </row>
    <row r="17" spans="1:36" ht="17.399999999999999" customHeight="1" thickTop="1" thickBot="1" x14ac:dyDescent="0.3">
      <c r="B17" s="131" t="str">
        <f t="shared" si="3"/>
        <v/>
      </c>
      <c r="C17" s="132" t="str">
        <f>IFERROR(VLOOKUP(B17,'اختيار المقررات'!AU10:AY56,2,0),"")</f>
        <v/>
      </c>
      <c r="D17" s="481" t="str">
        <f>IFERROR(VLOOKUP(B17,'اختيار المقررات'!AU10:AY56,3,0),"")</f>
        <v/>
      </c>
      <c r="E17" s="481"/>
      <c r="F17" s="481"/>
      <c r="G17" s="481"/>
      <c r="H17" s="133" t="str">
        <f>IFERROR(VLOOKUP(B17,'اختيار المقررات'!AU10:AY56,4,0),"")</f>
        <v/>
      </c>
      <c r="I17" s="124" t="str">
        <f>IFERROR(VLOOKUP(B17,'اختيار المقررات'!AU10:AY56,5,0),"")</f>
        <v/>
      </c>
      <c r="J17" s="131" t="str">
        <f t="shared" si="4"/>
        <v/>
      </c>
      <c r="K17" s="132" t="str">
        <f>IFERROR(VLOOKUP(J17,'اختيار المقررات'!AU10:AY56,2,0),"")</f>
        <v/>
      </c>
      <c r="L17" s="481" t="str">
        <f>IFERROR(VLOOKUP(J17,'اختيار المقررات'!AU10:AY56,3,0),"")</f>
        <v/>
      </c>
      <c r="M17" s="481"/>
      <c r="N17" s="481"/>
      <c r="O17" s="481"/>
      <c r="P17" s="133" t="str">
        <f>IFERROR(VLOOKUP(J17,'اختيار المقررات'!AU10:AY56,4,0),"")</f>
        <v/>
      </c>
      <c r="Q17" s="124" t="str">
        <f>IFERROR(VLOOKUP(J17,'اختيار المقررات'!AU10:AY56,5,0),"")</f>
        <v/>
      </c>
      <c r="R17" s="47"/>
      <c r="S17" s="134"/>
      <c r="T17" s="134"/>
      <c r="U17" s="135"/>
      <c r="V17" s="125" t="str">
        <f>IFERROR(SMALL('اختيار المقررات'!$AL$8:$AL$56,'اختيار المقررات'!AM14),"")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B17" s="1"/>
      <c r="AC17" s="161"/>
      <c r="AD17" s="161"/>
      <c r="AE17" s="485" t="str">
        <f t="shared" si="2"/>
        <v/>
      </c>
      <c r="AF17" s="485"/>
      <c r="AG17" s="485"/>
      <c r="AH17" s="161"/>
      <c r="AI17" s="161"/>
      <c r="AJ17" s="1"/>
    </row>
    <row r="18" spans="1:36" ht="17.399999999999999" customHeight="1" thickTop="1" thickBot="1" x14ac:dyDescent="0.3">
      <c r="B18" s="131" t="str">
        <f t="shared" si="3"/>
        <v/>
      </c>
      <c r="C18" s="132" t="str">
        <f>IFERROR(VLOOKUP(B18,'اختيار المقررات'!AU11:AY56,2,0),"")</f>
        <v/>
      </c>
      <c r="D18" s="481" t="str">
        <f>IFERROR(VLOOKUP(B18,'اختيار المقررات'!AU11:AY56,3,0),"")</f>
        <v/>
      </c>
      <c r="E18" s="481"/>
      <c r="F18" s="481"/>
      <c r="G18" s="481"/>
      <c r="H18" s="133" t="str">
        <f>IFERROR(VLOOKUP(B18,'اختيار المقررات'!AU11:AY56,4,0),"")</f>
        <v/>
      </c>
      <c r="I18" s="124" t="str">
        <f>IFERROR(VLOOKUP(B18,'اختيار المقررات'!AU11:AY56,5,0),"")</f>
        <v/>
      </c>
      <c r="J18" s="131" t="str">
        <f t="shared" si="4"/>
        <v/>
      </c>
      <c r="K18" s="132" t="str">
        <f>IFERROR(VLOOKUP(J18,'اختيار المقررات'!AU11:AY56,2,0),"")</f>
        <v/>
      </c>
      <c r="L18" s="481" t="str">
        <f>IFERROR(VLOOKUP(J18,'اختيار المقررات'!AU11:AY56,3,0),"")</f>
        <v/>
      </c>
      <c r="M18" s="481"/>
      <c r="N18" s="481"/>
      <c r="O18" s="481"/>
      <c r="P18" s="133" t="str">
        <f>IFERROR(VLOOKUP(J18,'اختيار المقررات'!AU11:AY56,4,0),"")</f>
        <v/>
      </c>
      <c r="Q18" s="124" t="str">
        <f>IFERROR(VLOOKUP(J18,'اختيار المقررات'!AU11:AY56,5,0),"")</f>
        <v/>
      </c>
      <c r="R18" s="47"/>
      <c r="S18" s="134"/>
      <c r="T18" s="134"/>
      <c r="U18" s="135"/>
      <c r="V18" s="125" t="str">
        <f>IFERROR(SMALL('اختيار المقررات'!$AL$8:$AL$56,'اختيار المقررات'!AM15),"")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B18" s="1"/>
      <c r="AC18" s="161"/>
      <c r="AD18" s="161"/>
      <c r="AE18" s="485" t="str">
        <f t="shared" si="2"/>
        <v/>
      </c>
      <c r="AF18" s="485"/>
      <c r="AG18" s="485"/>
      <c r="AH18" s="161"/>
      <c r="AI18" s="161"/>
      <c r="AJ18" s="1"/>
    </row>
    <row r="19" spans="1:36" ht="17.399999999999999" customHeight="1" thickTop="1" thickBot="1" x14ac:dyDescent="0.3">
      <c r="B19" s="131" t="str">
        <f t="shared" si="3"/>
        <v/>
      </c>
      <c r="C19" s="132" t="str">
        <f>IFERROR(VLOOKUP(B19,'اختيار المقررات'!AU12:AY56,2,0),"")</f>
        <v/>
      </c>
      <c r="D19" s="481" t="str">
        <f>IFERROR(VLOOKUP(B19,'اختيار المقررات'!AU12:AY56,3,0),"")</f>
        <v/>
      </c>
      <c r="E19" s="481"/>
      <c r="F19" s="481"/>
      <c r="G19" s="481"/>
      <c r="H19" s="133" t="str">
        <f>IFERROR(VLOOKUP(B19,'اختيار المقررات'!AU12:AY56,4,0),"")</f>
        <v/>
      </c>
      <c r="I19" s="124" t="str">
        <f>IFERROR(VLOOKUP(B19,'اختيار المقررات'!AU12:AY56,5,0),"")</f>
        <v/>
      </c>
      <c r="J19" s="131" t="str">
        <f t="shared" si="4"/>
        <v/>
      </c>
      <c r="K19" s="132" t="str">
        <f>IFERROR(VLOOKUP(J19,'اختيار المقررات'!AU12:AY56,2,0),"")</f>
        <v/>
      </c>
      <c r="L19" s="481" t="str">
        <f>IFERROR(VLOOKUP(J19,'اختيار المقررات'!AU12:AY56,3,0),"")</f>
        <v/>
      </c>
      <c r="M19" s="481"/>
      <c r="N19" s="481"/>
      <c r="O19" s="481"/>
      <c r="P19" s="133" t="str">
        <f>IFERROR(VLOOKUP(J19,'اختيار المقررات'!AU12:AY56,4,0),"")</f>
        <v/>
      </c>
      <c r="Q19" s="124" t="str">
        <f>IFERROR(VLOOKUP(J19,'اختيار المقررات'!AU12:AY56,5,0),"")</f>
        <v/>
      </c>
      <c r="R19" s="47"/>
      <c r="S19" s="134"/>
      <c r="T19" s="134"/>
      <c r="U19" s="135"/>
      <c r="V19" s="125" t="str">
        <f>IFERROR(SMALL('اختيار المقررات'!$AL$8:$AL$56,'اختيار المقررات'!AM16),"")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B19" s="1"/>
      <c r="AC19" s="161"/>
      <c r="AD19" s="161"/>
      <c r="AE19" s="485" t="str">
        <f t="shared" si="2"/>
        <v/>
      </c>
      <c r="AF19" s="485"/>
      <c r="AG19" s="485"/>
      <c r="AH19" s="161"/>
      <c r="AI19" s="161"/>
      <c r="AJ19" s="1"/>
    </row>
    <row r="20" spans="1:36" ht="35.4" customHeight="1" thickTop="1" thickBot="1" x14ac:dyDescent="0.3">
      <c r="B20" s="501" t="e">
        <f>'إدخال البيانات'!A2</f>
        <v>#N/A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134"/>
      <c r="T20" s="134"/>
      <c r="U20" s="135"/>
      <c r="V20" s="125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61"/>
      <c r="AD20" s="161"/>
      <c r="AE20" s="485" t="str">
        <f t="shared" si="2"/>
        <v/>
      </c>
      <c r="AF20" s="485"/>
      <c r="AG20" s="485"/>
      <c r="AH20" s="161"/>
      <c r="AI20" s="161"/>
      <c r="AJ20" s="1"/>
    </row>
    <row r="21" spans="1:36" ht="22.2" thickTop="1" thickBot="1" x14ac:dyDescent="0.3">
      <c r="A21" s="1"/>
      <c r="B21" s="495" t="s">
        <v>123</v>
      </c>
      <c r="C21" s="457"/>
      <c r="D21" s="457"/>
      <c r="E21" s="457"/>
      <c r="F21" s="166">
        <f>'اختيار المقررات'!V30</f>
        <v>0</v>
      </c>
      <c r="G21" s="457" t="s">
        <v>124</v>
      </c>
      <c r="H21" s="457"/>
      <c r="I21" s="457"/>
      <c r="J21" s="457"/>
      <c r="K21" s="482">
        <f>'اختيار المقررات'!AB30</f>
        <v>0</v>
      </c>
      <c r="L21" s="482"/>
      <c r="M21" s="457" t="s">
        <v>125</v>
      </c>
      <c r="N21" s="457"/>
      <c r="O21" s="457"/>
      <c r="P21" s="457"/>
      <c r="Q21" s="482">
        <f>'اختيار المقررات'!AF30</f>
        <v>0</v>
      </c>
      <c r="R21" s="492"/>
      <c r="S21" s="167"/>
      <c r="T21" s="1"/>
      <c r="V21" s="125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161"/>
      <c r="AD21" s="161"/>
      <c r="AE21" s="485" t="str">
        <f t="shared" si="2"/>
        <v/>
      </c>
      <c r="AF21" s="485"/>
      <c r="AG21" s="485"/>
      <c r="AH21" s="161"/>
      <c r="AI21" s="161"/>
      <c r="AJ21" s="1"/>
    </row>
    <row r="22" spans="1:36" ht="14.4" thickTop="1" x14ac:dyDescent="0.25">
      <c r="A22" s="1"/>
      <c r="B22" s="497" t="s">
        <v>118</v>
      </c>
      <c r="C22" s="498"/>
      <c r="D22" s="498"/>
      <c r="E22" s="493">
        <f>'اختيار المقررات'!F5</f>
        <v>0</v>
      </c>
      <c r="F22" s="493"/>
      <c r="G22" s="493"/>
      <c r="H22" s="493"/>
      <c r="I22" s="494"/>
      <c r="J22" s="168" t="s">
        <v>61</v>
      </c>
      <c r="K22" s="453" t="e">
        <f>'اختيار المقررات'!Q5</f>
        <v>#N/A</v>
      </c>
      <c r="L22" s="453"/>
      <c r="M22" s="169" t="s">
        <v>0</v>
      </c>
      <c r="N22" s="496" t="e">
        <f>'اختيار المقررات'!W5</f>
        <v>#N/A</v>
      </c>
      <c r="O22" s="496"/>
      <c r="P22" s="170"/>
      <c r="Q22" s="170"/>
      <c r="R22" s="170"/>
      <c r="S22" s="1"/>
      <c r="T22" s="1"/>
      <c r="V22" s="125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61"/>
      <c r="AD22" s="161"/>
      <c r="AE22" s="485" t="str">
        <f t="shared" si="2"/>
        <v/>
      </c>
      <c r="AF22" s="485"/>
      <c r="AG22" s="485"/>
      <c r="AH22" s="161"/>
      <c r="AI22" s="161"/>
      <c r="AJ22" s="1"/>
    </row>
    <row r="23" spans="1:36" ht="15.6" customHeight="1" x14ac:dyDescent="0.25">
      <c r="A23" s="1"/>
      <c r="B23" s="521" t="s">
        <v>122</v>
      </c>
      <c r="C23" s="522"/>
      <c r="D23" s="522"/>
      <c r="E23" s="488" t="e">
        <f>'اختيار المقررات'!AD27</f>
        <v>#N/A</v>
      </c>
      <c r="F23" s="488"/>
      <c r="G23" s="489"/>
      <c r="H23" s="523" t="s">
        <v>702</v>
      </c>
      <c r="I23" s="524"/>
      <c r="J23" s="525" t="e">
        <f>'اختيار المقررات'!AB5</f>
        <v>#N/A</v>
      </c>
      <c r="K23" s="525"/>
      <c r="L23" s="526"/>
      <c r="M23" s="524" t="s">
        <v>552</v>
      </c>
      <c r="N23" s="524"/>
      <c r="O23" s="524" t="s">
        <v>553</v>
      </c>
      <c r="P23" s="524"/>
      <c r="Q23" s="524" t="s">
        <v>703</v>
      </c>
      <c r="R23" s="528"/>
      <c r="S23" s="1"/>
      <c r="T23" s="1"/>
      <c r="V23" s="125" t="str">
        <f>IFERROR(SMALL('اختيار المقررات'!$AL$8:$AL$56,'اختيار المقررات'!AM20),"")</f>
        <v/>
      </c>
    </row>
    <row r="24" spans="1:36" ht="13.8" x14ac:dyDescent="0.25">
      <c r="A24" s="1"/>
      <c r="B24" s="521" t="s">
        <v>554</v>
      </c>
      <c r="C24" s="522"/>
      <c r="D24" s="522"/>
      <c r="E24" s="490" t="e">
        <f>'اختيار المقررات'!W27</f>
        <v>#N/A</v>
      </c>
      <c r="F24" s="490"/>
      <c r="G24" s="491"/>
      <c r="H24" s="530" t="s">
        <v>27</v>
      </c>
      <c r="I24" s="527"/>
      <c r="J24" s="490" t="e">
        <f>'اختيار المقررات'!N27</f>
        <v>#N/A</v>
      </c>
      <c r="K24" s="490"/>
      <c r="L24" s="491"/>
      <c r="M24" s="527"/>
      <c r="N24" s="527"/>
      <c r="O24" s="527"/>
      <c r="P24" s="527"/>
      <c r="Q24" s="527"/>
      <c r="R24" s="529"/>
      <c r="S24" s="1"/>
      <c r="T24" s="1"/>
      <c r="V24" s="125" t="str">
        <f>IFERROR(SMALL('اختيار المقررات'!$AL$8:$AL$56,'اختيار المقررات'!AM21),"")</f>
        <v/>
      </c>
    </row>
    <row r="25" spans="1:36" ht="13.8" x14ac:dyDescent="0.25">
      <c r="A25" s="1"/>
      <c r="B25" s="521" t="s">
        <v>548</v>
      </c>
      <c r="C25" s="522"/>
      <c r="D25" s="522"/>
      <c r="E25" s="490" t="e">
        <f>'اختيار المقررات'!N28</f>
        <v>#N/A</v>
      </c>
      <c r="F25" s="490"/>
      <c r="G25" s="491"/>
      <c r="H25" s="531" t="s">
        <v>22</v>
      </c>
      <c r="I25" s="455"/>
      <c r="J25" s="171" t="str">
        <f>'اختيار المقررات'!N29</f>
        <v>لا</v>
      </c>
      <c r="K25" s="171"/>
      <c r="L25" s="172"/>
      <c r="M25" s="527"/>
      <c r="N25" s="527"/>
      <c r="O25" s="527"/>
      <c r="P25" s="527"/>
      <c r="Q25" s="527"/>
      <c r="R25" s="529"/>
      <c r="S25" s="1"/>
      <c r="T25" s="1"/>
      <c r="V25" s="125" t="str">
        <f>IFERROR(SMALL('اختيار المقررات'!$AL$8:$AL$56,'اختيار المقررات'!AM22),"")</f>
        <v/>
      </c>
    </row>
    <row r="26" spans="1:36" ht="13.8" x14ac:dyDescent="0.25">
      <c r="A26" s="1"/>
      <c r="B26" s="462" t="s">
        <v>25</v>
      </c>
      <c r="C26" s="463"/>
      <c r="D26" s="463"/>
      <c r="E26" s="464" t="e">
        <f>'اختيار المقررات'!W28</f>
        <v>#N/A</v>
      </c>
      <c r="F26" s="464"/>
      <c r="G26" s="464"/>
      <c r="H26" s="173"/>
      <c r="I26" s="173"/>
      <c r="J26" s="174"/>
      <c r="K26" s="174"/>
      <c r="L26" s="175"/>
      <c r="M26" s="527"/>
      <c r="N26" s="527"/>
      <c r="O26" s="527"/>
      <c r="P26" s="527"/>
      <c r="Q26" s="527"/>
      <c r="R26" s="529"/>
      <c r="S26" s="1"/>
      <c r="T26" s="1"/>
      <c r="V26" s="125" t="str">
        <f>IFERROR(SMALL('اختيار المقررات'!$AL$8:$AL$56,'اختيار المقررات'!AM23),"")</f>
        <v/>
      </c>
    </row>
    <row r="27" spans="1:36" ht="13.8" x14ac:dyDescent="0.25">
      <c r="A27" s="1"/>
      <c r="B27" s="465" t="str">
        <f>'اختيار المقررات'!C27</f>
        <v>فصول الانقطاع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7"/>
      <c r="M27" s="527"/>
      <c r="N27" s="527"/>
      <c r="O27" s="527"/>
      <c r="P27" s="527"/>
      <c r="Q27" s="527"/>
      <c r="R27" s="529"/>
      <c r="S27" s="1"/>
      <c r="T27" s="1"/>
      <c r="V27" s="125" t="str">
        <f>IFERROR(SMALL('اختيار المقررات'!$AL$8:$AL$56,'اختيار المقررات'!AM24),"")</f>
        <v/>
      </c>
    </row>
    <row r="28" spans="1:36" ht="13.8" x14ac:dyDescent="0.25">
      <c r="A28" s="1"/>
      <c r="B28" s="468" t="str">
        <f>'اختيار المقررات'!C28</f>
        <v/>
      </c>
      <c r="C28" s="469"/>
      <c r="D28" s="469"/>
      <c r="E28" s="469"/>
      <c r="F28" s="469"/>
      <c r="G28" s="469" t="str">
        <f>'اختيار المقررات'!C29</f>
        <v/>
      </c>
      <c r="H28" s="469"/>
      <c r="I28" s="469"/>
      <c r="J28" s="469"/>
      <c r="K28" s="469"/>
      <c r="L28" s="470"/>
      <c r="M28" s="527"/>
      <c r="N28" s="527"/>
      <c r="O28" s="527"/>
      <c r="P28" s="527"/>
      <c r="Q28" s="527"/>
      <c r="R28" s="529"/>
      <c r="S28" s="1"/>
      <c r="T28" s="1"/>
      <c r="V28" s="125" t="str">
        <f>IFERROR(SMALL('اختيار المقررات'!$AL$8:$AL$56,'اختيار المقررات'!AM25),"")</f>
        <v/>
      </c>
    </row>
    <row r="29" spans="1:36" ht="13.8" x14ac:dyDescent="0.25">
      <c r="A29" s="1"/>
      <c r="B29" s="468" t="str">
        <f>'اختيار المقررات'!C30</f>
        <v/>
      </c>
      <c r="C29" s="469"/>
      <c r="D29" s="469"/>
      <c r="E29" s="469"/>
      <c r="F29" s="469"/>
      <c r="G29" s="469" t="str">
        <f>'اختيار المقررات'!C31</f>
        <v/>
      </c>
      <c r="H29" s="469"/>
      <c r="I29" s="469"/>
      <c r="J29" s="469"/>
      <c r="K29" s="469"/>
      <c r="L29" s="470"/>
      <c r="M29" s="527"/>
      <c r="N29" s="527"/>
      <c r="O29" s="527"/>
      <c r="P29" s="527"/>
      <c r="Q29" s="527"/>
      <c r="R29" s="529"/>
      <c r="S29" s="1"/>
      <c r="T29" s="1"/>
      <c r="V29" s="125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515" t="str">
        <f>'اختيار المقررات'!C32</f>
        <v/>
      </c>
      <c r="C30" s="516"/>
      <c r="D30" s="516"/>
      <c r="E30" s="516"/>
      <c r="F30" s="516"/>
      <c r="G30" s="516" t="str">
        <f>'اختيار المقررات'!C33</f>
        <v/>
      </c>
      <c r="H30" s="516"/>
      <c r="I30" s="516"/>
      <c r="J30" s="516"/>
      <c r="K30" s="516"/>
      <c r="L30" s="532"/>
      <c r="M30" s="527"/>
      <c r="N30" s="527"/>
      <c r="O30" s="527"/>
      <c r="P30" s="527"/>
      <c r="Q30" s="527"/>
      <c r="R30" s="529"/>
      <c r="S30" s="1"/>
      <c r="T30" s="1"/>
      <c r="V30" s="125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512" t="s">
        <v>704</v>
      </c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4"/>
      <c r="S31" s="1"/>
      <c r="T31" s="1"/>
      <c r="V31" s="125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509" t="s">
        <v>4992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1"/>
      <c r="T32" s="1"/>
    </row>
    <row r="33" spans="1:22" ht="16.5" customHeight="1" x14ac:dyDescent="0.25">
      <c r="A33" s="1"/>
      <c r="B33" s="517" t="s">
        <v>33</v>
      </c>
      <c r="C33" s="517"/>
      <c r="D33" s="517"/>
      <c r="E33" s="517"/>
      <c r="F33" s="518" t="e">
        <f>'اختيار المقررات'!W29</f>
        <v>#N/A</v>
      </c>
      <c r="G33" s="518"/>
      <c r="H33" s="519" t="e">
        <f>IF(D4="أنثى","ليرة سورية فقط لا غير من الطالبة","ليرة سورية فقط لا غير من الطالب")&amp;" "&amp;H2</f>
        <v>#N/A</v>
      </c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1"/>
      <c r="T33" s="1"/>
      <c r="V33" s="125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517" t="e">
        <f>IF(D4="أنثى","رقمها الامتحاني","رقمه الامتحاني")</f>
        <v>#N/A</v>
      </c>
      <c r="C34" s="517"/>
      <c r="D34" s="517"/>
      <c r="E34" s="518">
        <f>D2</f>
        <v>0</v>
      </c>
      <c r="F34" s="518"/>
      <c r="G34" s="520" t="s">
        <v>34</v>
      </c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1"/>
      <c r="T34" s="1"/>
      <c r="V34" s="125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47"/>
      <c r="C35" s="158"/>
      <c r="D35" s="510"/>
      <c r="E35" s="510"/>
      <c r="F35" s="510"/>
      <c r="G35" s="510"/>
      <c r="H35" s="510"/>
      <c r="I35" s="148"/>
      <c r="J35" s="148"/>
      <c r="K35" s="147"/>
      <c r="L35" s="158"/>
      <c r="M35" s="510"/>
      <c r="N35" s="510"/>
      <c r="O35" s="510"/>
      <c r="P35" s="510"/>
      <c r="Q35" s="148"/>
      <c r="R35" s="148"/>
      <c r="S35" s="1"/>
      <c r="T35" s="1"/>
      <c r="V35" s="125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511" t="s">
        <v>28</v>
      </c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1"/>
      <c r="T36" s="1"/>
      <c r="V36" s="125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502" t="s">
        <v>32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1"/>
      <c r="T37" s="1"/>
      <c r="V37" s="125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503" t="s">
        <v>33</v>
      </c>
      <c r="C38" s="503"/>
      <c r="D38" s="503"/>
      <c r="E38" s="503"/>
      <c r="F38" s="504" t="e">
        <f>'اختيار المقررات'!AD29</f>
        <v>#N/A</v>
      </c>
      <c r="G38" s="504"/>
      <c r="H38" s="505" t="e">
        <f>H33</f>
        <v>#N/A</v>
      </c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1"/>
      <c r="T38" s="1"/>
      <c r="V38" s="125" t="str">
        <f>IFERROR(SMALL('اختيار المقررات'!$AL$8:$AL$56,'اختيار المقررات'!AM35),"")</f>
        <v/>
      </c>
    </row>
    <row r="39" spans="1:22" ht="19.2" customHeight="1" x14ac:dyDescent="0.3">
      <c r="A39" s="1"/>
      <c r="B39" s="506" t="e">
        <f>B34</f>
        <v>#N/A</v>
      </c>
      <c r="C39" s="506"/>
      <c r="D39" s="506"/>
      <c r="E39" s="507">
        <f>E34</f>
        <v>0</v>
      </c>
      <c r="F39" s="507"/>
      <c r="G39" s="508" t="str">
        <f>G34</f>
        <v xml:space="preserve">وتحويله إلى حساب التعليم المفتوح رقم ck1-10173186 وتسليم إشعار القبض إلى صاحب العلاقة  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1"/>
      <c r="T39" s="1"/>
      <c r="V39" s="125" t="str">
        <f>IFERROR(SMALL('اختيار المقررات'!$AL$8:$AL$56,'اختيار المقررات'!AM36),"")</f>
        <v/>
      </c>
    </row>
    <row r="40" spans="1:22" ht="22.5" customHeight="1" x14ac:dyDescent="0.25">
      <c r="A40" s="1"/>
      <c r="B40" s="1"/>
      <c r="C40" s="1"/>
      <c r="D40" s="1"/>
      <c r="E40" s="176"/>
      <c r="F40" s="176"/>
      <c r="G40" s="176"/>
      <c r="H40" s="176"/>
      <c r="I40" s="1"/>
      <c r="J40" s="1"/>
      <c r="K40" s="1"/>
      <c r="L40" s="1"/>
      <c r="M40" s="176"/>
      <c r="N40" s="176"/>
      <c r="O40" s="176"/>
      <c r="P40" s="1"/>
      <c r="Q40" s="1"/>
      <c r="R40" s="1"/>
      <c r="S40" s="1"/>
      <c r="T40" s="1"/>
      <c r="V40" s="125" t="str">
        <f>IFERROR(SMALL('اختيار المقررات'!$AL$8:$AL$56,'اختيار المقررات'!AM37),"")</f>
        <v/>
      </c>
    </row>
    <row r="41" spans="1:22" ht="22.5" customHeight="1" x14ac:dyDescent="0.25">
      <c r="A41" s="1"/>
      <c r="B41" s="1"/>
      <c r="C41" s="1"/>
      <c r="D41" s="1"/>
      <c r="E41" s="1"/>
      <c r="F41" s="176"/>
      <c r="G41" s="176"/>
      <c r="H41" s="176"/>
      <c r="I41" s="176"/>
      <c r="J41" s="1"/>
      <c r="K41" s="1"/>
      <c r="L41" s="1"/>
      <c r="M41" s="1"/>
      <c r="N41" s="176"/>
      <c r="O41" s="176"/>
      <c r="P41" s="176"/>
      <c r="Q41" s="1"/>
      <c r="R41" s="1"/>
      <c r="S41" s="1"/>
      <c r="T41" s="1"/>
      <c r="V41" s="125" t="str">
        <f>IFERROR(SMALL('اختيار المقررات'!$AL$8:$AL$56,'اختيار المقررات'!AM38),"")</f>
        <v/>
      </c>
    </row>
    <row r="42" spans="1:22" ht="17.25" customHeight="1" x14ac:dyDescent="0.25">
      <c r="A42" s="1"/>
      <c r="B42" s="1"/>
      <c r="C42" s="177"/>
      <c r="D42" s="177"/>
      <c r="E42" s="177"/>
      <c r="F42" s="177"/>
      <c r="G42" s="17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"/>
      <c r="V42" s="125" t="str">
        <f>IFERROR(SMALL('اختيار المقررات'!$AL$8:$AL$56,'اختيار المقررات'!AM39),"")</f>
        <v/>
      </c>
    </row>
    <row r="43" spans="1:22" ht="17.25" customHeight="1" x14ac:dyDescent="0.25">
      <c r="A43" s="1"/>
      <c r="B43" s="1"/>
      <c r="C43" s="177"/>
      <c r="D43" s="177"/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"/>
      <c r="V43" s="125" t="str">
        <f>IFERROR(SMALL('اختيار المقررات'!$AL$8:$AL$56,'اختيار المقررات'!AM40),"")</f>
        <v/>
      </c>
    </row>
    <row r="44" spans="1:22" ht="13.8" x14ac:dyDescent="0.25">
      <c r="A44" s="1"/>
      <c r="B44" s="1"/>
      <c r="C44" s="177"/>
      <c r="D44" s="177"/>
      <c r="E44" s="177"/>
      <c r="F44" s="177"/>
      <c r="G44" s="17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"/>
    </row>
  </sheetData>
  <sheetProtection algorithmName="SHA-512" hashValue="gIed9s3eJ/355SjFWyreTkkoi8AsfRn1Jd+jxOJwrSNLATNDv1cdJp3CCPVCQcXHuDB2XS8ZJVBsHvRz3G7Eew==" saltValue="HTsuu5Mo615gQ+OdbA6D7g==" spinCount="100000" sheet="1" selectLockedCells="1" selectUnlockedCells="1"/>
  <mergeCells count="133"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</mergeCells>
  <conditionalFormatting sqref="B35:R35">
    <cfRule type="expression" dxfId="29" priority="2">
      <formula>#REF!="لا"</formula>
    </cfRule>
  </conditionalFormatting>
  <conditionalFormatting sqref="B36:R37 B38:H38 B39:R39">
    <cfRule type="expression" dxfId="28" priority="3">
      <formula>$K$25="لا"</formula>
    </cfRule>
  </conditionalFormatting>
  <conditionalFormatting sqref="B36:R41">
    <cfRule type="expression" dxfId="27" priority="1">
      <formula>$J$25="لا"</formula>
    </cfRule>
  </conditionalFormatting>
  <conditionalFormatting sqref="C13:I19">
    <cfRule type="expression" dxfId="26" priority="24">
      <formula>$C$13=""</formula>
    </cfRule>
  </conditionalFormatting>
  <conditionalFormatting sqref="C14:I19">
    <cfRule type="expression" dxfId="25" priority="23">
      <formula>$C$14=""</formula>
    </cfRule>
  </conditionalFormatting>
  <conditionalFormatting sqref="C15:I19">
    <cfRule type="expression" dxfId="24" priority="22">
      <formula>$C$15=""</formula>
    </cfRule>
  </conditionalFormatting>
  <conditionalFormatting sqref="C16:I19">
    <cfRule type="expression" dxfId="23" priority="21">
      <formula>$C$16=""</formula>
    </cfRule>
  </conditionalFormatting>
  <conditionalFormatting sqref="C17:I19">
    <cfRule type="expression" dxfId="22" priority="20">
      <formula>$C$17=""</formula>
    </cfRule>
  </conditionalFormatting>
  <conditionalFormatting sqref="C18:I19">
    <cfRule type="expression" dxfId="21" priority="19">
      <formula>$C$18=""</formula>
    </cfRule>
  </conditionalFormatting>
  <conditionalFormatting sqref="C19:I19">
    <cfRule type="expression" dxfId="20" priority="18">
      <formula>$C$19=""</formula>
    </cfRule>
  </conditionalFormatting>
  <conditionalFormatting sqref="C11:Q19">
    <cfRule type="expression" dxfId="19" priority="25">
      <formula>$C$12=""</formula>
    </cfRule>
  </conditionalFormatting>
  <conditionalFormatting sqref="C43:S44">
    <cfRule type="expression" dxfId="18" priority="4">
      <formula>$K$26="لا"</formula>
    </cfRule>
  </conditionalFormatting>
  <conditionalFormatting sqref="K11:Q19">
    <cfRule type="expression" dxfId="17" priority="17">
      <formula>$K$12=""</formula>
    </cfRule>
  </conditionalFormatting>
  <conditionalFormatting sqref="K13:Q19">
    <cfRule type="expression" dxfId="16" priority="16">
      <formula>$K$13=""</formula>
    </cfRule>
  </conditionalFormatting>
  <conditionalFormatting sqref="K14:Q19">
    <cfRule type="expression" dxfId="15" priority="15">
      <formula>$K$14=""</formula>
    </cfRule>
  </conditionalFormatting>
  <conditionalFormatting sqref="K15:Q19">
    <cfRule type="expression" dxfId="14" priority="14">
      <formula>$K$15=""</formula>
    </cfRule>
  </conditionalFormatting>
  <conditionalFormatting sqref="K16:Q19">
    <cfRule type="expression" dxfId="13" priority="13">
      <formula>$K$16=""</formula>
    </cfRule>
  </conditionalFormatting>
  <conditionalFormatting sqref="K17:Q19">
    <cfRule type="expression" dxfId="12" priority="12">
      <formula>$K$17=""</formula>
    </cfRule>
  </conditionalFormatting>
  <conditionalFormatting sqref="K18:Q19">
    <cfRule type="expression" dxfId="11" priority="11">
      <formula>$K$18=""</formula>
    </cfRule>
  </conditionalFormatting>
  <conditionalFormatting sqref="K19:Q19">
    <cfRule type="expression" dxfId="10" priority="10">
      <formula>$K$19=""</formula>
    </cfRule>
  </conditionalFormatting>
  <conditionalFormatting sqref="AC1">
    <cfRule type="expression" dxfId="9" priority="26">
      <formula>$AC$1&lt;&gt;""</formula>
    </cfRule>
  </conditionalFormatting>
  <conditionalFormatting sqref="AE3:AE22">
    <cfRule type="expression" dxfId="8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K5"/>
  <sheetViews>
    <sheetView rightToLeft="1" workbookViewId="0">
      <selection activeCell="G8" sqref="G8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79" bestFit="1" customWidth="1"/>
    <col min="7" max="7" width="11.3984375" style="79" customWidth="1"/>
    <col min="8" max="8" width="13.3984375" style="1" customWidth="1"/>
    <col min="9" max="9" width="9" style="1"/>
    <col min="10" max="10" width="11.3984375" style="1" bestFit="1" customWidth="1"/>
    <col min="11" max="11" width="21.8984375" style="1" customWidth="1"/>
    <col min="12" max="12" width="24.3984375" style="1" customWidth="1"/>
    <col min="13" max="13" width="17.3984375" style="1" customWidth="1"/>
    <col min="14" max="14" width="20.09765625" style="1" customWidth="1"/>
    <col min="15" max="15" width="31.3984375" style="1" customWidth="1"/>
    <col min="16" max="17" width="14.39843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113" width="4.3984375" style="1" customWidth="1"/>
    <col min="114" max="114" width="9" style="1"/>
    <col min="115" max="115" width="11.3984375" style="1" bestFit="1" customWidth="1"/>
    <col min="116" max="16384" width="9" style="1"/>
  </cols>
  <sheetData>
    <row r="1" spans="1:141" s="52" customFormat="1" ht="36.75" customHeight="1" thickBot="1" x14ac:dyDescent="0.3">
      <c r="A1" s="535"/>
      <c r="B1" s="536">
        <v>9999</v>
      </c>
      <c r="C1" s="537" t="s">
        <v>35</v>
      </c>
      <c r="D1" s="537"/>
      <c r="E1" s="537"/>
      <c r="F1" s="537"/>
      <c r="G1" s="537"/>
      <c r="H1" s="537"/>
      <c r="I1" s="537"/>
      <c r="J1" s="537"/>
      <c r="K1" s="538" t="s">
        <v>16</v>
      </c>
      <c r="L1" s="540" t="s">
        <v>114</v>
      </c>
      <c r="M1" s="533" t="s">
        <v>112</v>
      </c>
      <c r="N1" s="533" t="s">
        <v>113</v>
      </c>
      <c r="O1" s="545" t="s">
        <v>58</v>
      </c>
      <c r="P1" s="537" t="s">
        <v>36</v>
      </c>
      <c r="Q1" s="537"/>
      <c r="R1" s="537"/>
      <c r="S1" s="547" t="s">
        <v>9</v>
      </c>
      <c r="T1" s="549" t="s">
        <v>37</v>
      </c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 t="s">
        <v>38</v>
      </c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 t="s">
        <v>39</v>
      </c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84" t="s">
        <v>1</v>
      </c>
      <c r="DK1" s="585"/>
      <c r="DL1" s="586"/>
      <c r="DM1" s="590"/>
      <c r="DN1" s="592" t="s">
        <v>716</v>
      </c>
      <c r="DO1" s="593"/>
      <c r="DP1" s="593"/>
      <c r="DQ1" s="593"/>
      <c r="DR1" s="593"/>
      <c r="DS1" s="593"/>
      <c r="DT1" s="593"/>
      <c r="DU1" s="593"/>
      <c r="DV1" s="596" t="s">
        <v>40</v>
      </c>
      <c r="DW1" s="597"/>
      <c r="DX1" s="597"/>
      <c r="DY1" s="598"/>
      <c r="DZ1" s="596" t="s">
        <v>717</v>
      </c>
      <c r="EA1" s="597"/>
      <c r="EB1" s="597"/>
      <c r="EC1" s="598"/>
      <c r="ED1" s="558" t="s">
        <v>718</v>
      </c>
      <c r="EE1" s="559"/>
      <c r="EF1" s="559"/>
      <c r="EG1" s="559"/>
      <c r="EH1" s="559"/>
      <c r="EI1" s="559"/>
      <c r="EJ1" s="203"/>
      <c r="EK1" s="152"/>
    </row>
    <row r="2" spans="1:141" s="52" customFormat="1" ht="36.75" customHeight="1" thickBot="1" x14ac:dyDescent="0.3">
      <c r="A2" s="535"/>
      <c r="B2" s="536"/>
      <c r="C2" s="537"/>
      <c r="D2" s="537"/>
      <c r="E2" s="537"/>
      <c r="F2" s="537"/>
      <c r="G2" s="537"/>
      <c r="H2" s="537"/>
      <c r="I2" s="537"/>
      <c r="J2" s="537"/>
      <c r="K2" s="539"/>
      <c r="L2" s="541"/>
      <c r="M2" s="534"/>
      <c r="N2" s="534"/>
      <c r="O2" s="546"/>
      <c r="P2" s="537"/>
      <c r="Q2" s="537"/>
      <c r="R2" s="537"/>
      <c r="S2" s="547"/>
      <c r="T2" s="554" t="s">
        <v>17</v>
      </c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153"/>
      <c r="AG2" s="153"/>
      <c r="AH2" s="153"/>
      <c r="AI2" s="153"/>
      <c r="AJ2" s="153"/>
      <c r="AK2" s="153"/>
      <c r="AL2" s="153"/>
      <c r="AM2" s="153"/>
      <c r="AN2" s="54"/>
      <c r="AO2" s="54"/>
      <c r="AP2" s="554"/>
      <c r="AQ2" s="554"/>
      <c r="AR2" s="554"/>
      <c r="AS2" s="554"/>
      <c r="AT2" s="554"/>
      <c r="AU2" s="554"/>
      <c r="AV2" s="554"/>
      <c r="AW2" s="554"/>
      <c r="AX2" s="53"/>
      <c r="AY2" s="53"/>
      <c r="AZ2" s="555" t="s">
        <v>20</v>
      </c>
      <c r="BA2" s="555"/>
      <c r="BB2" s="555"/>
      <c r="BC2" s="555"/>
      <c r="BD2" s="555"/>
      <c r="BE2" s="555"/>
      <c r="BF2" s="555"/>
      <c r="BG2" s="555"/>
      <c r="BH2" s="555"/>
      <c r="BI2" s="555"/>
      <c r="BJ2" s="54"/>
      <c r="BK2" s="54"/>
      <c r="BL2" s="554" t="s">
        <v>17</v>
      </c>
      <c r="BM2" s="554"/>
      <c r="BN2" s="554"/>
      <c r="BO2" s="554"/>
      <c r="BP2" s="554"/>
      <c r="BQ2" s="554"/>
      <c r="BR2" s="555" t="s">
        <v>20</v>
      </c>
      <c r="BS2" s="555"/>
      <c r="BT2" s="555"/>
      <c r="BU2" s="555"/>
      <c r="BV2" s="555"/>
      <c r="BW2" s="555"/>
      <c r="BX2" s="555"/>
      <c r="BY2" s="555"/>
      <c r="BZ2" s="555"/>
      <c r="CA2" s="555"/>
      <c r="CB2" s="54"/>
      <c r="CC2" s="54"/>
      <c r="CD2" s="554" t="s">
        <v>17</v>
      </c>
      <c r="CE2" s="554"/>
      <c r="CF2" s="554"/>
      <c r="CG2" s="554"/>
      <c r="CH2" s="554"/>
      <c r="CI2" s="554"/>
      <c r="CJ2" s="554"/>
      <c r="CK2" s="554"/>
      <c r="CL2" s="554"/>
      <c r="CM2" s="554"/>
      <c r="CN2" s="53"/>
      <c r="CO2" s="53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87"/>
      <c r="DK2" s="588"/>
      <c r="DL2" s="589"/>
      <c r="DM2" s="591"/>
      <c r="DN2" s="594"/>
      <c r="DO2" s="595"/>
      <c r="DP2" s="595"/>
      <c r="DQ2" s="595"/>
      <c r="DR2" s="595"/>
      <c r="DS2" s="595"/>
      <c r="DT2" s="595"/>
      <c r="DU2" s="595"/>
      <c r="DV2" s="587"/>
      <c r="DW2" s="588"/>
      <c r="DX2" s="588"/>
      <c r="DY2" s="589"/>
      <c r="DZ2" s="587"/>
      <c r="EA2" s="588"/>
      <c r="EB2" s="588"/>
      <c r="EC2" s="589"/>
      <c r="ED2" s="558"/>
      <c r="EE2" s="559"/>
      <c r="EF2" s="559"/>
      <c r="EG2" s="559"/>
      <c r="EH2" s="559"/>
      <c r="EI2" s="559"/>
      <c r="EJ2" s="203"/>
      <c r="EK2" s="154"/>
    </row>
    <row r="3" spans="1:141" ht="36.75" customHeight="1" thickBot="1" x14ac:dyDescent="0.3">
      <c r="A3" s="55" t="s">
        <v>2</v>
      </c>
      <c r="B3" s="56" t="s">
        <v>41</v>
      </c>
      <c r="C3" s="56" t="s">
        <v>42</v>
      </c>
      <c r="D3" s="56" t="s">
        <v>43</v>
      </c>
      <c r="E3" s="56" t="s">
        <v>6</v>
      </c>
      <c r="F3" s="57" t="s">
        <v>7</v>
      </c>
      <c r="G3" s="57" t="s">
        <v>133</v>
      </c>
      <c r="H3" s="56" t="s">
        <v>54</v>
      </c>
      <c r="I3" s="56" t="s">
        <v>11</v>
      </c>
      <c r="J3" s="56" t="s">
        <v>10</v>
      </c>
      <c r="K3" s="539"/>
      <c r="L3" s="541"/>
      <c r="M3" s="534"/>
      <c r="N3" s="534"/>
      <c r="O3" s="546"/>
      <c r="P3" s="550" t="s">
        <v>29</v>
      </c>
      <c r="Q3" s="550" t="s">
        <v>44</v>
      </c>
      <c r="R3" s="552" t="s">
        <v>14</v>
      </c>
      <c r="S3" s="547"/>
      <c r="T3" s="543">
        <f>'اختيار المقررات'!C8</f>
        <v>103</v>
      </c>
      <c r="U3" s="544"/>
      <c r="V3" s="543">
        <f>'اختيار المقررات'!C9</f>
        <v>104</v>
      </c>
      <c r="W3" s="544"/>
      <c r="X3" s="543">
        <f>'اختيار المقررات'!C10</f>
        <v>105</v>
      </c>
      <c r="Y3" s="544"/>
      <c r="Z3" s="543">
        <f>'اختيار المقررات'!C11</f>
        <v>106</v>
      </c>
      <c r="AA3" s="544"/>
      <c r="AB3" s="543">
        <f>'اختيار المقررات'!C12</f>
        <v>107</v>
      </c>
      <c r="AC3" s="544"/>
      <c r="AD3" s="543">
        <f>'اختيار المقررات'!C13</f>
        <v>108</v>
      </c>
      <c r="AE3" s="544"/>
      <c r="AF3" s="543">
        <f>'اختيار المقررات'!L8</f>
        <v>204</v>
      </c>
      <c r="AG3" s="544"/>
      <c r="AH3" s="543">
        <f>'اختيار المقررات'!L9</f>
        <v>205</v>
      </c>
      <c r="AI3" s="544"/>
      <c r="AJ3" s="543">
        <f>'اختيار المقررات'!L10</f>
        <v>206</v>
      </c>
      <c r="AK3" s="544"/>
      <c r="AL3" s="543">
        <f>'اختيار المقررات'!L11</f>
        <v>207</v>
      </c>
      <c r="AM3" s="544"/>
      <c r="AN3" s="543">
        <f>'اختيار المقررات'!L12</f>
        <v>208</v>
      </c>
      <c r="AO3" s="544"/>
      <c r="AP3" s="543">
        <v>303</v>
      </c>
      <c r="AQ3" s="544"/>
      <c r="AR3" s="543">
        <v>304</v>
      </c>
      <c r="AS3" s="544"/>
      <c r="AT3" s="543">
        <v>305</v>
      </c>
      <c r="AU3" s="544"/>
      <c r="AV3" s="543">
        <v>306</v>
      </c>
      <c r="AW3" s="544"/>
      <c r="AX3" s="543">
        <v>307</v>
      </c>
      <c r="AY3" s="544"/>
      <c r="AZ3" s="543">
        <v>308</v>
      </c>
      <c r="BA3" s="544"/>
      <c r="BB3" s="543">
        <v>309</v>
      </c>
      <c r="BC3" s="544"/>
      <c r="BD3" s="543">
        <v>403</v>
      </c>
      <c r="BE3" s="544"/>
      <c r="BF3" s="543">
        <v>404</v>
      </c>
      <c r="BG3" s="544"/>
      <c r="BH3" s="543">
        <v>405</v>
      </c>
      <c r="BI3" s="544"/>
      <c r="BJ3" s="543">
        <v>406</v>
      </c>
      <c r="BK3" s="544"/>
      <c r="BL3" s="543">
        <v>407</v>
      </c>
      <c r="BM3" s="544"/>
      <c r="BN3" s="543">
        <v>408</v>
      </c>
      <c r="BO3" s="544"/>
      <c r="BP3" s="543">
        <v>409</v>
      </c>
      <c r="BQ3" s="544"/>
      <c r="BR3" s="543">
        <v>504</v>
      </c>
      <c r="BS3" s="544"/>
      <c r="BT3" s="543">
        <v>505</v>
      </c>
      <c r="BU3" s="544"/>
      <c r="BV3" s="543">
        <v>506</v>
      </c>
      <c r="BW3" s="544"/>
      <c r="BX3" s="543">
        <v>507</v>
      </c>
      <c r="BY3" s="544"/>
      <c r="BZ3" s="543">
        <v>508</v>
      </c>
      <c r="CA3" s="544"/>
      <c r="CB3" s="543">
        <v>509</v>
      </c>
      <c r="CC3" s="544"/>
      <c r="CD3" s="543">
        <v>604</v>
      </c>
      <c r="CE3" s="544"/>
      <c r="CF3" s="543">
        <v>605</v>
      </c>
      <c r="CG3" s="544"/>
      <c r="CH3" s="543">
        <v>606</v>
      </c>
      <c r="CI3" s="544"/>
      <c r="CJ3" s="543">
        <v>607</v>
      </c>
      <c r="CK3" s="544"/>
      <c r="CL3" s="543">
        <v>608</v>
      </c>
      <c r="CM3" s="544"/>
      <c r="CN3" s="543">
        <v>609</v>
      </c>
      <c r="CO3" s="544"/>
      <c r="CP3" s="543">
        <v>704</v>
      </c>
      <c r="CQ3" s="544"/>
      <c r="CR3" s="543">
        <v>705</v>
      </c>
      <c r="CS3" s="544"/>
      <c r="CT3" s="543">
        <v>706</v>
      </c>
      <c r="CU3" s="544"/>
      <c r="CV3" s="543">
        <v>707</v>
      </c>
      <c r="CW3" s="544"/>
      <c r="CX3" s="543">
        <v>708</v>
      </c>
      <c r="CY3" s="544"/>
      <c r="CZ3" s="543">
        <v>804</v>
      </c>
      <c r="DA3" s="544"/>
      <c r="DB3" s="543">
        <v>805</v>
      </c>
      <c r="DC3" s="544"/>
      <c r="DD3" s="543">
        <v>806</v>
      </c>
      <c r="DE3" s="544"/>
      <c r="DF3" s="543">
        <v>807</v>
      </c>
      <c r="DG3" s="544"/>
      <c r="DH3" s="543">
        <v>808</v>
      </c>
      <c r="DI3" s="544"/>
      <c r="DJ3" s="563" t="s">
        <v>45</v>
      </c>
      <c r="DK3" s="565" t="s">
        <v>0</v>
      </c>
      <c r="DL3" s="567" t="s">
        <v>46</v>
      </c>
      <c r="DM3" s="569" t="s">
        <v>118</v>
      </c>
      <c r="DN3" s="571" t="s">
        <v>719</v>
      </c>
      <c r="DO3" s="572" t="s">
        <v>126</v>
      </c>
      <c r="DP3" s="562" t="s">
        <v>27</v>
      </c>
      <c r="DQ3" s="562" t="s">
        <v>548</v>
      </c>
      <c r="DR3" s="562" t="s">
        <v>25</v>
      </c>
      <c r="DS3" s="562" t="s">
        <v>48</v>
      </c>
      <c r="DT3" s="581" t="s">
        <v>26</v>
      </c>
      <c r="DU3" s="581" t="s">
        <v>28</v>
      </c>
      <c r="DV3" s="582" t="s">
        <v>49</v>
      </c>
      <c r="DW3" s="573" t="s">
        <v>127</v>
      </c>
      <c r="DX3" s="573" t="s">
        <v>128</v>
      </c>
      <c r="DY3" s="575" t="s">
        <v>50</v>
      </c>
      <c r="DZ3" s="577" t="s">
        <v>132</v>
      </c>
      <c r="EA3" s="579" t="s">
        <v>131</v>
      </c>
      <c r="EB3" s="579" t="s">
        <v>130</v>
      </c>
      <c r="EC3" s="556" t="s">
        <v>129</v>
      </c>
      <c r="ED3" s="558"/>
      <c r="EE3" s="559"/>
      <c r="EF3" s="559"/>
      <c r="EG3" s="559"/>
      <c r="EH3" s="559"/>
      <c r="EI3" s="559"/>
      <c r="EJ3" s="203"/>
      <c r="EK3" s="179"/>
    </row>
    <row r="4" spans="1:141" s="64" customFormat="1" ht="36.75" customHeight="1" thickBot="1" x14ac:dyDescent="0.3">
      <c r="A4" s="59" t="s">
        <v>2</v>
      </c>
      <c r="B4" s="60" t="s">
        <v>41</v>
      </c>
      <c r="C4" s="60" t="s">
        <v>42</v>
      </c>
      <c r="D4" s="60" t="s">
        <v>43</v>
      </c>
      <c r="E4" s="60" t="s">
        <v>6</v>
      </c>
      <c r="F4" s="61" t="s">
        <v>7</v>
      </c>
      <c r="G4" s="61"/>
      <c r="H4" s="60"/>
      <c r="I4" s="60" t="s">
        <v>11</v>
      </c>
      <c r="J4" s="60" t="s">
        <v>10</v>
      </c>
      <c r="K4" s="539"/>
      <c r="L4" s="542"/>
      <c r="M4" s="534"/>
      <c r="N4" s="534"/>
      <c r="O4" s="546"/>
      <c r="P4" s="551"/>
      <c r="Q4" s="551"/>
      <c r="R4" s="553"/>
      <c r="S4" s="548"/>
      <c r="T4" s="62" t="s">
        <v>18</v>
      </c>
      <c r="U4" s="63" t="s">
        <v>19</v>
      </c>
      <c r="V4" s="62" t="s">
        <v>18</v>
      </c>
      <c r="W4" s="63" t="s">
        <v>19</v>
      </c>
      <c r="X4" s="62" t="s">
        <v>18</v>
      </c>
      <c r="Y4" s="63" t="s">
        <v>19</v>
      </c>
      <c r="Z4" s="62" t="s">
        <v>18</v>
      </c>
      <c r="AA4" s="63" t="s">
        <v>19</v>
      </c>
      <c r="AB4" s="62" t="s">
        <v>18</v>
      </c>
      <c r="AC4" s="63" t="s">
        <v>19</v>
      </c>
      <c r="AD4" s="62" t="s">
        <v>18</v>
      </c>
      <c r="AE4" s="63" t="s">
        <v>19</v>
      </c>
      <c r="AF4" s="62" t="s">
        <v>18</v>
      </c>
      <c r="AG4" s="63" t="s">
        <v>19</v>
      </c>
      <c r="AH4" s="62" t="s">
        <v>18</v>
      </c>
      <c r="AI4" s="63" t="s">
        <v>19</v>
      </c>
      <c r="AJ4" s="62" t="s">
        <v>18</v>
      </c>
      <c r="AK4" s="63" t="s">
        <v>19</v>
      </c>
      <c r="AL4" s="62" t="s">
        <v>18</v>
      </c>
      <c r="AM4" s="63" t="s">
        <v>19</v>
      </c>
      <c r="AN4" s="62" t="s">
        <v>18</v>
      </c>
      <c r="AO4" s="63" t="s">
        <v>19</v>
      </c>
      <c r="AP4" s="62" t="s">
        <v>18</v>
      </c>
      <c r="AQ4" s="63" t="s">
        <v>19</v>
      </c>
      <c r="AR4" s="62" t="s">
        <v>18</v>
      </c>
      <c r="AS4" s="63" t="s">
        <v>19</v>
      </c>
      <c r="AT4" s="62" t="s">
        <v>18</v>
      </c>
      <c r="AU4" s="63" t="s">
        <v>19</v>
      </c>
      <c r="AV4" s="62" t="s">
        <v>18</v>
      </c>
      <c r="AW4" s="63" t="s">
        <v>19</v>
      </c>
      <c r="AX4" s="62" t="s">
        <v>18</v>
      </c>
      <c r="AY4" s="63" t="s">
        <v>19</v>
      </c>
      <c r="AZ4" s="62" t="s">
        <v>18</v>
      </c>
      <c r="BA4" s="63" t="s">
        <v>19</v>
      </c>
      <c r="BB4" s="62" t="s">
        <v>18</v>
      </c>
      <c r="BC4" s="63" t="s">
        <v>19</v>
      </c>
      <c r="BD4" s="62" t="s">
        <v>18</v>
      </c>
      <c r="BE4" s="63" t="s">
        <v>19</v>
      </c>
      <c r="BF4" s="62" t="s">
        <v>18</v>
      </c>
      <c r="BG4" s="63" t="s">
        <v>19</v>
      </c>
      <c r="BH4" s="62" t="s">
        <v>18</v>
      </c>
      <c r="BI4" s="63" t="s">
        <v>19</v>
      </c>
      <c r="BJ4" s="62" t="s">
        <v>18</v>
      </c>
      <c r="BK4" s="63" t="s">
        <v>19</v>
      </c>
      <c r="BL4" s="62" t="s">
        <v>18</v>
      </c>
      <c r="BM4" s="63" t="s">
        <v>19</v>
      </c>
      <c r="BN4" s="62" t="s">
        <v>18</v>
      </c>
      <c r="BO4" s="63" t="s">
        <v>19</v>
      </c>
      <c r="BP4" s="62" t="s">
        <v>18</v>
      </c>
      <c r="BQ4" s="63" t="s">
        <v>19</v>
      </c>
      <c r="BR4" s="62" t="s">
        <v>18</v>
      </c>
      <c r="BS4" s="63" t="s">
        <v>19</v>
      </c>
      <c r="BT4" s="62" t="s">
        <v>18</v>
      </c>
      <c r="BU4" s="63" t="s">
        <v>19</v>
      </c>
      <c r="BV4" s="62" t="s">
        <v>18</v>
      </c>
      <c r="BW4" s="63" t="s">
        <v>19</v>
      </c>
      <c r="BX4" s="62" t="s">
        <v>18</v>
      </c>
      <c r="BY4" s="63" t="s">
        <v>19</v>
      </c>
      <c r="BZ4" s="62" t="s">
        <v>18</v>
      </c>
      <c r="CA4" s="63" t="s">
        <v>19</v>
      </c>
      <c r="CB4" s="62" t="s">
        <v>18</v>
      </c>
      <c r="CC4" s="63" t="s">
        <v>19</v>
      </c>
      <c r="CD4" s="62" t="s">
        <v>18</v>
      </c>
      <c r="CE4" s="63" t="s">
        <v>19</v>
      </c>
      <c r="CF4" s="62" t="s">
        <v>18</v>
      </c>
      <c r="CG4" s="63" t="s">
        <v>19</v>
      </c>
      <c r="CH4" s="62" t="s">
        <v>18</v>
      </c>
      <c r="CI4" s="63" t="s">
        <v>19</v>
      </c>
      <c r="CJ4" s="62" t="s">
        <v>18</v>
      </c>
      <c r="CK4" s="63" t="s">
        <v>19</v>
      </c>
      <c r="CL4" s="62" t="s">
        <v>18</v>
      </c>
      <c r="CM4" s="63" t="s">
        <v>19</v>
      </c>
      <c r="CN4" s="62" t="s">
        <v>18</v>
      </c>
      <c r="CO4" s="63" t="s">
        <v>19</v>
      </c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3"/>
      <c r="DJ4" s="564"/>
      <c r="DK4" s="566"/>
      <c r="DL4" s="568"/>
      <c r="DM4" s="570"/>
      <c r="DN4" s="571"/>
      <c r="DO4" s="572"/>
      <c r="DP4" s="562"/>
      <c r="DQ4" s="562"/>
      <c r="DR4" s="562"/>
      <c r="DS4" s="562"/>
      <c r="DT4" s="581"/>
      <c r="DU4" s="581"/>
      <c r="DV4" s="583"/>
      <c r="DW4" s="574"/>
      <c r="DX4" s="574"/>
      <c r="DY4" s="576"/>
      <c r="DZ4" s="578"/>
      <c r="EA4" s="580"/>
      <c r="EB4" s="580"/>
      <c r="EC4" s="557"/>
      <c r="ED4" s="560"/>
      <c r="EE4" s="561"/>
      <c r="EF4" s="561"/>
      <c r="EG4" s="561"/>
      <c r="EH4" s="561"/>
      <c r="EI4" s="561"/>
      <c r="EJ4" s="203"/>
      <c r="EK4" s="180"/>
    </row>
    <row r="5" spans="1:141" s="29" customFormat="1" ht="36.75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e">
        <f>'اختيار المقررات'!AE1</f>
        <v>#N/A</v>
      </c>
      <c r="F5" s="67" t="e">
        <f>'اختيار المقررات'!AB1</f>
        <v>#N/A</v>
      </c>
      <c r="G5" s="67" t="e">
        <f>'اختيار المقررات'!AB3</f>
        <v>#N/A</v>
      </c>
      <c r="H5" s="83" t="e">
        <f>'اختيار المقررات'!Q3</f>
        <v>#N/A</v>
      </c>
      <c r="I5" s="66" t="e">
        <f>'اختيار المقررات'!E3</f>
        <v>#N/A</v>
      </c>
      <c r="J5" s="68" t="e">
        <f>'اختيار المقررات'!L3</f>
        <v>#N/A</v>
      </c>
      <c r="K5" s="69" t="str">
        <f>'اختيار المقررات'!W3</f>
        <v/>
      </c>
      <c r="L5" s="70" t="e">
        <f>'اختيار المقررات'!AE3</f>
        <v>#N/A</v>
      </c>
      <c r="M5" s="84">
        <f>'اختيار المقررات'!W4</f>
        <v>0</v>
      </c>
      <c r="N5" s="84">
        <f>'اختيار المقررات'!AB4</f>
        <v>0</v>
      </c>
      <c r="O5" s="71">
        <f>'اختيار المقررات'!AE4</f>
        <v>0</v>
      </c>
      <c r="P5" s="72" t="e">
        <f>'اختيار المقررات'!E4</f>
        <v>#N/A</v>
      </c>
      <c r="Q5" s="73" t="e">
        <f>'اختيار المقررات'!L4</f>
        <v>#N/A</v>
      </c>
      <c r="R5" s="74" t="e">
        <f>'اختيار المقررات'!Q4</f>
        <v>#N/A</v>
      </c>
      <c r="S5" s="75" t="e">
        <f>'اختيار المقررات'!E2</f>
        <v>#N/A</v>
      </c>
      <c r="T5" s="76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77" t="e">
        <f>IF(VLOOKUP($A$5,ورقة4!$A$2:$AW$1966,MATCH(T3,ورقة4!$A$2:$AW$2,0),0)="","",VLOOKUP($A$5,ورقة4!$A$2:$AW$1966,MATCH(T3,ورقة4!$A$2:$AW$2,0),0))</f>
        <v>#N/A</v>
      </c>
      <c r="V5" s="76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77" t="e">
        <f>IF(VLOOKUP($A$5,ورقة4!$A$2:$AW$1966,MATCH(V3,ورقة4!$A$2:$AW$2,0),0)="","",VLOOKUP($A$5,ورقة4!$A$2:$AW$1966,MATCH(V3,ورقة4!$A$2:$AW$2,0),0))</f>
        <v>#N/A</v>
      </c>
      <c r="X5" s="76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77" t="e">
        <f>IF(VLOOKUP($A$5,ورقة4!$A$2:$AW$1966,MATCH(X3,ورقة4!$A$2:$AW$2,0),0)="","",VLOOKUP($A$5,ورقة4!$A$2:$AW$1966,MATCH(X3,ورقة4!$A$2:$AW$2,0),0))</f>
        <v>#N/A</v>
      </c>
      <c r="Z5" s="76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77" t="e">
        <f>IF(VLOOKUP($A$5,ورقة4!$A$2:$AW$1966,MATCH(Z3,ورقة4!$A$2:$AW$2,0),0)="","",VLOOKUP($A$5,ورقة4!$A$2:$AW$1966,MATCH(Z3,ورقة4!$A$2:$AW$2,0),0))</f>
        <v>#N/A</v>
      </c>
      <c r="AB5" s="76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77" t="e">
        <f>IF(VLOOKUP($A$5,ورقة4!$A$2:$AW$1966,MATCH(AB3,ورقة4!$A$2:$AW$2,0),0)="","",VLOOKUP($A$5,ورقة4!$A$2:$AW$1966,MATCH(AB3,ورقة4!$A$2:$AW$2,0),0))</f>
        <v>#N/A</v>
      </c>
      <c r="AD5" s="76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77" t="e">
        <f>IF(VLOOKUP($A$5,ورقة4!$A$2:$AW$1966,MATCH(AD3,ورقة4!$A$2:$AW$2,0),0)="","",VLOOKUP($A$5,ورقة4!$A$2:$AW$1966,MATCH(AD3,ورقة4!$A$2:$AW$2,0),0))</f>
        <v>#N/A</v>
      </c>
      <c r="AF5" s="76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77" t="e">
        <f>IF(VLOOKUP($A$5,ورقة4!$A$2:$AW$1966,MATCH(AF3,ورقة4!$A$2:$AW$2,0),0)="","",VLOOKUP($A$5,ورقة4!$A$2:$AW$1966,MATCH(AF3,ورقة4!$A$2:$AW$2,0),0))</f>
        <v>#N/A</v>
      </c>
      <c r="AH5" s="76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77" t="e">
        <f>IF(VLOOKUP($A$5,ورقة4!$A$2:$AW$1966,MATCH(AH3,ورقة4!$A$2:$AW$2,0),0)="","",VLOOKUP($A$5,ورقة4!$A$2:$AW$1966,MATCH(AH3,ورقة4!$A$2:$AW$2,0),0))</f>
        <v>#N/A</v>
      </c>
      <c r="AJ5" s="76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77" t="e">
        <f>IF(VLOOKUP($A$5,ورقة4!$A$2:$AW$1966,MATCH(AJ3,ورقة4!$A$2:$AW$2,0),0)="","",VLOOKUP($A$5,ورقة4!$A$2:$AW$1966,MATCH(AJ3,ورقة4!$A$2:$AW$2,0),0))</f>
        <v>#N/A</v>
      </c>
      <c r="AL5" s="76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77" t="e">
        <f>IF(VLOOKUP($A$5,ورقة4!$A$2:$AW$1966,MATCH(AL3,ورقة4!$A$2:$AW$2,0),0)="","",VLOOKUP($A$5,ورقة4!$A$2:$AW$1966,MATCH(AL3,ورقة4!$A$2:$AW$2,0),0))</f>
        <v>#N/A</v>
      </c>
      <c r="AN5" s="76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77" t="e">
        <f>IF(VLOOKUP($A$5,ورقة4!$A$2:$AW$1966,MATCH(AN3,ورقة4!$A$2:$AW$2,0),0)="","",VLOOKUP($A$5,ورقة4!$A$2:$AW$1966,MATCH(AN3,ورقة4!$A$2:$AW$2,0),0))</f>
        <v>#N/A</v>
      </c>
      <c r="AP5" s="76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77" t="e">
        <f>IF(VLOOKUP($A$5,ورقة4!$A$2:$AW$1966,MATCH(AP3,ورقة4!$A$2:$AW$2,0),0)="","",VLOOKUP($A$5,ورقة4!$A$2:$AW$1966,MATCH(AP3,ورقة4!$A$2:$AW$2,0),0))</f>
        <v>#N/A</v>
      </c>
      <c r="AR5" s="76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77" t="e">
        <f>IF(VLOOKUP($A$5,ورقة4!$A$2:$AW$1966,MATCH(AR3,ورقة4!$A$2:$AW$2,0),0)="","",VLOOKUP($A$5,ورقة4!$A$2:$AW$1966,MATCH(AR3,ورقة4!$A$2:$AW$2,0),0))</f>
        <v>#N/A</v>
      </c>
      <c r="AT5" s="76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77" t="e">
        <f>IF(VLOOKUP($A$5,ورقة4!$A$2:$AW$1966,MATCH(AT3,ورقة4!$A$2:$AW$2,0),0)="","",VLOOKUP($A$5,ورقة4!$A$2:$AW$1966,MATCH(AT3,ورقة4!$A$2:$AW$2,0),0))</f>
        <v>#N/A</v>
      </c>
      <c r="AV5" s="76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77" t="e">
        <f>IF(VLOOKUP($A$5,ورقة4!$A$2:$AW$1966,MATCH(AV3,ورقة4!$A$2:$AW$2,0),0)="","",VLOOKUP($A$5,ورقة4!$A$2:$AW$1966,MATCH(AV3,ورقة4!$A$2:$AW$2,0),0))</f>
        <v>#N/A</v>
      </c>
      <c r="AX5" s="76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77" t="e">
        <f>IF(VLOOKUP($A$5,ورقة4!$A$2:$AW$1966,MATCH(AX3,ورقة4!$A$2:$AW$2,0),0)="","",VLOOKUP($A$5,ورقة4!$A$2:$AW$1966,MATCH(AX3,ورقة4!$A$2:$AW$2,0),0))</f>
        <v>#N/A</v>
      </c>
      <c r="AZ5" s="76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77" t="e">
        <f>IF(VLOOKUP($A$5,ورقة4!$A$2:$AW$1966,MATCH(AZ3,ورقة4!$A$2:$AW$2,0),0)="","",VLOOKUP($A$5,ورقة4!$A$2:$AW$1966,MATCH(AZ3,ورقة4!$A$2:$AW$2,0),0))</f>
        <v>#N/A</v>
      </c>
      <c r="BB5" s="76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77" t="e">
        <f>IF(VLOOKUP($A$5,ورقة4!$A$2:$AW$1966,MATCH(BB3,ورقة4!$A$2:$AW$2,0),0)="","",VLOOKUP($A$5,ورقة4!$A$2:$AW$1966,MATCH(BB3,ورقة4!$A$2:$AW$2,0),0))</f>
        <v>#N/A</v>
      </c>
      <c r="BD5" s="76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77" t="e">
        <f>IF(VLOOKUP($A$5,ورقة4!$A$2:$AW$1966,MATCH(BD3,ورقة4!$A$2:$AW$2,0),0)="","",VLOOKUP($A$5,ورقة4!$A$2:$AW$1966,MATCH(BD3,ورقة4!$A$2:$AW$2,0),0))</f>
        <v>#N/A</v>
      </c>
      <c r="BF5" s="76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77" t="e">
        <f>IF(VLOOKUP($A$5,ورقة4!$A$2:$AW$1966,MATCH(BF3,ورقة4!$A$2:$AW$2,0),0)="","",VLOOKUP($A$5,ورقة4!$A$2:$AW$1966,MATCH(BF3,ورقة4!$A$2:$AW$2,0),0))</f>
        <v>#N/A</v>
      </c>
      <c r="BH5" s="76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77" t="e">
        <f>IF(VLOOKUP($A$5,ورقة4!$A$2:$AW$1966,MATCH(BH3,ورقة4!$A$2:$AW$2,0),0)="","",VLOOKUP($A$5,ورقة4!$A$2:$AW$1966,MATCH(BH3,ورقة4!$A$2:$AW$2,0),0))</f>
        <v>#N/A</v>
      </c>
      <c r="BJ5" s="76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77" t="e">
        <f>IF(VLOOKUP($A$5,ورقة4!$A$2:$AW$1966,MATCH(BJ3,ورقة4!$A$2:$AW$2,0),0)="","",VLOOKUP($A$5,ورقة4!$A$2:$AW$1966,MATCH(BJ3,ورقة4!$A$2:$AW$2,0),0))</f>
        <v>#N/A</v>
      </c>
      <c r="BL5" s="76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77" t="e">
        <f>IF(VLOOKUP($A$5,ورقة4!$A$2:$AW$1966,MATCH(BL3,ورقة4!$A$2:$AW$2,0),0)="","",VLOOKUP($A$5,ورقة4!$A$2:$AW$1966,MATCH(BL3,ورقة4!$A$2:$AW$2,0),0))</f>
        <v>#N/A</v>
      </c>
      <c r="BN5" s="76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77" t="e">
        <f>IF(VLOOKUP($A$5,ورقة4!$A$2:$AW$1966,MATCH(BN3,ورقة4!$A$2:$AW$2,0),0)="","",VLOOKUP($A$5,ورقة4!$A$2:$AW$1966,MATCH(BN3,ورقة4!$A$2:$AW$2,0),0))</f>
        <v>#N/A</v>
      </c>
      <c r="BP5" s="76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77" t="e">
        <f>IF(VLOOKUP($A$5,ورقة4!$A$2:$AW$1966,MATCH(BP3,ورقة4!$A$2:$AW$2,0),0)="","",VLOOKUP($A$5,ورقة4!$A$2:$AW$1966,MATCH(BP3,ورقة4!$A$2:$AW$2,0),0))</f>
        <v>#N/A</v>
      </c>
      <c r="BR5" s="76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77" t="e">
        <f>IF(VLOOKUP($A$5,ورقة4!$A$2:$AW$1966,MATCH(BR3,ورقة4!$A$2:$AW$2,0),0)="","",VLOOKUP($A$5,ورقة4!$A$2:$AW$1966,MATCH(BR3,ورقة4!$A$2:$AW$2,0),0))</f>
        <v>#N/A</v>
      </c>
      <c r="BT5" s="76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77" t="e">
        <f>IF(VLOOKUP($A$5,ورقة4!$A$2:$AW$1966,MATCH(BT3,ورقة4!$A$2:$AW$2,0),0)="","",VLOOKUP($A$5,ورقة4!$A$2:$AW$1966,MATCH(BT3,ورقة4!$A$2:$AW$2,0),0))</f>
        <v>#N/A</v>
      </c>
      <c r="BV5" s="76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77" t="e">
        <f>IF(VLOOKUP($A$5,ورقة4!$A$2:$AW$1966,MATCH(BV3,ورقة4!$A$2:$AW$2,0),0)="","",VLOOKUP($A$5,ورقة4!$A$2:$AW$1966,MATCH(BV3,ورقة4!$A$2:$AW$2,0),0))</f>
        <v>#N/A</v>
      </c>
      <c r="BX5" s="76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77" t="e">
        <f>IF(VLOOKUP($A$5,ورقة4!$A$2:$AW$1966,MATCH(BX3,ورقة4!$A$2:$AW$2,0),0)="","",VLOOKUP($A$5,ورقة4!$A$2:$AW$1966,MATCH(BX3,ورقة4!$A$2:$AW$2,0),0))</f>
        <v>#N/A</v>
      </c>
      <c r="BZ5" s="76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77" t="e">
        <f>IF(VLOOKUP($A$5,ورقة4!$A$2:$AW$1966,MATCH(BZ3,ورقة4!$A$2:$AW$2,0),0)="","",VLOOKUP($A$5,ورقة4!$A$2:$AW$1966,MATCH(BZ3,ورقة4!$A$2:$AW$2,0),0))</f>
        <v>#N/A</v>
      </c>
      <c r="CB5" s="76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77" t="e">
        <f>IF(VLOOKUP($A$5,ورقة4!$A$2:$AW$1966,MATCH(CB3,ورقة4!$A$2:$AW$2,0),0)="","",VLOOKUP($A$5,ورقة4!$A$2:$AW$1966,MATCH(CB3,ورقة4!$A$2:$AW$2,0),0))</f>
        <v>#N/A</v>
      </c>
      <c r="CD5" s="76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77" t="e">
        <f>IF(VLOOKUP($A$5,ورقة4!$A$2:$AW$1966,MATCH(CD3,ورقة4!$A$2:$AW$2,0),0)="","",VLOOKUP($A$5,ورقة4!$A$2:$AW$1966,MATCH(CD3,ورقة4!$A$2:$AW$2,0),0))</f>
        <v>#N/A</v>
      </c>
      <c r="CF5" s="76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77" t="e">
        <f>IF(VLOOKUP($A$5,ورقة4!$A$2:$AW$1966,MATCH(CF3,ورقة4!$A$2:$AW$2,0),0)="","",VLOOKUP($A$5,ورقة4!$A$2:$AW$1966,MATCH(CF3,ورقة4!$A$2:$AW$2,0),0))</f>
        <v>#N/A</v>
      </c>
      <c r="CH5" s="76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77" t="e">
        <f>IF(VLOOKUP($A$5,ورقة4!$A$2:$AW$1966,MATCH(CH3,ورقة4!$A$2:$AW$2,0),0)="","",VLOOKUP($A$5,ورقة4!$A$2:$AW$1966,MATCH(CH3,ورقة4!$A$2:$AW$2,0),0))</f>
        <v>#N/A</v>
      </c>
      <c r="CJ5" s="76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77" t="e">
        <f>IF(VLOOKUP($A$5,ورقة4!$A$2:$AW$1966,MATCH(CJ3,ورقة4!$A$2:$AW$2,0),0)="","",VLOOKUP($A$5,ورقة4!$A$2:$AW$1966,MATCH(CJ3,ورقة4!$A$2:$AW$2,0),0))</f>
        <v>#N/A</v>
      </c>
      <c r="CL5" s="76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77" t="e">
        <f>IF(VLOOKUP($A$5,ورقة4!$A$2:$AW$1966,MATCH(CL3,ورقة4!$A$2:$AW$2,0),0)="","",VLOOKUP($A$5,ورقة4!$A$2:$AW$1966,MATCH(CL3,ورقة4!$A$2:$AW$2,0),0))</f>
        <v>#N/A</v>
      </c>
      <c r="CN5" s="76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77" t="e">
        <f>IF(VLOOKUP($A$5,ورقة4!$A$2:$AW$1966,MATCH(CN3,ورقة4!$A$2:$AW$2,0),0)="","",VLOOKUP($A$5,ورقة4!$A$2:$AW$1966,MATCH(CN3,ورقة4!$A$2:$AW$2,0),0))</f>
        <v>#N/A</v>
      </c>
      <c r="CP5" s="76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77" t="e">
        <f>IF(VLOOKUP($A$5,ورقة4!$A$2:$AW$1966,MATCH(CP3,ورقة4!$A$2:$AW$2,0),0)="","",VLOOKUP($A$5,ورقة4!$A$2:$AW$1966,MATCH(CP3,ورقة4!$A$2:$AW$2,0),0))</f>
        <v>#N/A</v>
      </c>
      <c r="CR5" s="76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77" t="e">
        <f>IF(VLOOKUP($A$5,ورقة4!$A$2:$AW$1966,MATCH(CR3,ورقة4!$A$2:$AW$2,0),0)="","",VLOOKUP($A$5,ورقة4!$A$2:$AW$1966,MATCH(CR3,ورقة4!$A$2:$AW$2,0),0))</f>
        <v>#N/A</v>
      </c>
      <c r="CT5" s="76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77" t="e">
        <f>IF(VLOOKUP($A$5,ورقة4!$A$2:$AW$1966,MATCH(CT3,ورقة4!$A$2:$AW$2,0),0)="","",VLOOKUP($A$5,ورقة4!$A$2:$AW$1966,MATCH(CT3,ورقة4!$A$2:$AW$2,0),0))</f>
        <v>#N/A</v>
      </c>
      <c r="CV5" s="76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77" t="e">
        <f>IF(VLOOKUP($A$5,ورقة4!$A$2:$AW$1966,MATCH(CV3,ورقة4!$A$2:$AW$2,0),0)="","",VLOOKUP($A$5,ورقة4!$A$2:$AW$1966,MATCH(CV3,ورقة4!$A$2:$AW$2,0),0))</f>
        <v>#N/A</v>
      </c>
      <c r="CX5" s="76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77" t="e">
        <f>IF(VLOOKUP($A$5,ورقة4!$A$2:$AW$1966,MATCH(CX3,ورقة4!$A$2:$AW$2,0),0)="","",VLOOKUP($A$5,ورقة4!$A$2:$AW$1966,MATCH(CX3,ورقة4!$A$2:$AW$2,0),0))</f>
        <v>#N/A</v>
      </c>
      <c r="CZ5" s="76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77" t="e">
        <f>IF(VLOOKUP($A$5,ورقة4!$A$2:$AW$1966,MATCH(CZ3,ورقة4!$A$2:$AW$2,0),0)="","",VLOOKUP($A$5,ورقة4!$A$2:$AW$1966,MATCH(CZ3,ورقة4!$A$2:$AW$2,0),0))</f>
        <v>#N/A</v>
      </c>
      <c r="DB5" s="76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77" t="e">
        <f>IF(VLOOKUP($A$5,ورقة4!$A$2:$AW$1966,MATCH(DB3,ورقة4!$A$2:$AW$2,0),0)="","",VLOOKUP($A$5,ورقة4!$A$2:$AW$1966,MATCH(DB3,ورقة4!$A$2:$AW$2,0),0))</f>
        <v>#N/A</v>
      </c>
      <c r="DD5" s="76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77" t="e">
        <f>IF(VLOOKUP($A$5,ورقة4!$A$2:$AW$1966,MATCH(DD3,ورقة4!$A$2:$AW$2,0),0)="","",VLOOKUP($A$5,ورقة4!$A$2:$AW$1966,MATCH(DD3,ورقة4!$A$2:$AW$2,0),0))</f>
        <v>#N/A</v>
      </c>
      <c r="DF5" s="76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77" t="e">
        <f>IF(VLOOKUP($A$5,ورقة4!$A$2:$AW$1966,MATCH(DF3,ورقة4!$A$2:$AW$2,0),0)="","",VLOOKUP($A$5,ورقة4!$A$2:$AW$1966,MATCH(DF3,ورقة4!$A$2:$AW$2,0),0))</f>
        <v>#N/A</v>
      </c>
      <c r="DH5" s="76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77" t="e">
        <f>IF(VLOOKUP($A$5,ورقة4!$A$2:$AW$1966,MATCH(DH3,ورقة4!$A$2:$AW$2,0),0)="","",VLOOKUP($A$5,ورقة4!$A$2:$AW$1966,MATCH(DH3,ورقة4!$A$2:$AW$2,0),0))</f>
        <v>#N/A</v>
      </c>
      <c r="DJ5" s="181" t="e">
        <f>'اختيار المقررات'!Q5</f>
        <v>#N/A</v>
      </c>
      <c r="DK5" s="221" t="e">
        <f>'اختيار المقررات'!W5</f>
        <v>#N/A</v>
      </c>
      <c r="DL5" s="183" t="e">
        <f>'اختيار المقررات'!AB5</f>
        <v>#N/A</v>
      </c>
      <c r="DM5" s="184">
        <f>'اختيار المقررات'!F5</f>
        <v>0</v>
      </c>
      <c r="DN5" s="185" t="e">
        <f>'اختيار المقررات'!W27</f>
        <v>#N/A</v>
      </c>
      <c r="DO5" s="186" t="e">
        <f>'اختيار المقررات'!AD27</f>
        <v>#N/A</v>
      </c>
      <c r="DP5" s="186" t="e">
        <f>'اختيار المقررات'!N27</f>
        <v>#N/A</v>
      </c>
      <c r="DQ5" s="186" t="e">
        <f>'اختيار المقررات'!N28</f>
        <v>#N/A</v>
      </c>
      <c r="DR5" s="187" t="e">
        <f>'اختيار المقررات'!W28</f>
        <v>#N/A</v>
      </c>
      <c r="DS5" s="186" t="str">
        <f>'اختيار المقررات'!N29</f>
        <v>لا</v>
      </c>
      <c r="DT5" s="186" t="e">
        <f>'اختيار المقررات'!W29</f>
        <v>#N/A</v>
      </c>
      <c r="DU5" s="186" t="e">
        <f>'اختيار المقررات'!AD29</f>
        <v>#N/A</v>
      </c>
      <c r="DV5" s="181">
        <f>'اختيار المقررات'!V30</f>
        <v>0</v>
      </c>
      <c r="DW5" s="188">
        <f>'اختيار المقررات'!AB30</f>
        <v>0</v>
      </c>
      <c r="DX5" s="186">
        <f>'اختيار المقررات'!AF30</f>
        <v>0</v>
      </c>
      <c r="DY5" s="189">
        <f>SUM(DV5:DX5)</f>
        <v>0</v>
      </c>
      <c r="DZ5" s="181" t="e">
        <f>'اختيار المقررات'!AB2</f>
        <v>#N/A</v>
      </c>
      <c r="EA5" s="182" t="e">
        <f>'اختيار المقررات'!W2</f>
        <v>#N/A</v>
      </c>
      <c r="EB5" s="182" t="e">
        <f>'اختيار المقررات'!Q2</f>
        <v>#N/A</v>
      </c>
      <c r="EC5" s="189" t="e">
        <f>'اختيار المقررات'!H2</f>
        <v>#N/A</v>
      </c>
      <c r="ED5" s="189" t="str">
        <f>'اختيار المقررات'!C28</f>
        <v/>
      </c>
      <c r="EE5" s="189" t="str">
        <f>'اختيار المقررات'!C29</f>
        <v/>
      </c>
      <c r="EF5" s="189" t="str">
        <f>'اختيار المقررات'!C30</f>
        <v/>
      </c>
      <c r="EG5" s="189" t="str">
        <f>'اختيار المقررات'!C31</f>
        <v/>
      </c>
      <c r="EH5" s="189" t="str">
        <f>'اختيار المقررات'!C32</f>
        <v/>
      </c>
      <c r="EI5" s="189" t="str">
        <f>'اختيار المقررات'!C33</f>
        <v/>
      </c>
      <c r="EJ5" s="216" t="str">
        <f>'اختيار المقررات'!C35</f>
        <v/>
      </c>
      <c r="EK5" s="78" t="e">
        <f>'اختيار المقررات'!Z28</f>
        <v>#N/A</v>
      </c>
    </row>
  </sheetData>
  <sheetProtection algorithmName="SHA-512" hashValue="bKuEiwyOBtJOoTaKRLDzvYQEJf/apdb0WQqrVeVtz4lQkgUMvXW3Ver4W4AeW65WaN1iI2cKY6NyTI4DfhMYHA==" saltValue="Ue1wzfbUYX0Dr7CpF293sQ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E1996"/>
  <sheetViews>
    <sheetView rightToLeft="1" workbookViewId="0">
      <selection activeCell="A3" sqref="A3"/>
    </sheetView>
  </sheetViews>
  <sheetFormatPr defaultColWidth="9" defaultRowHeight="13.8" x14ac:dyDescent="0.25"/>
  <cols>
    <col min="1" max="1" width="9.59765625" customWidth="1"/>
    <col min="3" max="48" width="9.09765625" bestFit="1" customWidth="1"/>
    <col min="49" max="49" width="9.09765625" style="274" bestFit="1" customWidth="1"/>
  </cols>
  <sheetData>
    <row r="1" spans="1:83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 s="274">
        <v>47</v>
      </c>
    </row>
    <row r="2" spans="1:83" x14ac:dyDescent="0.25">
      <c r="A2" t="s">
        <v>577</v>
      </c>
      <c r="B2" t="s">
        <v>9</v>
      </c>
      <c r="C2">
        <v>103</v>
      </c>
      <c r="D2">
        <v>104</v>
      </c>
      <c r="E2">
        <v>105</v>
      </c>
      <c r="F2">
        <v>106</v>
      </c>
      <c r="G2">
        <v>107</v>
      </c>
      <c r="H2">
        <v>108</v>
      </c>
      <c r="I2">
        <v>204</v>
      </c>
      <c r="J2">
        <v>205</v>
      </c>
      <c r="K2">
        <v>206</v>
      </c>
      <c r="L2">
        <v>207</v>
      </c>
      <c r="M2">
        <v>208</v>
      </c>
      <c r="N2">
        <v>303</v>
      </c>
      <c r="O2">
        <v>304</v>
      </c>
      <c r="P2">
        <v>305</v>
      </c>
      <c r="Q2">
        <v>306</v>
      </c>
      <c r="R2">
        <v>307</v>
      </c>
      <c r="S2">
        <v>308</v>
      </c>
      <c r="T2">
        <v>309</v>
      </c>
      <c r="U2">
        <v>403</v>
      </c>
      <c r="V2">
        <v>404</v>
      </c>
      <c r="W2">
        <v>405</v>
      </c>
      <c r="X2">
        <v>406</v>
      </c>
      <c r="Y2">
        <v>407</v>
      </c>
      <c r="Z2">
        <v>408</v>
      </c>
      <c r="AA2">
        <v>409</v>
      </c>
      <c r="AB2">
        <v>504</v>
      </c>
      <c r="AC2">
        <v>505</v>
      </c>
      <c r="AD2">
        <v>506</v>
      </c>
      <c r="AE2">
        <v>507</v>
      </c>
      <c r="AF2">
        <v>508</v>
      </c>
      <c r="AG2">
        <v>509</v>
      </c>
      <c r="AH2">
        <v>604</v>
      </c>
      <c r="AI2">
        <v>605</v>
      </c>
      <c r="AJ2">
        <v>606</v>
      </c>
      <c r="AK2">
        <v>607</v>
      </c>
      <c r="AL2">
        <v>608</v>
      </c>
      <c r="AM2">
        <v>609</v>
      </c>
      <c r="AN2">
        <v>704</v>
      </c>
      <c r="AO2">
        <v>705</v>
      </c>
      <c r="AP2">
        <v>706</v>
      </c>
      <c r="AQ2">
        <v>707</v>
      </c>
      <c r="AR2">
        <v>708</v>
      </c>
      <c r="AS2">
        <v>804</v>
      </c>
      <c r="AT2">
        <v>805</v>
      </c>
      <c r="AU2">
        <v>806</v>
      </c>
      <c r="AV2">
        <v>807</v>
      </c>
      <c r="AW2" s="274">
        <v>808</v>
      </c>
      <c r="AY2" t="s">
        <v>5744</v>
      </c>
    </row>
    <row r="3" spans="1:83" ht="14.4" x14ac:dyDescent="0.3">
      <c r="A3">
        <v>500330</v>
      </c>
      <c r="B3" t="s">
        <v>540</v>
      </c>
      <c r="C3" t="s">
        <v>1067</v>
      </c>
      <c r="D3" t="s">
        <v>1067</v>
      </c>
      <c r="E3" t="s">
        <v>1067</v>
      </c>
      <c r="F3" t="s">
        <v>1067</v>
      </c>
      <c r="G3" t="s">
        <v>1067</v>
      </c>
      <c r="H3" t="s">
        <v>1067</v>
      </c>
      <c r="I3" t="s">
        <v>1067</v>
      </c>
      <c r="J3" t="s">
        <v>1067</v>
      </c>
      <c r="K3" t="s">
        <v>1067</v>
      </c>
      <c r="L3" t="s">
        <v>1067</v>
      </c>
      <c r="M3" t="s">
        <v>1067</v>
      </c>
      <c r="N3" t="s">
        <v>1067</v>
      </c>
      <c r="O3" t="s">
        <v>1067</v>
      </c>
      <c r="P3" t="s">
        <v>1067</v>
      </c>
      <c r="Q3" t="s">
        <v>1067</v>
      </c>
      <c r="R3" t="s">
        <v>1067</v>
      </c>
      <c r="S3" t="s">
        <v>1067</v>
      </c>
      <c r="T3" t="s">
        <v>1067</v>
      </c>
      <c r="U3" t="s">
        <v>1067</v>
      </c>
      <c r="V3" t="s">
        <v>1067</v>
      </c>
      <c r="W3" t="s">
        <v>1067</v>
      </c>
      <c r="X3" t="s">
        <v>1067</v>
      </c>
      <c r="Y3" t="s">
        <v>1067</v>
      </c>
      <c r="Z3" t="s">
        <v>1067</v>
      </c>
      <c r="AA3" t="s">
        <v>1067</v>
      </c>
      <c r="AB3" t="s">
        <v>1067</v>
      </c>
      <c r="AC3" t="s">
        <v>1067</v>
      </c>
      <c r="AD3" t="s">
        <v>1067</v>
      </c>
      <c r="AE3" t="s">
        <v>1067</v>
      </c>
      <c r="AF3" t="s">
        <v>1067</v>
      </c>
      <c r="AG3" t="s">
        <v>1067</v>
      </c>
      <c r="AH3" t="s">
        <v>1067</v>
      </c>
      <c r="AI3" t="s">
        <v>1067</v>
      </c>
      <c r="AJ3" t="s">
        <v>1067</v>
      </c>
      <c r="AK3" t="s">
        <v>1067</v>
      </c>
      <c r="AL3" t="s">
        <v>1067</v>
      </c>
      <c r="AM3" t="s">
        <v>1067</v>
      </c>
      <c r="AN3" t="s">
        <v>1067</v>
      </c>
      <c r="AO3" t="s">
        <v>1067</v>
      </c>
      <c r="AP3" t="s">
        <v>1067</v>
      </c>
      <c r="AQ3" t="s">
        <v>1067</v>
      </c>
      <c r="AR3" t="s">
        <v>1067</v>
      </c>
      <c r="AS3" t="s">
        <v>1067</v>
      </c>
      <c r="AT3" t="s">
        <v>1067</v>
      </c>
      <c r="AU3" t="s">
        <v>1067</v>
      </c>
      <c r="AV3" t="s">
        <v>1067</v>
      </c>
      <c r="AW3" t="s">
        <v>1067</v>
      </c>
      <c r="AX3" t="s">
        <v>5718</v>
      </c>
      <c r="AY3" t="s">
        <v>5718</v>
      </c>
      <c r="AZ3" s="250"/>
      <c r="BA3" s="250"/>
      <c r="BB3" s="250"/>
      <c r="BC3" s="250"/>
      <c r="BD3" s="250"/>
      <c r="BE3" s="26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8"/>
      <c r="BW3" s="249"/>
      <c r="BX3" s="249"/>
      <c r="BY3" s="249"/>
      <c r="BZ3" s="249"/>
      <c r="CA3" s="242"/>
      <c r="CB3" s="242"/>
      <c r="CC3" s="242"/>
      <c r="CD3" s="242"/>
      <c r="CE3" s="249"/>
    </row>
    <row r="4" spans="1:83" ht="14.4" x14ac:dyDescent="0.3">
      <c r="A4">
        <v>501177</v>
      </c>
      <c r="B4" t="s">
        <v>540</v>
      </c>
      <c r="C4" t="s">
        <v>1067</v>
      </c>
      <c r="D4" t="s">
        <v>1067</v>
      </c>
      <c r="E4" t="s">
        <v>1067</v>
      </c>
      <c r="F4" t="s">
        <v>1067</v>
      </c>
      <c r="G4" t="s">
        <v>1067</v>
      </c>
      <c r="H4" t="s">
        <v>1067</v>
      </c>
      <c r="I4" t="s">
        <v>1067</v>
      </c>
      <c r="J4" t="s">
        <v>1067</v>
      </c>
      <c r="K4" t="s">
        <v>1067</v>
      </c>
      <c r="L4" t="s">
        <v>1067</v>
      </c>
      <c r="M4" t="s">
        <v>1067</v>
      </c>
      <c r="N4" t="s">
        <v>1067</v>
      </c>
      <c r="O4" t="s">
        <v>1067</v>
      </c>
      <c r="P4" t="s">
        <v>1067</v>
      </c>
      <c r="Q4" t="s">
        <v>1067</v>
      </c>
      <c r="R4" t="s">
        <v>1067</v>
      </c>
      <c r="S4" t="s">
        <v>1067</v>
      </c>
      <c r="T4" t="s">
        <v>1067</v>
      </c>
      <c r="U4" t="s">
        <v>1067</v>
      </c>
      <c r="V4" t="s">
        <v>1067</v>
      </c>
      <c r="W4" t="s">
        <v>1067</v>
      </c>
      <c r="X4" t="s">
        <v>1067</v>
      </c>
      <c r="Y4" t="s">
        <v>1067</v>
      </c>
      <c r="Z4" t="s">
        <v>1067</v>
      </c>
      <c r="AA4" t="s">
        <v>1067</v>
      </c>
      <c r="AB4" t="s">
        <v>1067</v>
      </c>
      <c r="AC4" t="s">
        <v>1067</v>
      </c>
      <c r="AD4" t="s">
        <v>1067</v>
      </c>
      <c r="AE4" t="s">
        <v>1067</v>
      </c>
      <c r="AF4" t="s">
        <v>1067</v>
      </c>
      <c r="AG4" t="s">
        <v>1067</v>
      </c>
      <c r="AH4" t="s">
        <v>1067</v>
      </c>
      <c r="AI4" t="s">
        <v>1067</v>
      </c>
      <c r="AJ4" t="s">
        <v>1067</v>
      </c>
      <c r="AK4" t="s">
        <v>1067</v>
      </c>
      <c r="AL4" t="s">
        <v>1067</v>
      </c>
      <c r="AM4" t="s">
        <v>1067</v>
      </c>
      <c r="AN4" t="s">
        <v>1067</v>
      </c>
      <c r="AO4" t="s">
        <v>1067</v>
      </c>
      <c r="AP4" t="s">
        <v>1067</v>
      </c>
      <c r="AQ4" t="s">
        <v>1067</v>
      </c>
      <c r="AR4" t="s">
        <v>1067</v>
      </c>
      <c r="AS4" t="s">
        <v>1067</v>
      </c>
      <c r="AT4" t="s">
        <v>1067</v>
      </c>
      <c r="AU4" t="s">
        <v>1067</v>
      </c>
      <c r="AV4" t="s">
        <v>1067</v>
      </c>
      <c r="AW4" t="s">
        <v>1067</v>
      </c>
      <c r="AX4" t="s">
        <v>5718</v>
      </c>
      <c r="AY4" t="s">
        <v>5718</v>
      </c>
      <c r="AZ4" s="250"/>
      <c r="BA4" s="250"/>
      <c r="BB4" s="250"/>
      <c r="BC4" s="250"/>
      <c r="BD4" s="250"/>
      <c r="BE4" s="26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8"/>
      <c r="BW4" s="249"/>
      <c r="BX4" s="249"/>
      <c r="BY4" s="249"/>
      <c r="BZ4" s="249"/>
      <c r="CA4" s="242"/>
      <c r="CB4" s="242"/>
      <c r="CC4" s="242"/>
      <c r="CD4" s="242"/>
      <c r="CE4" s="249"/>
    </row>
    <row r="5" spans="1:83" ht="14.4" x14ac:dyDescent="0.3">
      <c r="A5">
        <v>502096</v>
      </c>
      <c r="B5" t="s">
        <v>540</v>
      </c>
      <c r="C5" t="s">
        <v>1067</v>
      </c>
      <c r="D5" t="s">
        <v>1067</v>
      </c>
      <c r="E5" t="s">
        <v>1067</v>
      </c>
      <c r="F5" t="s">
        <v>1067</v>
      </c>
      <c r="G5" t="s">
        <v>1067</v>
      </c>
      <c r="H5" t="s">
        <v>1067</v>
      </c>
      <c r="I5" t="s">
        <v>1067</v>
      </c>
      <c r="J5" t="s">
        <v>1067</v>
      </c>
      <c r="K5" t="s">
        <v>1067</v>
      </c>
      <c r="L5" t="s">
        <v>1067</v>
      </c>
      <c r="M5" t="s">
        <v>1067</v>
      </c>
      <c r="N5" t="s">
        <v>1067</v>
      </c>
      <c r="O5" t="s">
        <v>1067</v>
      </c>
      <c r="P5" t="s">
        <v>1067</v>
      </c>
      <c r="Q5" t="s">
        <v>1067</v>
      </c>
      <c r="R5" t="s">
        <v>1067</v>
      </c>
      <c r="S5" t="s">
        <v>1067</v>
      </c>
      <c r="T5" t="s">
        <v>1067</v>
      </c>
      <c r="U5" t="s">
        <v>1067</v>
      </c>
      <c r="V5" t="s">
        <v>1067</v>
      </c>
      <c r="W5" t="s">
        <v>1067</v>
      </c>
      <c r="X5" t="s">
        <v>1067</v>
      </c>
      <c r="Y5" t="s">
        <v>1067</v>
      </c>
      <c r="Z5" t="s">
        <v>1067</v>
      </c>
      <c r="AA5" t="s">
        <v>1067</v>
      </c>
      <c r="AB5" t="s">
        <v>1067</v>
      </c>
      <c r="AC5" t="s">
        <v>1067</v>
      </c>
      <c r="AD5" t="s">
        <v>1067</v>
      </c>
      <c r="AE5" t="s">
        <v>1067</v>
      </c>
      <c r="AF5" t="s">
        <v>1067</v>
      </c>
      <c r="AG5" t="s">
        <v>1067</v>
      </c>
      <c r="AH5" t="s">
        <v>1067</v>
      </c>
      <c r="AI5" t="s">
        <v>1067</v>
      </c>
      <c r="AJ5" t="s">
        <v>1067</v>
      </c>
      <c r="AK5" t="s">
        <v>1067</v>
      </c>
      <c r="AL5" t="s">
        <v>1067</v>
      </c>
      <c r="AM5" t="s">
        <v>1067</v>
      </c>
      <c r="AN5" t="s">
        <v>1067</v>
      </c>
      <c r="AO5" t="s">
        <v>1067</v>
      </c>
      <c r="AP5" t="s">
        <v>1067</v>
      </c>
      <c r="AQ5" t="s">
        <v>1067</v>
      </c>
      <c r="AR5" t="s">
        <v>1067</v>
      </c>
      <c r="AS5" t="s">
        <v>1067</v>
      </c>
      <c r="AT5" t="s">
        <v>1067</v>
      </c>
      <c r="AU5" t="s">
        <v>1067</v>
      </c>
      <c r="AV5" t="s">
        <v>1067</v>
      </c>
      <c r="AW5" t="s">
        <v>1067</v>
      </c>
      <c r="AX5" t="s">
        <v>5718</v>
      </c>
      <c r="AY5" t="s">
        <v>5718</v>
      </c>
      <c r="AZ5" s="269"/>
      <c r="BA5" s="269"/>
      <c r="BB5" s="269"/>
      <c r="BC5" s="269"/>
      <c r="BD5" s="269"/>
      <c r="BE5" s="269"/>
    </row>
    <row r="6" spans="1:83" ht="14.4" x14ac:dyDescent="0.3">
      <c r="A6">
        <v>502610</v>
      </c>
      <c r="B6" t="s">
        <v>540</v>
      </c>
      <c r="C6" t="s">
        <v>1067</v>
      </c>
      <c r="D6" t="s">
        <v>1067</v>
      </c>
      <c r="E6" t="s">
        <v>1067</v>
      </c>
      <c r="F6" t="s">
        <v>1067</v>
      </c>
      <c r="G6" t="s">
        <v>1067</v>
      </c>
      <c r="H6" t="s">
        <v>1067</v>
      </c>
      <c r="I6" t="s">
        <v>1067</v>
      </c>
      <c r="J6" t="s">
        <v>1067</v>
      </c>
      <c r="K6" t="s">
        <v>1067</v>
      </c>
      <c r="L6" t="s">
        <v>1067</v>
      </c>
      <c r="M6" t="s">
        <v>1067</v>
      </c>
      <c r="N6" t="s">
        <v>1067</v>
      </c>
      <c r="O6" t="s">
        <v>1067</v>
      </c>
      <c r="P6" t="s">
        <v>1067</v>
      </c>
      <c r="Q6" t="s">
        <v>1067</v>
      </c>
      <c r="R6" t="s">
        <v>1067</v>
      </c>
      <c r="S6" t="s">
        <v>1067</v>
      </c>
      <c r="T6" t="s">
        <v>1067</v>
      </c>
      <c r="U6" t="s">
        <v>1067</v>
      </c>
      <c r="V6" t="s">
        <v>1067</v>
      </c>
      <c r="W6" t="s">
        <v>1067</v>
      </c>
      <c r="X6" t="s">
        <v>1067</v>
      </c>
      <c r="Y6" t="s">
        <v>1067</v>
      </c>
      <c r="Z6" t="s">
        <v>1067</v>
      </c>
      <c r="AA6" t="s">
        <v>1067</v>
      </c>
      <c r="AB6" t="s">
        <v>1067</v>
      </c>
      <c r="AC6" t="s">
        <v>1067</v>
      </c>
      <c r="AD6" t="s">
        <v>1067</v>
      </c>
      <c r="AE6" t="s">
        <v>1067</v>
      </c>
      <c r="AF6" t="s">
        <v>1067</v>
      </c>
      <c r="AG6" t="s">
        <v>1067</v>
      </c>
      <c r="AH6" t="s">
        <v>1067</v>
      </c>
      <c r="AI6" t="s">
        <v>1067</v>
      </c>
      <c r="AJ6" t="s">
        <v>1067</v>
      </c>
      <c r="AK6" t="s">
        <v>1067</v>
      </c>
      <c r="AL6" t="s">
        <v>1067</v>
      </c>
      <c r="AM6" t="s">
        <v>1067</v>
      </c>
      <c r="AN6" t="s">
        <v>1067</v>
      </c>
      <c r="AO6" t="s">
        <v>1067</v>
      </c>
      <c r="AP6" t="s">
        <v>1067</v>
      </c>
      <c r="AQ6" t="s">
        <v>1067</v>
      </c>
      <c r="AR6" t="s">
        <v>1067</v>
      </c>
      <c r="AS6" t="s">
        <v>1067</v>
      </c>
      <c r="AT6" t="s">
        <v>1067</v>
      </c>
      <c r="AU6" t="s">
        <v>1067</v>
      </c>
      <c r="AV6" t="s">
        <v>1067</v>
      </c>
      <c r="AW6" t="s">
        <v>1067</v>
      </c>
      <c r="AX6" t="s">
        <v>5718</v>
      </c>
      <c r="AY6" t="s">
        <v>5718</v>
      </c>
      <c r="AZ6" s="269"/>
      <c r="BA6" s="269"/>
      <c r="BB6" s="269"/>
      <c r="BC6" s="269"/>
      <c r="BD6" s="269"/>
      <c r="BE6" s="26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8"/>
      <c r="BW6" s="249"/>
      <c r="BX6" s="249"/>
      <c r="BY6" s="249"/>
      <c r="BZ6" s="249"/>
      <c r="CA6" s="242"/>
      <c r="CB6" s="242"/>
      <c r="CC6" s="242"/>
      <c r="CD6" s="242"/>
      <c r="CE6" s="249"/>
    </row>
    <row r="7" spans="1:83" ht="21.6" x14ac:dyDescent="0.3">
      <c r="A7" s="282">
        <v>502654</v>
      </c>
      <c r="B7" s="284" t="s">
        <v>541</v>
      </c>
      <c r="C7" t="s">
        <v>1066</v>
      </c>
      <c r="D7" t="s">
        <v>1066</v>
      </c>
      <c r="E7" t="s">
        <v>1066</v>
      </c>
      <c r="F7" t="s">
        <v>1066</v>
      </c>
      <c r="G7" t="s">
        <v>1066</v>
      </c>
      <c r="H7" t="s">
        <v>1066</v>
      </c>
      <c r="I7" t="s">
        <v>1066</v>
      </c>
      <c r="J7" t="s">
        <v>1066</v>
      </c>
      <c r="K7" t="s">
        <v>1066</v>
      </c>
      <c r="L7" t="s">
        <v>1066</v>
      </c>
      <c r="M7" t="s">
        <v>1066</v>
      </c>
      <c r="N7" t="s">
        <v>1066</v>
      </c>
      <c r="O7" t="s">
        <v>1066</v>
      </c>
      <c r="P7" t="s">
        <v>1066</v>
      </c>
      <c r="Q7" t="s">
        <v>1066</v>
      </c>
      <c r="R7" t="s">
        <v>1066</v>
      </c>
      <c r="S7" t="s">
        <v>1066</v>
      </c>
      <c r="T7" t="s">
        <v>1066</v>
      </c>
      <c r="U7" t="s">
        <v>1066</v>
      </c>
      <c r="V7" t="s">
        <v>1066</v>
      </c>
      <c r="W7" t="s">
        <v>1066</v>
      </c>
      <c r="X7" t="s">
        <v>1066</v>
      </c>
      <c r="Y7" t="s">
        <v>1066</v>
      </c>
      <c r="Z7" t="s">
        <v>1066</v>
      </c>
      <c r="AA7" t="s">
        <v>1066</v>
      </c>
      <c r="AB7" t="s">
        <v>1066</v>
      </c>
      <c r="AC7" t="s">
        <v>1066</v>
      </c>
      <c r="AD7" t="s">
        <v>1066</v>
      </c>
      <c r="AE7" t="s">
        <v>1066</v>
      </c>
      <c r="AF7" t="s">
        <v>1066</v>
      </c>
      <c r="AG7" t="s">
        <v>1066</v>
      </c>
      <c r="AH7" t="s">
        <v>1066</v>
      </c>
      <c r="AI7" t="s">
        <v>1066</v>
      </c>
      <c r="AJ7" t="s">
        <v>1066</v>
      </c>
      <c r="AK7" t="s">
        <v>1066</v>
      </c>
      <c r="AL7" t="s">
        <v>1066</v>
      </c>
      <c r="AM7" t="s">
        <v>1066</v>
      </c>
      <c r="AN7" t="s">
        <v>1066</v>
      </c>
      <c r="AO7" t="s">
        <v>1066</v>
      </c>
      <c r="AP7" t="s">
        <v>1066</v>
      </c>
      <c r="AQ7" t="s">
        <v>1066</v>
      </c>
      <c r="AR7" t="s">
        <v>1066</v>
      </c>
      <c r="AW7"/>
      <c r="AY7" t="s">
        <v>5745</v>
      </c>
      <c r="AZ7" s="269"/>
      <c r="BA7" s="269"/>
      <c r="BB7" s="269"/>
      <c r="BC7" s="269"/>
      <c r="BD7" s="269"/>
      <c r="BE7" s="269"/>
    </row>
    <row r="8" spans="1:83" ht="14.4" x14ac:dyDescent="0.3">
      <c r="A8">
        <v>502788</v>
      </c>
      <c r="B8" t="s">
        <v>540</v>
      </c>
      <c r="C8" t="s">
        <v>1067</v>
      </c>
      <c r="D8" t="s">
        <v>1067</v>
      </c>
      <c r="E8" t="s">
        <v>1067</v>
      </c>
      <c r="F8" t="s">
        <v>1067</v>
      </c>
      <c r="G8" t="s">
        <v>1067</v>
      </c>
      <c r="H8" t="s">
        <v>1067</v>
      </c>
      <c r="I8" t="s">
        <v>1067</v>
      </c>
      <c r="J8" t="s">
        <v>1067</v>
      </c>
      <c r="K8" t="s">
        <v>1067</v>
      </c>
      <c r="L8" t="s">
        <v>1067</v>
      </c>
      <c r="M8" t="s">
        <v>1067</v>
      </c>
      <c r="N8" t="s">
        <v>1067</v>
      </c>
      <c r="O8" t="s">
        <v>1067</v>
      </c>
      <c r="P8" t="s">
        <v>1067</v>
      </c>
      <c r="Q8" t="s">
        <v>1067</v>
      </c>
      <c r="R8" t="s">
        <v>1067</v>
      </c>
      <c r="S8" t="s">
        <v>1067</v>
      </c>
      <c r="T8" t="s">
        <v>1067</v>
      </c>
      <c r="U8" t="s">
        <v>1067</v>
      </c>
      <c r="V8" t="s">
        <v>1067</v>
      </c>
      <c r="W8" t="s">
        <v>1067</v>
      </c>
      <c r="X8" t="s">
        <v>1067</v>
      </c>
      <c r="Y8" t="s">
        <v>1067</v>
      </c>
      <c r="Z8" t="s">
        <v>1067</v>
      </c>
      <c r="AA8" t="s">
        <v>1067</v>
      </c>
      <c r="AB8" t="s">
        <v>1067</v>
      </c>
      <c r="AC8" t="s">
        <v>1067</v>
      </c>
      <c r="AD8" t="s">
        <v>1067</v>
      </c>
      <c r="AE8" t="s">
        <v>1067</v>
      </c>
      <c r="AF8" t="s">
        <v>1067</v>
      </c>
      <c r="AG8" t="s">
        <v>1067</v>
      </c>
      <c r="AH8" t="s">
        <v>1067</v>
      </c>
      <c r="AI8" t="s">
        <v>1067</v>
      </c>
      <c r="AJ8" t="s">
        <v>1067</v>
      </c>
      <c r="AK8" t="s">
        <v>1067</v>
      </c>
      <c r="AL8" t="s">
        <v>1067</v>
      </c>
      <c r="AM8" t="s">
        <v>1067</v>
      </c>
      <c r="AN8" t="s">
        <v>1067</v>
      </c>
      <c r="AO8" t="s">
        <v>1067</v>
      </c>
      <c r="AP8" t="s">
        <v>1067</v>
      </c>
      <c r="AQ8" t="s">
        <v>1067</v>
      </c>
      <c r="AR8" t="s">
        <v>1067</v>
      </c>
      <c r="AS8" t="s">
        <v>1067</v>
      </c>
      <c r="AT8" t="s">
        <v>1067</v>
      </c>
      <c r="AU8" t="s">
        <v>1067</v>
      </c>
      <c r="AV8" t="s">
        <v>1067</v>
      </c>
      <c r="AW8" t="s">
        <v>1067</v>
      </c>
      <c r="AX8" t="s">
        <v>5718</v>
      </c>
      <c r="AY8" t="s">
        <v>5718</v>
      </c>
      <c r="AZ8" s="269"/>
      <c r="BA8" s="269"/>
      <c r="BB8" s="269"/>
      <c r="BC8" s="269"/>
      <c r="BD8" s="269"/>
      <c r="BE8" s="269"/>
    </row>
    <row r="9" spans="1:83" ht="21.6" x14ac:dyDescent="0.3">
      <c r="A9" s="282">
        <v>502976</v>
      </c>
      <c r="B9" s="284" t="s">
        <v>540</v>
      </c>
      <c r="C9" t="s">
        <v>1066</v>
      </c>
      <c r="D9" t="s">
        <v>1066</v>
      </c>
      <c r="E9" t="s">
        <v>1066</v>
      </c>
      <c r="F9" t="s">
        <v>1066</v>
      </c>
      <c r="G9" t="s">
        <v>1066</v>
      </c>
      <c r="H9" t="s">
        <v>1066</v>
      </c>
      <c r="I9" t="s">
        <v>1066</v>
      </c>
      <c r="J9" t="s">
        <v>1066</v>
      </c>
      <c r="K9" t="s">
        <v>1066</v>
      </c>
      <c r="L9" t="s">
        <v>1066</v>
      </c>
      <c r="M9" t="s">
        <v>1066</v>
      </c>
      <c r="N9" t="s">
        <v>1066</v>
      </c>
      <c r="O9" t="s">
        <v>1066</v>
      </c>
      <c r="P9" t="s">
        <v>1066</v>
      </c>
      <c r="Q9" t="s">
        <v>1066</v>
      </c>
      <c r="R9" t="s">
        <v>1066</v>
      </c>
      <c r="S9" t="s">
        <v>1066</v>
      </c>
      <c r="T9" t="s">
        <v>1066</v>
      </c>
      <c r="U9" t="s">
        <v>1066</v>
      </c>
      <c r="V9" t="s">
        <v>1066</v>
      </c>
      <c r="W9" t="s">
        <v>1066</v>
      </c>
      <c r="X9" t="s">
        <v>1066</v>
      </c>
      <c r="Y9" t="s">
        <v>1066</v>
      </c>
      <c r="Z9" t="s">
        <v>1066</v>
      </c>
      <c r="AA9" t="s">
        <v>1066</v>
      </c>
      <c r="AB9" t="s">
        <v>1066</v>
      </c>
      <c r="AC9" t="s">
        <v>1066</v>
      </c>
      <c r="AD9" t="s">
        <v>1066</v>
      </c>
      <c r="AE9" t="s">
        <v>1066</v>
      </c>
      <c r="AF9" t="s">
        <v>1066</v>
      </c>
      <c r="AG9" t="s">
        <v>1066</v>
      </c>
      <c r="AH9" t="s">
        <v>1066</v>
      </c>
      <c r="AI9" t="s">
        <v>1066</v>
      </c>
      <c r="AJ9" t="s">
        <v>1066</v>
      </c>
      <c r="AK9" t="s">
        <v>1066</v>
      </c>
      <c r="AL9" t="s">
        <v>1066</v>
      </c>
      <c r="AM9" t="s">
        <v>1066</v>
      </c>
      <c r="AN9" t="s">
        <v>1066</v>
      </c>
      <c r="AO9" t="s">
        <v>1066</v>
      </c>
      <c r="AP9" t="s">
        <v>1066</v>
      </c>
      <c r="AQ9" t="s">
        <v>1066</v>
      </c>
      <c r="AR9" t="s">
        <v>1066</v>
      </c>
      <c r="AS9" t="s">
        <v>1066</v>
      </c>
      <c r="AT9" t="s">
        <v>1066</v>
      </c>
      <c r="AU9" t="s">
        <v>1066</v>
      </c>
      <c r="AV9" t="s">
        <v>1066</v>
      </c>
      <c r="AW9" t="s">
        <v>1066</v>
      </c>
      <c r="AY9">
        <v>0</v>
      </c>
      <c r="AZ9" s="269"/>
      <c r="BA9" s="269"/>
      <c r="BB9" s="269"/>
      <c r="BC9" s="269"/>
      <c r="BD9" s="269"/>
      <c r="BE9" s="26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8"/>
      <c r="BW9" s="249"/>
      <c r="BX9" s="249"/>
      <c r="BY9" s="249"/>
      <c r="BZ9" s="249"/>
      <c r="CA9" s="242"/>
      <c r="CB9" s="242"/>
      <c r="CC9" s="242"/>
      <c r="CD9" s="242"/>
      <c r="CE9" s="249"/>
    </row>
    <row r="10" spans="1:83" ht="21.6" x14ac:dyDescent="0.3">
      <c r="A10" s="282">
        <v>503268</v>
      </c>
      <c r="B10" s="284" t="s">
        <v>540</v>
      </c>
      <c r="C10" t="s">
        <v>1066</v>
      </c>
      <c r="D10" t="s">
        <v>1066</v>
      </c>
      <c r="E10" t="s">
        <v>1066</v>
      </c>
      <c r="F10" t="s">
        <v>1066</v>
      </c>
      <c r="G10" t="s">
        <v>1066</v>
      </c>
      <c r="H10" t="s">
        <v>1066</v>
      </c>
      <c r="I10" t="s">
        <v>1066</v>
      </c>
      <c r="J10" t="s">
        <v>1066</v>
      </c>
      <c r="K10" t="s">
        <v>1066</v>
      </c>
      <c r="L10" t="s">
        <v>1066</v>
      </c>
      <c r="M10" t="s">
        <v>1066</v>
      </c>
      <c r="N10" t="s">
        <v>1066</v>
      </c>
      <c r="O10" t="s">
        <v>1066</v>
      </c>
      <c r="P10" t="s">
        <v>1066</v>
      </c>
      <c r="Q10" t="s">
        <v>1066</v>
      </c>
      <c r="R10" t="s">
        <v>1066</v>
      </c>
      <c r="S10" t="s">
        <v>1066</v>
      </c>
      <c r="T10" t="s">
        <v>1066</v>
      </c>
      <c r="U10" t="s">
        <v>1066</v>
      </c>
      <c r="V10" t="s">
        <v>1066</v>
      </c>
      <c r="W10" t="s">
        <v>1066</v>
      </c>
      <c r="X10" t="s">
        <v>1066</v>
      </c>
      <c r="Y10" t="s">
        <v>1066</v>
      </c>
      <c r="Z10" t="s">
        <v>1066</v>
      </c>
      <c r="AA10" t="s">
        <v>1066</v>
      </c>
      <c r="AB10" t="s">
        <v>1066</v>
      </c>
      <c r="AC10" t="s">
        <v>1066</v>
      </c>
      <c r="AD10" t="s">
        <v>1066</v>
      </c>
      <c r="AE10" t="s">
        <v>1066</v>
      </c>
      <c r="AF10" t="s">
        <v>1066</v>
      </c>
      <c r="AG10" t="s">
        <v>1066</v>
      </c>
      <c r="AH10" t="s">
        <v>1066</v>
      </c>
      <c r="AI10" t="s">
        <v>1066</v>
      </c>
      <c r="AJ10" t="s">
        <v>1066</v>
      </c>
      <c r="AK10" t="s">
        <v>1066</v>
      </c>
      <c r="AL10" t="s">
        <v>1066</v>
      </c>
      <c r="AM10" t="s">
        <v>1066</v>
      </c>
      <c r="AN10" t="s">
        <v>1066</v>
      </c>
      <c r="AO10" t="s">
        <v>1066</v>
      </c>
      <c r="AP10" t="s">
        <v>1066</v>
      </c>
      <c r="AQ10" t="s">
        <v>1066</v>
      </c>
      <c r="AR10" t="s">
        <v>1066</v>
      </c>
      <c r="AS10" t="s">
        <v>1066</v>
      </c>
      <c r="AT10" t="s">
        <v>1066</v>
      </c>
      <c r="AU10" t="s">
        <v>1066</v>
      </c>
      <c r="AV10" t="s">
        <v>1066</v>
      </c>
      <c r="AW10" t="s">
        <v>1066</v>
      </c>
      <c r="AY10">
        <v>0</v>
      </c>
      <c r="AZ10" s="250"/>
      <c r="BA10" s="250"/>
      <c r="BB10" s="250"/>
      <c r="BC10" s="250"/>
      <c r="BD10" s="250"/>
      <c r="BE10" s="269"/>
    </row>
    <row r="11" spans="1:83" ht="14.4" x14ac:dyDescent="0.3">
      <c r="A11">
        <v>503747</v>
      </c>
      <c r="B11" t="s">
        <v>540</v>
      </c>
      <c r="C11" t="s">
        <v>1067</v>
      </c>
      <c r="D11" t="s">
        <v>1067</v>
      </c>
      <c r="E11" t="s">
        <v>1067</v>
      </c>
      <c r="F11" t="s">
        <v>1067</v>
      </c>
      <c r="G11" t="s">
        <v>1067</v>
      </c>
      <c r="H11" t="s">
        <v>1067</v>
      </c>
      <c r="I11" t="s">
        <v>1067</v>
      </c>
      <c r="J11" t="s">
        <v>1067</v>
      </c>
      <c r="K11" t="s">
        <v>1067</v>
      </c>
      <c r="L11" t="s">
        <v>1067</v>
      </c>
      <c r="M11" t="s">
        <v>1067</v>
      </c>
      <c r="N11" t="s">
        <v>1067</v>
      </c>
      <c r="O11" t="s">
        <v>1067</v>
      </c>
      <c r="P11" t="s">
        <v>1067</v>
      </c>
      <c r="Q11" t="s">
        <v>1067</v>
      </c>
      <c r="R11" t="s">
        <v>1067</v>
      </c>
      <c r="S11" t="s">
        <v>1067</v>
      </c>
      <c r="T11" t="s">
        <v>1067</v>
      </c>
      <c r="U11" t="s">
        <v>1067</v>
      </c>
      <c r="V11" t="s">
        <v>1067</v>
      </c>
      <c r="W11" t="s">
        <v>1067</v>
      </c>
      <c r="X11" t="s">
        <v>1067</v>
      </c>
      <c r="Y11" t="s">
        <v>1067</v>
      </c>
      <c r="Z11" t="s">
        <v>1067</v>
      </c>
      <c r="AA11" t="s">
        <v>1067</v>
      </c>
      <c r="AB11" t="s">
        <v>1067</v>
      </c>
      <c r="AC11" t="s">
        <v>1067</v>
      </c>
      <c r="AD11" t="s">
        <v>1067</v>
      </c>
      <c r="AE11" t="s">
        <v>1067</v>
      </c>
      <c r="AF11" t="s">
        <v>1067</v>
      </c>
      <c r="AG11" t="s">
        <v>1067</v>
      </c>
      <c r="AH11" t="s">
        <v>1067</v>
      </c>
      <c r="AI11" t="s">
        <v>1067</v>
      </c>
      <c r="AJ11" t="s">
        <v>1067</v>
      </c>
      <c r="AK11" t="s">
        <v>1067</v>
      </c>
      <c r="AL11" t="s">
        <v>1067</v>
      </c>
      <c r="AM11" t="s">
        <v>1067</v>
      </c>
      <c r="AN11" t="s">
        <v>1067</v>
      </c>
      <c r="AO11" t="s">
        <v>1067</v>
      </c>
      <c r="AP11" t="s">
        <v>1067</v>
      </c>
      <c r="AQ11" t="s">
        <v>1067</v>
      </c>
      <c r="AR11" t="s">
        <v>1067</v>
      </c>
      <c r="AS11" t="s">
        <v>1067</v>
      </c>
      <c r="AT11" t="s">
        <v>1067</v>
      </c>
      <c r="AU11" t="s">
        <v>1067</v>
      </c>
      <c r="AV11" t="s">
        <v>1067</v>
      </c>
      <c r="AW11" t="s">
        <v>1067</v>
      </c>
      <c r="AX11" t="s">
        <v>5718</v>
      </c>
      <c r="AY11" t="s">
        <v>5718</v>
      </c>
      <c r="AZ11" s="250"/>
      <c r="BA11" s="250"/>
      <c r="BB11" s="250"/>
      <c r="BC11" s="250"/>
      <c r="BD11" s="250"/>
      <c r="BE11" s="26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8"/>
      <c r="BW11" s="249"/>
      <c r="BX11" s="249"/>
      <c r="BY11" s="249"/>
      <c r="BZ11" s="249"/>
      <c r="CA11" s="242"/>
      <c r="CB11" s="242"/>
      <c r="CC11" s="242"/>
      <c r="CD11" s="242"/>
      <c r="CE11" s="249"/>
    </row>
    <row r="12" spans="1:83" ht="21.6" x14ac:dyDescent="0.3">
      <c r="A12" s="282">
        <v>503917</v>
      </c>
      <c r="B12" s="284" t="s">
        <v>540</v>
      </c>
      <c r="C12" t="s">
        <v>1066</v>
      </c>
      <c r="D12" t="s">
        <v>1066</v>
      </c>
      <c r="E12" t="s">
        <v>1066</v>
      </c>
      <c r="F12" t="s">
        <v>1066</v>
      </c>
      <c r="G12" t="s">
        <v>1066</v>
      </c>
      <c r="H12" t="s">
        <v>1066</v>
      </c>
      <c r="I12" t="s">
        <v>1066</v>
      </c>
      <c r="J12" t="s">
        <v>1066</v>
      </c>
      <c r="K12" t="s">
        <v>1066</v>
      </c>
      <c r="L12" t="s">
        <v>1066</v>
      </c>
      <c r="M12" t="s">
        <v>1066</v>
      </c>
      <c r="N12" t="s">
        <v>1066</v>
      </c>
      <c r="O12" t="s">
        <v>1066</v>
      </c>
      <c r="P12" t="s">
        <v>1066</v>
      </c>
      <c r="Q12" t="s">
        <v>1066</v>
      </c>
      <c r="R12" t="s">
        <v>1066</v>
      </c>
      <c r="S12" t="s">
        <v>1066</v>
      </c>
      <c r="T12" t="s">
        <v>1066</v>
      </c>
      <c r="U12" t="s">
        <v>1066</v>
      </c>
      <c r="V12" t="s">
        <v>1066</v>
      </c>
      <c r="W12" t="s">
        <v>1066</v>
      </c>
      <c r="X12" t="s">
        <v>1066</v>
      </c>
      <c r="Y12" t="s">
        <v>1066</v>
      </c>
      <c r="Z12" t="s">
        <v>1066</v>
      </c>
      <c r="AA12" t="s">
        <v>1066</v>
      </c>
      <c r="AB12" t="s">
        <v>1066</v>
      </c>
      <c r="AC12" t="s">
        <v>1066</v>
      </c>
      <c r="AD12" t="s">
        <v>1066</v>
      </c>
      <c r="AE12" t="s">
        <v>1066</v>
      </c>
      <c r="AF12" t="s">
        <v>1066</v>
      </c>
      <c r="AG12" t="s">
        <v>1066</v>
      </c>
      <c r="AH12" t="s">
        <v>1066</v>
      </c>
      <c r="AI12" t="s">
        <v>1066</v>
      </c>
      <c r="AJ12" t="s">
        <v>1066</v>
      </c>
      <c r="AK12" t="s">
        <v>1066</v>
      </c>
      <c r="AL12" t="s">
        <v>1066</v>
      </c>
      <c r="AM12" t="s">
        <v>1066</v>
      </c>
      <c r="AN12" t="s">
        <v>1066</v>
      </c>
      <c r="AO12" t="s">
        <v>1066</v>
      </c>
      <c r="AP12" t="s">
        <v>1066</v>
      </c>
      <c r="AQ12" t="s">
        <v>1066</v>
      </c>
      <c r="AR12" t="s">
        <v>1066</v>
      </c>
      <c r="AS12" t="s">
        <v>1066</v>
      </c>
      <c r="AT12" t="s">
        <v>1066</v>
      </c>
      <c r="AU12" t="s">
        <v>1066</v>
      </c>
      <c r="AV12" t="s">
        <v>1066</v>
      </c>
      <c r="AW12" t="s">
        <v>1066</v>
      </c>
      <c r="AY12">
        <v>0</v>
      </c>
      <c r="AZ12" s="250"/>
      <c r="BA12" s="250"/>
      <c r="BB12" s="250"/>
      <c r="BC12" s="250"/>
      <c r="BD12" s="250"/>
      <c r="BE12" s="26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8"/>
      <c r="BW12" s="249"/>
      <c r="BX12" s="249"/>
      <c r="BY12" s="249"/>
      <c r="BZ12" s="249"/>
      <c r="CA12" s="242"/>
      <c r="CB12" s="242"/>
      <c r="CC12" s="242"/>
      <c r="CD12" s="242"/>
      <c r="CE12" s="249"/>
    </row>
    <row r="13" spans="1:83" ht="14.4" x14ac:dyDescent="0.3">
      <c r="A13">
        <v>504073</v>
      </c>
      <c r="B13" t="s">
        <v>540</v>
      </c>
      <c r="C13" t="s">
        <v>1067</v>
      </c>
      <c r="D13" t="s">
        <v>1067</v>
      </c>
      <c r="E13" t="s">
        <v>1067</v>
      </c>
      <c r="F13" t="s">
        <v>1067</v>
      </c>
      <c r="G13" t="s">
        <v>1067</v>
      </c>
      <c r="H13" t="s">
        <v>1067</v>
      </c>
      <c r="I13" t="s">
        <v>1067</v>
      </c>
      <c r="J13" t="s">
        <v>1067</v>
      </c>
      <c r="K13" t="s">
        <v>1067</v>
      </c>
      <c r="L13" t="s">
        <v>1067</v>
      </c>
      <c r="M13" t="s">
        <v>1067</v>
      </c>
      <c r="N13" t="s">
        <v>1067</v>
      </c>
      <c r="O13" t="s">
        <v>1067</v>
      </c>
      <c r="P13" t="s">
        <v>1067</v>
      </c>
      <c r="Q13" t="s">
        <v>1067</v>
      </c>
      <c r="R13" t="s">
        <v>1067</v>
      </c>
      <c r="S13" t="s">
        <v>1067</v>
      </c>
      <c r="T13" t="s">
        <v>1067</v>
      </c>
      <c r="U13" t="s">
        <v>1067</v>
      </c>
      <c r="V13" t="s">
        <v>1067</v>
      </c>
      <c r="W13" t="s">
        <v>1067</v>
      </c>
      <c r="X13" t="s">
        <v>1067</v>
      </c>
      <c r="Y13" t="s">
        <v>1067</v>
      </c>
      <c r="Z13" t="s">
        <v>1067</v>
      </c>
      <c r="AA13" t="s">
        <v>1067</v>
      </c>
      <c r="AB13" t="s">
        <v>1067</v>
      </c>
      <c r="AC13" t="s">
        <v>1067</v>
      </c>
      <c r="AD13" t="s">
        <v>1067</v>
      </c>
      <c r="AE13" t="s">
        <v>1067</v>
      </c>
      <c r="AF13" t="s">
        <v>1067</v>
      </c>
      <c r="AG13" t="s">
        <v>1067</v>
      </c>
      <c r="AH13" t="s">
        <v>1067</v>
      </c>
      <c r="AI13" t="s">
        <v>1067</v>
      </c>
      <c r="AJ13" t="s">
        <v>1067</v>
      </c>
      <c r="AK13" t="s">
        <v>1067</v>
      </c>
      <c r="AL13" t="s">
        <v>1067</v>
      </c>
      <c r="AM13" t="s">
        <v>1067</v>
      </c>
      <c r="AN13" t="s">
        <v>1067</v>
      </c>
      <c r="AO13" t="s">
        <v>1067</v>
      </c>
      <c r="AP13" t="s">
        <v>1067</v>
      </c>
      <c r="AQ13" t="s">
        <v>1067</v>
      </c>
      <c r="AR13" t="s">
        <v>1067</v>
      </c>
      <c r="AS13" t="s">
        <v>1067</v>
      </c>
      <c r="AT13" t="s">
        <v>1067</v>
      </c>
      <c r="AU13" t="s">
        <v>1067</v>
      </c>
      <c r="AV13" t="s">
        <v>1067</v>
      </c>
      <c r="AW13" t="s">
        <v>1067</v>
      </c>
      <c r="AY13" t="s">
        <v>5718</v>
      </c>
      <c r="AZ13" s="250"/>
      <c r="BA13" s="250"/>
      <c r="BB13" s="250"/>
      <c r="BC13" s="250"/>
      <c r="BD13" s="250"/>
      <c r="BE13" s="269"/>
    </row>
    <row r="14" spans="1:83" ht="14.4" x14ac:dyDescent="0.3">
      <c r="A14">
        <v>504556</v>
      </c>
      <c r="B14" t="s">
        <v>540</v>
      </c>
      <c r="C14" t="s">
        <v>1067</v>
      </c>
      <c r="D14" t="s">
        <v>1067</v>
      </c>
      <c r="E14" t="s">
        <v>1067</v>
      </c>
      <c r="F14" t="s">
        <v>1067</v>
      </c>
      <c r="G14" t="s">
        <v>1067</v>
      </c>
      <c r="H14" t="s">
        <v>1067</v>
      </c>
      <c r="I14" t="s">
        <v>1067</v>
      </c>
      <c r="J14" t="s">
        <v>1067</v>
      </c>
      <c r="K14" t="s">
        <v>1067</v>
      </c>
      <c r="L14" t="s">
        <v>1067</v>
      </c>
      <c r="M14" t="s">
        <v>1067</v>
      </c>
      <c r="N14" t="s">
        <v>1067</v>
      </c>
      <c r="O14" t="s">
        <v>1067</v>
      </c>
      <c r="P14" t="s">
        <v>1067</v>
      </c>
      <c r="Q14" t="s">
        <v>1067</v>
      </c>
      <c r="R14" t="s">
        <v>1067</v>
      </c>
      <c r="S14" t="s">
        <v>1067</v>
      </c>
      <c r="T14" t="s">
        <v>1067</v>
      </c>
      <c r="U14" t="s">
        <v>1067</v>
      </c>
      <c r="V14" t="s">
        <v>1067</v>
      </c>
      <c r="W14" t="s">
        <v>1067</v>
      </c>
      <c r="X14" t="s">
        <v>1067</v>
      </c>
      <c r="Y14" t="s">
        <v>1067</v>
      </c>
      <c r="Z14" t="s">
        <v>1067</v>
      </c>
      <c r="AA14" t="s">
        <v>1067</v>
      </c>
      <c r="AB14" t="s">
        <v>1067</v>
      </c>
      <c r="AC14" t="s">
        <v>1067</v>
      </c>
      <c r="AD14" t="s">
        <v>1067</v>
      </c>
      <c r="AE14" t="s">
        <v>1067</v>
      </c>
      <c r="AF14" t="s">
        <v>1067</v>
      </c>
      <c r="AG14" t="s">
        <v>1067</v>
      </c>
      <c r="AH14" t="s">
        <v>1067</v>
      </c>
      <c r="AI14" t="s">
        <v>1067</v>
      </c>
      <c r="AJ14" t="s">
        <v>1067</v>
      </c>
      <c r="AK14" t="s">
        <v>1067</v>
      </c>
      <c r="AL14" t="s">
        <v>1067</v>
      </c>
      <c r="AM14" t="s">
        <v>1067</v>
      </c>
      <c r="AN14" t="s">
        <v>1067</v>
      </c>
      <c r="AO14" t="s">
        <v>1067</v>
      </c>
      <c r="AP14" t="s">
        <v>1067</v>
      </c>
      <c r="AQ14" t="s">
        <v>1067</v>
      </c>
      <c r="AR14" t="s">
        <v>1067</v>
      </c>
      <c r="AS14" t="s">
        <v>1067</v>
      </c>
      <c r="AT14" t="s">
        <v>1067</v>
      </c>
      <c r="AU14" t="s">
        <v>1067</v>
      </c>
      <c r="AV14" t="s">
        <v>1067</v>
      </c>
      <c r="AW14" t="s">
        <v>1067</v>
      </c>
      <c r="AY14" t="s">
        <v>5718</v>
      </c>
      <c r="AZ14" s="269"/>
      <c r="BA14" s="269"/>
      <c r="BB14" s="269"/>
      <c r="BC14" s="269"/>
      <c r="BD14" s="269"/>
      <c r="BE14" s="26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8"/>
      <c r="BW14" s="249"/>
      <c r="BX14" s="249"/>
      <c r="BY14" s="249"/>
      <c r="BZ14" s="249"/>
      <c r="CA14" s="242"/>
      <c r="CB14" s="242"/>
      <c r="CC14" s="242"/>
      <c r="CD14" s="242"/>
      <c r="CE14" s="249"/>
    </row>
    <row r="15" spans="1:83" ht="14.4" x14ac:dyDescent="0.3">
      <c r="A15">
        <v>504586</v>
      </c>
      <c r="B15" t="s">
        <v>540</v>
      </c>
      <c r="C15" t="s">
        <v>1067</v>
      </c>
      <c r="D15" t="s">
        <v>1067</v>
      </c>
      <c r="E15" t="s">
        <v>1067</v>
      </c>
      <c r="F15" t="s">
        <v>1067</v>
      </c>
      <c r="G15" t="s">
        <v>1067</v>
      </c>
      <c r="H15" t="s">
        <v>1067</v>
      </c>
      <c r="I15" t="s">
        <v>1067</v>
      </c>
      <c r="J15" t="s">
        <v>1067</v>
      </c>
      <c r="K15" t="s">
        <v>1067</v>
      </c>
      <c r="L15" t="s">
        <v>1067</v>
      </c>
      <c r="M15" t="s">
        <v>1067</v>
      </c>
      <c r="N15" t="s">
        <v>1067</v>
      </c>
      <c r="O15" t="s">
        <v>1067</v>
      </c>
      <c r="P15" t="s">
        <v>1067</v>
      </c>
      <c r="Q15" t="s">
        <v>1067</v>
      </c>
      <c r="R15" t="s">
        <v>1067</v>
      </c>
      <c r="S15" t="s">
        <v>1067</v>
      </c>
      <c r="T15" t="s">
        <v>1067</v>
      </c>
      <c r="U15" t="s">
        <v>1067</v>
      </c>
      <c r="V15" t="s">
        <v>1067</v>
      </c>
      <c r="W15" t="s">
        <v>1067</v>
      </c>
      <c r="X15" t="s">
        <v>1067</v>
      </c>
      <c r="Y15" t="s">
        <v>1067</v>
      </c>
      <c r="Z15" t="s">
        <v>1067</v>
      </c>
      <c r="AA15" t="s">
        <v>1067</v>
      </c>
      <c r="AB15" t="s">
        <v>1067</v>
      </c>
      <c r="AC15" t="s">
        <v>1067</v>
      </c>
      <c r="AD15" t="s">
        <v>1067</v>
      </c>
      <c r="AE15" t="s">
        <v>1067</v>
      </c>
      <c r="AF15" t="s">
        <v>1067</v>
      </c>
      <c r="AG15" t="s">
        <v>1067</v>
      </c>
      <c r="AH15" t="s">
        <v>1067</v>
      </c>
      <c r="AI15" t="s">
        <v>1067</v>
      </c>
      <c r="AJ15" t="s">
        <v>1067</v>
      </c>
      <c r="AK15" t="s">
        <v>1067</v>
      </c>
      <c r="AL15" t="s">
        <v>1067</v>
      </c>
      <c r="AM15" t="s">
        <v>1067</v>
      </c>
      <c r="AN15" t="s">
        <v>1067</v>
      </c>
      <c r="AO15" t="s">
        <v>1067</v>
      </c>
      <c r="AP15" t="s">
        <v>1067</v>
      </c>
      <c r="AQ15" t="s">
        <v>1067</v>
      </c>
      <c r="AR15" t="s">
        <v>1067</v>
      </c>
      <c r="AS15" t="s">
        <v>1067</v>
      </c>
      <c r="AT15" t="s">
        <v>1067</v>
      </c>
      <c r="AU15" t="s">
        <v>1067</v>
      </c>
      <c r="AV15" t="s">
        <v>1067</v>
      </c>
      <c r="AW15" t="s">
        <v>1067</v>
      </c>
      <c r="AX15" t="s">
        <v>5644</v>
      </c>
      <c r="AY15">
        <v>0</v>
      </c>
      <c r="AZ15" s="269"/>
      <c r="BA15" s="269"/>
      <c r="BB15" s="269"/>
      <c r="BC15" s="269"/>
      <c r="BD15" s="269"/>
      <c r="BE15" s="269"/>
    </row>
    <row r="16" spans="1:83" ht="14.4" x14ac:dyDescent="0.3">
      <c r="A16">
        <v>504670</v>
      </c>
      <c r="B16" t="s">
        <v>540</v>
      </c>
      <c r="C16" t="s">
        <v>1066</v>
      </c>
      <c r="D16" t="s">
        <v>1066</v>
      </c>
      <c r="E16" t="s">
        <v>1066</v>
      </c>
      <c r="F16" t="s">
        <v>1066</v>
      </c>
      <c r="G16" t="s">
        <v>1066</v>
      </c>
      <c r="H16" t="s">
        <v>1066</v>
      </c>
      <c r="I16" t="s">
        <v>1066</v>
      </c>
      <c r="J16" t="s">
        <v>1066</v>
      </c>
      <c r="K16" t="s">
        <v>1066</v>
      </c>
      <c r="L16" t="s">
        <v>1066</v>
      </c>
      <c r="M16" t="s">
        <v>1066</v>
      </c>
      <c r="N16" t="s">
        <v>1066</v>
      </c>
      <c r="O16" t="s">
        <v>1066</v>
      </c>
      <c r="P16" t="s">
        <v>1066</v>
      </c>
      <c r="Q16" t="s">
        <v>1066</v>
      </c>
      <c r="R16" t="s">
        <v>1066</v>
      </c>
      <c r="S16" t="s">
        <v>1066</v>
      </c>
      <c r="T16" t="s">
        <v>1066</v>
      </c>
      <c r="U16" t="s">
        <v>1066</v>
      </c>
      <c r="V16" t="s">
        <v>1066</v>
      </c>
      <c r="W16" t="s">
        <v>1066</v>
      </c>
      <c r="X16" t="s">
        <v>1066</v>
      </c>
      <c r="Y16" t="s">
        <v>1066</v>
      </c>
      <c r="Z16" t="s">
        <v>1066</v>
      </c>
      <c r="AA16" t="s">
        <v>1066</v>
      </c>
      <c r="AB16" t="s">
        <v>1066</v>
      </c>
      <c r="AC16" t="s">
        <v>1066</v>
      </c>
      <c r="AD16" t="s">
        <v>1066</v>
      </c>
      <c r="AE16" t="s">
        <v>1066</v>
      </c>
      <c r="AF16" t="s">
        <v>1066</v>
      </c>
      <c r="AG16" t="s">
        <v>1066</v>
      </c>
      <c r="AH16" t="s">
        <v>1066</v>
      </c>
      <c r="AI16" t="s">
        <v>1066</v>
      </c>
      <c r="AJ16" t="s">
        <v>1066</v>
      </c>
      <c r="AK16" t="s">
        <v>1066</v>
      </c>
      <c r="AL16" t="s">
        <v>1066</v>
      </c>
      <c r="AM16" t="s">
        <v>1066</v>
      </c>
      <c r="AN16" t="s">
        <v>1066</v>
      </c>
      <c r="AO16" t="s">
        <v>1066</v>
      </c>
      <c r="AP16" t="s">
        <v>1066</v>
      </c>
      <c r="AQ16" t="s">
        <v>1066</v>
      </c>
      <c r="AR16" t="s">
        <v>1066</v>
      </c>
      <c r="AS16" t="s">
        <v>1066</v>
      </c>
      <c r="AT16" t="s">
        <v>1066</v>
      </c>
      <c r="AU16" t="s">
        <v>1066</v>
      </c>
      <c r="AV16" t="s">
        <v>1066</v>
      </c>
      <c r="AW16" t="s">
        <v>1066</v>
      </c>
      <c r="AY16">
        <v>0</v>
      </c>
      <c r="AZ16" s="250"/>
      <c r="BA16" s="250"/>
      <c r="BB16" s="250"/>
      <c r="BC16" s="250"/>
      <c r="BD16" s="250"/>
      <c r="BE16" s="26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8"/>
      <c r="BW16" s="249"/>
      <c r="BX16" s="249"/>
      <c r="BY16" s="249"/>
      <c r="BZ16" s="249"/>
      <c r="CA16" s="242"/>
      <c r="CB16" s="242"/>
      <c r="CC16" s="242"/>
      <c r="CD16" s="242"/>
      <c r="CE16" s="249"/>
    </row>
    <row r="17" spans="1:83" ht="14.4" x14ac:dyDescent="0.3">
      <c r="A17">
        <v>504733</v>
      </c>
      <c r="B17" t="s">
        <v>540</v>
      </c>
      <c r="C17" t="s">
        <v>1067</v>
      </c>
      <c r="D17" t="s">
        <v>1067</v>
      </c>
      <c r="E17" t="s">
        <v>1067</v>
      </c>
      <c r="F17" t="s">
        <v>1067</v>
      </c>
      <c r="G17" t="s">
        <v>1067</v>
      </c>
      <c r="H17" t="s">
        <v>1067</v>
      </c>
      <c r="I17" t="s">
        <v>1067</v>
      </c>
      <c r="J17" t="s">
        <v>1067</v>
      </c>
      <c r="K17" t="s">
        <v>1067</v>
      </c>
      <c r="L17" t="s">
        <v>1067</v>
      </c>
      <c r="M17" t="s">
        <v>1067</v>
      </c>
      <c r="N17" t="s">
        <v>1067</v>
      </c>
      <c r="O17" t="s">
        <v>1067</v>
      </c>
      <c r="P17" t="s">
        <v>1067</v>
      </c>
      <c r="Q17" t="s">
        <v>1067</v>
      </c>
      <c r="R17" t="s">
        <v>1067</v>
      </c>
      <c r="S17" t="s">
        <v>1067</v>
      </c>
      <c r="T17" t="s">
        <v>1067</v>
      </c>
      <c r="U17" t="s">
        <v>1067</v>
      </c>
      <c r="V17" t="s">
        <v>1067</v>
      </c>
      <c r="W17" t="s">
        <v>1067</v>
      </c>
      <c r="X17" t="s">
        <v>1067</v>
      </c>
      <c r="Y17" t="s">
        <v>1067</v>
      </c>
      <c r="Z17" t="s">
        <v>1067</v>
      </c>
      <c r="AA17" t="s">
        <v>1067</v>
      </c>
      <c r="AB17" t="s">
        <v>1067</v>
      </c>
      <c r="AC17" t="s">
        <v>1067</v>
      </c>
      <c r="AD17" t="s">
        <v>1067</v>
      </c>
      <c r="AE17" t="s">
        <v>1067</v>
      </c>
      <c r="AF17" t="s">
        <v>1067</v>
      </c>
      <c r="AG17" t="s">
        <v>1067</v>
      </c>
      <c r="AH17" t="s">
        <v>1067</v>
      </c>
      <c r="AI17" t="s">
        <v>1067</v>
      </c>
      <c r="AJ17" t="s">
        <v>1067</v>
      </c>
      <c r="AK17" t="s">
        <v>1067</v>
      </c>
      <c r="AL17" t="s">
        <v>1067</v>
      </c>
      <c r="AM17" t="s">
        <v>1067</v>
      </c>
      <c r="AN17" t="s">
        <v>1067</v>
      </c>
      <c r="AO17" t="s">
        <v>1067</v>
      </c>
      <c r="AP17" t="s">
        <v>1067</v>
      </c>
      <c r="AQ17" t="s">
        <v>1067</v>
      </c>
      <c r="AR17" t="s">
        <v>1067</v>
      </c>
      <c r="AS17" t="s">
        <v>1067</v>
      </c>
      <c r="AT17" t="s">
        <v>1067</v>
      </c>
      <c r="AU17" t="s">
        <v>1067</v>
      </c>
      <c r="AV17" t="s">
        <v>1067</v>
      </c>
      <c r="AW17" t="s">
        <v>1067</v>
      </c>
      <c r="AX17" t="s">
        <v>5718</v>
      </c>
      <c r="AY17" t="s">
        <v>5718</v>
      </c>
      <c r="AZ17" s="269"/>
      <c r="BA17" s="269"/>
      <c r="BB17" s="269"/>
      <c r="BC17" s="269"/>
      <c r="BD17" s="269"/>
      <c r="BE17" s="26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8"/>
      <c r="BW17" s="249"/>
      <c r="BX17" s="249"/>
      <c r="BY17" s="249"/>
      <c r="BZ17" s="249"/>
      <c r="CA17" s="242"/>
      <c r="CB17" s="242"/>
      <c r="CC17" s="242"/>
      <c r="CD17" s="242"/>
      <c r="CE17" s="249"/>
    </row>
    <row r="18" spans="1:83" ht="14.4" x14ac:dyDescent="0.3">
      <c r="A18">
        <v>504747</v>
      </c>
      <c r="B18" t="s">
        <v>540</v>
      </c>
      <c r="C18" t="s">
        <v>1067</v>
      </c>
      <c r="D18" t="s">
        <v>1067</v>
      </c>
      <c r="E18" t="s">
        <v>1067</v>
      </c>
      <c r="F18" t="s">
        <v>1067</v>
      </c>
      <c r="G18" t="s">
        <v>1067</v>
      </c>
      <c r="H18" t="s">
        <v>1067</v>
      </c>
      <c r="I18" t="s">
        <v>1067</v>
      </c>
      <c r="J18" t="s">
        <v>1067</v>
      </c>
      <c r="K18" t="s">
        <v>1067</v>
      </c>
      <c r="L18" t="s">
        <v>1067</v>
      </c>
      <c r="M18" t="s">
        <v>1067</v>
      </c>
      <c r="N18" t="s">
        <v>1067</v>
      </c>
      <c r="O18" t="s">
        <v>1067</v>
      </c>
      <c r="P18" t="s">
        <v>1067</v>
      </c>
      <c r="Q18" t="s">
        <v>1067</v>
      </c>
      <c r="R18" t="s">
        <v>1067</v>
      </c>
      <c r="S18" t="s">
        <v>1067</v>
      </c>
      <c r="T18" t="s">
        <v>1067</v>
      </c>
      <c r="U18" t="s">
        <v>1067</v>
      </c>
      <c r="V18" t="s">
        <v>1067</v>
      </c>
      <c r="W18" t="s">
        <v>1067</v>
      </c>
      <c r="X18" t="s">
        <v>1067</v>
      </c>
      <c r="Y18" t="s">
        <v>1067</v>
      </c>
      <c r="Z18" t="s">
        <v>1067</v>
      </c>
      <c r="AA18" t="s">
        <v>1067</v>
      </c>
      <c r="AB18" t="s">
        <v>1067</v>
      </c>
      <c r="AC18" t="s">
        <v>1067</v>
      </c>
      <c r="AD18" t="s">
        <v>1067</v>
      </c>
      <c r="AE18" t="s">
        <v>1067</v>
      </c>
      <c r="AF18" t="s">
        <v>1067</v>
      </c>
      <c r="AG18" t="s">
        <v>1067</v>
      </c>
      <c r="AH18" t="s">
        <v>1067</v>
      </c>
      <c r="AI18" t="s">
        <v>1067</v>
      </c>
      <c r="AJ18" t="s">
        <v>1067</v>
      </c>
      <c r="AK18" t="s">
        <v>1067</v>
      </c>
      <c r="AL18" t="s">
        <v>1067</v>
      </c>
      <c r="AM18" t="s">
        <v>1067</v>
      </c>
      <c r="AN18" t="s">
        <v>1067</v>
      </c>
      <c r="AO18" t="s">
        <v>1067</v>
      </c>
      <c r="AP18" t="s">
        <v>1067</v>
      </c>
      <c r="AQ18" t="s">
        <v>1067</v>
      </c>
      <c r="AR18" t="s">
        <v>1067</v>
      </c>
      <c r="AS18" t="s">
        <v>1067</v>
      </c>
      <c r="AT18" t="s">
        <v>1067</v>
      </c>
      <c r="AU18" t="s">
        <v>1067</v>
      </c>
      <c r="AV18" t="s">
        <v>1067</v>
      </c>
      <c r="AW18" t="s">
        <v>1067</v>
      </c>
      <c r="AX18" t="s">
        <v>5718</v>
      </c>
      <c r="AY18" t="s">
        <v>5718</v>
      </c>
      <c r="AZ18" s="269"/>
      <c r="BA18" s="269"/>
      <c r="BB18" s="269"/>
      <c r="BC18" s="269"/>
      <c r="BD18" s="269"/>
      <c r="BE18" s="269"/>
    </row>
    <row r="19" spans="1:83" ht="14.4" x14ac:dyDescent="0.3">
      <c r="A19">
        <v>505328</v>
      </c>
      <c r="B19" t="s">
        <v>540</v>
      </c>
      <c r="C19" t="s">
        <v>1066</v>
      </c>
      <c r="D19" t="s">
        <v>1066</v>
      </c>
      <c r="E19" t="s">
        <v>1066</v>
      </c>
      <c r="F19" t="s">
        <v>1066</v>
      </c>
      <c r="G19" t="s">
        <v>1066</v>
      </c>
      <c r="H19" t="s">
        <v>1066</v>
      </c>
      <c r="I19" t="s">
        <v>1066</v>
      </c>
      <c r="J19" t="s">
        <v>1066</v>
      </c>
      <c r="K19" t="s">
        <v>1066</v>
      </c>
      <c r="L19" t="s">
        <v>1066</v>
      </c>
      <c r="M19" t="s">
        <v>1066</v>
      </c>
      <c r="N19" t="s">
        <v>1066</v>
      </c>
      <c r="O19" t="s">
        <v>1066</v>
      </c>
      <c r="P19" t="s">
        <v>1066</v>
      </c>
      <c r="Q19" t="s">
        <v>1066</v>
      </c>
      <c r="R19" t="s">
        <v>1066</v>
      </c>
      <c r="S19" t="s">
        <v>1066</v>
      </c>
      <c r="T19" t="s">
        <v>1066</v>
      </c>
      <c r="U19" t="s">
        <v>1066</v>
      </c>
      <c r="V19" t="s">
        <v>1066</v>
      </c>
      <c r="W19" t="s">
        <v>1066</v>
      </c>
      <c r="X19" t="s">
        <v>1066</v>
      </c>
      <c r="Y19" t="s">
        <v>1066</v>
      </c>
      <c r="Z19" t="s">
        <v>1066</v>
      </c>
      <c r="AA19" t="s">
        <v>1066</v>
      </c>
      <c r="AB19" t="s">
        <v>1066</v>
      </c>
      <c r="AC19" t="s">
        <v>1066</v>
      </c>
      <c r="AD19" t="s">
        <v>1066</v>
      </c>
      <c r="AE19" t="s">
        <v>1066</v>
      </c>
      <c r="AF19" t="s">
        <v>1066</v>
      </c>
      <c r="AG19" t="s">
        <v>1066</v>
      </c>
      <c r="AH19" t="s">
        <v>1066</v>
      </c>
      <c r="AI19" t="s">
        <v>1066</v>
      </c>
      <c r="AJ19" t="s">
        <v>1066</v>
      </c>
      <c r="AK19" t="s">
        <v>1066</v>
      </c>
      <c r="AL19" t="s">
        <v>1066</v>
      </c>
      <c r="AM19" t="s">
        <v>1066</v>
      </c>
      <c r="AN19" t="s">
        <v>1066</v>
      </c>
      <c r="AO19" t="s">
        <v>1066</v>
      </c>
      <c r="AP19" t="s">
        <v>1066</v>
      </c>
      <c r="AQ19" t="s">
        <v>1066</v>
      </c>
      <c r="AR19" t="s">
        <v>1066</v>
      </c>
      <c r="AS19" t="s">
        <v>1066</v>
      </c>
      <c r="AT19" t="s">
        <v>1066</v>
      </c>
      <c r="AU19" t="s">
        <v>1066</v>
      </c>
      <c r="AV19" t="s">
        <v>1066</v>
      </c>
      <c r="AW19" t="s">
        <v>1066</v>
      </c>
      <c r="AY19">
        <v>0</v>
      </c>
      <c r="AZ19" s="269"/>
      <c r="BA19" s="269"/>
      <c r="BB19" s="269"/>
      <c r="BC19" s="269"/>
      <c r="BD19" s="269"/>
      <c r="BE19" s="269"/>
    </row>
    <row r="20" spans="1:83" ht="14.4" x14ac:dyDescent="0.3">
      <c r="A20">
        <v>505730</v>
      </c>
      <c r="B20" t="s">
        <v>540</v>
      </c>
      <c r="C20" t="s">
        <v>1066</v>
      </c>
      <c r="D20" t="s">
        <v>1066</v>
      </c>
      <c r="E20" t="s">
        <v>1066</v>
      </c>
      <c r="F20" t="s">
        <v>1066</v>
      </c>
      <c r="G20" t="s">
        <v>1066</v>
      </c>
      <c r="H20" t="s">
        <v>1066</v>
      </c>
      <c r="I20" t="s">
        <v>1066</v>
      </c>
      <c r="J20" t="s">
        <v>1066</v>
      </c>
      <c r="K20" t="s">
        <v>1066</v>
      </c>
      <c r="L20" t="s">
        <v>1066</v>
      </c>
      <c r="M20" t="s">
        <v>1066</v>
      </c>
      <c r="N20" t="s">
        <v>1066</v>
      </c>
      <c r="O20" t="s">
        <v>1066</v>
      </c>
      <c r="P20" t="s">
        <v>1066</v>
      </c>
      <c r="Q20" t="s">
        <v>1066</v>
      </c>
      <c r="R20" t="s">
        <v>1066</v>
      </c>
      <c r="S20" t="s">
        <v>1066</v>
      </c>
      <c r="T20" t="s">
        <v>1066</v>
      </c>
      <c r="U20" t="s">
        <v>1066</v>
      </c>
      <c r="V20" t="s">
        <v>1066</v>
      </c>
      <c r="W20" t="s">
        <v>1066</v>
      </c>
      <c r="X20" t="s">
        <v>1066</v>
      </c>
      <c r="Y20" t="s">
        <v>1066</v>
      </c>
      <c r="Z20" t="s">
        <v>1066</v>
      </c>
      <c r="AA20" t="s">
        <v>1066</v>
      </c>
      <c r="AB20" t="s">
        <v>1066</v>
      </c>
      <c r="AC20" t="s">
        <v>1066</v>
      </c>
      <c r="AD20" t="s">
        <v>1066</v>
      </c>
      <c r="AE20" t="s">
        <v>1066</v>
      </c>
      <c r="AF20" t="s">
        <v>1066</v>
      </c>
      <c r="AG20" t="s">
        <v>1066</v>
      </c>
      <c r="AH20" t="s">
        <v>1066</v>
      </c>
      <c r="AI20" t="s">
        <v>1066</v>
      </c>
      <c r="AJ20" t="s">
        <v>1066</v>
      </c>
      <c r="AK20" t="s">
        <v>1066</v>
      </c>
      <c r="AL20" t="s">
        <v>1066</v>
      </c>
      <c r="AM20" t="s">
        <v>1066</v>
      </c>
      <c r="AN20" t="s">
        <v>1066</v>
      </c>
      <c r="AO20" t="s">
        <v>1066</v>
      </c>
      <c r="AP20" t="s">
        <v>1066</v>
      </c>
      <c r="AQ20" t="s">
        <v>1066</v>
      </c>
      <c r="AR20" t="s">
        <v>1066</v>
      </c>
      <c r="AS20" t="s">
        <v>1066</v>
      </c>
      <c r="AT20" t="s">
        <v>1066</v>
      </c>
      <c r="AU20" t="s">
        <v>1066</v>
      </c>
      <c r="AV20" t="s">
        <v>1066</v>
      </c>
      <c r="AW20" t="s">
        <v>1066</v>
      </c>
      <c r="AY20">
        <v>0</v>
      </c>
      <c r="AZ20" s="269"/>
      <c r="BA20" s="269"/>
      <c r="BB20" s="269"/>
      <c r="BC20" s="269"/>
      <c r="BD20" s="269"/>
      <c r="BE20" s="26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8"/>
      <c r="BW20" s="249"/>
      <c r="BX20" s="249"/>
      <c r="BY20" s="249"/>
      <c r="BZ20" s="249"/>
      <c r="CA20" s="242"/>
      <c r="CB20" s="242"/>
      <c r="CC20" s="242"/>
      <c r="CD20" s="242"/>
      <c r="CE20" s="249"/>
    </row>
    <row r="21" spans="1:83" ht="14.4" x14ac:dyDescent="0.3">
      <c r="A21">
        <v>506079</v>
      </c>
      <c r="B21" t="s">
        <v>540</v>
      </c>
      <c r="C21" t="s">
        <v>1067</v>
      </c>
      <c r="D21" t="s">
        <v>1067</v>
      </c>
      <c r="E21" t="s">
        <v>1067</v>
      </c>
      <c r="F21" t="s">
        <v>1067</v>
      </c>
      <c r="G21" t="s">
        <v>1067</v>
      </c>
      <c r="H21" t="s">
        <v>1067</v>
      </c>
      <c r="I21" t="s">
        <v>1067</v>
      </c>
      <c r="J21" t="s">
        <v>1067</v>
      </c>
      <c r="K21" t="s">
        <v>1067</v>
      </c>
      <c r="L21" t="s">
        <v>1067</v>
      </c>
      <c r="M21" t="s">
        <v>1067</v>
      </c>
      <c r="N21" t="s">
        <v>1067</v>
      </c>
      <c r="O21" t="s">
        <v>1067</v>
      </c>
      <c r="P21" t="s">
        <v>1067</v>
      </c>
      <c r="Q21" t="s">
        <v>1067</v>
      </c>
      <c r="R21" t="s">
        <v>1067</v>
      </c>
      <c r="S21" t="s">
        <v>1067</v>
      </c>
      <c r="T21" t="s">
        <v>1067</v>
      </c>
      <c r="U21" t="s">
        <v>1067</v>
      </c>
      <c r="V21" t="s">
        <v>1067</v>
      </c>
      <c r="W21" t="s">
        <v>1067</v>
      </c>
      <c r="X21" t="s">
        <v>1067</v>
      </c>
      <c r="Y21" t="s">
        <v>1067</v>
      </c>
      <c r="Z21" t="s">
        <v>1067</v>
      </c>
      <c r="AA21" t="s">
        <v>1067</v>
      </c>
      <c r="AB21" t="s">
        <v>1067</v>
      </c>
      <c r="AC21" t="s">
        <v>1067</v>
      </c>
      <c r="AD21" t="s">
        <v>1067</v>
      </c>
      <c r="AE21" t="s">
        <v>1067</v>
      </c>
      <c r="AF21" t="s">
        <v>1067</v>
      </c>
      <c r="AG21" t="s">
        <v>1067</v>
      </c>
      <c r="AH21" t="s">
        <v>1067</v>
      </c>
      <c r="AI21" t="s">
        <v>1067</v>
      </c>
      <c r="AJ21" t="s">
        <v>1067</v>
      </c>
      <c r="AK21" t="s">
        <v>1067</v>
      </c>
      <c r="AL21" t="s">
        <v>1067</v>
      </c>
      <c r="AM21" t="s">
        <v>1067</v>
      </c>
      <c r="AN21" t="s">
        <v>1067</v>
      </c>
      <c r="AO21" t="s">
        <v>1067</v>
      </c>
      <c r="AP21" t="s">
        <v>1067</v>
      </c>
      <c r="AQ21" t="s">
        <v>1067</v>
      </c>
      <c r="AR21" t="s">
        <v>1067</v>
      </c>
      <c r="AS21" t="s">
        <v>1067</v>
      </c>
      <c r="AT21" t="s">
        <v>1067</v>
      </c>
      <c r="AU21" t="s">
        <v>1067</v>
      </c>
      <c r="AV21" t="s">
        <v>1067</v>
      </c>
      <c r="AW21" t="s">
        <v>1067</v>
      </c>
      <c r="AX21" t="s">
        <v>5718</v>
      </c>
      <c r="AY21">
        <v>0</v>
      </c>
      <c r="AZ21" s="250"/>
      <c r="BA21" s="250"/>
      <c r="BB21" s="250"/>
      <c r="BC21" s="250"/>
      <c r="BD21" s="250"/>
      <c r="BE21" s="26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8"/>
      <c r="BW21" s="249"/>
      <c r="BX21" s="249"/>
      <c r="BY21" s="249"/>
      <c r="BZ21" s="249"/>
      <c r="CA21" s="242"/>
      <c r="CB21" s="242"/>
      <c r="CC21" s="242"/>
      <c r="CD21" s="242"/>
      <c r="CE21" s="249"/>
    </row>
    <row r="22" spans="1:83" ht="14.4" x14ac:dyDescent="0.3">
      <c r="A22" s="285">
        <v>506262</v>
      </c>
      <c r="B22" s="285" t="s">
        <v>540</v>
      </c>
      <c r="C22" t="s">
        <v>1067</v>
      </c>
      <c r="D22" t="s">
        <v>1067</v>
      </c>
      <c r="E22" t="s">
        <v>1067</v>
      </c>
      <c r="F22" t="s">
        <v>1067</v>
      </c>
      <c r="G22" t="s">
        <v>1067</v>
      </c>
      <c r="H22" t="s">
        <v>1067</v>
      </c>
      <c r="I22" t="s">
        <v>1067</v>
      </c>
      <c r="J22" t="s">
        <v>1067</v>
      </c>
      <c r="K22" t="s">
        <v>1067</v>
      </c>
      <c r="L22" t="s">
        <v>1067</v>
      </c>
      <c r="M22" t="s">
        <v>1067</v>
      </c>
      <c r="N22" t="s">
        <v>1067</v>
      </c>
      <c r="O22" t="s">
        <v>1067</v>
      </c>
      <c r="P22" t="s">
        <v>1067</v>
      </c>
      <c r="Q22" t="s">
        <v>1067</v>
      </c>
      <c r="R22" t="s">
        <v>1067</v>
      </c>
      <c r="S22" t="s">
        <v>1067</v>
      </c>
      <c r="T22" t="s">
        <v>1067</v>
      </c>
      <c r="U22" t="s">
        <v>1067</v>
      </c>
      <c r="V22" t="s">
        <v>1067</v>
      </c>
      <c r="W22" t="s">
        <v>1067</v>
      </c>
      <c r="X22" t="s">
        <v>1067</v>
      </c>
      <c r="Y22" t="s">
        <v>1067</v>
      </c>
      <c r="Z22" t="s">
        <v>1067</v>
      </c>
      <c r="AA22" t="s">
        <v>1067</v>
      </c>
      <c r="AB22" t="s">
        <v>1067</v>
      </c>
      <c r="AC22" t="s">
        <v>1067</v>
      </c>
      <c r="AD22" t="s">
        <v>1067</v>
      </c>
      <c r="AE22" t="s">
        <v>1067</v>
      </c>
      <c r="AF22" t="s">
        <v>1067</v>
      </c>
      <c r="AG22" t="s">
        <v>1067</v>
      </c>
      <c r="AH22" t="s">
        <v>1067</v>
      </c>
      <c r="AI22" t="s">
        <v>1067</v>
      </c>
      <c r="AJ22" t="s">
        <v>1067</v>
      </c>
      <c r="AK22" t="s">
        <v>1067</v>
      </c>
      <c r="AL22" t="s">
        <v>1067</v>
      </c>
      <c r="AM22" t="s">
        <v>1067</v>
      </c>
      <c r="AN22" t="s">
        <v>1067</v>
      </c>
      <c r="AO22" t="s">
        <v>1067</v>
      </c>
      <c r="AP22" t="s">
        <v>1067</v>
      </c>
      <c r="AQ22" t="s">
        <v>1067</v>
      </c>
      <c r="AR22" t="s">
        <v>1067</v>
      </c>
      <c r="AS22" t="s">
        <v>1067</v>
      </c>
      <c r="AT22" t="s">
        <v>1067</v>
      </c>
      <c r="AU22" t="s">
        <v>1067</v>
      </c>
      <c r="AV22" t="s">
        <v>1067</v>
      </c>
      <c r="AW22" t="s">
        <v>1067</v>
      </c>
      <c r="AY22" t="s">
        <v>5718</v>
      </c>
      <c r="AZ22" s="250"/>
      <c r="BA22" s="250"/>
      <c r="BB22" s="250"/>
      <c r="BC22" s="250"/>
      <c r="BD22" s="250"/>
      <c r="BE22" s="26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8"/>
      <c r="BW22" s="249"/>
      <c r="BX22" s="249"/>
      <c r="BY22" s="249"/>
      <c r="BZ22" s="249"/>
      <c r="CA22" s="242"/>
      <c r="CB22" s="242"/>
      <c r="CC22" s="242"/>
      <c r="CD22" s="242"/>
      <c r="CE22" s="249"/>
    </row>
    <row r="23" spans="1:83" ht="14.4" x14ac:dyDescent="0.3">
      <c r="A23" s="285">
        <v>506618</v>
      </c>
      <c r="B23" s="285" t="s">
        <v>540</v>
      </c>
      <c r="C23" t="s">
        <v>1067</v>
      </c>
      <c r="D23" t="s">
        <v>1067</v>
      </c>
      <c r="E23" t="s">
        <v>1067</v>
      </c>
      <c r="F23" t="s">
        <v>1067</v>
      </c>
      <c r="G23" t="s">
        <v>1067</v>
      </c>
      <c r="H23" t="s">
        <v>1067</v>
      </c>
      <c r="I23" t="s">
        <v>1067</v>
      </c>
      <c r="J23" t="s">
        <v>1067</v>
      </c>
      <c r="K23" t="s">
        <v>1067</v>
      </c>
      <c r="L23" t="s">
        <v>1067</v>
      </c>
      <c r="M23" t="s">
        <v>1067</v>
      </c>
      <c r="N23" t="s">
        <v>1067</v>
      </c>
      <c r="O23" t="s">
        <v>1067</v>
      </c>
      <c r="P23" t="s">
        <v>1067</v>
      </c>
      <c r="Q23" t="s">
        <v>1067</v>
      </c>
      <c r="R23" t="s">
        <v>1067</v>
      </c>
      <c r="S23" t="s">
        <v>1067</v>
      </c>
      <c r="T23" t="s">
        <v>1067</v>
      </c>
      <c r="U23" t="s">
        <v>1067</v>
      </c>
      <c r="V23" t="s">
        <v>1067</v>
      </c>
      <c r="W23" t="s">
        <v>1067</v>
      </c>
      <c r="X23" t="s">
        <v>1067</v>
      </c>
      <c r="Y23" t="s">
        <v>1067</v>
      </c>
      <c r="Z23" t="s">
        <v>1067</v>
      </c>
      <c r="AA23" t="s">
        <v>1067</v>
      </c>
      <c r="AB23" t="s">
        <v>1067</v>
      </c>
      <c r="AC23" t="s">
        <v>1067</v>
      </c>
      <c r="AD23" t="s">
        <v>1067</v>
      </c>
      <c r="AE23" t="s">
        <v>1067</v>
      </c>
      <c r="AF23" t="s">
        <v>1067</v>
      </c>
      <c r="AG23" t="s">
        <v>1067</v>
      </c>
      <c r="AH23" t="s">
        <v>1067</v>
      </c>
      <c r="AI23" t="s">
        <v>1067</v>
      </c>
      <c r="AJ23" t="s">
        <v>1067</v>
      </c>
      <c r="AK23" t="s">
        <v>1067</v>
      </c>
      <c r="AL23" t="s">
        <v>1067</v>
      </c>
      <c r="AM23" t="s">
        <v>1067</v>
      </c>
      <c r="AN23" t="s">
        <v>1067</v>
      </c>
      <c r="AO23" t="s">
        <v>1067</v>
      </c>
      <c r="AP23" t="s">
        <v>1067</v>
      </c>
      <c r="AQ23" t="s">
        <v>1067</v>
      </c>
      <c r="AR23" t="s">
        <v>1067</v>
      </c>
      <c r="AS23" t="s">
        <v>1067</v>
      </c>
      <c r="AT23" t="s">
        <v>1067</v>
      </c>
      <c r="AU23" t="s">
        <v>1067</v>
      </c>
      <c r="AV23" t="s">
        <v>1067</v>
      </c>
      <c r="AW23" t="s">
        <v>1067</v>
      </c>
      <c r="AY23" t="s">
        <v>5718</v>
      </c>
      <c r="AZ23" s="269"/>
      <c r="BA23" s="269"/>
      <c r="BB23" s="269"/>
      <c r="BC23" s="269"/>
      <c r="BD23" s="269"/>
      <c r="BE23" s="269"/>
    </row>
    <row r="24" spans="1:83" ht="14.4" x14ac:dyDescent="0.3">
      <c r="A24">
        <v>506692</v>
      </c>
      <c r="B24" t="s">
        <v>540</v>
      </c>
      <c r="C24" t="s">
        <v>1067</v>
      </c>
      <c r="D24" t="s">
        <v>1067</v>
      </c>
      <c r="E24" t="s">
        <v>1067</v>
      </c>
      <c r="F24" t="s">
        <v>1067</v>
      </c>
      <c r="G24" t="s">
        <v>1067</v>
      </c>
      <c r="H24" t="s">
        <v>1067</v>
      </c>
      <c r="I24" t="s">
        <v>1067</v>
      </c>
      <c r="J24" t="s">
        <v>1067</v>
      </c>
      <c r="K24" t="s">
        <v>1067</v>
      </c>
      <c r="L24" t="s">
        <v>1067</v>
      </c>
      <c r="M24" t="s">
        <v>1067</v>
      </c>
      <c r="N24" t="s">
        <v>1067</v>
      </c>
      <c r="O24" t="s">
        <v>1067</v>
      </c>
      <c r="P24" t="s">
        <v>1067</v>
      </c>
      <c r="Q24" t="s">
        <v>1067</v>
      </c>
      <c r="R24" t="s">
        <v>1067</v>
      </c>
      <c r="S24" t="s">
        <v>1067</v>
      </c>
      <c r="T24" t="s">
        <v>1067</v>
      </c>
      <c r="U24" t="s">
        <v>1067</v>
      </c>
      <c r="V24" t="s">
        <v>1067</v>
      </c>
      <c r="W24" t="s">
        <v>1067</v>
      </c>
      <c r="X24" t="s">
        <v>1067</v>
      </c>
      <c r="Y24" t="s">
        <v>1067</v>
      </c>
      <c r="Z24" t="s">
        <v>1067</v>
      </c>
      <c r="AA24" t="s">
        <v>1067</v>
      </c>
      <c r="AB24" t="s">
        <v>1067</v>
      </c>
      <c r="AC24" t="s">
        <v>1067</v>
      </c>
      <c r="AD24" t="s">
        <v>1067</v>
      </c>
      <c r="AE24" t="s">
        <v>1067</v>
      </c>
      <c r="AF24" t="s">
        <v>1067</v>
      </c>
      <c r="AG24" t="s">
        <v>1067</v>
      </c>
      <c r="AH24" t="s">
        <v>1067</v>
      </c>
      <c r="AI24" t="s">
        <v>1067</v>
      </c>
      <c r="AJ24" t="s">
        <v>1067</v>
      </c>
      <c r="AK24" t="s">
        <v>1067</v>
      </c>
      <c r="AL24" t="s">
        <v>1067</v>
      </c>
      <c r="AM24" t="s">
        <v>1067</v>
      </c>
      <c r="AN24" t="s">
        <v>1067</v>
      </c>
      <c r="AO24" t="s">
        <v>1067</v>
      </c>
      <c r="AP24" t="s">
        <v>1067</v>
      </c>
      <c r="AQ24" t="s">
        <v>1067</v>
      </c>
      <c r="AR24" t="s">
        <v>1067</v>
      </c>
      <c r="AS24" t="s">
        <v>1067</v>
      </c>
      <c r="AT24" t="s">
        <v>1067</v>
      </c>
      <c r="AU24" t="s">
        <v>1067</v>
      </c>
      <c r="AV24" t="s">
        <v>1067</v>
      </c>
      <c r="AW24" t="s">
        <v>1067</v>
      </c>
      <c r="AX24" t="s">
        <v>5718</v>
      </c>
      <c r="AY24" t="s">
        <v>5718</v>
      </c>
      <c r="AZ24" s="269"/>
      <c r="BA24" s="269"/>
      <c r="BB24" s="269"/>
      <c r="BC24" s="269"/>
      <c r="BD24" s="269"/>
      <c r="BE24" s="26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8"/>
      <c r="BW24" s="249"/>
      <c r="BX24" s="249"/>
      <c r="BY24" s="249"/>
      <c r="BZ24" s="249"/>
      <c r="CA24" s="242"/>
      <c r="CB24" s="242"/>
      <c r="CC24" s="242"/>
      <c r="CD24" s="242"/>
      <c r="CE24" s="249"/>
    </row>
    <row r="25" spans="1:83" ht="14.4" x14ac:dyDescent="0.3">
      <c r="A25">
        <v>507572</v>
      </c>
      <c r="B25" t="s">
        <v>540</v>
      </c>
      <c r="C25" t="s">
        <v>1067</v>
      </c>
      <c r="D25" t="s">
        <v>1067</v>
      </c>
      <c r="E25" t="s">
        <v>1067</v>
      </c>
      <c r="F25" t="s">
        <v>1067</v>
      </c>
      <c r="G25" t="s">
        <v>1067</v>
      </c>
      <c r="H25" t="s">
        <v>1067</v>
      </c>
      <c r="I25" t="s">
        <v>1067</v>
      </c>
      <c r="J25" t="s">
        <v>1067</v>
      </c>
      <c r="K25" t="s">
        <v>1067</v>
      </c>
      <c r="L25" t="s">
        <v>1067</v>
      </c>
      <c r="M25" t="s">
        <v>1067</v>
      </c>
      <c r="N25" t="s">
        <v>1067</v>
      </c>
      <c r="O25" t="s">
        <v>1067</v>
      </c>
      <c r="P25" t="s">
        <v>1067</v>
      </c>
      <c r="Q25" t="s">
        <v>1067</v>
      </c>
      <c r="R25" t="s">
        <v>1067</v>
      </c>
      <c r="S25" t="s">
        <v>1067</v>
      </c>
      <c r="T25" t="s">
        <v>1067</v>
      </c>
      <c r="U25" t="s">
        <v>1067</v>
      </c>
      <c r="V25" t="s">
        <v>1067</v>
      </c>
      <c r="W25" t="s">
        <v>1067</v>
      </c>
      <c r="X25" t="s">
        <v>1067</v>
      </c>
      <c r="Y25" t="s">
        <v>1067</v>
      </c>
      <c r="Z25" t="s">
        <v>1067</v>
      </c>
      <c r="AA25" t="s">
        <v>1067</v>
      </c>
      <c r="AB25" t="s">
        <v>1067</v>
      </c>
      <c r="AC25" t="s">
        <v>1067</v>
      </c>
      <c r="AD25" t="s">
        <v>1067</v>
      </c>
      <c r="AE25" t="s">
        <v>1067</v>
      </c>
      <c r="AF25" t="s">
        <v>1067</v>
      </c>
      <c r="AG25" t="s">
        <v>1067</v>
      </c>
      <c r="AH25" t="s">
        <v>1067</v>
      </c>
      <c r="AI25" t="s">
        <v>1067</v>
      </c>
      <c r="AJ25" t="s">
        <v>1067</v>
      </c>
      <c r="AK25" t="s">
        <v>1067</v>
      </c>
      <c r="AL25" t="s">
        <v>1067</v>
      </c>
      <c r="AM25" t="s">
        <v>1067</v>
      </c>
      <c r="AN25" t="s">
        <v>1067</v>
      </c>
      <c r="AO25" t="s">
        <v>1067</v>
      </c>
      <c r="AP25" t="s">
        <v>1067</v>
      </c>
      <c r="AQ25" t="s">
        <v>1067</v>
      </c>
      <c r="AR25" t="s">
        <v>1067</v>
      </c>
      <c r="AS25" t="s">
        <v>1067</v>
      </c>
      <c r="AT25" t="s">
        <v>1067</v>
      </c>
      <c r="AU25" t="s">
        <v>1067</v>
      </c>
      <c r="AV25" t="s">
        <v>1067</v>
      </c>
      <c r="AW25" t="s">
        <v>1067</v>
      </c>
      <c r="AX25" t="s">
        <v>5718</v>
      </c>
      <c r="AY25" t="s">
        <v>5718</v>
      </c>
      <c r="AZ25" s="269"/>
      <c r="BA25" s="269"/>
      <c r="BB25" s="269"/>
      <c r="BC25" s="269"/>
      <c r="BD25" s="269"/>
      <c r="BE25" s="269"/>
    </row>
    <row r="26" spans="1:83" ht="14.4" x14ac:dyDescent="0.3">
      <c r="A26">
        <v>507887</v>
      </c>
      <c r="B26" t="s">
        <v>540</v>
      </c>
      <c r="C26" t="s">
        <v>1067</v>
      </c>
      <c r="D26" t="s">
        <v>1067</v>
      </c>
      <c r="E26" t="s">
        <v>1067</v>
      </c>
      <c r="F26" t="s">
        <v>1067</v>
      </c>
      <c r="G26" t="s">
        <v>1067</v>
      </c>
      <c r="H26" t="s">
        <v>1067</v>
      </c>
      <c r="I26" t="s">
        <v>1067</v>
      </c>
      <c r="J26" t="s">
        <v>1067</v>
      </c>
      <c r="K26" t="s">
        <v>1067</v>
      </c>
      <c r="L26" t="s">
        <v>1067</v>
      </c>
      <c r="M26" t="s">
        <v>1067</v>
      </c>
      <c r="N26" t="s">
        <v>1067</v>
      </c>
      <c r="O26" t="s">
        <v>1067</v>
      </c>
      <c r="P26" t="s">
        <v>1067</v>
      </c>
      <c r="Q26" t="s">
        <v>1067</v>
      </c>
      <c r="R26" t="s">
        <v>1067</v>
      </c>
      <c r="S26" t="s">
        <v>1067</v>
      </c>
      <c r="T26" t="s">
        <v>1067</v>
      </c>
      <c r="U26" t="s">
        <v>1067</v>
      </c>
      <c r="V26" t="s">
        <v>1067</v>
      </c>
      <c r="W26" t="s">
        <v>1067</v>
      </c>
      <c r="X26" t="s">
        <v>1067</v>
      </c>
      <c r="Y26" t="s">
        <v>1067</v>
      </c>
      <c r="Z26" t="s">
        <v>1067</v>
      </c>
      <c r="AA26" t="s">
        <v>1067</v>
      </c>
      <c r="AB26" t="s">
        <v>1067</v>
      </c>
      <c r="AC26" t="s">
        <v>1067</v>
      </c>
      <c r="AD26" t="s">
        <v>1067</v>
      </c>
      <c r="AE26" t="s">
        <v>1067</v>
      </c>
      <c r="AF26" t="s">
        <v>1067</v>
      </c>
      <c r="AG26" t="s">
        <v>1067</v>
      </c>
      <c r="AH26" t="s">
        <v>1067</v>
      </c>
      <c r="AI26" t="s">
        <v>1067</v>
      </c>
      <c r="AJ26" t="s">
        <v>1067</v>
      </c>
      <c r="AK26" t="s">
        <v>1067</v>
      </c>
      <c r="AL26" t="s">
        <v>1067</v>
      </c>
      <c r="AM26" t="s">
        <v>1067</v>
      </c>
      <c r="AN26" t="s">
        <v>1067</v>
      </c>
      <c r="AO26" t="s">
        <v>1067</v>
      </c>
      <c r="AP26" t="s">
        <v>1067</v>
      </c>
      <c r="AQ26" t="s">
        <v>1067</v>
      </c>
      <c r="AR26" t="s">
        <v>1067</v>
      </c>
      <c r="AS26" t="s">
        <v>1067</v>
      </c>
      <c r="AT26" t="s">
        <v>1067</v>
      </c>
      <c r="AU26" t="s">
        <v>1067</v>
      </c>
      <c r="AV26" t="s">
        <v>1067</v>
      </c>
      <c r="AW26" t="s">
        <v>1067</v>
      </c>
      <c r="AY26" t="s">
        <v>5718</v>
      </c>
      <c r="AZ26" s="269"/>
      <c r="BA26" s="269"/>
      <c r="BB26" s="269"/>
      <c r="BC26" s="269"/>
      <c r="BD26" s="269"/>
      <c r="BE26" s="26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8"/>
      <c r="BW26" s="249"/>
      <c r="BX26" s="249"/>
      <c r="BY26" s="249"/>
      <c r="BZ26" s="249"/>
      <c r="CA26" s="242"/>
      <c r="CB26" s="242"/>
      <c r="CC26" s="242"/>
      <c r="CD26" s="242"/>
      <c r="CE26" s="249"/>
    </row>
    <row r="27" spans="1:83" ht="21.6" x14ac:dyDescent="0.3">
      <c r="A27" s="282">
        <v>507944</v>
      </c>
      <c r="B27" s="284" t="s">
        <v>540</v>
      </c>
      <c r="C27" t="s">
        <v>1066</v>
      </c>
      <c r="D27" t="s">
        <v>1066</v>
      </c>
      <c r="E27" t="s">
        <v>1066</v>
      </c>
      <c r="F27" t="s">
        <v>1066</v>
      </c>
      <c r="G27" t="s">
        <v>1066</v>
      </c>
      <c r="H27" t="s">
        <v>1066</v>
      </c>
      <c r="I27" t="s">
        <v>1066</v>
      </c>
      <c r="J27" t="s">
        <v>1066</v>
      </c>
      <c r="K27" t="s">
        <v>1066</v>
      </c>
      <c r="L27" t="s">
        <v>1066</v>
      </c>
      <c r="M27" t="s">
        <v>1066</v>
      </c>
      <c r="N27" t="s">
        <v>1066</v>
      </c>
      <c r="O27" t="s">
        <v>1066</v>
      </c>
      <c r="P27" t="s">
        <v>1066</v>
      </c>
      <c r="Q27" t="s">
        <v>1066</v>
      </c>
      <c r="R27" t="s">
        <v>1066</v>
      </c>
      <c r="S27" t="s">
        <v>1066</v>
      </c>
      <c r="T27" t="s">
        <v>1066</v>
      </c>
      <c r="U27" t="s">
        <v>1066</v>
      </c>
      <c r="V27" t="s">
        <v>1066</v>
      </c>
      <c r="W27" t="s">
        <v>1066</v>
      </c>
      <c r="X27" t="s">
        <v>1066</v>
      </c>
      <c r="Y27" t="s">
        <v>1066</v>
      </c>
      <c r="Z27" t="s">
        <v>1066</v>
      </c>
      <c r="AA27" t="s">
        <v>1066</v>
      </c>
      <c r="AB27" t="s">
        <v>1066</v>
      </c>
      <c r="AC27" t="s">
        <v>1066</v>
      </c>
      <c r="AD27" t="s">
        <v>1066</v>
      </c>
      <c r="AE27" t="s">
        <v>1066</v>
      </c>
      <c r="AF27" t="s">
        <v>1066</v>
      </c>
      <c r="AG27" t="s">
        <v>1066</v>
      </c>
      <c r="AH27" t="s">
        <v>1066</v>
      </c>
      <c r="AI27" t="s">
        <v>1066</v>
      </c>
      <c r="AJ27" t="s">
        <v>1066</v>
      </c>
      <c r="AK27" t="s">
        <v>1066</v>
      </c>
      <c r="AL27" t="s">
        <v>1066</v>
      </c>
      <c r="AM27" t="s">
        <v>1066</v>
      </c>
      <c r="AN27" t="s">
        <v>1066</v>
      </c>
      <c r="AO27" t="s">
        <v>1066</v>
      </c>
      <c r="AP27" t="s">
        <v>1066</v>
      </c>
      <c r="AQ27" t="s">
        <v>1066</v>
      </c>
      <c r="AR27" t="s">
        <v>1066</v>
      </c>
      <c r="AS27" t="s">
        <v>1066</v>
      </c>
      <c r="AT27" t="s">
        <v>1066</v>
      </c>
      <c r="AU27" t="s">
        <v>1066</v>
      </c>
      <c r="AV27" t="s">
        <v>1066</v>
      </c>
      <c r="AW27" t="s">
        <v>1066</v>
      </c>
      <c r="AY27">
        <v>0</v>
      </c>
      <c r="AZ27" s="269"/>
      <c r="BA27" s="269"/>
      <c r="BB27" s="269"/>
      <c r="BC27" s="269"/>
      <c r="BD27" s="269"/>
      <c r="BE27" s="26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8"/>
      <c r="BW27" s="249"/>
      <c r="BX27" s="249"/>
      <c r="BY27" s="249"/>
      <c r="BZ27" s="249"/>
      <c r="CA27" s="242"/>
      <c r="CB27" s="242"/>
      <c r="CC27" s="242"/>
      <c r="CD27" s="242"/>
      <c r="CE27" s="249"/>
    </row>
    <row r="28" spans="1:83" ht="14.4" x14ac:dyDescent="0.3">
      <c r="A28">
        <v>507982</v>
      </c>
      <c r="B28" t="s">
        <v>540</v>
      </c>
      <c r="C28" t="s">
        <v>1066</v>
      </c>
      <c r="D28" t="s">
        <v>1066</v>
      </c>
      <c r="E28" t="s">
        <v>1066</v>
      </c>
      <c r="F28" t="s">
        <v>1066</v>
      </c>
      <c r="G28" t="s">
        <v>1066</v>
      </c>
      <c r="H28" t="s">
        <v>1066</v>
      </c>
      <c r="I28" t="s">
        <v>1066</v>
      </c>
      <c r="J28" t="s">
        <v>1066</v>
      </c>
      <c r="K28" t="s">
        <v>1066</v>
      </c>
      <c r="L28" t="s">
        <v>1066</v>
      </c>
      <c r="M28" t="s">
        <v>1066</v>
      </c>
      <c r="N28" t="s">
        <v>1066</v>
      </c>
      <c r="O28" t="s">
        <v>1066</v>
      </c>
      <c r="P28" t="s">
        <v>1066</v>
      </c>
      <c r="Q28" t="s">
        <v>1066</v>
      </c>
      <c r="R28" t="s">
        <v>1066</v>
      </c>
      <c r="S28" t="s">
        <v>1066</v>
      </c>
      <c r="T28" t="s">
        <v>1066</v>
      </c>
      <c r="U28" t="s">
        <v>1066</v>
      </c>
      <c r="V28" t="s">
        <v>1066</v>
      </c>
      <c r="W28" t="s">
        <v>1066</v>
      </c>
      <c r="X28" t="s">
        <v>1066</v>
      </c>
      <c r="Y28" t="s">
        <v>1066</v>
      </c>
      <c r="Z28" t="s">
        <v>1066</v>
      </c>
      <c r="AA28" t="s">
        <v>1066</v>
      </c>
      <c r="AB28" t="s">
        <v>1066</v>
      </c>
      <c r="AC28" t="s">
        <v>1066</v>
      </c>
      <c r="AD28" t="s">
        <v>1066</v>
      </c>
      <c r="AE28" t="s">
        <v>1066</v>
      </c>
      <c r="AF28" t="s">
        <v>1066</v>
      </c>
      <c r="AG28" t="s">
        <v>1066</v>
      </c>
      <c r="AH28" t="s">
        <v>1066</v>
      </c>
      <c r="AI28" t="s">
        <v>1066</v>
      </c>
      <c r="AJ28" t="s">
        <v>1066</v>
      </c>
      <c r="AK28" t="s">
        <v>1066</v>
      </c>
      <c r="AL28" t="s">
        <v>1066</v>
      </c>
      <c r="AM28" t="s">
        <v>1066</v>
      </c>
      <c r="AN28" t="s">
        <v>1066</v>
      </c>
      <c r="AO28" t="s">
        <v>1066</v>
      </c>
      <c r="AP28" t="s">
        <v>1066</v>
      </c>
      <c r="AQ28" t="s">
        <v>1066</v>
      </c>
      <c r="AR28" t="s">
        <v>1066</v>
      </c>
      <c r="AS28" t="s">
        <v>1066</v>
      </c>
      <c r="AT28" t="s">
        <v>1066</v>
      </c>
      <c r="AU28" t="s">
        <v>1066</v>
      </c>
      <c r="AV28" t="s">
        <v>1066</v>
      </c>
      <c r="AW28" t="s">
        <v>1066</v>
      </c>
      <c r="AY28">
        <v>0</v>
      </c>
      <c r="AZ28" s="269"/>
      <c r="BA28" s="269"/>
      <c r="BB28" s="269"/>
      <c r="BC28" s="269"/>
      <c r="BD28" s="269"/>
      <c r="BE28" s="26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8"/>
      <c r="BW28" s="249"/>
      <c r="BX28" s="249"/>
      <c r="BY28" s="249"/>
      <c r="BZ28" s="249"/>
      <c r="CA28" s="242"/>
      <c r="CB28" s="242"/>
      <c r="CC28" s="242"/>
      <c r="CD28" s="242"/>
      <c r="CE28" s="249"/>
    </row>
    <row r="29" spans="1:83" ht="14.4" x14ac:dyDescent="0.3">
      <c r="A29">
        <v>508027</v>
      </c>
      <c r="B29" t="s">
        <v>540</v>
      </c>
      <c r="C29" t="s">
        <v>1067</v>
      </c>
      <c r="D29" t="s">
        <v>1067</v>
      </c>
      <c r="E29" t="s">
        <v>1067</v>
      </c>
      <c r="F29" t="s">
        <v>1067</v>
      </c>
      <c r="G29" t="s">
        <v>1067</v>
      </c>
      <c r="H29" t="s">
        <v>1067</v>
      </c>
      <c r="I29" t="s">
        <v>1067</v>
      </c>
      <c r="J29" t="s">
        <v>1067</v>
      </c>
      <c r="K29" t="s">
        <v>1067</v>
      </c>
      <c r="L29" t="s">
        <v>1067</v>
      </c>
      <c r="M29" t="s">
        <v>1067</v>
      </c>
      <c r="N29" t="s">
        <v>1067</v>
      </c>
      <c r="O29" t="s">
        <v>1067</v>
      </c>
      <c r="P29" t="s">
        <v>1067</v>
      </c>
      <c r="Q29" t="s">
        <v>1067</v>
      </c>
      <c r="R29" t="s">
        <v>1067</v>
      </c>
      <c r="S29" t="s">
        <v>1067</v>
      </c>
      <c r="T29" t="s">
        <v>1067</v>
      </c>
      <c r="U29" t="s">
        <v>1067</v>
      </c>
      <c r="V29" t="s">
        <v>1067</v>
      </c>
      <c r="W29" t="s">
        <v>1067</v>
      </c>
      <c r="X29" t="s">
        <v>1067</v>
      </c>
      <c r="Y29" t="s">
        <v>1067</v>
      </c>
      <c r="Z29" t="s">
        <v>1067</v>
      </c>
      <c r="AA29" t="s">
        <v>1067</v>
      </c>
      <c r="AB29" t="s">
        <v>1067</v>
      </c>
      <c r="AC29" t="s">
        <v>1067</v>
      </c>
      <c r="AD29" t="s">
        <v>1067</v>
      </c>
      <c r="AE29" t="s">
        <v>1067</v>
      </c>
      <c r="AF29" t="s">
        <v>1067</v>
      </c>
      <c r="AG29" t="s">
        <v>1067</v>
      </c>
      <c r="AH29" t="s">
        <v>1067</v>
      </c>
      <c r="AI29" t="s">
        <v>1067</v>
      </c>
      <c r="AJ29" t="s">
        <v>1067</v>
      </c>
      <c r="AK29" t="s">
        <v>1067</v>
      </c>
      <c r="AL29" t="s">
        <v>1067</v>
      </c>
      <c r="AM29" t="s">
        <v>1067</v>
      </c>
      <c r="AN29" t="s">
        <v>1067</v>
      </c>
      <c r="AO29" t="s">
        <v>1067</v>
      </c>
      <c r="AP29" t="s">
        <v>1067</v>
      </c>
      <c r="AQ29" t="s">
        <v>1067</v>
      </c>
      <c r="AR29" t="s">
        <v>1067</v>
      </c>
      <c r="AS29" t="s">
        <v>1067</v>
      </c>
      <c r="AT29" t="s">
        <v>1067</v>
      </c>
      <c r="AU29" t="s">
        <v>1067</v>
      </c>
      <c r="AV29" t="s">
        <v>1067</v>
      </c>
      <c r="AW29" t="s">
        <v>1067</v>
      </c>
      <c r="AX29" t="s">
        <v>5718</v>
      </c>
      <c r="AY29" t="s">
        <v>5718</v>
      </c>
      <c r="AZ29" s="269"/>
      <c r="BA29" s="269"/>
      <c r="BB29" s="269"/>
      <c r="BC29" s="269"/>
      <c r="BD29" s="269"/>
      <c r="BE29" s="269"/>
    </row>
    <row r="30" spans="1:83" ht="14.4" x14ac:dyDescent="0.3">
      <c r="A30">
        <v>508076</v>
      </c>
      <c r="B30" t="s">
        <v>540</v>
      </c>
      <c r="C30" t="s">
        <v>1066</v>
      </c>
      <c r="D30" t="s">
        <v>1066</v>
      </c>
      <c r="E30" t="s">
        <v>1066</v>
      </c>
      <c r="F30" t="s">
        <v>1066</v>
      </c>
      <c r="G30" t="s">
        <v>1066</v>
      </c>
      <c r="H30" t="s">
        <v>1066</v>
      </c>
      <c r="I30" t="s">
        <v>1066</v>
      </c>
      <c r="J30" t="s">
        <v>1066</v>
      </c>
      <c r="K30" t="s">
        <v>1066</v>
      </c>
      <c r="L30" t="s">
        <v>1066</v>
      </c>
      <c r="M30" t="s">
        <v>1066</v>
      </c>
      <c r="N30" t="s">
        <v>1066</v>
      </c>
      <c r="O30" t="s">
        <v>1066</v>
      </c>
      <c r="P30" t="s">
        <v>1066</v>
      </c>
      <c r="Q30" t="s">
        <v>1066</v>
      </c>
      <c r="R30" t="s">
        <v>1066</v>
      </c>
      <c r="S30" t="s">
        <v>1066</v>
      </c>
      <c r="T30" t="s">
        <v>1066</v>
      </c>
      <c r="U30" t="s">
        <v>1066</v>
      </c>
      <c r="V30" t="s">
        <v>1066</v>
      </c>
      <c r="W30" t="s">
        <v>1066</v>
      </c>
      <c r="X30" t="s">
        <v>1066</v>
      </c>
      <c r="Y30" t="s">
        <v>1066</v>
      </c>
      <c r="Z30" t="s">
        <v>1066</v>
      </c>
      <c r="AA30" t="s">
        <v>1066</v>
      </c>
      <c r="AB30" t="s">
        <v>1066</v>
      </c>
      <c r="AC30" t="s">
        <v>1066</v>
      </c>
      <c r="AD30" t="s">
        <v>1066</v>
      </c>
      <c r="AE30" t="s">
        <v>1066</v>
      </c>
      <c r="AF30" t="s">
        <v>1066</v>
      </c>
      <c r="AG30" t="s">
        <v>1066</v>
      </c>
      <c r="AH30" t="s">
        <v>1066</v>
      </c>
      <c r="AI30" t="s">
        <v>1066</v>
      </c>
      <c r="AJ30" t="s">
        <v>1066</v>
      </c>
      <c r="AK30" t="s">
        <v>1066</v>
      </c>
      <c r="AL30" t="s">
        <v>1066</v>
      </c>
      <c r="AM30" t="s">
        <v>1066</v>
      </c>
      <c r="AN30" t="s">
        <v>1066</v>
      </c>
      <c r="AO30" t="s">
        <v>1066</v>
      </c>
      <c r="AP30" t="s">
        <v>1066</v>
      </c>
      <c r="AQ30" t="s">
        <v>1066</v>
      </c>
      <c r="AR30" t="s">
        <v>1066</v>
      </c>
      <c r="AS30" t="s">
        <v>1066</v>
      </c>
      <c r="AT30" t="s">
        <v>1066</v>
      </c>
      <c r="AU30" t="s">
        <v>1066</v>
      </c>
      <c r="AV30" t="s">
        <v>1066</v>
      </c>
      <c r="AW30" t="s">
        <v>1066</v>
      </c>
      <c r="AY30">
        <v>0</v>
      </c>
      <c r="AZ30" s="269"/>
      <c r="BA30" s="269"/>
      <c r="BB30" s="269"/>
      <c r="BC30" s="269"/>
      <c r="BD30" s="269"/>
      <c r="BE30" s="269"/>
    </row>
    <row r="31" spans="1:83" ht="14.4" x14ac:dyDescent="0.3">
      <c r="A31">
        <v>508277</v>
      </c>
      <c r="B31" t="s">
        <v>540</v>
      </c>
      <c r="C31" t="s">
        <v>1067</v>
      </c>
      <c r="D31" t="s">
        <v>1067</v>
      </c>
      <c r="E31" t="s">
        <v>1067</v>
      </c>
      <c r="F31" t="s">
        <v>1067</v>
      </c>
      <c r="G31" t="s">
        <v>1067</v>
      </c>
      <c r="H31" t="s">
        <v>1067</v>
      </c>
      <c r="I31" t="s">
        <v>1067</v>
      </c>
      <c r="J31" t="s">
        <v>1067</v>
      </c>
      <c r="K31" t="s">
        <v>1067</v>
      </c>
      <c r="L31" t="s">
        <v>1067</v>
      </c>
      <c r="M31" t="s">
        <v>1067</v>
      </c>
      <c r="N31" t="s">
        <v>1067</v>
      </c>
      <c r="O31" t="s">
        <v>1067</v>
      </c>
      <c r="P31" t="s">
        <v>1067</v>
      </c>
      <c r="Q31" t="s">
        <v>1067</v>
      </c>
      <c r="R31" t="s">
        <v>1067</v>
      </c>
      <c r="S31" t="s">
        <v>1067</v>
      </c>
      <c r="T31" t="s">
        <v>1067</v>
      </c>
      <c r="U31" t="s">
        <v>1067</v>
      </c>
      <c r="V31" t="s">
        <v>1067</v>
      </c>
      <c r="W31" t="s">
        <v>1067</v>
      </c>
      <c r="X31" t="s">
        <v>1067</v>
      </c>
      <c r="Y31" t="s">
        <v>1067</v>
      </c>
      <c r="Z31" t="s">
        <v>1067</v>
      </c>
      <c r="AA31" t="s">
        <v>1067</v>
      </c>
      <c r="AB31" t="s">
        <v>1067</v>
      </c>
      <c r="AC31" t="s">
        <v>1067</v>
      </c>
      <c r="AD31" t="s">
        <v>1067</v>
      </c>
      <c r="AE31" t="s">
        <v>1067</v>
      </c>
      <c r="AF31" t="s">
        <v>1067</v>
      </c>
      <c r="AG31" t="s">
        <v>1067</v>
      </c>
      <c r="AH31" t="s">
        <v>1067</v>
      </c>
      <c r="AI31" t="s">
        <v>1067</v>
      </c>
      <c r="AJ31" t="s">
        <v>1067</v>
      </c>
      <c r="AK31" t="s">
        <v>1067</v>
      </c>
      <c r="AL31" t="s">
        <v>1067</v>
      </c>
      <c r="AM31" t="s">
        <v>1067</v>
      </c>
      <c r="AN31" t="s">
        <v>1067</v>
      </c>
      <c r="AO31" t="s">
        <v>1067</v>
      </c>
      <c r="AP31" t="s">
        <v>1067</v>
      </c>
      <c r="AQ31" t="s">
        <v>1067</v>
      </c>
      <c r="AR31" t="s">
        <v>1067</v>
      </c>
      <c r="AS31" t="s">
        <v>1067</v>
      </c>
      <c r="AT31" t="s">
        <v>1067</v>
      </c>
      <c r="AU31" t="s">
        <v>1067</v>
      </c>
      <c r="AV31" t="s">
        <v>1067</v>
      </c>
      <c r="AW31" t="s">
        <v>1067</v>
      </c>
      <c r="AX31" t="s">
        <v>5718</v>
      </c>
      <c r="AY31" t="s">
        <v>5718</v>
      </c>
      <c r="AZ31" s="269"/>
      <c r="BA31" s="269"/>
      <c r="BB31" s="269"/>
      <c r="BC31" s="269"/>
      <c r="BD31" s="269"/>
      <c r="BE31" s="26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8"/>
      <c r="BW31" s="249"/>
      <c r="BX31" s="249"/>
      <c r="BY31" s="249"/>
      <c r="BZ31" s="249"/>
      <c r="CA31" s="242"/>
      <c r="CB31" s="242"/>
      <c r="CC31" s="242"/>
      <c r="CD31" s="242"/>
      <c r="CE31" s="249"/>
    </row>
    <row r="32" spans="1:83" ht="14.4" x14ac:dyDescent="0.3">
      <c r="A32">
        <v>508722</v>
      </c>
      <c r="B32" t="s">
        <v>540</v>
      </c>
      <c r="C32" t="s">
        <v>1067</v>
      </c>
      <c r="D32" t="s">
        <v>1067</v>
      </c>
      <c r="E32" t="s">
        <v>1067</v>
      </c>
      <c r="F32" t="s">
        <v>1067</v>
      </c>
      <c r="G32" t="s">
        <v>1067</v>
      </c>
      <c r="H32" t="s">
        <v>1067</v>
      </c>
      <c r="I32" t="s">
        <v>1067</v>
      </c>
      <c r="J32" t="s">
        <v>1067</v>
      </c>
      <c r="K32" t="s">
        <v>1067</v>
      </c>
      <c r="L32" t="s">
        <v>1067</v>
      </c>
      <c r="M32" t="s">
        <v>1067</v>
      </c>
      <c r="N32" t="s">
        <v>1067</v>
      </c>
      <c r="O32" t="s">
        <v>1067</v>
      </c>
      <c r="P32" t="s">
        <v>1067</v>
      </c>
      <c r="Q32" t="s">
        <v>1067</v>
      </c>
      <c r="R32" t="s">
        <v>1067</v>
      </c>
      <c r="S32" t="s">
        <v>1067</v>
      </c>
      <c r="T32" t="s">
        <v>1067</v>
      </c>
      <c r="U32" t="s">
        <v>1067</v>
      </c>
      <c r="V32" t="s">
        <v>1067</v>
      </c>
      <c r="W32" t="s">
        <v>1067</v>
      </c>
      <c r="X32" t="s">
        <v>1067</v>
      </c>
      <c r="Y32" t="s">
        <v>1067</v>
      </c>
      <c r="Z32" t="s">
        <v>1067</v>
      </c>
      <c r="AA32" t="s">
        <v>1067</v>
      </c>
      <c r="AB32" t="s">
        <v>1067</v>
      </c>
      <c r="AC32" t="s">
        <v>1067</v>
      </c>
      <c r="AD32" t="s">
        <v>1067</v>
      </c>
      <c r="AE32" t="s">
        <v>1067</v>
      </c>
      <c r="AF32" t="s">
        <v>1067</v>
      </c>
      <c r="AG32" t="s">
        <v>1067</v>
      </c>
      <c r="AH32" t="s">
        <v>1067</v>
      </c>
      <c r="AI32" t="s">
        <v>1067</v>
      </c>
      <c r="AJ32" t="s">
        <v>1067</v>
      </c>
      <c r="AK32" t="s">
        <v>1067</v>
      </c>
      <c r="AL32" t="s">
        <v>1067</v>
      </c>
      <c r="AM32" t="s">
        <v>1067</v>
      </c>
      <c r="AN32" t="s">
        <v>1067</v>
      </c>
      <c r="AO32" t="s">
        <v>1067</v>
      </c>
      <c r="AP32" t="s">
        <v>1067</v>
      </c>
      <c r="AQ32" t="s">
        <v>1067</v>
      </c>
      <c r="AR32" t="s">
        <v>1067</v>
      </c>
      <c r="AS32" t="s">
        <v>1067</v>
      </c>
      <c r="AT32" t="s">
        <v>1067</v>
      </c>
      <c r="AU32" t="s">
        <v>1067</v>
      </c>
      <c r="AV32" t="s">
        <v>1067</v>
      </c>
      <c r="AW32" t="s">
        <v>1067</v>
      </c>
      <c r="AX32" t="s">
        <v>5742</v>
      </c>
      <c r="AY32" t="s">
        <v>5742</v>
      </c>
      <c r="AZ32" s="269"/>
      <c r="BA32" s="269"/>
      <c r="BB32" s="269"/>
      <c r="BC32" s="269"/>
      <c r="BD32" s="269"/>
      <c r="BE32" s="269"/>
    </row>
    <row r="33" spans="1:83" ht="14.4" x14ac:dyDescent="0.3">
      <c r="A33">
        <v>509377</v>
      </c>
      <c r="B33" t="s">
        <v>540</v>
      </c>
      <c r="C33" t="s">
        <v>1066</v>
      </c>
      <c r="D33" t="s">
        <v>1066</v>
      </c>
      <c r="E33" t="s">
        <v>1066</v>
      </c>
      <c r="F33" t="s">
        <v>1066</v>
      </c>
      <c r="G33" t="s">
        <v>1066</v>
      </c>
      <c r="H33" t="s">
        <v>1066</v>
      </c>
      <c r="I33" t="s">
        <v>1066</v>
      </c>
      <c r="J33" t="s">
        <v>1066</v>
      </c>
      <c r="K33" t="s">
        <v>1066</v>
      </c>
      <c r="L33" t="s">
        <v>1066</v>
      </c>
      <c r="M33" t="s">
        <v>1066</v>
      </c>
      <c r="N33" t="s">
        <v>1066</v>
      </c>
      <c r="O33" t="s">
        <v>1066</v>
      </c>
      <c r="P33" t="s">
        <v>1066</v>
      </c>
      <c r="Q33" t="s">
        <v>1066</v>
      </c>
      <c r="R33" t="s">
        <v>1066</v>
      </c>
      <c r="S33" t="s">
        <v>1066</v>
      </c>
      <c r="T33" t="s">
        <v>1066</v>
      </c>
      <c r="U33" t="s">
        <v>1066</v>
      </c>
      <c r="V33" t="s">
        <v>1066</v>
      </c>
      <c r="W33" t="s">
        <v>1066</v>
      </c>
      <c r="X33" t="s">
        <v>1066</v>
      </c>
      <c r="Y33" t="s">
        <v>1066</v>
      </c>
      <c r="Z33" t="s">
        <v>1066</v>
      </c>
      <c r="AA33" t="s">
        <v>1066</v>
      </c>
      <c r="AB33" t="s">
        <v>1066</v>
      </c>
      <c r="AC33" t="s">
        <v>1066</v>
      </c>
      <c r="AD33" t="s">
        <v>1066</v>
      </c>
      <c r="AE33" t="s">
        <v>1066</v>
      </c>
      <c r="AF33" t="s">
        <v>1066</v>
      </c>
      <c r="AG33" t="s">
        <v>1066</v>
      </c>
      <c r="AH33" t="s">
        <v>1066</v>
      </c>
      <c r="AI33" t="s">
        <v>1066</v>
      </c>
      <c r="AJ33" t="s">
        <v>1066</v>
      </c>
      <c r="AK33" t="s">
        <v>1066</v>
      </c>
      <c r="AL33" t="s">
        <v>1066</v>
      </c>
      <c r="AM33" t="s">
        <v>1066</v>
      </c>
      <c r="AN33" t="s">
        <v>1066</v>
      </c>
      <c r="AO33" t="s">
        <v>1066</v>
      </c>
      <c r="AP33" t="s">
        <v>1066</v>
      </c>
      <c r="AQ33" t="s">
        <v>1066</v>
      </c>
      <c r="AR33" t="s">
        <v>1066</v>
      </c>
      <c r="AS33" t="s">
        <v>1066</v>
      </c>
      <c r="AT33" t="s">
        <v>1066</v>
      </c>
      <c r="AU33" t="s">
        <v>1066</v>
      </c>
      <c r="AV33" t="s">
        <v>1066</v>
      </c>
      <c r="AW33" t="s">
        <v>1066</v>
      </c>
      <c r="AY33">
        <v>0</v>
      </c>
      <c r="AZ33" s="250"/>
      <c r="BA33" s="250"/>
      <c r="BB33" s="250"/>
      <c r="BC33" s="250"/>
      <c r="BD33" s="250"/>
      <c r="BE33" s="269"/>
    </row>
    <row r="34" spans="1:83" ht="14.4" x14ac:dyDescent="0.3">
      <c r="A34">
        <v>509476</v>
      </c>
      <c r="B34" t="s">
        <v>540</v>
      </c>
      <c r="C34" t="s">
        <v>1067</v>
      </c>
      <c r="D34" t="s">
        <v>1067</v>
      </c>
      <c r="E34" t="s">
        <v>1067</v>
      </c>
      <c r="F34" t="s">
        <v>1067</v>
      </c>
      <c r="G34" t="s">
        <v>1067</v>
      </c>
      <c r="H34" t="s">
        <v>1067</v>
      </c>
      <c r="I34" t="s">
        <v>1067</v>
      </c>
      <c r="J34" t="s">
        <v>1067</v>
      </c>
      <c r="K34" t="s">
        <v>1067</v>
      </c>
      <c r="L34" t="s">
        <v>1067</v>
      </c>
      <c r="M34" t="s">
        <v>1067</v>
      </c>
      <c r="N34" t="s">
        <v>1067</v>
      </c>
      <c r="O34" t="s">
        <v>1067</v>
      </c>
      <c r="P34" t="s">
        <v>1067</v>
      </c>
      <c r="Q34" t="s">
        <v>1067</v>
      </c>
      <c r="R34" t="s">
        <v>1067</v>
      </c>
      <c r="S34" t="s">
        <v>1067</v>
      </c>
      <c r="T34" t="s">
        <v>1067</v>
      </c>
      <c r="U34" t="s">
        <v>1067</v>
      </c>
      <c r="V34" t="s">
        <v>1067</v>
      </c>
      <c r="W34" t="s">
        <v>1067</v>
      </c>
      <c r="X34" t="s">
        <v>1067</v>
      </c>
      <c r="Y34" t="s">
        <v>1067</v>
      </c>
      <c r="Z34" t="s">
        <v>1067</v>
      </c>
      <c r="AA34" t="s">
        <v>1067</v>
      </c>
      <c r="AB34" t="s">
        <v>1067</v>
      </c>
      <c r="AC34" t="s">
        <v>1067</v>
      </c>
      <c r="AD34" t="s">
        <v>1067</v>
      </c>
      <c r="AE34" t="s">
        <v>1067</v>
      </c>
      <c r="AF34" t="s">
        <v>1067</v>
      </c>
      <c r="AG34" t="s">
        <v>1067</v>
      </c>
      <c r="AH34" t="s">
        <v>1067</v>
      </c>
      <c r="AI34" t="s">
        <v>1067</v>
      </c>
      <c r="AJ34" t="s">
        <v>1067</v>
      </c>
      <c r="AK34" t="s">
        <v>1067</v>
      </c>
      <c r="AL34" t="s">
        <v>1067</v>
      </c>
      <c r="AM34" t="s">
        <v>1067</v>
      </c>
      <c r="AN34" t="s">
        <v>1067</v>
      </c>
      <c r="AO34" t="s">
        <v>1067</v>
      </c>
      <c r="AP34" t="s">
        <v>1067</v>
      </c>
      <c r="AQ34" t="s">
        <v>1067</v>
      </c>
      <c r="AR34" t="s">
        <v>1067</v>
      </c>
      <c r="AS34" t="s">
        <v>1067</v>
      </c>
      <c r="AT34" t="s">
        <v>1067</v>
      </c>
      <c r="AU34" t="s">
        <v>1067</v>
      </c>
      <c r="AV34" t="s">
        <v>1067</v>
      </c>
      <c r="AW34" t="s">
        <v>1067</v>
      </c>
      <c r="AX34" t="s">
        <v>5718</v>
      </c>
      <c r="AY34" t="s">
        <v>5718</v>
      </c>
      <c r="AZ34" s="269"/>
      <c r="BA34" s="269"/>
      <c r="BB34" s="269"/>
      <c r="BC34" s="269"/>
      <c r="BD34" s="269"/>
      <c r="BE34" s="26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8"/>
      <c r="BW34" s="249"/>
      <c r="BX34" s="249"/>
      <c r="BY34" s="249"/>
      <c r="BZ34" s="249"/>
      <c r="CA34" s="242"/>
      <c r="CB34" s="242"/>
      <c r="CC34" s="242"/>
      <c r="CD34" s="242"/>
      <c r="CE34" s="249"/>
    </row>
    <row r="35" spans="1:83" ht="14.4" x14ac:dyDescent="0.3">
      <c r="A35">
        <v>509550</v>
      </c>
      <c r="B35" t="s">
        <v>540</v>
      </c>
      <c r="C35" t="s">
        <v>1067</v>
      </c>
      <c r="D35" t="s">
        <v>1067</v>
      </c>
      <c r="E35" t="s">
        <v>1067</v>
      </c>
      <c r="F35" t="s">
        <v>1067</v>
      </c>
      <c r="G35" t="s">
        <v>1067</v>
      </c>
      <c r="H35" t="s">
        <v>1067</v>
      </c>
      <c r="I35" t="s">
        <v>1067</v>
      </c>
      <c r="J35" t="s">
        <v>1067</v>
      </c>
      <c r="K35" t="s">
        <v>1067</v>
      </c>
      <c r="L35" t="s">
        <v>1067</v>
      </c>
      <c r="M35" t="s">
        <v>1067</v>
      </c>
      <c r="N35" t="s">
        <v>1067</v>
      </c>
      <c r="O35" t="s">
        <v>1067</v>
      </c>
      <c r="P35" t="s">
        <v>1067</v>
      </c>
      <c r="Q35" t="s">
        <v>1067</v>
      </c>
      <c r="R35" t="s">
        <v>1067</v>
      </c>
      <c r="S35" t="s">
        <v>1067</v>
      </c>
      <c r="T35" t="s">
        <v>1067</v>
      </c>
      <c r="U35" t="s">
        <v>1067</v>
      </c>
      <c r="V35" t="s">
        <v>1067</v>
      </c>
      <c r="W35" t="s">
        <v>1067</v>
      </c>
      <c r="X35" t="s">
        <v>1067</v>
      </c>
      <c r="Y35" t="s">
        <v>1067</v>
      </c>
      <c r="Z35" t="s">
        <v>1067</v>
      </c>
      <c r="AA35" t="s">
        <v>1067</v>
      </c>
      <c r="AB35" t="s">
        <v>1067</v>
      </c>
      <c r="AC35" t="s">
        <v>1067</v>
      </c>
      <c r="AD35" t="s">
        <v>1067</v>
      </c>
      <c r="AE35" t="s">
        <v>1067</v>
      </c>
      <c r="AF35" t="s">
        <v>1067</v>
      </c>
      <c r="AG35" t="s">
        <v>1067</v>
      </c>
      <c r="AH35" t="s">
        <v>1067</v>
      </c>
      <c r="AI35" t="s">
        <v>1067</v>
      </c>
      <c r="AJ35" t="s">
        <v>1067</v>
      </c>
      <c r="AK35" t="s">
        <v>1067</v>
      </c>
      <c r="AL35" t="s">
        <v>1067</v>
      </c>
      <c r="AM35" t="s">
        <v>1067</v>
      </c>
      <c r="AN35" t="s">
        <v>1067</v>
      </c>
      <c r="AO35" t="s">
        <v>1067</v>
      </c>
      <c r="AP35" t="s">
        <v>1067</v>
      </c>
      <c r="AQ35" t="s">
        <v>1067</v>
      </c>
      <c r="AR35" t="s">
        <v>1067</v>
      </c>
      <c r="AS35" t="s">
        <v>1067</v>
      </c>
      <c r="AT35" t="s">
        <v>1067</v>
      </c>
      <c r="AU35" t="s">
        <v>1067</v>
      </c>
      <c r="AV35" t="s">
        <v>1067</v>
      </c>
      <c r="AW35" t="s">
        <v>1067</v>
      </c>
      <c r="AX35" t="s">
        <v>5718</v>
      </c>
      <c r="AY35">
        <v>0</v>
      </c>
      <c r="AZ35" s="269"/>
      <c r="BA35" s="269"/>
      <c r="BB35" s="269"/>
      <c r="BC35" s="269"/>
      <c r="BD35" s="269"/>
      <c r="BE35" s="269"/>
    </row>
    <row r="36" spans="1:83" ht="21.6" x14ac:dyDescent="0.3">
      <c r="A36" s="282">
        <v>509614</v>
      </c>
      <c r="B36" s="284" t="s">
        <v>540</v>
      </c>
      <c r="C36" t="s">
        <v>1067</v>
      </c>
      <c r="D36" t="s">
        <v>1067</v>
      </c>
      <c r="E36" t="s">
        <v>1067</v>
      </c>
      <c r="F36" t="s">
        <v>1067</v>
      </c>
      <c r="G36" t="s">
        <v>1067</v>
      </c>
      <c r="H36" t="s">
        <v>1067</v>
      </c>
      <c r="I36" t="s">
        <v>1067</v>
      </c>
      <c r="J36" t="s">
        <v>1067</v>
      </c>
      <c r="K36" t="s">
        <v>1067</v>
      </c>
      <c r="L36" t="s">
        <v>1067</v>
      </c>
      <c r="M36" t="s">
        <v>1067</v>
      </c>
      <c r="N36" t="s">
        <v>1067</v>
      </c>
      <c r="O36" t="s">
        <v>1067</v>
      </c>
      <c r="P36" t="s">
        <v>1067</v>
      </c>
      <c r="Q36" t="s">
        <v>1067</v>
      </c>
      <c r="R36" t="s">
        <v>1067</v>
      </c>
      <c r="S36" t="s">
        <v>1067</v>
      </c>
      <c r="T36" t="s">
        <v>1067</v>
      </c>
      <c r="U36" t="s">
        <v>1067</v>
      </c>
      <c r="V36" t="s">
        <v>1067</v>
      </c>
      <c r="W36" t="s">
        <v>1067</v>
      </c>
      <c r="X36" t="s">
        <v>1067</v>
      </c>
      <c r="Y36" t="s">
        <v>1067</v>
      </c>
      <c r="Z36" t="s">
        <v>1067</v>
      </c>
      <c r="AA36" t="s">
        <v>1067</v>
      </c>
      <c r="AB36" t="s">
        <v>1067</v>
      </c>
      <c r="AC36" t="s">
        <v>1067</v>
      </c>
      <c r="AD36" t="s">
        <v>1067</v>
      </c>
      <c r="AE36" t="s">
        <v>1067</v>
      </c>
      <c r="AF36" t="s">
        <v>1067</v>
      </c>
      <c r="AG36" t="s">
        <v>1067</v>
      </c>
      <c r="AH36" t="s">
        <v>1067</v>
      </c>
      <c r="AI36" t="s">
        <v>1067</v>
      </c>
      <c r="AJ36" t="s">
        <v>1067</v>
      </c>
      <c r="AK36" t="s">
        <v>1067</v>
      </c>
      <c r="AL36" t="s">
        <v>1067</v>
      </c>
      <c r="AM36" t="s">
        <v>1067</v>
      </c>
      <c r="AN36" t="s">
        <v>1067</v>
      </c>
      <c r="AO36" t="s">
        <v>1067</v>
      </c>
      <c r="AP36" t="s">
        <v>1067</v>
      </c>
      <c r="AQ36" t="s">
        <v>1067</v>
      </c>
      <c r="AR36" t="s">
        <v>1067</v>
      </c>
      <c r="AS36" t="s">
        <v>1067</v>
      </c>
      <c r="AT36" t="s">
        <v>1067</v>
      </c>
      <c r="AU36" t="s">
        <v>1067</v>
      </c>
      <c r="AV36" t="s">
        <v>1067</v>
      </c>
      <c r="AW36" t="s">
        <v>1067</v>
      </c>
      <c r="AY36" t="s">
        <v>5742</v>
      </c>
      <c r="AZ36" s="269"/>
      <c r="BA36" s="269"/>
      <c r="BB36" s="269"/>
      <c r="BC36" s="269"/>
      <c r="BD36" s="269"/>
      <c r="BE36" s="26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8"/>
      <c r="BW36" s="249"/>
      <c r="BX36" s="249"/>
      <c r="BY36" s="249"/>
      <c r="BZ36" s="249"/>
      <c r="CA36" s="242"/>
      <c r="CB36" s="242"/>
      <c r="CC36" s="242"/>
      <c r="CD36" s="242"/>
      <c r="CE36" s="249"/>
    </row>
    <row r="37" spans="1:83" ht="14.4" x14ac:dyDescent="0.3">
      <c r="A37">
        <v>509636</v>
      </c>
      <c r="B37" t="s">
        <v>540</v>
      </c>
      <c r="C37" t="s">
        <v>1067</v>
      </c>
      <c r="D37" t="s">
        <v>1067</v>
      </c>
      <c r="E37" t="s">
        <v>1067</v>
      </c>
      <c r="F37" t="s">
        <v>1067</v>
      </c>
      <c r="G37" t="s">
        <v>1067</v>
      </c>
      <c r="H37" t="s">
        <v>1067</v>
      </c>
      <c r="I37" t="s">
        <v>1067</v>
      </c>
      <c r="J37" t="s">
        <v>1067</v>
      </c>
      <c r="K37" t="s">
        <v>1067</v>
      </c>
      <c r="L37" t="s">
        <v>1067</v>
      </c>
      <c r="M37" t="s">
        <v>1067</v>
      </c>
      <c r="N37" t="s">
        <v>1067</v>
      </c>
      <c r="O37" t="s">
        <v>1067</v>
      </c>
      <c r="P37" t="s">
        <v>1067</v>
      </c>
      <c r="Q37" t="s">
        <v>1067</v>
      </c>
      <c r="R37" t="s">
        <v>1067</v>
      </c>
      <c r="S37" t="s">
        <v>1067</v>
      </c>
      <c r="T37" t="s">
        <v>1067</v>
      </c>
      <c r="U37" t="s">
        <v>1067</v>
      </c>
      <c r="V37" t="s">
        <v>1067</v>
      </c>
      <c r="W37" t="s">
        <v>1067</v>
      </c>
      <c r="X37" t="s">
        <v>1067</v>
      </c>
      <c r="Y37" t="s">
        <v>1067</v>
      </c>
      <c r="Z37" t="s">
        <v>1067</v>
      </c>
      <c r="AA37" t="s">
        <v>1067</v>
      </c>
      <c r="AB37" t="s">
        <v>1067</v>
      </c>
      <c r="AC37" t="s">
        <v>1067</v>
      </c>
      <c r="AD37" t="s">
        <v>1067</v>
      </c>
      <c r="AE37" t="s">
        <v>1067</v>
      </c>
      <c r="AF37" t="s">
        <v>1067</v>
      </c>
      <c r="AG37" t="s">
        <v>1067</v>
      </c>
      <c r="AH37" t="s">
        <v>1067</v>
      </c>
      <c r="AI37" t="s">
        <v>1067</v>
      </c>
      <c r="AJ37" t="s">
        <v>1067</v>
      </c>
      <c r="AK37" t="s">
        <v>1067</v>
      </c>
      <c r="AL37" t="s">
        <v>1067</v>
      </c>
      <c r="AM37" t="s">
        <v>1067</v>
      </c>
      <c r="AN37" t="s">
        <v>1067</v>
      </c>
      <c r="AO37" t="s">
        <v>1067</v>
      </c>
      <c r="AP37" t="s">
        <v>1067</v>
      </c>
      <c r="AQ37" t="s">
        <v>1067</v>
      </c>
      <c r="AR37" t="s">
        <v>1067</v>
      </c>
      <c r="AS37" t="s">
        <v>1067</v>
      </c>
      <c r="AT37" t="s">
        <v>1067</v>
      </c>
      <c r="AU37" t="s">
        <v>1067</v>
      </c>
      <c r="AV37" t="s">
        <v>1067</v>
      </c>
      <c r="AW37" t="s">
        <v>1067</v>
      </c>
      <c r="AY37" t="s">
        <v>5718</v>
      </c>
      <c r="AZ37" s="269"/>
      <c r="BA37" s="269"/>
      <c r="BB37" s="269"/>
      <c r="BC37" s="269"/>
      <c r="BD37" s="269"/>
      <c r="BE37" s="269"/>
    </row>
    <row r="38" spans="1:83" ht="14.4" x14ac:dyDescent="0.3">
      <c r="A38">
        <v>509764</v>
      </c>
      <c r="B38" t="s">
        <v>540</v>
      </c>
      <c r="C38" t="s">
        <v>1066</v>
      </c>
      <c r="D38" t="s">
        <v>1066</v>
      </c>
      <c r="E38" t="s">
        <v>1066</v>
      </c>
      <c r="F38" t="s">
        <v>1066</v>
      </c>
      <c r="G38" t="s">
        <v>1066</v>
      </c>
      <c r="H38" t="s">
        <v>1066</v>
      </c>
      <c r="I38" t="s">
        <v>1066</v>
      </c>
      <c r="J38" t="s">
        <v>1066</v>
      </c>
      <c r="K38" t="s">
        <v>1066</v>
      </c>
      <c r="L38" t="s">
        <v>1066</v>
      </c>
      <c r="M38" t="s">
        <v>1066</v>
      </c>
      <c r="N38" t="s">
        <v>1066</v>
      </c>
      <c r="O38" t="s">
        <v>1066</v>
      </c>
      <c r="P38" t="s">
        <v>1066</v>
      </c>
      <c r="Q38" t="s">
        <v>1066</v>
      </c>
      <c r="R38" t="s">
        <v>1066</v>
      </c>
      <c r="S38" t="s">
        <v>1066</v>
      </c>
      <c r="T38" t="s">
        <v>1066</v>
      </c>
      <c r="U38" t="s">
        <v>1066</v>
      </c>
      <c r="V38" t="s">
        <v>1066</v>
      </c>
      <c r="W38" t="s">
        <v>1066</v>
      </c>
      <c r="X38" t="s">
        <v>1066</v>
      </c>
      <c r="Y38" t="s">
        <v>1066</v>
      </c>
      <c r="Z38" t="s">
        <v>1066</v>
      </c>
      <c r="AA38" t="s">
        <v>1066</v>
      </c>
      <c r="AB38" t="s">
        <v>1066</v>
      </c>
      <c r="AC38" t="s">
        <v>1066</v>
      </c>
      <c r="AD38" t="s">
        <v>1066</v>
      </c>
      <c r="AE38" t="s">
        <v>1066</v>
      </c>
      <c r="AF38" t="s">
        <v>1066</v>
      </c>
      <c r="AG38" t="s">
        <v>1066</v>
      </c>
      <c r="AH38" t="s">
        <v>1066</v>
      </c>
      <c r="AI38" t="s">
        <v>1066</v>
      </c>
      <c r="AJ38" t="s">
        <v>1066</v>
      </c>
      <c r="AK38" t="s">
        <v>1066</v>
      </c>
      <c r="AL38" t="s">
        <v>1066</v>
      </c>
      <c r="AM38" t="s">
        <v>1066</v>
      </c>
      <c r="AN38" t="s">
        <v>1066</v>
      </c>
      <c r="AO38" t="s">
        <v>1066</v>
      </c>
      <c r="AP38" t="s">
        <v>1066</v>
      </c>
      <c r="AQ38" t="s">
        <v>1066</v>
      </c>
      <c r="AR38" t="s">
        <v>1066</v>
      </c>
      <c r="AS38" t="s">
        <v>1066</v>
      </c>
      <c r="AT38" t="s">
        <v>1066</v>
      </c>
      <c r="AU38" t="s">
        <v>1066</v>
      </c>
      <c r="AV38" t="s">
        <v>1066</v>
      </c>
      <c r="AW38" t="s">
        <v>1066</v>
      </c>
      <c r="AY38">
        <v>0</v>
      </c>
      <c r="AZ38" s="269"/>
      <c r="BA38" s="269"/>
      <c r="BB38" s="269"/>
      <c r="BC38" s="269"/>
      <c r="BD38" s="269"/>
      <c r="BE38" s="26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8"/>
      <c r="BW38" s="249"/>
      <c r="BX38" s="249"/>
      <c r="BY38" s="249"/>
      <c r="BZ38" s="249"/>
      <c r="CA38" s="242"/>
      <c r="CB38" s="242"/>
      <c r="CC38" s="242"/>
      <c r="CD38" s="242"/>
      <c r="CE38" s="249"/>
    </row>
    <row r="39" spans="1:83" ht="14.4" x14ac:dyDescent="0.3">
      <c r="A39">
        <v>510393</v>
      </c>
      <c r="B39" t="s">
        <v>540</v>
      </c>
      <c r="C39" t="s">
        <v>1067</v>
      </c>
      <c r="D39" t="s">
        <v>1067</v>
      </c>
      <c r="E39" t="s">
        <v>1067</v>
      </c>
      <c r="F39" t="s">
        <v>1067</v>
      </c>
      <c r="G39" t="s">
        <v>1067</v>
      </c>
      <c r="H39" t="s">
        <v>1067</v>
      </c>
      <c r="I39" t="s">
        <v>1067</v>
      </c>
      <c r="J39" t="s">
        <v>1067</v>
      </c>
      <c r="K39" t="s">
        <v>1067</v>
      </c>
      <c r="L39" t="s">
        <v>1067</v>
      </c>
      <c r="M39" t="s">
        <v>1067</v>
      </c>
      <c r="N39" t="s">
        <v>1067</v>
      </c>
      <c r="O39" t="s">
        <v>1067</v>
      </c>
      <c r="P39" t="s">
        <v>1067</v>
      </c>
      <c r="Q39" t="s">
        <v>1067</v>
      </c>
      <c r="R39" t="s">
        <v>1067</v>
      </c>
      <c r="S39" t="s">
        <v>1067</v>
      </c>
      <c r="T39" t="s">
        <v>1067</v>
      </c>
      <c r="U39" t="s">
        <v>1067</v>
      </c>
      <c r="V39" t="s">
        <v>1067</v>
      </c>
      <c r="W39" t="s">
        <v>1067</v>
      </c>
      <c r="X39" t="s">
        <v>1067</v>
      </c>
      <c r="Y39" t="s">
        <v>1067</v>
      </c>
      <c r="Z39" t="s">
        <v>1067</v>
      </c>
      <c r="AA39" t="s">
        <v>1067</v>
      </c>
      <c r="AB39" t="s">
        <v>1067</v>
      </c>
      <c r="AC39" t="s">
        <v>1067</v>
      </c>
      <c r="AD39" t="s">
        <v>1067</v>
      </c>
      <c r="AE39" t="s">
        <v>1067</v>
      </c>
      <c r="AF39" t="s">
        <v>1067</v>
      </c>
      <c r="AG39" t="s">
        <v>1067</v>
      </c>
      <c r="AH39" t="s">
        <v>1067</v>
      </c>
      <c r="AI39" t="s">
        <v>1067</v>
      </c>
      <c r="AJ39" t="s">
        <v>1067</v>
      </c>
      <c r="AK39" t="s">
        <v>1067</v>
      </c>
      <c r="AL39" t="s">
        <v>1067</v>
      </c>
      <c r="AM39" t="s">
        <v>1067</v>
      </c>
      <c r="AN39" t="s">
        <v>1067</v>
      </c>
      <c r="AO39" t="s">
        <v>1067</v>
      </c>
      <c r="AP39" t="s">
        <v>1067</v>
      </c>
      <c r="AQ39" t="s">
        <v>1067</v>
      </c>
      <c r="AR39" t="s">
        <v>1067</v>
      </c>
      <c r="AS39" t="s">
        <v>1067</v>
      </c>
      <c r="AT39" t="s">
        <v>1067</v>
      </c>
      <c r="AU39" t="s">
        <v>1067</v>
      </c>
      <c r="AV39" t="s">
        <v>1067</v>
      </c>
      <c r="AW39" t="s">
        <v>1067</v>
      </c>
      <c r="AY39" t="s">
        <v>5718</v>
      </c>
      <c r="AZ39" s="269"/>
      <c r="BA39" s="269"/>
      <c r="BB39" s="269"/>
      <c r="BC39" s="269"/>
      <c r="BD39" s="269"/>
      <c r="BE39" s="26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8"/>
      <c r="BW39" s="249"/>
      <c r="BX39" s="249"/>
      <c r="BY39" s="249"/>
      <c r="BZ39" s="249"/>
      <c r="CA39" s="242"/>
      <c r="CB39" s="242"/>
      <c r="CC39" s="242"/>
      <c r="CD39" s="242"/>
      <c r="CE39" s="249"/>
    </row>
    <row r="40" spans="1:83" ht="14.4" x14ac:dyDescent="0.3">
      <c r="A40">
        <v>510452</v>
      </c>
      <c r="B40" t="s">
        <v>540</v>
      </c>
      <c r="C40" t="s">
        <v>1066</v>
      </c>
      <c r="D40" t="s">
        <v>1066</v>
      </c>
      <c r="E40" t="s">
        <v>1066</v>
      </c>
      <c r="F40" t="s">
        <v>1066</v>
      </c>
      <c r="G40" t="s">
        <v>1066</v>
      </c>
      <c r="H40" t="s">
        <v>1066</v>
      </c>
      <c r="I40" t="s">
        <v>1066</v>
      </c>
      <c r="J40" t="s">
        <v>1066</v>
      </c>
      <c r="K40" t="s">
        <v>1066</v>
      </c>
      <c r="L40" t="s">
        <v>1066</v>
      </c>
      <c r="M40" t="s">
        <v>1066</v>
      </c>
      <c r="N40" t="s">
        <v>1066</v>
      </c>
      <c r="O40" t="s">
        <v>1066</v>
      </c>
      <c r="P40" t="s">
        <v>1066</v>
      </c>
      <c r="Q40" t="s">
        <v>1066</v>
      </c>
      <c r="R40" t="s">
        <v>1066</v>
      </c>
      <c r="S40" t="s">
        <v>1066</v>
      </c>
      <c r="T40" t="s">
        <v>1066</v>
      </c>
      <c r="U40" t="s">
        <v>1066</v>
      </c>
      <c r="V40" t="s">
        <v>1066</v>
      </c>
      <c r="W40" t="s">
        <v>1066</v>
      </c>
      <c r="X40" t="s">
        <v>1066</v>
      </c>
      <c r="Y40" t="s">
        <v>1066</v>
      </c>
      <c r="Z40" t="s">
        <v>1066</v>
      </c>
      <c r="AA40" t="s">
        <v>1066</v>
      </c>
      <c r="AB40" t="s">
        <v>1066</v>
      </c>
      <c r="AC40" t="s">
        <v>1066</v>
      </c>
      <c r="AD40" t="s">
        <v>1066</v>
      </c>
      <c r="AE40" t="s">
        <v>1066</v>
      </c>
      <c r="AF40" t="s">
        <v>1066</v>
      </c>
      <c r="AG40" t="s">
        <v>1066</v>
      </c>
      <c r="AH40" t="s">
        <v>1066</v>
      </c>
      <c r="AI40" t="s">
        <v>1066</v>
      </c>
      <c r="AJ40" t="s">
        <v>1066</v>
      </c>
      <c r="AK40" t="s">
        <v>1066</v>
      </c>
      <c r="AL40" t="s">
        <v>1066</v>
      </c>
      <c r="AM40" t="s">
        <v>1066</v>
      </c>
      <c r="AN40" t="s">
        <v>1066</v>
      </c>
      <c r="AO40" t="s">
        <v>1066</v>
      </c>
      <c r="AP40" t="s">
        <v>1066</v>
      </c>
      <c r="AQ40" t="s">
        <v>1066</v>
      </c>
      <c r="AR40" t="s">
        <v>1066</v>
      </c>
      <c r="AS40" t="s">
        <v>1066</v>
      </c>
      <c r="AT40" t="s">
        <v>1066</v>
      </c>
      <c r="AU40" t="s">
        <v>1066</v>
      </c>
      <c r="AV40" t="s">
        <v>1066</v>
      </c>
      <c r="AW40" t="s">
        <v>1066</v>
      </c>
      <c r="AY40">
        <v>0</v>
      </c>
      <c r="AZ40" s="250"/>
      <c r="BA40" s="250"/>
      <c r="BB40" s="250"/>
      <c r="BC40" s="250"/>
      <c r="BD40" s="250"/>
      <c r="BE40" s="269"/>
    </row>
    <row r="41" spans="1:83" ht="14.4" x14ac:dyDescent="0.3">
      <c r="A41">
        <v>510497</v>
      </c>
      <c r="B41" t="s">
        <v>540</v>
      </c>
      <c r="C41" t="s">
        <v>1066</v>
      </c>
      <c r="D41" t="s">
        <v>1066</v>
      </c>
      <c r="E41" t="s">
        <v>1066</v>
      </c>
      <c r="F41" t="s">
        <v>1066</v>
      </c>
      <c r="G41" t="s">
        <v>1066</v>
      </c>
      <c r="H41" t="s">
        <v>1066</v>
      </c>
      <c r="I41" t="s">
        <v>1066</v>
      </c>
      <c r="J41" t="s">
        <v>1066</v>
      </c>
      <c r="K41" t="s">
        <v>1066</v>
      </c>
      <c r="L41" t="s">
        <v>1066</v>
      </c>
      <c r="M41" t="s">
        <v>1066</v>
      </c>
      <c r="N41" t="s">
        <v>1066</v>
      </c>
      <c r="O41" t="s">
        <v>1066</v>
      </c>
      <c r="P41" t="s">
        <v>1066</v>
      </c>
      <c r="Q41" t="s">
        <v>1066</v>
      </c>
      <c r="R41" t="s">
        <v>1066</v>
      </c>
      <c r="S41" t="s">
        <v>1066</v>
      </c>
      <c r="T41" t="s">
        <v>1066</v>
      </c>
      <c r="U41" t="s">
        <v>1066</v>
      </c>
      <c r="V41" t="s">
        <v>1066</v>
      </c>
      <c r="W41" t="s">
        <v>1066</v>
      </c>
      <c r="X41" t="s">
        <v>1066</v>
      </c>
      <c r="Y41" t="s">
        <v>1066</v>
      </c>
      <c r="Z41" t="s">
        <v>1066</v>
      </c>
      <c r="AA41" t="s">
        <v>1066</v>
      </c>
      <c r="AB41" t="s">
        <v>1066</v>
      </c>
      <c r="AC41" t="s">
        <v>1066</v>
      </c>
      <c r="AD41" t="s">
        <v>1066</v>
      </c>
      <c r="AE41" t="s">
        <v>1066</v>
      </c>
      <c r="AF41" t="s">
        <v>1066</v>
      </c>
      <c r="AG41" t="s">
        <v>1066</v>
      </c>
      <c r="AH41" t="s">
        <v>1066</v>
      </c>
      <c r="AI41" t="s">
        <v>1066</v>
      </c>
      <c r="AJ41" t="s">
        <v>1066</v>
      </c>
      <c r="AK41" t="s">
        <v>1066</v>
      </c>
      <c r="AL41" t="s">
        <v>1066</v>
      </c>
      <c r="AM41" t="s">
        <v>1066</v>
      </c>
      <c r="AN41" t="s">
        <v>1066</v>
      </c>
      <c r="AO41" t="s">
        <v>1066</v>
      </c>
      <c r="AP41" t="s">
        <v>1066</v>
      </c>
      <c r="AQ41" t="s">
        <v>1066</v>
      </c>
      <c r="AR41" t="s">
        <v>1066</v>
      </c>
      <c r="AS41" t="s">
        <v>1066</v>
      </c>
      <c r="AT41" t="s">
        <v>1066</v>
      </c>
      <c r="AU41" t="s">
        <v>1066</v>
      </c>
      <c r="AV41" t="s">
        <v>1066</v>
      </c>
      <c r="AW41" t="s">
        <v>1066</v>
      </c>
      <c r="AY41">
        <v>0</v>
      </c>
      <c r="AZ41" s="269"/>
      <c r="BA41" s="269"/>
      <c r="BB41" s="269"/>
      <c r="BC41" s="269"/>
      <c r="BD41" s="269"/>
      <c r="BE41" s="269"/>
    </row>
    <row r="42" spans="1:83" ht="14.4" x14ac:dyDescent="0.3">
      <c r="A42">
        <v>510642</v>
      </c>
      <c r="B42" t="s">
        <v>540</v>
      </c>
      <c r="C42" t="s">
        <v>1066</v>
      </c>
      <c r="D42" t="s">
        <v>1066</v>
      </c>
      <c r="E42" t="s">
        <v>1066</v>
      </c>
      <c r="F42" t="s">
        <v>1066</v>
      </c>
      <c r="G42" t="s">
        <v>1066</v>
      </c>
      <c r="H42" t="s">
        <v>1066</v>
      </c>
      <c r="I42" t="s">
        <v>1066</v>
      </c>
      <c r="J42" t="s">
        <v>1066</v>
      </c>
      <c r="K42" t="s">
        <v>1066</v>
      </c>
      <c r="L42" t="s">
        <v>1066</v>
      </c>
      <c r="M42" t="s">
        <v>1066</v>
      </c>
      <c r="N42" t="s">
        <v>1066</v>
      </c>
      <c r="O42" t="s">
        <v>1066</v>
      </c>
      <c r="P42" t="s">
        <v>1066</v>
      </c>
      <c r="Q42" t="s">
        <v>1066</v>
      </c>
      <c r="R42" t="s">
        <v>1066</v>
      </c>
      <c r="S42" t="s">
        <v>1066</v>
      </c>
      <c r="T42" t="s">
        <v>1066</v>
      </c>
      <c r="U42" t="s">
        <v>1066</v>
      </c>
      <c r="V42" t="s">
        <v>1066</v>
      </c>
      <c r="W42" t="s">
        <v>1066</v>
      </c>
      <c r="X42" t="s">
        <v>1066</v>
      </c>
      <c r="Y42" t="s">
        <v>1066</v>
      </c>
      <c r="Z42" t="s">
        <v>1066</v>
      </c>
      <c r="AA42" t="s">
        <v>1066</v>
      </c>
      <c r="AB42" t="s">
        <v>1066</v>
      </c>
      <c r="AC42" t="s">
        <v>1066</v>
      </c>
      <c r="AD42" t="s">
        <v>1066</v>
      </c>
      <c r="AE42" t="s">
        <v>1066</v>
      </c>
      <c r="AF42" t="s">
        <v>1066</v>
      </c>
      <c r="AG42" t="s">
        <v>1066</v>
      </c>
      <c r="AH42" t="s">
        <v>1066</v>
      </c>
      <c r="AI42" t="s">
        <v>1066</v>
      </c>
      <c r="AJ42" t="s">
        <v>1066</v>
      </c>
      <c r="AK42" t="s">
        <v>1066</v>
      </c>
      <c r="AL42" t="s">
        <v>1066</v>
      </c>
      <c r="AM42" t="s">
        <v>1066</v>
      </c>
      <c r="AN42" t="s">
        <v>1066</v>
      </c>
      <c r="AO42" t="s">
        <v>1066</v>
      </c>
      <c r="AP42" t="s">
        <v>1066</v>
      </c>
      <c r="AQ42" t="s">
        <v>1066</v>
      </c>
      <c r="AR42" t="s">
        <v>1066</v>
      </c>
      <c r="AS42" t="s">
        <v>1066</v>
      </c>
      <c r="AT42" t="s">
        <v>1066</v>
      </c>
      <c r="AU42" t="s">
        <v>1066</v>
      </c>
      <c r="AV42" t="s">
        <v>1066</v>
      </c>
      <c r="AW42" t="s">
        <v>1066</v>
      </c>
      <c r="AY42">
        <v>0</v>
      </c>
      <c r="AZ42" s="269"/>
      <c r="BA42" s="269"/>
      <c r="BB42" s="269"/>
      <c r="BC42" s="269"/>
      <c r="BD42" s="269"/>
      <c r="BE42" s="26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8"/>
      <c r="BW42" s="249"/>
      <c r="BX42" s="249"/>
      <c r="BY42" s="249"/>
      <c r="BZ42" s="249"/>
      <c r="CA42" s="242"/>
      <c r="CB42" s="242"/>
      <c r="CC42" s="242"/>
      <c r="CD42" s="242"/>
      <c r="CE42" s="249"/>
    </row>
    <row r="43" spans="1:83" ht="21.6" x14ac:dyDescent="0.3">
      <c r="A43" s="282">
        <v>510715</v>
      </c>
      <c r="B43" s="284" t="s">
        <v>540</v>
      </c>
      <c r="C43" t="s">
        <v>1066</v>
      </c>
      <c r="D43" t="s">
        <v>1066</v>
      </c>
      <c r="E43" t="s">
        <v>1066</v>
      </c>
      <c r="F43" t="s">
        <v>1066</v>
      </c>
      <c r="G43" t="s">
        <v>1066</v>
      </c>
      <c r="H43" t="s">
        <v>1066</v>
      </c>
      <c r="I43" t="s">
        <v>1066</v>
      </c>
      <c r="J43" t="s">
        <v>1066</v>
      </c>
      <c r="K43" t="s">
        <v>1066</v>
      </c>
      <c r="L43" t="s">
        <v>1066</v>
      </c>
      <c r="M43" t="s">
        <v>1066</v>
      </c>
      <c r="N43" t="s">
        <v>1066</v>
      </c>
      <c r="O43" t="s">
        <v>1066</v>
      </c>
      <c r="P43" t="s">
        <v>1066</v>
      </c>
      <c r="Q43" t="s">
        <v>1066</v>
      </c>
      <c r="R43" t="s">
        <v>1066</v>
      </c>
      <c r="S43" t="s">
        <v>1066</v>
      </c>
      <c r="T43" t="s">
        <v>1066</v>
      </c>
      <c r="U43" t="s">
        <v>1066</v>
      </c>
      <c r="V43" t="s">
        <v>1066</v>
      </c>
      <c r="W43" t="s">
        <v>1066</v>
      </c>
      <c r="X43" t="s">
        <v>1066</v>
      </c>
      <c r="Y43" t="s">
        <v>1066</v>
      </c>
      <c r="Z43" t="s">
        <v>1066</v>
      </c>
      <c r="AA43" t="s">
        <v>1066</v>
      </c>
      <c r="AB43" t="s">
        <v>1066</v>
      </c>
      <c r="AC43" t="s">
        <v>1066</v>
      </c>
      <c r="AD43" t="s">
        <v>1066</v>
      </c>
      <c r="AE43" t="s">
        <v>1066</v>
      </c>
      <c r="AF43" t="s">
        <v>1066</v>
      </c>
      <c r="AG43" t="s">
        <v>1066</v>
      </c>
      <c r="AH43" t="s">
        <v>1066</v>
      </c>
      <c r="AI43" t="s">
        <v>1066</v>
      </c>
      <c r="AJ43" t="s">
        <v>1066</v>
      </c>
      <c r="AK43" t="s">
        <v>1066</v>
      </c>
      <c r="AL43" t="s">
        <v>1066</v>
      </c>
      <c r="AM43" t="s">
        <v>1066</v>
      </c>
      <c r="AN43" t="s">
        <v>1066</v>
      </c>
      <c r="AO43" t="s">
        <v>1066</v>
      </c>
      <c r="AP43" t="s">
        <v>1066</v>
      </c>
      <c r="AQ43" t="s">
        <v>1066</v>
      </c>
      <c r="AR43" t="s">
        <v>1066</v>
      </c>
      <c r="AS43" t="s">
        <v>1066</v>
      </c>
      <c r="AT43" t="s">
        <v>1066</v>
      </c>
      <c r="AU43" t="s">
        <v>1066</v>
      </c>
      <c r="AV43" t="s">
        <v>1066</v>
      </c>
      <c r="AW43" t="s">
        <v>1066</v>
      </c>
      <c r="AY43">
        <v>0</v>
      </c>
      <c r="AZ43" s="269"/>
      <c r="BA43" s="269"/>
      <c r="BB43" s="269"/>
      <c r="BC43" s="269"/>
      <c r="BD43" s="269"/>
      <c r="BE43" s="26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8"/>
      <c r="BW43" s="249"/>
      <c r="BX43" s="249"/>
      <c r="BY43" s="249"/>
      <c r="BZ43" s="249"/>
      <c r="CA43" s="242"/>
      <c r="CB43" s="242"/>
      <c r="CC43" s="242"/>
      <c r="CD43" s="242"/>
      <c r="CE43" s="249"/>
    </row>
    <row r="44" spans="1:83" ht="14.4" x14ac:dyDescent="0.3">
      <c r="A44">
        <v>510786</v>
      </c>
      <c r="B44" t="s">
        <v>541</v>
      </c>
      <c r="C44" t="s">
        <v>1066</v>
      </c>
      <c r="D44" t="s">
        <v>1066</v>
      </c>
      <c r="E44" t="s">
        <v>1066</v>
      </c>
      <c r="F44" t="s">
        <v>1066</v>
      </c>
      <c r="G44" t="s">
        <v>1066</v>
      </c>
      <c r="H44" t="s">
        <v>1066</v>
      </c>
      <c r="I44" t="s">
        <v>1066</v>
      </c>
      <c r="J44" t="s">
        <v>1066</v>
      </c>
      <c r="K44" t="s">
        <v>1066</v>
      </c>
      <c r="L44" t="s">
        <v>1066</v>
      </c>
      <c r="M44" t="s">
        <v>1066</v>
      </c>
      <c r="N44" t="s">
        <v>1066</v>
      </c>
      <c r="O44" t="s">
        <v>1066</v>
      </c>
      <c r="P44" t="s">
        <v>1066</v>
      </c>
      <c r="Q44" t="s">
        <v>1066</v>
      </c>
      <c r="R44" t="s">
        <v>1066</v>
      </c>
      <c r="S44" t="s">
        <v>1066</v>
      </c>
      <c r="T44" t="s">
        <v>1066</v>
      </c>
      <c r="U44" t="s">
        <v>1066</v>
      </c>
      <c r="V44" t="s">
        <v>1066</v>
      </c>
      <c r="W44" t="s">
        <v>1066</v>
      </c>
      <c r="X44" t="s">
        <v>1066</v>
      </c>
      <c r="Y44" t="s">
        <v>1066</v>
      </c>
      <c r="Z44" t="s">
        <v>1066</v>
      </c>
      <c r="AA44" t="s">
        <v>1066</v>
      </c>
      <c r="AB44" t="s">
        <v>1066</v>
      </c>
      <c r="AC44" t="s">
        <v>1066</v>
      </c>
      <c r="AD44" t="s">
        <v>1066</v>
      </c>
      <c r="AE44" t="s">
        <v>1066</v>
      </c>
      <c r="AF44" t="s">
        <v>1066</v>
      </c>
      <c r="AG44" t="s">
        <v>1066</v>
      </c>
      <c r="AH44" t="s">
        <v>1066</v>
      </c>
      <c r="AI44" t="s">
        <v>1066</v>
      </c>
      <c r="AJ44" t="s">
        <v>1066</v>
      </c>
      <c r="AK44" t="s">
        <v>1066</v>
      </c>
      <c r="AL44" t="s">
        <v>1066</v>
      </c>
      <c r="AM44" t="s">
        <v>1066</v>
      </c>
      <c r="AN44" t="s">
        <v>1066</v>
      </c>
      <c r="AO44" t="s">
        <v>1066</v>
      </c>
      <c r="AP44" t="s">
        <v>1066</v>
      </c>
      <c r="AQ44" t="s">
        <v>1066</v>
      </c>
      <c r="AR44" t="s">
        <v>1066</v>
      </c>
      <c r="AW44"/>
      <c r="AY44" t="s">
        <v>2422</v>
      </c>
      <c r="AZ44" s="269"/>
      <c r="BA44" s="269"/>
      <c r="BB44" s="269"/>
      <c r="BC44" s="269"/>
      <c r="BD44" s="269"/>
      <c r="BE44" s="269"/>
    </row>
    <row r="45" spans="1:83" ht="21.6" x14ac:dyDescent="0.3">
      <c r="A45" s="282">
        <v>510805</v>
      </c>
      <c r="B45" s="284" t="s">
        <v>540</v>
      </c>
      <c r="C45" t="s">
        <v>1066</v>
      </c>
      <c r="D45" t="s">
        <v>1066</v>
      </c>
      <c r="E45" t="s">
        <v>1066</v>
      </c>
      <c r="F45" t="s">
        <v>1066</v>
      </c>
      <c r="G45" t="s">
        <v>1066</v>
      </c>
      <c r="H45" t="s">
        <v>1066</v>
      </c>
      <c r="I45" t="s">
        <v>1066</v>
      </c>
      <c r="J45" t="s">
        <v>1066</v>
      </c>
      <c r="K45" t="s">
        <v>1066</v>
      </c>
      <c r="L45" t="s">
        <v>1066</v>
      </c>
      <c r="M45" t="s">
        <v>1066</v>
      </c>
      <c r="N45" t="s">
        <v>1066</v>
      </c>
      <c r="O45" t="s">
        <v>1066</v>
      </c>
      <c r="P45" t="s">
        <v>1066</v>
      </c>
      <c r="Q45" t="s">
        <v>1066</v>
      </c>
      <c r="R45" t="s">
        <v>1066</v>
      </c>
      <c r="S45" t="s">
        <v>1066</v>
      </c>
      <c r="T45" t="s">
        <v>1066</v>
      </c>
      <c r="U45" t="s">
        <v>1066</v>
      </c>
      <c r="V45" t="s">
        <v>1066</v>
      </c>
      <c r="W45" t="s">
        <v>1066</v>
      </c>
      <c r="X45" t="s">
        <v>1066</v>
      </c>
      <c r="Y45" t="s">
        <v>1066</v>
      </c>
      <c r="Z45" t="s">
        <v>1066</v>
      </c>
      <c r="AA45" t="s">
        <v>1066</v>
      </c>
      <c r="AB45" t="s">
        <v>1066</v>
      </c>
      <c r="AC45" t="s">
        <v>1066</v>
      </c>
      <c r="AD45" t="s">
        <v>1066</v>
      </c>
      <c r="AE45" t="s">
        <v>1066</v>
      </c>
      <c r="AF45" t="s">
        <v>1066</v>
      </c>
      <c r="AG45" t="s">
        <v>1066</v>
      </c>
      <c r="AH45" t="s">
        <v>1066</v>
      </c>
      <c r="AI45" t="s">
        <v>1066</v>
      </c>
      <c r="AJ45" t="s">
        <v>1066</v>
      </c>
      <c r="AK45" t="s">
        <v>1066</v>
      </c>
      <c r="AL45" t="s">
        <v>1066</v>
      </c>
      <c r="AM45" t="s">
        <v>1066</v>
      </c>
      <c r="AN45" t="s">
        <v>1066</v>
      </c>
      <c r="AO45" t="s">
        <v>1066</v>
      </c>
      <c r="AP45" t="s">
        <v>1066</v>
      </c>
      <c r="AQ45" t="s">
        <v>1066</v>
      </c>
      <c r="AR45" t="s">
        <v>1066</v>
      </c>
      <c r="AS45" t="s">
        <v>1066</v>
      </c>
      <c r="AT45" t="s">
        <v>1066</v>
      </c>
      <c r="AU45" t="s">
        <v>1066</v>
      </c>
      <c r="AV45" t="s">
        <v>1066</v>
      </c>
      <c r="AW45" t="s">
        <v>1066</v>
      </c>
      <c r="AY45">
        <v>0</v>
      </c>
      <c r="AZ45" s="269"/>
      <c r="BA45" s="269"/>
      <c r="BB45" s="269"/>
      <c r="BC45" s="269"/>
      <c r="BD45" s="269"/>
      <c r="BE45" s="26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8"/>
      <c r="BW45" s="249"/>
      <c r="BX45" s="249"/>
      <c r="BY45" s="249"/>
      <c r="BZ45" s="249"/>
      <c r="CA45" s="242"/>
      <c r="CB45" s="242"/>
      <c r="CC45" s="242"/>
      <c r="CD45" s="242"/>
      <c r="CE45" s="249"/>
    </row>
    <row r="46" spans="1:83" ht="14.4" x14ac:dyDescent="0.3">
      <c r="A46">
        <v>511215</v>
      </c>
      <c r="B46" t="s">
        <v>541</v>
      </c>
      <c r="C46" t="s">
        <v>1066</v>
      </c>
      <c r="D46" t="s">
        <v>1066</v>
      </c>
      <c r="E46" t="s">
        <v>1066</v>
      </c>
      <c r="F46" t="s">
        <v>1066</v>
      </c>
      <c r="G46" t="s">
        <v>1066</v>
      </c>
      <c r="H46" t="s">
        <v>1066</v>
      </c>
      <c r="I46" t="s">
        <v>1066</v>
      </c>
      <c r="J46" t="s">
        <v>1066</v>
      </c>
      <c r="K46" t="s">
        <v>1066</v>
      </c>
      <c r="L46" t="s">
        <v>1066</v>
      </c>
      <c r="M46" t="s">
        <v>1066</v>
      </c>
      <c r="N46" t="s">
        <v>1066</v>
      </c>
      <c r="O46" t="s">
        <v>1066</v>
      </c>
      <c r="P46" t="s">
        <v>1066</v>
      </c>
      <c r="Q46" t="s">
        <v>1066</v>
      </c>
      <c r="R46" t="s">
        <v>1066</v>
      </c>
      <c r="S46" t="s">
        <v>1066</v>
      </c>
      <c r="T46" t="s">
        <v>1066</v>
      </c>
      <c r="U46" t="s">
        <v>1066</v>
      </c>
      <c r="V46" t="s">
        <v>1066</v>
      </c>
      <c r="W46" t="s">
        <v>1066</v>
      </c>
      <c r="X46" t="s">
        <v>1066</v>
      </c>
      <c r="Y46" t="s">
        <v>1066</v>
      </c>
      <c r="Z46" t="s">
        <v>1066</v>
      </c>
      <c r="AA46" t="s">
        <v>1066</v>
      </c>
      <c r="AB46" t="s">
        <v>1066</v>
      </c>
      <c r="AC46" t="s">
        <v>1066</v>
      </c>
      <c r="AD46" t="s">
        <v>1066</v>
      </c>
      <c r="AE46" t="s">
        <v>1066</v>
      </c>
      <c r="AF46" t="s">
        <v>1066</v>
      </c>
      <c r="AG46" t="s">
        <v>1066</v>
      </c>
      <c r="AH46" t="s">
        <v>1066</v>
      </c>
      <c r="AI46" t="s">
        <v>1066</v>
      </c>
      <c r="AJ46" t="s">
        <v>1066</v>
      </c>
      <c r="AK46" t="s">
        <v>1066</v>
      </c>
      <c r="AL46" t="s">
        <v>1066</v>
      </c>
      <c r="AM46" t="s">
        <v>1066</v>
      </c>
      <c r="AN46" t="s">
        <v>1066</v>
      </c>
      <c r="AO46" t="s">
        <v>1066</v>
      </c>
      <c r="AP46" t="s">
        <v>1066</v>
      </c>
      <c r="AQ46" t="s">
        <v>1066</v>
      </c>
      <c r="AR46" t="s">
        <v>1066</v>
      </c>
      <c r="AW46"/>
      <c r="AY46" t="s">
        <v>2422</v>
      </c>
      <c r="AZ46" s="269"/>
      <c r="BA46" s="269"/>
      <c r="BB46" s="269"/>
      <c r="BC46" s="269"/>
      <c r="BD46" s="269"/>
      <c r="BE46" s="26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8"/>
      <c r="BW46" s="249"/>
      <c r="BX46" s="249"/>
      <c r="BY46" s="249"/>
      <c r="BZ46" s="249"/>
      <c r="CA46" s="242"/>
      <c r="CB46" s="242"/>
      <c r="CC46" s="242"/>
      <c r="CD46" s="242"/>
      <c r="CE46" s="249"/>
    </row>
    <row r="47" spans="1:83" ht="14.4" x14ac:dyDescent="0.3">
      <c r="A47">
        <v>511320</v>
      </c>
      <c r="B47" t="s">
        <v>540</v>
      </c>
      <c r="C47" t="s">
        <v>1066</v>
      </c>
      <c r="D47" t="s">
        <v>1066</v>
      </c>
      <c r="E47" t="s">
        <v>1066</v>
      </c>
      <c r="F47" t="s">
        <v>1066</v>
      </c>
      <c r="G47" t="s">
        <v>1066</v>
      </c>
      <c r="H47" t="s">
        <v>1066</v>
      </c>
      <c r="I47" t="s">
        <v>1066</v>
      </c>
      <c r="J47" t="s">
        <v>1066</v>
      </c>
      <c r="K47" t="s">
        <v>1066</v>
      </c>
      <c r="L47" t="s">
        <v>1066</v>
      </c>
      <c r="M47" t="s">
        <v>1066</v>
      </c>
      <c r="N47" t="s">
        <v>1066</v>
      </c>
      <c r="O47" t="s">
        <v>1066</v>
      </c>
      <c r="P47" t="s">
        <v>1066</v>
      </c>
      <c r="Q47" t="s">
        <v>1066</v>
      </c>
      <c r="R47" t="s">
        <v>1066</v>
      </c>
      <c r="S47" t="s">
        <v>1066</v>
      </c>
      <c r="T47" t="s">
        <v>1066</v>
      </c>
      <c r="U47" t="s">
        <v>1066</v>
      </c>
      <c r="V47" t="s">
        <v>1066</v>
      </c>
      <c r="W47" t="s">
        <v>1066</v>
      </c>
      <c r="X47" t="s">
        <v>1066</v>
      </c>
      <c r="Y47" t="s">
        <v>1066</v>
      </c>
      <c r="Z47" t="s">
        <v>1066</v>
      </c>
      <c r="AA47" t="s">
        <v>1066</v>
      </c>
      <c r="AB47" t="s">
        <v>1066</v>
      </c>
      <c r="AC47" t="s">
        <v>1066</v>
      </c>
      <c r="AD47" t="s">
        <v>1066</v>
      </c>
      <c r="AE47" t="s">
        <v>1066</v>
      </c>
      <c r="AF47" t="s">
        <v>1066</v>
      </c>
      <c r="AG47" t="s">
        <v>1066</v>
      </c>
      <c r="AH47" t="s">
        <v>1066</v>
      </c>
      <c r="AI47" t="s">
        <v>1066</v>
      </c>
      <c r="AJ47" t="s">
        <v>1066</v>
      </c>
      <c r="AK47" t="s">
        <v>1066</v>
      </c>
      <c r="AL47" t="s">
        <v>1066</v>
      </c>
      <c r="AM47" t="s">
        <v>1066</v>
      </c>
      <c r="AN47" t="s">
        <v>1066</v>
      </c>
      <c r="AO47" t="s">
        <v>1066</v>
      </c>
      <c r="AP47" t="s">
        <v>1066</v>
      </c>
      <c r="AQ47" t="s">
        <v>1066</v>
      </c>
      <c r="AR47" t="s">
        <v>1066</v>
      </c>
      <c r="AS47" t="s">
        <v>1066</v>
      </c>
      <c r="AT47" t="s">
        <v>1066</v>
      </c>
      <c r="AU47" t="s">
        <v>1066</v>
      </c>
      <c r="AV47" t="s">
        <v>1066</v>
      </c>
      <c r="AW47" t="s">
        <v>1066</v>
      </c>
      <c r="AY47">
        <v>0</v>
      </c>
      <c r="AZ47" s="269"/>
      <c r="BA47" s="269"/>
      <c r="BB47" s="269"/>
      <c r="BC47" s="269"/>
      <c r="BD47" s="269"/>
      <c r="BE47" s="269"/>
    </row>
    <row r="48" spans="1:83" ht="14.4" x14ac:dyDescent="0.3">
      <c r="A48">
        <v>511407</v>
      </c>
      <c r="B48" t="s">
        <v>540</v>
      </c>
      <c r="C48" t="s">
        <v>1067</v>
      </c>
      <c r="D48" t="s">
        <v>1067</v>
      </c>
      <c r="E48" t="s">
        <v>1067</v>
      </c>
      <c r="F48" t="s">
        <v>1067</v>
      </c>
      <c r="G48" t="s">
        <v>1067</v>
      </c>
      <c r="H48" t="s">
        <v>1067</v>
      </c>
      <c r="I48" t="s">
        <v>1067</v>
      </c>
      <c r="J48" t="s">
        <v>1067</v>
      </c>
      <c r="K48" t="s">
        <v>1067</v>
      </c>
      <c r="L48" t="s">
        <v>1067</v>
      </c>
      <c r="M48" t="s">
        <v>1067</v>
      </c>
      <c r="N48" t="s">
        <v>1067</v>
      </c>
      <c r="O48" t="s">
        <v>1067</v>
      </c>
      <c r="P48" t="s">
        <v>1067</v>
      </c>
      <c r="Q48" t="s">
        <v>1067</v>
      </c>
      <c r="R48" t="s">
        <v>1067</v>
      </c>
      <c r="S48" t="s">
        <v>1067</v>
      </c>
      <c r="T48" t="s">
        <v>1067</v>
      </c>
      <c r="U48" t="s">
        <v>1067</v>
      </c>
      <c r="V48" t="s">
        <v>1067</v>
      </c>
      <c r="W48" t="s">
        <v>1067</v>
      </c>
      <c r="X48" t="s">
        <v>1067</v>
      </c>
      <c r="Y48" t="s">
        <v>1067</v>
      </c>
      <c r="Z48" t="s">
        <v>1067</v>
      </c>
      <c r="AA48" t="s">
        <v>1067</v>
      </c>
      <c r="AB48" t="s">
        <v>1067</v>
      </c>
      <c r="AC48" t="s">
        <v>1067</v>
      </c>
      <c r="AD48" t="s">
        <v>1067</v>
      </c>
      <c r="AE48" t="s">
        <v>1067</v>
      </c>
      <c r="AF48" t="s">
        <v>1067</v>
      </c>
      <c r="AG48" t="s">
        <v>1067</v>
      </c>
      <c r="AH48" t="s">
        <v>1067</v>
      </c>
      <c r="AI48" t="s">
        <v>1067</v>
      </c>
      <c r="AJ48" t="s">
        <v>1067</v>
      </c>
      <c r="AK48" t="s">
        <v>1067</v>
      </c>
      <c r="AL48" t="s">
        <v>1067</v>
      </c>
      <c r="AM48" t="s">
        <v>1067</v>
      </c>
      <c r="AN48" t="s">
        <v>1067</v>
      </c>
      <c r="AO48" t="s">
        <v>1067</v>
      </c>
      <c r="AP48" t="s">
        <v>1067</v>
      </c>
      <c r="AQ48" t="s">
        <v>1067</v>
      </c>
      <c r="AR48" t="s">
        <v>1067</v>
      </c>
      <c r="AS48" t="s">
        <v>1067</v>
      </c>
      <c r="AT48" t="s">
        <v>1067</v>
      </c>
      <c r="AU48" t="s">
        <v>1067</v>
      </c>
      <c r="AV48" t="s">
        <v>1067</v>
      </c>
      <c r="AW48" t="s">
        <v>1067</v>
      </c>
      <c r="AX48" t="s">
        <v>5718</v>
      </c>
      <c r="AY48" t="s">
        <v>5718</v>
      </c>
      <c r="AZ48" s="269"/>
      <c r="BA48" s="269"/>
      <c r="BB48" s="269"/>
      <c r="BC48" s="269"/>
      <c r="BD48" s="269"/>
      <c r="BE48" s="269"/>
    </row>
    <row r="49" spans="1:83" ht="14.4" x14ac:dyDescent="0.3">
      <c r="A49" s="285">
        <v>511418</v>
      </c>
      <c r="B49" s="285" t="s">
        <v>540</v>
      </c>
      <c r="C49" t="s">
        <v>1067</v>
      </c>
      <c r="D49" t="s">
        <v>1067</v>
      </c>
      <c r="E49" t="s">
        <v>1067</v>
      </c>
      <c r="F49" t="s">
        <v>1067</v>
      </c>
      <c r="G49" t="s">
        <v>1067</v>
      </c>
      <c r="H49" t="s">
        <v>1067</v>
      </c>
      <c r="I49" t="s">
        <v>1067</v>
      </c>
      <c r="J49" t="s">
        <v>1067</v>
      </c>
      <c r="K49" t="s">
        <v>1067</v>
      </c>
      <c r="L49" t="s">
        <v>1067</v>
      </c>
      <c r="M49" t="s">
        <v>1067</v>
      </c>
      <c r="N49" t="s">
        <v>1067</v>
      </c>
      <c r="O49" t="s">
        <v>1067</v>
      </c>
      <c r="P49" t="s">
        <v>1067</v>
      </c>
      <c r="Q49" t="s">
        <v>1067</v>
      </c>
      <c r="R49" t="s">
        <v>1067</v>
      </c>
      <c r="S49" t="s">
        <v>1067</v>
      </c>
      <c r="T49" t="s">
        <v>1067</v>
      </c>
      <c r="U49" t="s">
        <v>1067</v>
      </c>
      <c r="V49" t="s">
        <v>1067</v>
      </c>
      <c r="W49" t="s">
        <v>1067</v>
      </c>
      <c r="X49" t="s">
        <v>1067</v>
      </c>
      <c r="Y49" t="s">
        <v>1067</v>
      </c>
      <c r="Z49" t="s">
        <v>1067</v>
      </c>
      <c r="AA49" t="s">
        <v>1067</v>
      </c>
      <c r="AB49" t="s">
        <v>1067</v>
      </c>
      <c r="AC49" t="s">
        <v>1067</v>
      </c>
      <c r="AD49" t="s">
        <v>1067</v>
      </c>
      <c r="AE49" t="s">
        <v>1067</v>
      </c>
      <c r="AF49" t="s">
        <v>1067</v>
      </c>
      <c r="AG49" t="s">
        <v>1067</v>
      </c>
      <c r="AH49" t="s">
        <v>1067</v>
      </c>
      <c r="AI49" t="s">
        <v>1067</v>
      </c>
      <c r="AJ49" t="s">
        <v>1067</v>
      </c>
      <c r="AK49" t="s">
        <v>1067</v>
      </c>
      <c r="AL49" t="s">
        <v>1067</v>
      </c>
      <c r="AM49" t="s">
        <v>1067</v>
      </c>
      <c r="AN49" t="s">
        <v>1067</v>
      </c>
      <c r="AO49" t="s">
        <v>1067</v>
      </c>
      <c r="AP49" t="s">
        <v>1067</v>
      </c>
      <c r="AQ49" t="s">
        <v>1067</v>
      </c>
      <c r="AR49" t="s">
        <v>1067</v>
      </c>
      <c r="AS49" t="s">
        <v>1067</v>
      </c>
      <c r="AT49" t="s">
        <v>1067</v>
      </c>
      <c r="AU49" t="s">
        <v>1067</v>
      </c>
      <c r="AV49" t="s">
        <v>1067</v>
      </c>
      <c r="AW49" t="s">
        <v>1067</v>
      </c>
      <c r="AY49" t="s">
        <v>5718</v>
      </c>
      <c r="AZ49" s="269"/>
      <c r="BA49" s="269"/>
      <c r="BB49" s="269"/>
      <c r="BC49" s="269"/>
      <c r="BD49" s="269"/>
      <c r="BE49" s="26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8"/>
      <c r="BW49" s="249"/>
      <c r="BX49" s="249"/>
      <c r="BY49" s="249"/>
      <c r="BZ49" s="249"/>
      <c r="CA49" s="242"/>
      <c r="CB49" s="242"/>
      <c r="CC49" s="242"/>
      <c r="CD49" s="242"/>
      <c r="CE49" s="249"/>
    </row>
    <row r="50" spans="1:83" ht="14.4" x14ac:dyDescent="0.3">
      <c r="A50">
        <v>511569</v>
      </c>
      <c r="B50" t="s">
        <v>540</v>
      </c>
      <c r="C50" t="s">
        <v>1067</v>
      </c>
      <c r="D50" t="s">
        <v>1067</v>
      </c>
      <c r="E50" t="s">
        <v>1067</v>
      </c>
      <c r="F50" t="s">
        <v>1067</v>
      </c>
      <c r="G50" t="s">
        <v>1067</v>
      </c>
      <c r="H50" t="s">
        <v>1067</v>
      </c>
      <c r="I50" t="s">
        <v>1067</v>
      </c>
      <c r="J50" t="s">
        <v>1067</v>
      </c>
      <c r="K50" t="s">
        <v>1067</v>
      </c>
      <c r="L50" t="s">
        <v>1067</v>
      </c>
      <c r="M50" t="s">
        <v>1067</v>
      </c>
      <c r="N50" t="s">
        <v>1067</v>
      </c>
      <c r="O50" t="s">
        <v>1067</v>
      </c>
      <c r="P50" t="s">
        <v>1067</v>
      </c>
      <c r="Q50" t="s">
        <v>1067</v>
      </c>
      <c r="R50" t="s">
        <v>1067</v>
      </c>
      <c r="S50" t="s">
        <v>1067</v>
      </c>
      <c r="T50" t="s">
        <v>1067</v>
      </c>
      <c r="U50" t="s">
        <v>1067</v>
      </c>
      <c r="V50" t="s">
        <v>1067</v>
      </c>
      <c r="W50" t="s">
        <v>1067</v>
      </c>
      <c r="X50" t="s">
        <v>1067</v>
      </c>
      <c r="Y50" t="s">
        <v>1067</v>
      </c>
      <c r="Z50" t="s">
        <v>1067</v>
      </c>
      <c r="AA50" t="s">
        <v>1067</v>
      </c>
      <c r="AB50" t="s">
        <v>1067</v>
      </c>
      <c r="AC50" t="s">
        <v>1067</v>
      </c>
      <c r="AD50" t="s">
        <v>1067</v>
      </c>
      <c r="AE50" t="s">
        <v>1067</v>
      </c>
      <c r="AF50" t="s">
        <v>1067</v>
      </c>
      <c r="AG50" t="s">
        <v>1067</v>
      </c>
      <c r="AH50" t="s">
        <v>1067</v>
      </c>
      <c r="AI50" t="s">
        <v>1067</v>
      </c>
      <c r="AJ50" t="s">
        <v>1067</v>
      </c>
      <c r="AK50" t="s">
        <v>1067</v>
      </c>
      <c r="AL50" t="s">
        <v>1067</v>
      </c>
      <c r="AM50" t="s">
        <v>1067</v>
      </c>
      <c r="AN50" t="s">
        <v>1067</v>
      </c>
      <c r="AO50" t="s">
        <v>1067</v>
      </c>
      <c r="AP50" t="s">
        <v>1067</v>
      </c>
      <c r="AQ50" t="s">
        <v>1067</v>
      </c>
      <c r="AR50" t="s">
        <v>1067</v>
      </c>
      <c r="AS50" t="s">
        <v>1067</v>
      </c>
      <c r="AT50" t="s">
        <v>1067</v>
      </c>
      <c r="AU50" t="s">
        <v>1067</v>
      </c>
      <c r="AV50" t="s">
        <v>1067</v>
      </c>
      <c r="AW50" t="s">
        <v>1067</v>
      </c>
      <c r="AX50" t="s">
        <v>5718</v>
      </c>
      <c r="AY50" t="s">
        <v>5718</v>
      </c>
      <c r="AZ50" s="269"/>
      <c r="BA50" s="269"/>
      <c r="BB50" s="269"/>
      <c r="BC50" s="269"/>
      <c r="BD50" s="269"/>
      <c r="BE50" s="269"/>
    </row>
    <row r="51" spans="1:83" ht="14.4" x14ac:dyDescent="0.3">
      <c r="A51">
        <v>511763</v>
      </c>
      <c r="B51" t="s">
        <v>540</v>
      </c>
      <c r="C51" t="s">
        <v>1067</v>
      </c>
      <c r="D51" t="s">
        <v>1067</v>
      </c>
      <c r="E51" t="s">
        <v>1067</v>
      </c>
      <c r="F51" t="s">
        <v>1067</v>
      </c>
      <c r="G51" t="s">
        <v>1067</v>
      </c>
      <c r="H51" t="s">
        <v>1067</v>
      </c>
      <c r="I51" t="s">
        <v>1067</v>
      </c>
      <c r="J51" t="s">
        <v>1067</v>
      </c>
      <c r="K51" t="s">
        <v>1067</v>
      </c>
      <c r="L51" t="s">
        <v>1067</v>
      </c>
      <c r="M51" t="s">
        <v>1067</v>
      </c>
      <c r="N51" t="s">
        <v>1067</v>
      </c>
      <c r="O51" t="s">
        <v>1067</v>
      </c>
      <c r="P51" t="s">
        <v>1067</v>
      </c>
      <c r="Q51" t="s">
        <v>1067</v>
      </c>
      <c r="R51" t="s">
        <v>1067</v>
      </c>
      <c r="S51" t="s">
        <v>1067</v>
      </c>
      <c r="T51" t="s">
        <v>1067</v>
      </c>
      <c r="U51" t="s">
        <v>1067</v>
      </c>
      <c r="V51" t="s">
        <v>1067</v>
      </c>
      <c r="W51" t="s">
        <v>1067</v>
      </c>
      <c r="X51" t="s">
        <v>1067</v>
      </c>
      <c r="Y51" t="s">
        <v>1067</v>
      </c>
      <c r="Z51" t="s">
        <v>1067</v>
      </c>
      <c r="AA51" t="s">
        <v>1067</v>
      </c>
      <c r="AB51" t="s">
        <v>1067</v>
      </c>
      <c r="AC51" t="s">
        <v>1067</v>
      </c>
      <c r="AD51" t="s">
        <v>1067</v>
      </c>
      <c r="AE51" t="s">
        <v>1067</v>
      </c>
      <c r="AF51" t="s">
        <v>1067</v>
      </c>
      <c r="AG51" t="s">
        <v>1067</v>
      </c>
      <c r="AH51" t="s">
        <v>1067</v>
      </c>
      <c r="AI51" t="s">
        <v>1067</v>
      </c>
      <c r="AJ51" t="s">
        <v>1067</v>
      </c>
      <c r="AK51" t="s">
        <v>1067</v>
      </c>
      <c r="AL51" t="s">
        <v>1067</v>
      </c>
      <c r="AM51" t="s">
        <v>1067</v>
      </c>
      <c r="AN51" t="s">
        <v>1067</v>
      </c>
      <c r="AO51" t="s">
        <v>1067</v>
      </c>
      <c r="AP51" t="s">
        <v>1067</v>
      </c>
      <c r="AQ51" t="s">
        <v>1067</v>
      </c>
      <c r="AR51" t="s">
        <v>1067</v>
      </c>
      <c r="AS51" t="s">
        <v>1067</v>
      </c>
      <c r="AT51" t="s">
        <v>1067</v>
      </c>
      <c r="AU51" t="s">
        <v>1067</v>
      </c>
      <c r="AV51" t="s">
        <v>1067</v>
      </c>
      <c r="AW51" t="s">
        <v>1067</v>
      </c>
      <c r="AY51" t="s">
        <v>5718</v>
      </c>
      <c r="AZ51" s="269"/>
      <c r="BA51" s="269"/>
      <c r="BB51" s="269"/>
      <c r="BC51" s="269"/>
      <c r="BD51" s="269"/>
      <c r="BE51" s="269"/>
    </row>
    <row r="52" spans="1:83" ht="14.4" x14ac:dyDescent="0.3">
      <c r="A52">
        <v>511890</v>
      </c>
      <c r="B52" t="s">
        <v>540</v>
      </c>
      <c r="C52" t="s">
        <v>1066</v>
      </c>
      <c r="D52" t="s">
        <v>1066</v>
      </c>
      <c r="E52" t="s">
        <v>1066</v>
      </c>
      <c r="F52" t="s">
        <v>1066</v>
      </c>
      <c r="G52" t="s">
        <v>1066</v>
      </c>
      <c r="H52" t="s">
        <v>1066</v>
      </c>
      <c r="I52" t="s">
        <v>1066</v>
      </c>
      <c r="J52" t="s">
        <v>1066</v>
      </c>
      <c r="K52" t="s">
        <v>1066</v>
      </c>
      <c r="L52" t="s">
        <v>1066</v>
      </c>
      <c r="M52" t="s">
        <v>1066</v>
      </c>
      <c r="N52" t="s">
        <v>1066</v>
      </c>
      <c r="O52" t="s">
        <v>1066</v>
      </c>
      <c r="P52" t="s">
        <v>1066</v>
      </c>
      <c r="Q52" t="s">
        <v>1066</v>
      </c>
      <c r="R52" t="s">
        <v>1066</v>
      </c>
      <c r="S52" t="s">
        <v>1066</v>
      </c>
      <c r="T52" t="s">
        <v>1066</v>
      </c>
      <c r="U52" t="s">
        <v>1066</v>
      </c>
      <c r="V52" t="s">
        <v>1066</v>
      </c>
      <c r="W52" t="s">
        <v>1066</v>
      </c>
      <c r="X52" t="s">
        <v>1066</v>
      </c>
      <c r="Y52" t="s">
        <v>1066</v>
      </c>
      <c r="Z52" t="s">
        <v>1066</v>
      </c>
      <c r="AA52" t="s">
        <v>1066</v>
      </c>
      <c r="AB52" t="s">
        <v>1066</v>
      </c>
      <c r="AC52" t="s">
        <v>1066</v>
      </c>
      <c r="AD52" t="s">
        <v>1066</v>
      </c>
      <c r="AE52" t="s">
        <v>1066</v>
      </c>
      <c r="AF52" t="s">
        <v>1066</v>
      </c>
      <c r="AG52" t="s">
        <v>1066</v>
      </c>
      <c r="AH52" t="s">
        <v>1066</v>
      </c>
      <c r="AI52" t="s">
        <v>1066</v>
      </c>
      <c r="AJ52" t="s">
        <v>1066</v>
      </c>
      <c r="AK52" t="s">
        <v>1066</v>
      </c>
      <c r="AL52" t="s">
        <v>1066</v>
      </c>
      <c r="AM52" t="s">
        <v>1066</v>
      </c>
      <c r="AN52" t="s">
        <v>1066</v>
      </c>
      <c r="AO52" t="s">
        <v>1066</v>
      </c>
      <c r="AP52" t="s">
        <v>1066</v>
      </c>
      <c r="AQ52" t="s">
        <v>1066</v>
      </c>
      <c r="AR52" t="s">
        <v>1066</v>
      </c>
      <c r="AS52" t="s">
        <v>1066</v>
      </c>
      <c r="AT52" t="s">
        <v>1066</v>
      </c>
      <c r="AU52" t="s">
        <v>1066</v>
      </c>
      <c r="AV52" t="s">
        <v>1066</v>
      </c>
      <c r="AW52" t="s">
        <v>1066</v>
      </c>
      <c r="AY52">
        <v>0</v>
      </c>
      <c r="AZ52" s="269"/>
      <c r="BA52" s="269"/>
      <c r="BB52" s="269"/>
      <c r="BC52" s="269"/>
      <c r="BD52" s="269"/>
      <c r="BE52" s="269"/>
    </row>
    <row r="53" spans="1:83" ht="14.4" x14ac:dyDescent="0.3">
      <c r="A53">
        <v>512138</v>
      </c>
      <c r="B53" t="s">
        <v>540</v>
      </c>
      <c r="C53" t="s">
        <v>1066</v>
      </c>
      <c r="D53" t="s">
        <v>1066</v>
      </c>
      <c r="E53" t="s">
        <v>1066</v>
      </c>
      <c r="F53" t="s">
        <v>1066</v>
      </c>
      <c r="G53" t="s">
        <v>1066</v>
      </c>
      <c r="H53" t="s">
        <v>1066</v>
      </c>
      <c r="I53" t="s">
        <v>1066</v>
      </c>
      <c r="J53" t="s">
        <v>1066</v>
      </c>
      <c r="K53" t="s">
        <v>1066</v>
      </c>
      <c r="L53" t="s">
        <v>1066</v>
      </c>
      <c r="M53" t="s">
        <v>1066</v>
      </c>
      <c r="N53" t="s">
        <v>1066</v>
      </c>
      <c r="O53" t="s">
        <v>1066</v>
      </c>
      <c r="P53" t="s">
        <v>1066</v>
      </c>
      <c r="Q53" t="s">
        <v>1066</v>
      </c>
      <c r="R53" t="s">
        <v>1066</v>
      </c>
      <c r="S53" t="s">
        <v>1066</v>
      </c>
      <c r="T53" t="s">
        <v>1066</v>
      </c>
      <c r="U53" t="s">
        <v>1066</v>
      </c>
      <c r="V53" t="s">
        <v>1066</v>
      </c>
      <c r="W53" t="s">
        <v>1066</v>
      </c>
      <c r="X53" t="s">
        <v>1066</v>
      </c>
      <c r="Y53" t="s">
        <v>1066</v>
      </c>
      <c r="Z53" t="s">
        <v>1066</v>
      </c>
      <c r="AA53" t="s">
        <v>1066</v>
      </c>
      <c r="AB53" t="s">
        <v>1066</v>
      </c>
      <c r="AC53" t="s">
        <v>1066</v>
      </c>
      <c r="AD53" t="s">
        <v>1066</v>
      </c>
      <c r="AE53" t="s">
        <v>1066</v>
      </c>
      <c r="AF53" t="s">
        <v>1066</v>
      </c>
      <c r="AG53" t="s">
        <v>1066</v>
      </c>
      <c r="AH53" t="s">
        <v>1066</v>
      </c>
      <c r="AI53" t="s">
        <v>1066</v>
      </c>
      <c r="AJ53" t="s">
        <v>1066</v>
      </c>
      <c r="AK53" t="s">
        <v>1066</v>
      </c>
      <c r="AL53" t="s">
        <v>1066</v>
      </c>
      <c r="AM53" t="s">
        <v>1066</v>
      </c>
      <c r="AN53" t="s">
        <v>1066</v>
      </c>
      <c r="AO53" t="s">
        <v>1066</v>
      </c>
      <c r="AP53" t="s">
        <v>1066</v>
      </c>
      <c r="AQ53" t="s">
        <v>1066</v>
      </c>
      <c r="AR53" t="s">
        <v>1066</v>
      </c>
      <c r="AS53" t="s">
        <v>1066</v>
      </c>
      <c r="AT53" t="s">
        <v>1066</v>
      </c>
      <c r="AU53" t="s">
        <v>1066</v>
      </c>
      <c r="AV53" t="s">
        <v>1066</v>
      </c>
      <c r="AW53" t="s">
        <v>1066</v>
      </c>
      <c r="AY53">
        <v>0</v>
      </c>
      <c r="AZ53" s="269"/>
      <c r="BA53" s="269"/>
      <c r="BB53" s="269"/>
      <c r="BC53" s="269"/>
      <c r="BD53" s="269"/>
      <c r="BE53" s="269"/>
    </row>
    <row r="54" spans="1:83" ht="14.4" x14ac:dyDescent="0.3">
      <c r="A54">
        <v>512224</v>
      </c>
      <c r="B54" t="s">
        <v>540</v>
      </c>
      <c r="C54" t="s">
        <v>1067</v>
      </c>
      <c r="D54" t="s">
        <v>1067</v>
      </c>
      <c r="E54" t="s">
        <v>1067</v>
      </c>
      <c r="F54" t="s">
        <v>1067</v>
      </c>
      <c r="G54" t="s">
        <v>1067</v>
      </c>
      <c r="H54" t="s">
        <v>1067</v>
      </c>
      <c r="I54" t="s">
        <v>1067</v>
      </c>
      <c r="J54" t="s">
        <v>1067</v>
      </c>
      <c r="K54" t="s">
        <v>1067</v>
      </c>
      <c r="L54" t="s">
        <v>1067</v>
      </c>
      <c r="M54" t="s">
        <v>1067</v>
      </c>
      <c r="N54" t="s">
        <v>1067</v>
      </c>
      <c r="O54" t="s">
        <v>1067</v>
      </c>
      <c r="P54" t="s">
        <v>1067</v>
      </c>
      <c r="Q54" t="s">
        <v>1067</v>
      </c>
      <c r="R54" t="s">
        <v>1067</v>
      </c>
      <c r="S54" t="s">
        <v>1067</v>
      </c>
      <c r="T54" t="s">
        <v>1067</v>
      </c>
      <c r="U54" t="s">
        <v>1067</v>
      </c>
      <c r="V54" t="s">
        <v>1067</v>
      </c>
      <c r="W54" t="s">
        <v>1067</v>
      </c>
      <c r="X54" t="s">
        <v>1067</v>
      </c>
      <c r="Y54" t="s">
        <v>1067</v>
      </c>
      <c r="Z54" t="s">
        <v>1067</v>
      </c>
      <c r="AA54" t="s">
        <v>1067</v>
      </c>
      <c r="AB54" t="s">
        <v>1067</v>
      </c>
      <c r="AC54" t="s">
        <v>1067</v>
      </c>
      <c r="AD54" t="s">
        <v>1067</v>
      </c>
      <c r="AE54" t="s">
        <v>1067</v>
      </c>
      <c r="AF54" t="s">
        <v>1067</v>
      </c>
      <c r="AG54" t="s">
        <v>1067</v>
      </c>
      <c r="AH54" t="s">
        <v>1067</v>
      </c>
      <c r="AI54" t="s">
        <v>1067</v>
      </c>
      <c r="AJ54" t="s">
        <v>1067</v>
      </c>
      <c r="AK54" t="s">
        <v>1067</v>
      </c>
      <c r="AL54" t="s">
        <v>1067</v>
      </c>
      <c r="AM54" t="s">
        <v>1067</v>
      </c>
      <c r="AN54" t="s">
        <v>1067</v>
      </c>
      <c r="AO54" t="s">
        <v>1067</v>
      </c>
      <c r="AP54" t="s">
        <v>1067</v>
      </c>
      <c r="AQ54" t="s">
        <v>1067</v>
      </c>
      <c r="AR54" t="s">
        <v>1067</v>
      </c>
      <c r="AS54" t="s">
        <v>1067</v>
      </c>
      <c r="AT54" t="s">
        <v>1067</v>
      </c>
      <c r="AU54" t="s">
        <v>1067</v>
      </c>
      <c r="AV54" t="s">
        <v>1067</v>
      </c>
      <c r="AW54" t="s">
        <v>1067</v>
      </c>
      <c r="AX54" t="s">
        <v>5718</v>
      </c>
      <c r="AY54" t="s">
        <v>5718</v>
      </c>
      <c r="AZ54" s="269"/>
      <c r="BA54" s="269"/>
      <c r="BB54" s="269"/>
      <c r="BC54" s="269"/>
      <c r="BD54" s="269"/>
      <c r="BE54" s="26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8"/>
      <c r="BW54" s="249"/>
      <c r="BX54" s="249"/>
      <c r="BY54" s="249"/>
      <c r="BZ54" s="249"/>
      <c r="CA54" s="242"/>
      <c r="CB54" s="242"/>
      <c r="CC54" s="242"/>
      <c r="CD54" s="242"/>
      <c r="CE54" s="249"/>
    </row>
    <row r="55" spans="1:83" ht="14.4" x14ac:dyDescent="0.3">
      <c r="A55">
        <v>512486</v>
      </c>
      <c r="B55" t="s">
        <v>540</v>
      </c>
      <c r="C55" t="s">
        <v>1066</v>
      </c>
      <c r="D55" t="s">
        <v>1066</v>
      </c>
      <c r="E55" t="s">
        <v>1066</v>
      </c>
      <c r="F55" t="s">
        <v>1066</v>
      </c>
      <c r="G55" t="s">
        <v>1066</v>
      </c>
      <c r="H55" t="s">
        <v>1066</v>
      </c>
      <c r="I55" t="s">
        <v>1066</v>
      </c>
      <c r="J55" t="s">
        <v>1066</v>
      </c>
      <c r="K55" t="s">
        <v>1066</v>
      </c>
      <c r="L55" t="s">
        <v>1066</v>
      </c>
      <c r="M55" t="s">
        <v>1066</v>
      </c>
      <c r="N55" t="s">
        <v>1066</v>
      </c>
      <c r="O55" t="s">
        <v>1066</v>
      </c>
      <c r="P55" t="s">
        <v>1066</v>
      </c>
      <c r="Q55" t="s">
        <v>1066</v>
      </c>
      <c r="R55" t="s">
        <v>1066</v>
      </c>
      <c r="S55" t="s">
        <v>1066</v>
      </c>
      <c r="T55" t="s">
        <v>1066</v>
      </c>
      <c r="U55" t="s">
        <v>1066</v>
      </c>
      <c r="V55" t="s">
        <v>1066</v>
      </c>
      <c r="W55" t="s">
        <v>1066</v>
      </c>
      <c r="X55" t="s">
        <v>1066</v>
      </c>
      <c r="Y55" t="s">
        <v>1066</v>
      </c>
      <c r="Z55" t="s">
        <v>1066</v>
      </c>
      <c r="AA55" t="s">
        <v>1066</v>
      </c>
      <c r="AB55" t="s">
        <v>1066</v>
      </c>
      <c r="AC55" t="s">
        <v>1066</v>
      </c>
      <c r="AD55" t="s">
        <v>1066</v>
      </c>
      <c r="AE55" t="s">
        <v>1066</v>
      </c>
      <c r="AF55" t="s">
        <v>1066</v>
      </c>
      <c r="AG55" t="s">
        <v>1066</v>
      </c>
      <c r="AH55" t="s">
        <v>1066</v>
      </c>
      <c r="AI55" t="s">
        <v>1066</v>
      </c>
      <c r="AJ55" t="s">
        <v>1066</v>
      </c>
      <c r="AK55" t="s">
        <v>1066</v>
      </c>
      <c r="AL55" t="s">
        <v>1066</v>
      </c>
      <c r="AM55" t="s">
        <v>1066</v>
      </c>
      <c r="AN55" t="s">
        <v>1066</v>
      </c>
      <c r="AO55" t="s">
        <v>1066</v>
      </c>
      <c r="AP55" t="s">
        <v>1066</v>
      </c>
      <c r="AQ55" t="s">
        <v>1066</v>
      </c>
      <c r="AR55" t="s">
        <v>1066</v>
      </c>
      <c r="AS55" t="s">
        <v>1066</v>
      </c>
      <c r="AT55" t="s">
        <v>1066</v>
      </c>
      <c r="AU55" t="s">
        <v>1066</v>
      </c>
      <c r="AV55" t="s">
        <v>1066</v>
      </c>
      <c r="AW55" t="s">
        <v>1066</v>
      </c>
      <c r="AY55">
        <v>0</v>
      </c>
      <c r="AZ55" s="269"/>
      <c r="BA55" s="269"/>
      <c r="BB55" s="269"/>
      <c r="BC55" s="269"/>
      <c r="BD55" s="269"/>
      <c r="BE55" s="26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8"/>
      <c r="BW55" s="249"/>
      <c r="BX55" s="249"/>
      <c r="BY55" s="249"/>
      <c r="BZ55" s="249"/>
      <c r="CA55" s="242"/>
      <c r="CB55" s="242"/>
      <c r="CC55" s="242"/>
      <c r="CD55" s="242"/>
      <c r="CE55" s="249"/>
    </row>
    <row r="56" spans="1:83" ht="14.4" x14ac:dyDescent="0.3">
      <c r="A56">
        <v>512533</v>
      </c>
      <c r="B56" t="s">
        <v>540</v>
      </c>
      <c r="C56" t="s">
        <v>1066</v>
      </c>
      <c r="D56" t="s">
        <v>1066</v>
      </c>
      <c r="E56" t="s">
        <v>1066</v>
      </c>
      <c r="F56" t="s">
        <v>1066</v>
      </c>
      <c r="G56" t="s">
        <v>1066</v>
      </c>
      <c r="H56" t="s">
        <v>1066</v>
      </c>
      <c r="I56" t="s">
        <v>1066</v>
      </c>
      <c r="J56" t="s">
        <v>1066</v>
      </c>
      <c r="K56" t="s">
        <v>1066</v>
      </c>
      <c r="L56" t="s">
        <v>1066</v>
      </c>
      <c r="M56" t="s">
        <v>1066</v>
      </c>
      <c r="N56" t="s">
        <v>1066</v>
      </c>
      <c r="O56" t="s">
        <v>1066</v>
      </c>
      <c r="P56" t="s">
        <v>1066</v>
      </c>
      <c r="Q56" t="s">
        <v>1066</v>
      </c>
      <c r="R56" t="s">
        <v>1066</v>
      </c>
      <c r="S56" t="s">
        <v>1066</v>
      </c>
      <c r="T56" t="s">
        <v>1066</v>
      </c>
      <c r="U56" t="s">
        <v>1066</v>
      </c>
      <c r="V56" t="s">
        <v>1066</v>
      </c>
      <c r="W56" t="s">
        <v>1066</v>
      </c>
      <c r="X56" t="s">
        <v>1066</v>
      </c>
      <c r="Y56" t="s">
        <v>1066</v>
      </c>
      <c r="Z56" t="s">
        <v>1066</v>
      </c>
      <c r="AA56" t="s">
        <v>1066</v>
      </c>
      <c r="AB56" t="s">
        <v>1066</v>
      </c>
      <c r="AC56" t="s">
        <v>1066</v>
      </c>
      <c r="AD56" t="s">
        <v>1066</v>
      </c>
      <c r="AE56" t="s">
        <v>1066</v>
      </c>
      <c r="AF56" t="s">
        <v>1066</v>
      </c>
      <c r="AG56" t="s">
        <v>1066</v>
      </c>
      <c r="AH56" t="s">
        <v>1066</v>
      </c>
      <c r="AI56" t="s">
        <v>1066</v>
      </c>
      <c r="AJ56" t="s">
        <v>1066</v>
      </c>
      <c r="AK56" t="s">
        <v>1066</v>
      </c>
      <c r="AL56" t="s">
        <v>1066</v>
      </c>
      <c r="AM56" t="s">
        <v>1066</v>
      </c>
      <c r="AN56" t="s">
        <v>1066</v>
      </c>
      <c r="AO56" t="s">
        <v>1066</v>
      </c>
      <c r="AP56" t="s">
        <v>1066</v>
      </c>
      <c r="AQ56" t="s">
        <v>1066</v>
      </c>
      <c r="AR56" t="s">
        <v>1066</v>
      </c>
      <c r="AS56" t="s">
        <v>1066</v>
      </c>
      <c r="AT56" t="s">
        <v>1066</v>
      </c>
      <c r="AU56" t="s">
        <v>1066</v>
      </c>
      <c r="AV56" t="s">
        <v>1066</v>
      </c>
      <c r="AW56" t="s">
        <v>1066</v>
      </c>
      <c r="AY56">
        <v>0</v>
      </c>
      <c r="AZ56" s="269"/>
      <c r="BA56" s="269"/>
      <c r="BB56" s="269"/>
      <c r="BC56" s="269"/>
      <c r="BD56" s="269"/>
      <c r="BE56" s="269"/>
    </row>
    <row r="57" spans="1:83" ht="14.4" x14ac:dyDescent="0.3">
      <c r="A57">
        <v>512682</v>
      </c>
      <c r="B57" t="s">
        <v>540</v>
      </c>
      <c r="C57" t="s">
        <v>1067</v>
      </c>
      <c r="D57" t="s">
        <v>1067</v>
      </c>
      <c r="E57" t="s">
        <v>1067</v>
      </c>
      <c r="F57" t="s">
        <v>1067</v>
      </c>
      <c r="G57" t="s">
        <v>1067</v>
      </c>
      <c r="H57" t="s">
        <v>1067</v>
      </c>
      <c r="I57" t="s">
        <v>1067</v>
      </c>
      <c r="J57" t="s">
        <v>1067</v>
      </c>
      <c r="K57" t="s">
        <v>1067</v>
      </c>
      <c r="L57" t="s">
        <v>1067</v>
      </c>
      <c r="M57" t="s">
        <v>1067</v>
      </c>
      <c r="N57" t="s">
        <v>1067</v>
      </c>
      <c r="O57" t="s">
        <v>1067</v>
      </c>
      <c r="P57" t="s">
        <v>1067</v>
      </c>
      <c r="Q57" t="s">
        <v>1067</v>
      </c>
      <c r="R57" t="s">
        <v>1067</v>
      </c>
      <c r="S57" t="s">
        <v>1067</v>
      </c>
      <c r="T57" t="s">
        <v>1067</v>
      </c>
      <c r="U57" t="s">
        <v>1067</v>
      </c>
      <c r="V57" t="s">
        <v>1067</v>
      </c>
      <c r="W57" t="s">
        <v>1067</v>
      </c>
      <c r="X57" t="s">
        <v>1067</v>
      </c>
      <c r="Y57" t="s">
        <v>1067</v>
      </c>
      <c r="Z57" t="s">
        <v>1067</v>
      </c>
      <c r="AA57" t="s">
        <v>1067</v>
      </c>
      <c r="AB57" t="s">
        <v>1067</v>
      </c>
      <c r="AC57" t="s">
        <v>1067</v>
      </c>
      <c r="AD57" t="s">
        <v>1067</v>
      </c>
      <c r="AE57" t="s">
        <v>1067</v>
      </c>
      <c r="AF57" t="s">
        <v>1067</v>
      </c>
      <c r="AG57" t="s">
        <v>1067</v>
      </c>
      <c r="AH57" t="s">
        <v>1067</v>
      </c>
      <c r="AI57" t="s">
        <v>1067</v>
      </c>
      <c r="AJ57" t="s">
        <v>1067</v>
      </c>
      <c r="AK57" t="s">
        <v>1067</v>
      </c>
      <c r="AL57" t="s">
        <v>1067</v>
      </c>
      <c r="AM57" t="s">
        <v>1067</v>
      </c>
      <c r="AN57" t="s">
        <v>1067</v>
      </c>
      <c r="AO57" t="s">
        <v>1067</v>
      </c>
      <c r="AP57" t="s">
        <v>1067</v>
      </c>
      <c r="AQ57" t="s">
        <v>1067</v>
      </c>
      <c r="AR57" t="s">
        <v>1067</v>
      </c>
      <c r="AS57" t="s">
        <v>1067</v>
      </c>
      <c r="AT57" t="s">
        <v>1067</v>
      </c>
      <c r="AU57" t="s">
        <v>1067</v>
      </c>
      <c r="AV57" t="s">
        <v>1067</v>
      </c>
      <c r="AW57" t="s">
        <v>1067</v>
      </c>
      <c r="AX57" t="s">
        <v>5718</v>
      </c>
      <c r="AY57" t="s">
        <v>5718</v>
      </c>
      <c r="AZ57" s="269"/>
      <c r="BA57" s="269"/>
      <c r="BB57" s="269"/>
      <c r="BC57" s="269"/>
      <c r="BD57" s="269"/>
      <c r="BE57" s="269"/>
    </row>
    <row r="58" spans="1:83" ht="14.4" x14ac:dyDescent="0.3">
      <c r="A58">
        <v>512827</v>
      </c>
      <c r="B58" t="s">
        <v>540</v>
      </c>
      <c r="C58" t="s">
        <v>1067</v>
      </c>
      <c r="D58" t="s">
        <v>1067</v>
      </c>
      <c r="E58" t="s">
        <v>1067</v>
      </c>
      <c r="F58" t="s">
        <v>1067</v>
      </c>
      <c r="G58" t="s">
        <v>1067</v>
      </c>
      <c r="H58" t="s">
        <v>1067</v>
      </c>
      <c r="I58" t="s">
        <v>1067</v>
      </c>
      <c r="J58" t="s">
        <v>1067</v>
      </c>
      <c r="K58" t="s">
        <v>1067</v>
      </c>
      <c r="L58" t="s">
        <v>1067</v>
      </c>
      <c r="M58" t="s">
        <v>1067</v>
      </c>
      <c r="N58" t="s">
        <v>1067</v>
      </c>
      <c r="O58" t="s">
        <v>1067</v>
      </c>
      <c r="P58" t="s">
        <v>1067</v>
      </c>
      <c r="Q58" t="s">
        <v>1067</v>
      </c>
      <c r="R58" t="s">
        <v>1067</v>
      </c>
      <c r="S58" t="s">
        <v>1067</v>
      </c>
      <c r="T58" t="s">
        <v>1067</v>
      </c>
      <c r="U58" t="s">
        <v>1067</v>
      </c>
      <c r="V58" t="s">
        <v>1067</v>
      </c>
      <c r="W58" t="s">
        <v>1067</v>
      </c>
      <c r="X58" t="s">
        <v>1067</v>
      </c>
      <c r="Y58" t="s">
        <v>1067</v>
      </c>
      <c r="Z58" t="s">
        <v>1067</v>
      </c>
      <c r="AA58" t="s">
        <v>1067</v>
      </c>
      <c r="AB58" t="s">
        <v>1067</v>
      </c>
      <c r="AC58" t="s">
        <v>1067</v>
      </c>
      <c r="AD58" t="s">
        <v>1067</v>
      </c>
      <c r="AE58" t="s">
        <v>1067</v>
      </c>
      <c r="AF58" t="s">
        <v>1067</v>
      </c>
      <c r="AG58" t="s">
        <v>1067</v>
      </c>
      <c r="AH58" t="s">
        <v>1067</v>
      </c>
      <c r="AI58" t="s">
        <v>1067</v>
      </c>
      <c r="AJ58" t="s">
        <v>1067</v>
      </c>
      <c r="AK58" t="s">
        <v>1067</v>
      </c>
      <c r="AL58" t="s">
        <v>1067</v>
      </c>
      <c r="AM58" t="s">
        <v>1067</v>
      </c>
      <c r="AN58" t="s">
        <v>1067</v>
      </c>
      <c r="AO58" t="s">
        <v>1067</v>
      </c>
      <c r="AP58" t="s">
        <v>1067</v>
      </c>
      <c r="AQ58" t="s">
        <v>1067</v>
      </c>
      <c r="AR58" t="s">
        <v>1067</v>
      </c>
      <c r="AS58" t="s">
        <v>1067</v>
      </c>
      <c r="AT58" t="s">
        <v>1067</v>
      </c>
      <c r="AU58" t="s">
        <v>1067</v>
      </c>
      <c r="AV58" t="s">
        <v>1067</v>
      </c>
      <c r="AW58" t="s">
        <v>1067</v>
      </c>
      <c r="AX58" t="s">
        <v>5718</v>
      </c>
      <c r="AY58" t="s">
        <v>5718</v>
      </c>
      <c r="AZ58" s="269"/>
      <c r="BA58" s="269"/>
      <c r="BB58" s="269"/>
      <c r="BC58" s="269"/>
      <c r="BD58" s="269"/>
      <c r="BE58" s="269"/>
    </row>
    <row r="59" spans="1:83" ht="21.6" x14ac:dyDescent="0.3">
      <c r="A59" s="282">
        <v>513009</v>
      </c>
      <c r="B59" s="284" t="s">
        <v>540</v>
      </c>
      <c r="C59" t="s">
        <v>1067</v>
      </c>
      <c r="D59" t="s">
        <v>1067</v>
      </c>
      <c r="E59" t="s">
        <v>1067</v>
      </c>
      <c r="F59" t="s">
        <v>1067</v>
      </c>
      <c r="G59" t="s">
        <v>1067</v>
      </c>
      <c r="H59" t="s">
        <v>1067</v>
      </c>
      <c r="I59" t="s">
        <v>1067</v>
      </c>
      <c r="J59" t="s">
        <v>1067</v>
      </c>
      <c r="K59" t="s">
        <v>1067</v>
      </c>
      <c r="L59" t="s">
        <v>1067</v>
      </c>
      <c r="M59" t="s">
        <v>1067</v>
      </c>
      <c r="N59" t="s">
        <v>1067</v>
      </c>
      <c r="O59" t="s">
        <v>1067</v>
      </c>
      <c r="P59" t="s">
        <v>1067</v>
      </c>
      <c r="Q59" t="s">
        <v>1067</v>
      </c>
      <c r="R59" t="s">
        <v>1067</v>
      </c>
      <c r="S59" t="s">
        <v>1067</v>
      </c>
      <c r="T59" t="s">
        <v>1067</v>
      </c>
      <c r="U59" t="s">
        <v>1067</v>
      </c>
      <c r="V59" t="s">
        <v>1067</v>
      </c>
      <c r="W59" t="s">
        <v>1067</v>
      </c>
      <c r="X59" t="s">
        <v>1067</v>
      </c>
      <c r="Y59" t="s">
        <v>1067</v>
      </c>
      <c r="Z59" t="s">
        <v>1067</v>
      </c>
      <c r="AA59" t="s">
        <v>1067</v>
      </c>
      <c r="AB59" t="s">
        <v>1067</v>
      </c>
      <c r="AC59" t="s">
        <v>1067</v>
      </c>
      <c r="AD59" t="s">
        <v>1067</v>
      </c>
      <c r="AE59" t="s">
        <v>1067</v>
      </c>
      <c r="AF59" t="s">
        <v>1067</v>
      </c>
      <c r="AG59" t="s">
        <v>1067</v>
      </c>
      <c r="AH59" t="s">
        <v>1067</v>
      </c>
      <c r="AI59" t="s">
        <v>1067</v>
      </c>
      <c r="AJ59" t="s">
        <v>1067</v>
      </c>
      <c r="AK59" t="s">
        <v>1067</v>
      </c>
      <c r="AL59" t="s">
        <v>1067</v>
      </c>
      <c r="AM59" t="s">
        <v>1067</v>
      </c>
      <c r="AN59" t="s">
        <v>1067</v>
      </c>
      <c r="AO59" t="s">
        <v>1067</v>
      </c>
      <c r="AP59" t="s">
        <v>1067</v>
      </c>
      <c r="AQ59" t="s">
        <v>1067</v>
      </c>
      <c r="AR59" t="s">
        <v>1067</v>
      </c>
      <c r="AS59" t="s">
        <v>1067</v>
      </c>
      <c r="AT59" t="s">
        <v>1067</v>
      </c>
      <c r="AU59" t="s">
        <v>1067</v>
      </c>
      <c r="AV59" t="s">
        <v>1067</v>
      </c>
      <c r="AW59" t="s">
        <v>1067</v>
      </c>
      <c r="AY59" t="s">
        <v>5742</v>
      </c>
      <c r="AZ59" s="269"/>
      <c r="BA59" s="269"/>
      <c r="BB59" s="269"/>
      <c r="BC59" s="269"/>
      <c r="BD59" s="269"/>
      <c r="BE59" s="269"/>
    </row>
    <row r="60" spans="1:83" ht="14.4" x14ac:dyDescent="0.3">
      <c r="A60">
        <v>513057</v>
      </c>
      <c r="B60" t="s">
        <v>540</v>
      </c>
      <c r="C60" t="s">
        <v>1066</v>
      </c>
      <c r="D60" t="s">
        <v>1066</v>
      </c>
      <c r="E60" t="s">
        <v>1066</v>
      </c>
      <c r="F60" t="s">
        <v>1066</v>
      </c>
      <c r="G60" t="s">
        <v>1066</v>
      </c>
      <c r="H60" t="s">
        <v>1066</v>
      </c>
      <c r="I60" t="s">
        <v>1066</v>
      </c>
      <c r="J60" t="s">
        <v>1066</v>
      </c>
      <c r="K60" t="s">
        <v>1066</v>
      </c>
      <c r="L60" t="s">
        <v>1066</v>
      </c>
      <c r="M60" t="s">
        <v>1066</v>
      </c>
      <c r="N60" t="s">
        <v>1066</v>
      </c>
      <c r="O60" t="s">
        <v>1066</v>
      </c>
      <c r="P60" t="s">
        <v>1066</v>
      </c>
      <c r="Q60" t="s">
        <v>1066</v>
      </c>
      <c r="R60" t="s">
        <v>1066</v>
      </c>
      <c r="S60" t="s">
        <v>1066</v>
      </c>
      <c r="T60" t="s">
        <v>1066</v>
      </c>
      <c r="U60" t="s">
        <v>1066</v>
      </c>
      <c r="V60" t="s">
        <v>1066</v>
      </c>
      <c r="W60" t="s">
        <v>1066</v>
      </c>
      <c r="X60" t="s">
        <v>1066</v>
      </c>
      <c r="Y60" t="s">
        <v>1066</v>
      </c>
      <c r="Z60" t="s">
        <v>1066</v>
      </c>
      <c r="AA60" t="s">
        <v>1066</v>
      </c>
      <c r="AB60" t="s">
        <v>1066</v>
      </c>
      <c r="AC60" t="s">
        <v>1066</v>
      </c>
      <c r="AD60" t="s">
        <v>1066</v>
      </c>
      <c r="AE60" t="s">
        <v>1066</v>
      </c>
      <c r="AF60" t="s">
        <v>1066</v>
      </c>
      <c r="AG60" t="s">
        <v>1066</v>
      </c>
      <c r="AH60" t="s">
        <v>1066</v>
      </c>
      <c r="AI60" t="s">
        <v>1066</v>
      </c>
      <c r="AJ60" t="s">
        <v>1066</v>
      </c>
      <c r="AK60" t="s">
        <v>1066</v>
      </c>
      <c r="AL60" t="s">
        <v>1066</v>
      </c>
      <c r="AM60" t="s">
        <v>1066</v>
      </c>
      <c r="AN60" t="s">
        <v>1066</v>
      </c>
      <c r="AO60" t="s">
        <v>1066</v>
      </c>
      <c r="AP60" t="s">
        <v>1066</v>
      </c>
      <c r="AQ60" t="s">
        <v>1066</v>
      </c>
      <c r="AR60" t="s">
        <v>1066</v>
      </c>
      <c r="AS60" t="s">
        <v>1066</v>
      </c>
      <c r="AT60" t="s">
        <v>1066</v>
      </c>
      <c r="AU60" t="s">
        <v>1066</v>
      </c>
      <c r="AV60" t="s">
        <v>1066</v>
      </c>
      <c r="AW60" t="s">
        <v>1066</v>
      </c>
      <c r="AY60">
        <v>0</v>
      </c>
      <c r="AZ60" s="269"/>
      <c r="BA60" s="269"/>
      <c r="BB60" s="269"/>
      <c r="BC60" s="269"/>
      <c r="BD60" s="269"/>
      <c r="BE60" s="269"/>
    </row>
    <row r="61" spans="1:83" ht="14.4" x14ac:dyDescent="0.3">
      <c r="A61">
        <v>513075</v>
      </c>
      <c r="B61" t="s">
        <v>540</v>
      </c>
      <c r="C61" t="s">
        <v>1067</v>
      </c>
      <c r="D61" t="s">
        <v>1067</v>
      </c>
      <c r="E61" t="s">
        <v>1067</v>
      </c>
      <c r="F61" t="s">
        <v>1067</v>
      </c>
      <c r="G61" t="s">
        <v>1067</v>
      </c>
      <c r="H61" t="s">
        <v>1067</v>
      </c>
      <c r="I61" t="s">
        <v>1067</v>
      </c>
      <c r="J61" t="s">
        <v>1067</v>
      </c>
      <c r="K61" t="s">
        <v>1067</v>
      </c>
      <c r="L61" t="s">
        <v>1067</v>
      </c>
      <c r="M61" t="s">
        <v>1067</v>
      </c>
      <c r="N61" t="s">
        <v>1067</v>
      </c>
      <c r="O61" t="s">
        <v>1067</v>
      </c>
      <c r="P61" t="s">
        <v>1067</v>
      </c>
      <c r="Q61" t="s">
        <v>1067</v>
      </c>
      <c r="R61" t="s">
        <v>1067</v>
      </c>
      <c r="S61" t="s">
        <v>1067</v>
      </c>
      <c r="T61" t="s">
        <v>1067</v>
      </c>
      <c r="U61" t="s">
        <v>1067</v>
      </c>
      <c r="V61" t="s">
        <v>1067</v>
      </c>
      <c r="W61" t="s">
        <v>1067</v>
      </c>
      <c r="X61" t="s">
        <v>1067</v>
      </c>
      <c r="Y61" t="s">
        <v>1067</v>
      </c>
      <c r="Z61" t="s">
        <v>1067</v>
      </c>
      <c r="AA61" t="s">
        <v>1067</v>
      </c>
      <c r="AB61" t="s">
        <v>1067</v>
      </c>
      <c r="AC61" t="s">
        <v>1067</v>
      </c>
      <c r="AD61" t="s">
        <v>1067</v>
      </c>
      <c r="AE61" t="s">
        <v>1067</v>
      </c>
      <c r="AF61" t="s">
        <v>1067</v>
      </c>
      <c r="AG61" t="s">
        <v>1067</v>
      </c>
      <c r="AH61" t="s">
        <v>1067</v>
      </c>
      <c r="AI61" t="s">
        <v>1067</v>
      </c>
      <c r="AJ61" t="s">
        <v>1067</v>
      </c>
      <c r="AK61" t="s">
        <v>1067</v>
      </c>
      <c r="AL61" t="s">
        <v>1067</v>
      </c>
      <c r="AM61" t="s">
        <v>1067</v>
      </c>
      <c r="AN61" t="s">
        <v>1067</v>
      </c>
      <c r="AO61" t="s">
        <v>1067</v>
      </c>
      <c r="AP61" t="s">
        <v>1067</v>
      </c>
      <c r="AQ61" t="s">
        <v>1067</v>
      </c>
      <c r="AR61" t="s">
        <v>1067</v>
      </c>
      <c r="AS61" t="s">
        <v>1067</v>
      </c>
      <c r="AT61" t="s">
        <v>1067</v>
      </c>
      <c r="AU61" t="s">
        <v>1067</v>
      </c>
      <c r="AV61" t="s">
        <v>1067</v>
      </c>
      <c r="AW61" t="s">
        <v>1067</v>
      </c>
      <c r="AX61" t="s">
        <v>5718</v>
      </c>
      <c r="AY61" t="s">
        <v>5718</v>
      </c>
      <c r="AZ61" s="269"/>
      <c r="BA61" s="269"/>
      <c r="BB61" s="269"/>
      <c r="BC61" s="269"/>
      <c r="BD61" s="269"/>
      <c r="BE61" s="269"/>
    </row>
    <row r="62" spans="1:83" ht="14.4" x14ac:dyDescent="0.3">
      <c r="A62">
        <v>513079</v>
      </c>
      <c r="B62" t="s">
        <v>540</v>
      </c>
      <c r="C62" t="s">
        <v>1067</v>
      </c>
      <c r="D62" t="s">
        <v>1067</v>
      </c>
      <c r="E62" t="s">
        <v>1067</v>
      </c>
      <c r="F62" t="s">
        <v>1067</v>
      </c>
      <c r="G62" t="s">
        <v>1067</v>
      </c>
      <c r="H62" t="s">
        <v>1067</v>
      </c>
      <c r="I62" t="s">
        <v>1067</v>
      </c>
      <c r="J62" t="s">
        <v>1067</v>
      </c>
      <c r="K62" t="s">
        <v>1067</v>
      </c>
      <c r="L62" t="s">
        <v>1067</v>
      </c>
      <c r="M62" t="s">
        <v>1067</v>
      </c>
      <c r="N62" t="s">
        <v>1067</v>
      </c>
      <c r="O62" t="s">
        <v>1067</v>
      </c>
      <c r="P62" t="s">
        <v>1067</v>
      </c>
      <c r="Q62" t="s">
        <v>1067</v>
      </c>
      <c r="R62" t="s">
        <v>1067</v>
      </c>
      <c r="S62" t="s">
        <v>1067</v>
      </c>
      <c r="T62" t="s">
        <v>1067</v>
      </c>
      <c r="U62" t="s">
        <v>1067</v>
      </c>
      <c r="V62" t="s">
        <v>1067</v>
      </c>
      <c r="W62" t="s">
        <v>1067</v>
      </c>
      <c r="X62" t="s">
        <v>1067</v>
      </c>
      <c r="Y62" t="s">
        <v>1067</v>
      </c>
      <c r="Z62" t="s">
        <v>1067</v>
      </c>
      <c r="AA62" t="s">
        <v>1067</v>
      </c>
      <c r="AB62" t="s">
        <v>1067</v>
      </c>
      <c r="AC62" t="s">
        <v>1067</v>
      </c>
      <c r="AD62" t="s">
        <v>1067</v>
      </c>
      <c r="AE62" t="s">
        <v>1067</v>
      </c>
      <c r="AF62" t="s">
        <v>1067</v>
      </c>
      <c r="AG62" t="s">
        <v>1067</v>
      </c>
      <c r="AH62" t="s">
        <v>1067</v>
      </c>
      <c r="AI62" t="s">
        <v>1067</v>
      </c>
      <c r="AJ62" t="s">
        <v>1067</v>
      </c>
      <c r="AK62" t="s">
        <v>1067</v>
      </c>
      <c r="AL62" t="s">
        <v>1067</v>
      </c>
      <c r="AM62" t="s">
        <v>1067</v>
      </c>
      <c r="AN62" t="s">
        <v>1067</v>
      </c>
      <c r="AO62" t="s">
        <v>1067</v>
      </c>
      <c r="AP62" t="s">
        <v>1067</v>
      </c>
      <c r="AQ62" t="s">
        <v>1067</v>
      </c>
      <c r="AR62" t="s">
        <v>1067</v>
      </c>
      <c r="AS62" t="s">
        <v>1067</v>
      </c>
      <c r="AT62" t="s">
        <v>1067</v>
      </c>
      <c r="AU62" t="s">
        <v>1067</v>
      </c>
      <c r="AV62" t="s">
        <v>1067</v>
      </c>
      <c r="AW62" t="s">
        <v>1067</v>
      </c>
      <c r="AX62" t="s">
        <v>5718</v>
      </c>
      <c r="AY62" t="s">
        <v>5718</v>
      </c>
      <c r="AZ62" s="269"/>
      <c r="BA62" s="269"/>
      <c r="BB62" s="269"/>
      <c r="BC62" s="269"/>
      <c r="BD62" s="269"/>
      <c r="BE62" s="269"/>
    </row>
    <row r="63" spans="1:83" ht="14.4" x14ac:dyDescent="0.3">
      <c r="A63">
        <v>513114</v>
      </c>
      <c r="B63" t="s">
        <v>540</v>
      </c>
      <c r="C63" t="s">
        <v>1066</v>
      </c>
      <c r="D63" t="s">
        <v>1066</v>
      </c>
      <c r="E63" t="s">
        <v>1066</v>
      </c>
      <c r="F63" t="s">
        <v>1066</v>
      </c>
      <c r="G63" t="s">
        <v>1066</v>
      </c>
      <c r="H63" t="s">
        <v>1066</v>
      </c>
      <c r="I63" t="s">
        <v>1066</v>
      </c>
      <c r="J63" t="s">
        <v>1066</v>
      </c>
      <c r="K63" t="s">
        <v>1066</v>
      </c>
      <c r="L63" t="s">
        <v>1066</v>
      </c>
      <c r="M63" t="s">
        <v>1066</v>
      </c>
      <c r="N63" t="s">
        <v>1066</v>
      </c>
      <c r="O63" t="s">
        <v>1066</v>
      </c>
      <c r="P63" t="s">
        <v>1066</v>
      </c>
      <c r="Q63" t="s">
        <v>1066</v>
      </c>
      <c r="R63" t="s">
        <v>1066</v>
      </c>
      <c r="S63" t="s">
        <v>1066</v>
      </c>
      <c r="T63" t="s">
        <v>1066</v>
      </c>
      <c r="U63" t="s">
        <v>1066</v>
      </c>
      <c r="V63" t="s">
        <v>1066</v>
      </c>
      <c r="W63" t="s">
        <v>1066</v>
      </c>
      <c r="X63" t="s">
        <v>1066</v>
      </c>
      <c r="Y63" t="s">
        <v>1066</v>
      </c>
      <c r="Z63" t="s">
        <v>1066</v>
      </c>
      <c r="AA63" t="s">
        <v>1066</v>
      </c>
      <c r="AB63" t="s">
        <v>1066</v>
      </c>
      <c r="AC63" t="s">
        <v>1066</v>
      </c>
      <c r="AD63" t="s">
        <v>1066</v>
      </c>
      <c r="AE63" t="s">
        <v>1066</v>
      </c>
      <c r="AF63" t="s">
        <v>1066</v>
      </c>
      <c r="AG63" t="s">
        <v>1066</v>
      </c>
      <c r="AH63" t="s">
        <v>1066</v>
      </c>
      <c r="AI63" t="s">
        <v>1066</v>
      </c>
      <c r="AJ63" t="s">
        <v>1066</v>
      </c>
      <c r="AK63" t="s">
        <v>1066</v>
      </c>
      <c r="AL63" t="s">
        <v>1066</v>
      </c>
      <c r="AM63" t="s">
        <v>1066</v>
      </c>
      <c r="AN63" t="s">
        <v>1066</v>
      </c>
      <c r="AO63" t="s">
        <v>1066</v>
      </c>
      <c r="AP63" t="s">
        <v>1066</v>
      </c>
      <c r="AQ63" t="s">
        <v>1066</v>
      </c>
      <c r="AR63" t="s">
        <v>1066</v>
      </c>
      <c r="AS63" t="s">
        <v>1066</v>
      </c>
      <c r="AT63" t="s">
        <v>1066</v>
      </c>
      <c r="AU63" t="s">
        <v>1066</v>
      </c>
      <c r="AV63" t="s">
        <v>1066</v>
      </c>
      <c r="AW63" t="s">
        <v>1066</v>
      </c>
      <c r="AY63">
        <v>0</v>
      </c>
      <c r="AZ63" s="269"/>
      <c r="BA63" s="269"/>
      <c r="BB63" s="269"/>
      <c r="BC63" s="269"/>
      <c r="BD63" s="269"/>
      <c r="BE63" s="269"/>
    </row>
    <row r="64" spans="1:83" ht="14.4" x14ac:dyDescent="0.3">
      <c r="A64">
        <v>513121</v>
      </c>
      <c r="B64" t="s">
        <v>540</v>
      </c>
      <c r="C64" t="s">
        <v>1066</v>
      </c>
      <c r="D64" t="s">
        <v>1066</v>
      </c>
      <c r="E64" t="s">
        <v>1066</v>
      </c>
      <c r="F64" t="s">
        <v>1066</v>
      </c>
      <c r="G64" t="s">
        <v>1066</v>
      </c>
      <c r="H64" t="s">
        <v>1066</v>
      </c>
      <c r="I64" t="s">
        <v>1066</v>
      </c>
      <c r="J64" t="s">
        <v>1066</v>
      </c>
      <c r="K64" t="s">
        <v>1066</v>
      </c>
      <c r="L64" t="s">
        <v>1066</v>
      </c>
      <c r="M64" t="s">
        <v>1066</v>
      </c>
      <c r="N64" t="s">
        <v>1066</v>
      </c>
      <c r="O64" t="s">
        <v>1066</v>
      </c>
      <c r="P64" t="s">
        <v>1066</v>
      </c>
      <c r="Q64" t="s">
        <v>1066</v>
      </c>
      <c r="R64" t="s">
        <v>1066</v>
      </c>
      <c r="S64" t="s">
        <v>1066</v>
      </c>
      <c r="T64" t="s">
        <v>1066</v>
      </c>
      <c r="U64" t="s">
        <v>1066</v>
      </c>
      <c r="V64" t="s">
        <v>1066</v>
      </c>
      <c r="W64" t="s">
        <v>1066</v>
      </c>
      <c r="X64" t="s">
        <v>1066</v>
      </c>
      <c r="Y64" t="s">
        <v>1066</v>
      </c>
      <c r="Z64" t="s">
        <v>1066</v>
      </c>
      <c r="AA64" t="s">
        <v>1066</v>
      </c>
      <c r="AB64" t="s">
        <v>1066</v>
      </c>
      <c r="AC64" t="s">
        <v>1066</v>
      </c>
      <c r="AD64" t="s">
        <v>1066</v>
      </c>
      <c r="AE64" t="s">
        <v>1066</v>
      </c>
      <c r="AF64" t="s">
        <v>1066</v>
      </c>
      <c r="AG64" t="s">
        <v>1066</v>
      </c>
      <c r="AH64" t="s">
        <v>1066</v>
      </c>
      <c r="AI64" t="s">
        <v>1066</v>
      </c>
      <c r="AJ64" t="s">
        <v>1066</v>
      </c>
      <c r="AK64" t="s">
        <v>1066</v>
      </c>
      <c r="AL64" t="s">
        <v>1066</v>
      </c>
      <c r="AM64" t="s">
        <v>1066</v>
      </c>
      <c r="AN64" t="s">
        <v>1066</v>
      </c>
      <c r="AO64" t="s">
        <v>1066</v>
      </c>
      <c r="AP64" t="s">
        <v>1066</v>
      </c>
      <c r="AQ64" t="s">
        <v>1066</v>
      </c>
      <c r="AR64" t="s">
        <v>1066</v>
      </c>
      <c r="AS64" t="s">
        <v>1066</v>
      </c>
      <c r="AT64" t="s">
        <v>1066</v>
      </c>
      <c r="AU64" t="s">
        <v>1066</v>
      </c>
      <c r="AV64" t="s">
        <v>1066</v>
      </c>
      <c r="AW64" t="s">
        <v>1066</v>
      </c>
      <c r="AY64">
        <v>0</v>
      </c>
      <c r="AZ64" s="269"/>
      <c r="BA64" s="269"/>
      <c r="BB64" s="269"/>
      <c r="BC64" s="269"/>
      <c r="BD64" s="269"/>
      <c r="BE64" s="269"/>
    </row>
    <row r="65" spans="1:83" ht="14.4" x14ac:dyDescent="0.3">
      <c r="A65">
        <v>513155</v>
      </c>
      <c r="B65" t="s">
        <v>541</v>
      </c>
      <c r="C65" t="s">
        <v>1067</v>
      </c>
      <c r="D65" t="s">
        <v>1067</v>
      </c>
      <c r="E65" t="s">
        <v>1067</v>
      </c>
      <c r="F65" t="s">
        <v>1067</v>
      </c>
      <c r="G65" t="s">
        <v>1067</v>
      </c>
      <c r="H65" t="s">
        <v>1067</v>
      </c>
      <c r="I65" t="s">
        <v>1067</v>
      </c>
      <c r="J65" t="s">
        <v>1067</v>
      </c>
      <c r="K65" t="s">
        <v>1067</v>
      </c>
      <c r="L65" t="s">
        <v>1067</v>
      </c>
      <c r="M65" t="s">
        <v>1067</v>
      </c>
      <c r="N65" t="s">
        <v>1067</v>
      </c>
      <c r="O65" t="s">
        <v>1067</v>
      </c>
      <c r="P65" t="s">
        <v>1067</v>
      </c>
      <c r="Q65" t="s">
        <v>1067</v>
      </c>
      <c r="R65" t="s">
        <v>1067</v>
      </c>
      <c r="S65" t="s">
        <v>1067</v>
      </c>
      <c r="T65" t="s">
        <v>1067</v>
      </c>
      <c r="U65" t="s">
        <v>1067</v>
      </c>
      <c r="V65" t="s">
        <v>1067</v>
      </c>
      <c r="W65" t="s">
        <v>1067</v>
      </c>
      <c r="X65" t="s">
        <v>1067</v>
      </c>
      <c r="Y65" t="s">
        <v>1067</v>
      </c>
      <c r="Z65" t="s">
        <v>1067</v>
      </c>
      <c r="AA65" t="s">
        <v>1067</v>
      </c>
      <c r="AB65" t="s">
        <v>1067</v>
      </c>
      <c r="AC65" t="s">
        <v>1067</v>
      </c>
      <c r="AD65" t="s">
        <v>1067</v>
      </c>
      <c r="AE65" t="s">
        <v>1067</v>
      </c>
      <c r="AF65" t="s">
        <v>1067</v>
      </c>
      <c r="AG65" t="s">
        <v>1067</v>
      </c>
      <c r="AH65" t="s">
        <v>1067</v>
      </c>
      <c r="AI65" t="s">
        <v>1067</v>
      </c>
      <c r="AJ65" t="s">
        <v>1067</v>
      </c>
      <c r="AK65" t="s">
        <v>1067</v>
      </c>
      <c r="AL65" t="s">
        <v>1067</v>
      </c>
      <c r="AM65" t="s">
        <v>1067</v>
      </c>
      <c r="AN65" t="s">
        <v>1067</v>
      </c>
      <c r="AO65" t="s">
        <v>1067</v>
      </c>
      <c r="AP65" t="s">
        <v>1067</v>
      </c>
      <c r="AQ65" t="s">
        <v>1067</v>
      </c>
      <c r="AR65" t="s">
        <v>1067</v>
      </c>
      <c r="AW65"/>
      <c r="AY65" t="s">
        <v>5746</v>
      </c>
      <c r="AZ65" s="269"/>
      <c r="BA65" s="269"/>
      <c r="BB65" s="269"/>
      <c r="BC65" s="269"/>
      <c r="BD65" s="269"/>
      <c r="BE65" s="269"/>
    </row>
    <row r="66" spans="1:83" ht="14.4" x14ac:dyDescent="0.3">
      <c r="A66">
        <v>513254</v>
      </c>
      <c r="B66" t="s">
        <v>540</v>
      </c>
      <c r="C66" t="s">
        <v>1066</v>
      </c>
      <c r="D66" t="s">
        <v>1066</v>
      </c>
      <c r="E66" t="s">
        <v>1066</v>
      </c>
      <c r="F66" t="s">
        <v>1066</v>
      </c>
      <c r="G66" t="s">
        <v>1066</v>
      </c>
      <c r="H66" t="s">
        <v>1066</v>
      </c>
      <c r="I66" t="s">
        <v>1066</v>
      </c>
      <c r="J66" t="s">
        <v>1066</v>
      </c>
      <c r="K66" t="s">
        <v>1066</v>
      </c>
      <c r="L66" t="s">
        <v>1066</v>
      </c>
      <c r="M66" t="s">
        <v>1066</v>
      </c>
      <c r="N66" t="s">
        <v>1066</v>
      </c>
      <c r="O66" t="s">
        <v>1066</v>
      </c>
      <c r="P66" t="s">
        <v>1066</v>
      </c>
      <c r="Q66" t="s">
        <v>1066</v>
      </c>
      <c r="R66" t="s">
        <v>1066</v>
      </c>
      <c r="S66" t="s">
        <v>1066</v>
      </c>
      <c r="T66" t="s">
        <v>1066</v>
      </c>
      <c r="U66" t="s">
        <v>1066</v>
      </c>
      <c r="V66" t="s">
        <v>1066</v>
      </c>
      <c r="W66" t="s">
        <v>1066</v>
      </c>
      <c r="X66" t="s">
        <v>1066</v>
      </c>
      <c r="Y66" t="s">
        <v>1066</v>
      </c>
      <c r="Z66" t="s">
        <v>1066</v>
      </c>
      <c r="AA66" t="s">
        <v>1066</v>
      </c>
      <c r="AB66" t="s">
        <v>1066</v>
      </c>
      <c r="AC66" t="s">
        <v>1066</v>
      </c>
      <c r="AD66" t="s">
        <v>1066</v>
      </c>
      <c r="AE66" t="s">
        <v>1066</v>
      </c>
      <c r="AF66" t="s">
        <v>1066</v>
      </c>
      <c r="AG66" t="s">
        <v>1066</v>
      </c>
      <c r="AH66" t="s">
        <v>1066</v>
      </c>
      <c r="AI66" t="s">
        <v>1066</v>
      </c>
      <c r="AJ66" t="s">
        <v>1066</v>
      </c>
      <c r="AK66" t="s">
        <v>1066</v>
      </c>
      <c r="AL66" t="s">
        <v>1066</v>
      </c>
      <c r="AM66" t="s">
        <v>1066</v>
      </c>
      <c r="AN66" t="s">
        <v>1066</v>
      </c>
      <c r="AO66" t="s">
        <v>1066</v>
      </c>
      <c r="AP66" t="s">
        <v>1066</v>
      </c>
      <c r="AQ66" t="s">
        <v>1066</v>
      </c>
      <c r="AR66" t="s">
        <v>1066</v>
      </c>
      <c r="AS66" t="s">
        <v>1066</v>
      </c>
      <c r="AT66" t="s">
        <v>1066</v>
      </c>
      <c r="AU66" t="s">
        <v>1066</v>
      </c>
      <c r="AV66" t="s">
        <v>1066</v>
      </c>
      <c r="AW66" t="s">
        <v>1066</v>
      </c>
      <c r="AY66">
        <v>0</v>
      </c>
      <c r="AZ66" s="269"/>
      <c r="BA66" s="269"/>
      <c r="BB66" s="269"/>
      <c r="BC66" s="269"/>
      <c r="BD66" s="269"/>
      <c r="BE66" s="269"/>
    </row>
    <row r="67" spans="1:83" ht="14.4" x14ac:dyDescent="0.3">
      <c r="A67">
        <v>513258</v>
      </c>
      <c r="B67" t="s">
        <v>540</v>
      </c>
      <c r="C67" t="s">
        <v>1067</v>
      </c>
      <c r="D67" t="s">
        <v>1067</v>
      </c>
      <c r="E67" t="s">
        <v>1067</v>
      </c>
      <c r="F67" t="s">
        <v>1067</v>
      </c>
      <c r="G67" t="s">
        <v>1067</v>
      </c>
      <c r="H67" t="s">
        <v>1067</v>
      </c>
      <c r="I67" t="s">
        <v>1067</v>
      </c>
      <c r="J67" t="s">
        <v>1067</v>
      </c>
      <c r="K67" t="s">
        <v>1067</v>
      </c>
      <c r="L67" t="s">
        <v>1067</v>
      </c>
      <c r="M67" t="s">
        <v>1067</v>
      </c>
      <c r="N67" t="s">
        <v>1067</v>
      </c>
      <c r="O67" t="s">
        <v>1067</v>
      </c>
      <c r="P67" t="s">
        <v>1067</v>
      </c>
      <c r="Q67" t="s">
        <v>1067</v>
      </c>
      <c r="R67" t="s">
        <v>1067</v>
      </c>
      <c r="S67" t="s">
        <v>1067</v>
      </c>
      <c r="T67" t="s">
        <v>1067</v>
      </c>
      <c r="U67" t="s">
        <v>1067</v>
      </c>
      <c r="V67" t="s">
        <v>1067</v>
      </c>
      <c r="W67" t="s">
        <v>1067</v>
      </c>
      <c r="X67" t="s">
        <v>1067</v>
      </c>
      <c r="Y67" t="s">
        <v>1067</v>
      </c>
      <c r="Z67" t="s">
        <v>1067</v>
      </c>
      <c r="AA67" t="s">
        <v>1067</v>
      </c>
      <c r="AB67" t="s">
        <v>1067</v>
      </c>
      <c r="AC67" t="s">
        <v>1067</v>
      </c>
      <c r="AD67" t="s">
        <v>1067</v>
      </c>
      <c r="AE67" t="s">
        <v>1067</v>
      </c>
      <c r="AF67" t="s">
        <v>1067</v>
      </c>
      <c r="AG67" t="s">
        <v>1067</v>
      </c>
      <c r="AH67" t="s">
        <v>1067</v>
      </c>
      <c r="AI67" t="s">
        <v>1067</v>
      </c>
      <c r="AJ67" t="s">
        <v>1067</v>
      </c>
      <c r="AK67" t="s">
        <v>1067</v>
      </c>
      <c r="AL67" t="s">
        <v>1067</v>
      </c>
      <c r="AM67" t="s">
        <v>1067</v>
      </c>
      <c r="AN67" t="s">
        <v>1067</v>
      </c>
      <c r="AO67" t="s">
        <v>1067</v>
      </c>
      <c r="AP67" t="s">
        <v>1067</v>
      </c>
      <c r="AQ67" t="s">
        <v>1067</v>
      </c>
      <c r="AR67" t="s">
        <v>1067</v>
      </c>
      <c r="AS67" t="s">
        <v>1067</v>
      </c>
      <c r="AT67" t="s">
        <v>1067</v>
      </c>
      <c r="AU67" t="s">
        <v>1067</v>
      </c>
      <c r="AV67" t="s">
        <v>1067</v>
      </c>
      <c r="AW67" t="s">
        <v>1067</v>
      </c>
      <c r="AX67" t="s">
        <v>5718</v>
      </c>
      <c r="AY67" t="s">
        <v>5718</v>
      </c>
      <c r="AZ67" s="269"/>
      <c r="BA67" s="269"/>
      <c r="BB67" s="269"/>
      <c r="BC67" s="269"/>
      <c r="BD67" s="269"/>
      <c r="BE67" s="269"/>
    </row>
    <row r="68" spans="1:83" ht="14.4" x14ac:dyDescent="0.3">
      <c r="A68">
        <v>513270</v>
      </c>
      <c r="B68" t="s">
        <v>540</v>
      </c>
      <c r="C68" t="s">
        <v>1066</v>
      </c>
      <c r="D68" t="s">
        <v>1066</v>
      </c>
      <c r="E68" t="s">
        <v>1066</v>
      </c>
      <c r="F68" t="s">
        <v>1066</v>
      </c>
      <c r="G68" t="s">
        <v>1066</v>
      </c>
      <c r="H68" t="s">
        <v>1066</v>
      </c>
      <c r="I68" t="s">
        <v>1066</v>
      </c>
      <c r="J68" t="s">
        <v>1066</v>
      </c>
      <c r="K68" t="s">
        <v>1066</v>
      </c>
      <c r="L68" t="s">
        <v>1066</v>
      </c>
      <c r="M68" t="s">
        <v>1066</v>
      </c>
      <c r="N68" t="s">
        <v>1066</v>
      </c>
      <c r="O68" t="s">
        <v>1066</v>
      </c>
      <c r="P68" t="s">
        <v>1066</v>
      </c>
      <c r="Q68" t="s">
        <v>1066</v>
      </c>
      <c r="R68" t="s">
        <v>1066</v>
      </c>
      <c r="S68" t="s">
        <v>1066</v>
      </c>
      <c r="T68" t="s">
        <v>1066</v>
      </c>
      <c r="U68" t="s">
        <v>1066</v>
      </c>
      <c r="V68" t="s">
        <v>1066</v>
      </c>
      <c r="W68" t="s">
        <v>1066</v>
      </c>
      <c r="X68" t="s">
        <v>1066</v>
      </c>
      <c r="Y68" t="s">
        <v>1066</v>
      </c>
      <c r="Z68" t="s">
        <v>1066</v>
      </c>
      <c r="AA68" t="s">
        <v>1066</v>
      </c>
      <c r="AB68" t="s">
        <v>1066</v>
      </c>
      <c r="AC68" t="s">
        <v>1066</v>
      </c>
      <c r="AD68" t="s">
        <v>1066</v>
      </c>
      <c r="AE68" t="s">
        <v>1066</v>
      </c>
      <c r="AF68" t="s">
        <v>1066</v>
      </c>
      <c r="AG68" t="s">
        <v>1066</v>
      </c>
      <c r="AH68" t="s">
        <v>1066</v>
      </c>
      <c r="AI68" t="s">
        <v>1066</v>
      </c>
      <c r="AJ68" t="s">
        <v>1066</v>
      </c>
      <c r="AK68" t="s">
        <v>1066</v>
      </c>
      <c r="AL68" t="s">
        <v>1066</v>
      </c>
      <c r="AM68" t="s">
        <v>1066</v>
      </c>
      <c r="AN68" t="s">
        <v>1066</v>
      </c>
      <c r="AO68" t="s">
        <v>1066</v>
      </c>
      <c r="AP68" t="s">
        <v>1066</v>
      </c>
      <c r="AQ68" t="s">
        <v>1066</v>
      </c>
      <c r="AR68" t="s">
        <v>1066</v>
      </c>
      <c r="AS68" t="s">
        <v>1066</v>
      </c>
      <c r="AT68" t="s">
        <v>1066</v>
      </c>
      <c r="AU68" t="s">
        <v>1066</v>
      </c>
      <c r="AV68" t="s">
        <v>1066</v>
      </c>
      <c r="AW68" t="s">
        <v>1066</v>
      </c>
      <c r="AY68">
        <v>0</v>
      </c>
      <c r="AZ68" s="269"/>
      <c r="BA68" s="269"/>
      <c r="BB68" s="269"/>
      <c r="BC68" s="269"/>
      <c r="BD68" s="269"/>
      <c r="BE68" s="269"/>
    </row>
    <row r="69" spans="1:83" ht="14.4" x14ac:dyDescent="0.3">
      <c r="A69">
        <v>513300</v>
      </c>
      <c r="B69" t="s">
        <v>540</v>
      </c>
      <c r="C69" t="s">
        <v>1066</v>
      </c>
      <c r="D69" t="s">
        <v>1066</v>
      </c>
      <c r="E69" t="s">
        <v>1066</v>
      </c>
      <c r="F69" t="s">
        <v>1066</v>
      </c>
      <c r="G69" t="s">
        <v>1066</v>
      </c>
      <c r="H69" t="s">
        <v>1066</v>
      </c>
      <c r="I69" t="s">
        <v>1066</v>
      </c>
      <c r="J69" t="s">
        <v>1066</v>
      </c>
      <c r="K69" t="s">
        <v>1066</v>
      </c>
      <c r="L69" t="s">
        <v>1066</v>
      </c>
      <c r="M69" t="s">
        <v>1066</v>
      </c>
      <c r="N69" t="s">
        <v>1066</v>
      </c>
      <c r="O69" t="s">
        <v>1066</v>
      </c>
      <c r="P69" t="s">
        <v>1066</v>
      </c>
      <c r="Q69" t="s">
        <v>1066</v>
      </c>
      <c r="R69" t="s">
        <v>1066</v>
      </c>
      <c r="S69" t="s">
        <v>1066</v>
      </c>
      <c r="T69" t="s">
        <v>1066</v>
      </c>
      <c r="U69" t="s">
        <v>1066</v>
      </c>
      <c r="V69" t="s">
        <v>1066</v>
      </c>
      <c r="W69" t="s">
        <v>1066</v>
      </c>
      <c r="X69" t="s">
        <v>1066</v>
      </c>
      <c r="Y69" t="s">
        <v>1066</v>
      </c>
      <c r="Z69" t="s">
        <v>1066</v>
      </c>
      <c r="AA69" t="s">
        <v>1066</v>
      </c>
      <c r="AB69" t="s">
        <v>1066</v>
      </c>
      <c r="AC69" t="s">
        <v>1066</v>
      </c>
      <c r="AD69" t="s">
        <v>1066</v>
      </c>
      <c r="AE69" t="s">
        <v>1066</v>
      </c>
      <c r="AF69" t="s">
        <v>1066</v>
      </c>
      <c r="AG69" t="s">
        <v>1066</v>
      </c>
      <c r="AH69" t="s">
        <v>1066</v>
      </c>
      <c r="AI69" t="s">
        <v>1066</v>
      </c>
      <c r="AJ69" t="s">
        <v>1066</v>
      </c>
      <c r="AK69" t="s">
        <v>1066</v>
      </c>
      <c r="AL69" t="s">
        <v>1066</v>
      </c>
      <c r="AM69" t="s">
        <v>1066</v>
      </c>
      <c r="AN69" t="s">
        <v>1066</v>
      </c>
      <c r="AO69" t="s">
        <v>1066</v>
      </c>
      <c r="AP69" t="s">
        <v>1066</v>
      </c>
      <c r="AQ69" t="s">
        <v>1066</v>
      </c>
      <c r="AR69" t="s">
        <v>1066</v>
      </c>
      <c r="AS69" t="s">
        <v>1066</v>
      </c>
      <c r="AT69" t="s">
        <v>1066</v>
      </c>
      <c r="AU69" t="s">
        <v>1066</v>
      </c>
      <c r="AV69" t="s">
        <v>1066</v>
      </c>
      <c r="AW69" t="s">
        <v>1066</v>
      </c>
      <c r="AY69">
        <v>0</v>
      </c>
      <c r="AZ69" s="269"/>
      <c r="BA69" s="269"/>
      <c r="BB69" s="269"/>
      <c r="BC69" s="269"/>
      <c r="BD69" s="269"/>
      <c r="BE69" s="26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8"/>
      <c r="BW69" s="249"/>
      <c r="BX69" s="249"/>
      <c r="BY69" s="249"/>
      <c r="BZ69" s="249"/>
      <c r="CA69" s="242"/>
      <c r="CB69" s="242"/>
      <c r="CC69" s="242"/>
      <c r="CD69" s="242"/>
      <c r="CE69" s="249"/>
    </row>
    <row r="70" spans="1:83" ht="14.4" x14ac:dyDescent="0.3">
      <c r="A70">
        <v>513597</v>
      </c>
      <c r="B70" t="s">
        <v>540</v>
      </c>
      <c r="C70" t="s">
        <v>1066</v>
      </c>
      <c r="D70" t="s">
        <v>1066</v>
      </c>
      <c r="E70" t="s">
        <v>1066</v>
      </c>
      <c r="F70" t="s">
        <v>1066</v>
      </c>
      <c r="G70" t="s">
        <v>1066</v>
      </c>
      <c r="H70" t="s">
        <v>1066</v>
      </c>
      <c r="I70" t="s">
        <v>1066</v>
      </c>
      <c r="J70" t="s">
        <v>1066</v>
      </c>
      <c r="K70" t="s">
        <v>1066</v>
      </c>
      <c r="L70" t="s">
        <v>1066</v>
      </c>
      <c r="M70" t="s">
        <v>1066</v>
      </c>
      <c r="N70" t="s">
        <v>1066</v>
      </c>
      <c r="O70" t="s">
        <v>1066</v>
      </c>
      <c r="P70" t="s">
        <v>1066</v>
      </c>
      <c r="Q70" t="s">
        <v>1066</v>
      </c>
      <c r="R70" t="s">
        <v>1066</v>
      </c>
      <c r="S70" t="s">
        <v>1066</v>
      </c>
      <c r="T70" t="s">
        <v>1066</v>
      </c>
      <c r="U70" t="s">
        <v>1066</v>
      </c>
      <c r="V70" t="s">
        <v>1066</v>
      </c>
      <c r="W70" t="s">
        <v>1066</v>
      </c>
      <c r="X70" t="s">
        <v>1066</v>
      </c>
      <c r="Y70" t="s">
        <v>1066</v>
      </c>
      <c r="Z70" t="s">
        <v>1066</v>
      </c>
      <c r="AA70" t="s">
        <v>1066</v>
      </c>
      <c r="AB70" t="s">
        <v>1066</v>
      </c>
      <c r="AC70" t="s">
        <v>1066</v>
      </c>
      <c r="AD70" t="s">
        <v>1066</v>
      </c>
      <c r="AE70" t="s">
        <v>1066</v>
      </c>
      <c r="AF70" t="s">
        <v>1066</v>
      </c>
      <c r="AG70" t="s">
        <v>1066</v>
      </c>
      <c r="AH70" t="s">
        <v>1066</v>
      </c>
      <c r="AI70" t="s">
        <v>1066</v>
      </c>
      <c r="AJ70" t="s">
        <v>1066</v>
      </c>
      <c r="AK70" t="s">
        <v>1066</v>
      </c>
      <c r="AL70" t="s">
        <v>1066</v>
      </c>
      <c r="AM70" t="s">
        <v>1066</v>
      </c>
      <c r="AN70" t="s">
        <v>1066</v>
      </c>
      <c r="AO70" t="s">
        <v>1066</v>
      </c>
      <c r="AP70" t="s">
        <v>1066</v>
      </c>
      <c r="AQ70" t="s">
        <v>1066</v>
      </c>
      <c r="AR70" t="s">
        <v>1066</v>
      </c>
      <c r="AS70" t="s">
        <v>1066</v>
      </c>
      <c r="AT70" t="s">
        <v>1066</v>
      </c>
      <c r="AU70" t="s">
        <v>1066</v>
      </c>
      <c r="AV70" t="s">
        <v>1066</v>
      </c>
      <c r="AW70" t="s">
        <v>1066</v>
      </c>
      <c r="AY70">
        <v>0</v>
      </c>
      <c r="AZ70" s="269"/>
      <c r="BA70" s="269"/>
      <c r="BB70" s="269"/>
      <c r="BC70" s="269"/>
      <c r="BD70" s="269"/>
      <c r="BE70" s="269"/>
    </row>
    <row r="71" spans="1:83" ht="14.4" x14ac:dyDescent="0.3">
      <c r="A71">
        <v>513605</v>
      </c>
      <c r="B71" t="s">
        <v>540</v>
      </c>
      <c r="C71" t="s">
        <v>1066</v>
      </c>
      <c r="D71" t="s">
        <v>1066</v>
      </c>
      <c r="E71" t="s">
        <v>1066</v>
      </c>
      <c r="F71" t="s">
        <v>1066</v>
      </c>
      <c r="G71" t="s">
        <v>1066</v>
      </c>
      <c r="H71" t="s">
        <v>1066</v>
      </c>
      <c r="I71" t="s">
        <v>1066</v>
      </c>
      <c r="J71" t="s">
        <v>1066</v>
      </c>
      <c r="K71" t="s">
        <v>1066</v>
      </c>
      <c r="L71" t="s">
        <v>1066</v>
      </c>
      <c r="M71" t="s">
        <v>1066</v>
      </c>
      <c r="N71" t="s">
        <v>1066</v>
      </c>
      <c r="O71" t="s">
        <v>1066</v>
      </c>
      <c r="P71" t="s">
        <v>1066</v>
      </c>
      <c r="Q71" t="s">
        <v>1066</v>
      </c>
      <c r="R71" t="s">
        <v>1066</v>
      </c>
      <c r="S71" t="s">
        <v>1066</v>
      </c>
      <c r="T71" t="s">
        <v>1066</v>
      </c>
      <c r="U71" t="s">
        <v>1066</v>
      </c>
      <c r="V71" t="s">
        <v>1066</v>
      </c>
      <c r="W71" t="s">
        <v>1066</v>
      </c>
      <c r="X71" t="s">
        <v>1066</v>
      </c>
      <c r="Y71" t="s">
        <v>1066</v>
      </c>
      <c r="Z71" t="s">
        <v>1066</v>
      </c>
      <c r="AA71" t="s">
        <v>1066</v>
      </c>
      <c r="AB71" t="s">
        <v>1066</v>
      </c>
      <c r="AC71" t="s">
        <v>1066</v>
      </c>
      <c r="AD71" t="s">
        <v>1066</v>
      </c>
      <c r="AE71" t="s">
        <v>1066</v>
      </c>
      <c r="AF71" t="s">
        <v>1066</v>
      </c>
      <c r="AG71" t="s">
        <v>1066</v>
      </c>
      <c r="AH71" t="s">
        <v>1066</v>
      </c>
      <c r="AI71" t="s">
        <v>1066</v>
      </c>
      <c r="AJ71" t="s">
        <v>1066</v>
      </c>
      <c r="AK71" t="s">
        <v>1066</v>
      </c>
      <c r="AL71" t="s">
        <v>1066</v>
      </c>
      <c r="AM71" t="s">
        <v>1066</v>
      </c>
      <c r="AN71" t="s">
        <v>1066</v>
      </c>
      <c r="AO71" t="s">
        <v>1066</v>
      </c>
      <c r="AP71" t="s">
        <v>1066</v>
      </c>
      <c r="AQ71" t="s">
        <v>1066</v>
      </c>
      <c r="AR71" t="s">
        <v>1066</v>
      </c>
      <c r="AS71" t="s">
        <v>1066</v>
      </c>
      <c r="AT71" t="s">
        <v>1066</v>
      </c>
      <c r="AU71" t="s">
        <v>1066</v>
      </c>
      <c r="AV71" t="s">
        <v>1066</v>
      </c>
      <c r="AW71" t="s">
        <v>1066</v>
      </c>
      <c r="AY71">
        <v>0</v>
      </c>
      <c r="AZ71" s="269"/>
      <c r="BA71" s="269"/>
      <c r="BB71" s="269"/>
      <c r="BC71" s="269"/>
      <c r="BD71" s="269"/>
      <c r="BE71" s="26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8"/>
      <c r="BW71" s="249"/>
      <c r="BX71" s="249"/>
      <c r="BY71" s="249"/>
      <c r="BZ71" s="249"/>
      <c r="CA71" s="242"/>
      <c r="CB71" s="242"/>
      <c r="CC71" s="242"/>
      <c r="CD71" s="242"/>
      <c r="CE71" s="249"/>
    </row>
    <row r="72" spans="1:83" ht="14.4" x14ac:dyDescent="0.3">
      <c r="A72">
        <v>513636</v>
      </c>
      <c r="B72" t="s">
        <v>540</v>
      </c>
      <c r="C72" t="s">
        <v>1066</v>
      </c>
      <c r="D72" t="s">
        <v>1066</v>
      </c>
      <c r="E72" t="s">
        <v>1066</v>
      </c>
      <c r="F72" t="s">
        <v>1066</v>
      </c>
      <c r="G72" t="s">
        <v>1066</v>
      </c>
      <c r="H72" t="s">
        <v>1066</v>
      </c>
      <c r="I72" t="s">
        <v>1066</v>
      </c>
      <c r="J72" t="s">
        <v>1066</v>
      </c>
      <c r="K72" t="s">
        <v>1066</v>
      </c>
      <c r="L72" t="s">
        <v>1066</v>
      </c>
      <c r="M72" t="s">
        <v>1066</v>
      </c>
      <c r="N72" t="s">
        <v>1066</v>
      </c>
      <c r="O72" t="s">
        <v>1066</v>
      </c>
      <c r="P72" t="s">
        <v>1066</v>
      </c>
      <c r="Q72" t="s">
        <v>1066</v>
      </c>
      <c r="R72" t="s">
        <v>1066</v>
      </c>
      <c r="S72" t="s">
        <v>1066</v>
      </c>
      <c r="T72" t="s">
        <v>1066</v>
      </c>
      <c r="U72" t="s">
        <v>1066</v>
      </c>
      <c r="V72" t="s">
        <v>1066</v>
      </c>
      <c r="W72" t="s">
        <v>1066</v>
      </c>
      <c r="X72" t="s">
        <v>1066</v>
      </c>
      <c r="Y72" t="s">
        <v>1066</v>
      </c>
      <c r="Z72" t="s">
        <v>1066</v>
      </c>
      <c r="AA72" t="s">
        <v>1066</v>
      </c>
      <c r="AB72" t="s">
        <v>1066</v>
      </c>
      <c r="AC72" t="s">
        <v>1066</v>
      </c>
      <c r="AD72" t="s">
        <v>1066</v>
      </c>
      <c r="AE72" t="s">
        <v>1066</v>
      </c>
      <c r="AF72" t="s">
        <v>1066</v>
      </c>
      <c r="AG72" t="s">
        <v>1066</v>
      </c>
      <c r="AH72" t="s">
        <v>1066</v>
      </c>
      <c r="AI72" t="s">
        <v>1066</v>
      </c>
      <c r="AJ72" t="s">
        <v>1066</v>
      </c>
      <c r="AK72" t="s">
        <v>1066</v>
      </c>
      <c r="AL72" t="s">
        <v>1066</v>
      </c>
      <c r="AM72" t="s">
        <v>1066</v>
      </c>
      <c r="AN72" t="s">
        <v>1066</v>
      </c>
      <c r="AO72" t="s">
        <v>1066</v>
      </c>
      <c r="AP72" t="s">
        <v>1066</v>
      </c>
      <c r="AQ72" t="s">
        <v>1066</v>
      </c>
      <c r="AR72" t="s">
        <v>1066</v>
      </c>
      <c r="AS72" t="s">
        <v>1066</v>
      </c>
      <c r="AT72" t="s">
        <v>1066</v>
      </c>
      <c r="AU72" t="s">
        <v>1066</v>
      </c>
      <c r="AV72" t="s">
        <v>1066</v>
      </c>
      <c r="AW72" t="s">
        <v>1066</v>
      </c>
      <c r="AY72">
        <v>0</v>
      </c>
      <c r="AZ72" s="269"/>
      <c r="BA72" s="269"/>
      <c r="BB72" s="269"/>
      <c r="BC72" s="269"/>
      <c r="BD72" s="269"/>
      <c r="BE72" s="269"/>
    </row>
    <row r="73" spans="1:83" ht="14.4" x14ac:dyDescent="0.3">
      <c r="A73">
        <v>513642</v>
      </c>
      <c r="B73" t="s">
        <v>540</v>
      </c>
      <c r="C73" t="s">
        <v>1066</v>
      </c>
      <c r="D73" t="s">
        <v>1066</v>
      </c>
      <c r="E73" t="s">
        <v>1066</v>
      </c>
      <c r="F73" t="s">
        <v>1066</v>
      </c>
      <c r="G73" t="s">
        <v>1066</v>
      </c>
      <c r="H73" t="s">
        <v>1066</v>
      </c>
      <c r="I73" t="s">
        <v>1066</v>
      </c>
      <c r="J73" t="s">
        <v>1066</v>
      </c>
      <c r="K73" t="s">
        <v>1066</v>
      </c>
      <c r="L73" t="s">
        <v>1066</v>
      </c>
      <c r="M73" t="s">
        <v>1066</v>
      </c>
      <c r="N73" t="s">
        <v>1066</v>
      </c>
      <c r="O73" t="s">
        <v>1066</v>
      </c>
      <c r="P73" t="s">
        <v>1066</v>
      </c>
      <c r="Q73" t="s">
        <v>1066</v>
      </c>
      <c r="R73" t="s">
        <v>1066</v>
      </c>
      <c r="S73" t="s">
        <v>1066</v>
      </c>
      <c r="T73" t="s">
        <v>1066</v>
      </c>
      <c r="U73" t="s">
        <v>1066</v>
      </c>
      <c r="V73" t="s">
        <v>1066</v>
      </c>
      <c r="W73" t="s">
        <v>1066</v>
      </c>
      <c r="X73" t="s">
        <v>1066</v>
      </c>
      <c r="Y73" t="s">
        <v>1066</v>
      </c>
      <c r="Z73" t="s">
        <v>1066</v>
      </c>
      <c r="AA73" t="s">
        <v>1066</v>
      </c>
      <c r="AB73" t="s">
        <v>1066</v>
      </c>
      <c r="AC73" t="s">
        <v>1066</v>
      </c>
      <c r="AD73" t="s">
        <v>1066</v>
      </c>
      <c r="AE73" t="s">
        <v>1066</v>
      </c>
      <c r="AF73" t="s">
        <v>1066</v>
      </c>
      <c r="AG73" t="s">
        <v>1066</v>
      </c>
      <c r="AH73" t="s">
        <v>1066</v>
      </c>
      <c r="AI73" t="s">
        <v>1066</v>
      </c>
      <c r="AJ73" t="s">
        <v>1066</v>
      </c>
      <c r="AK73" t="s">
        <v>1066</v>
      </c>
      <c r="AL73" t="s">
        <v>1066</v>
      </c>
      <c r="AM73" t="s">
        <v>1066</v>
      </c>
      <c r="AN73" t="s">
        <v>1066</v>
      </c>
      <c r="AO73" t="s">
        <v>1066</v>
      </c>
      <c r="AP73" t="s">
        <v>1066</v>
      </c>
      <c r="AQ73" t="s">
        <v>1066</v>
      </c>
      <c r="AR73" t="s">
        <v>1066</v>
      </c>
      <c r="AS73" t="s">
        <v>1066</v>
      </c>
      <c r="AT73" t="s">
        <v>1066</v>
      </c>
      <c r="AU73" t="s">
        <v>1066</v>
      </c>
      <c r="AV73" t="s">
        <v>1066</v>
      </c>
      <c r="AW73" t="s">
        <v>1066</v>
      </c>
      <c r="AY73">
        <v>0</v>
      </c>
      <c r="AZ73" s="269"/>
      <c r="BA73" s="269"/>
      <c r="BB73" s="269"/>
      <c r="BC73" s="269"/>
      <c r="BD73" s="269"/>
      <c r="BE73" s="269"/>
    </row>
    <row r="74" spans="1:83" ht="14.4" x14ac:dyDescent="0.3">
      <c r="A74">
        <v>513779</v>
      </c>
      <c r="B74" t="s">
        <v>540</v>
      </c>
      <c r="C74" t="s">
        <v>1067</v>
      </c>
      <c r="D74" t="s">
        <v>1067</v>
      </c>
      <c r="E74" t="s">
        <v>1067</v>
      </c>
      <c r="F74" t="s">
        <v>1067</v>
      </c>
      <c r="G74" t="s">
        <v>1067</v>
      </c>
      <c r="H74" t="s">
        <v>1067</v>
      </c>
      <c r="I74" t="s">
        <v>1067</v>
      </c>
      <c r="J74" t="s">
        <v>1067</v>
      </c>
      <c r="K74" t="s">
        <v>1067</v>
      </c>
      <c r="L74" t="s">
        <v>1067</v>
      </c>
      <c r="M74" t="s">
        <v>1067</v>
      </c>
      <c r="N74" t="s">
        <v>1067</v>
      </c>
      <c r="O74" t="s">
        <v>1067</v>
      </c>
      <c r="P74" t="s">
        <v>1067</v>
      </c>
      <c r="Q74" t="s">
        <v>1067</v>
      </c>
      <c r="R74" t="s">
        <v>1067</v>
      </c>
      <c r="S74" t="s">
        <v>1067</v>
      </c>
      <c r="T74" t="s">
        <v>1067</v>
      </c>
      <c r="U74" t="s">
        <v>1067</v>
      </c>
      <c r="V74" t="s">
        <v>1067</v>
      </c>
      <c r="W74" t="s">
        <v>1067</v>
      </c>
      <c r="X74" t="s">
        <v>1067</v>
      </c>
      <c r="Y74" t="s">
        <v>1067</v>
      </c>
      <c r="Z74" t="s">
        <v>1067</v>
      </c>
      <c r="AA74" t="s">
        <v>1067</v>
      </c>
      <c r="AB74" t="s">
        <v>1067</v>
      </c>
      <c r="AC74" t="s">
        <v>1067</v>
      </c>
      <c r="AD74" t="s">
        <v>1067</v>
      </c>
      <c r="AE74" t="s">
        <v>1067</v>
      </c>
      <c r="AF74" t="s">
        <v>1067</v>
      </c>
      <c r="AG74" t="s">
        <v>1067</v>
      </c>
      <c r="AH74" t="s">
        <v>1067</v>
      </c>
      <c r="AI74" t="s">
        <v>1067</v>
      </c>
      <c r="AJ74" t="s">
        <v>1067</v>
      </c>
      <c r="AK74" t="s">
        <v>1067</v>
      </c>
      <c r="AL74" t="s">
        <v>1067</v>
      </c>
      <c r="AM74" t="s">
        <v>1067</v>
      </c>
      <c r="AN74" t="s">
        <v>1067</v>
      </c>
      <c r="AO74" t="s">
        <v>1067</v>
      </c>
      <c r="AP74" t="s">
        <v>1067</v>
      </c>
      <c r="AQ74" t="s">
        <v>1067</v>
      </c>
      <c r="AR74" t="s">
        <v>1067</v>
      </c>
      <c r="AS74" t="s">
        <v>1067</v>
      </c>
      <c r="AT74" t="s">
        <v>1067</v>
      </c>
      <c r="AU74" t="s">
        <v>1067</v>
      </c>
      <c r="AV74" t="s">
        <v>1067</v>
      </c>
      <c r="AW74" t="s">
        <v>1067</v>
      </c>
      <c r="AX74" t="s">
        <v>5742</v>
      </c>
      <c r="AY74" t="s">
        <v>5742</v>
      </c>
      <c r="AZ74" s="269"/>
      <c r="BA74" s="269"/>
      <c r="BB74" s="269"/>
      <c r="BC74" s="269"/>
      <c r="BD74" s="269"/>
      <c r="BE74" s="269"/>
    </row>
    <row r="75" spans="1:83" ht="14.4" x14ac:dyDescent="0.3">
      <c r="A75" s="285">
        <v>513805</v>
      </c>
      <c r="B75" s="285" t="s">
        <v>540</v>
      </c>
      <c r="C75" t="s">
        <v>1067</v>
      </c>
      <c r="D75" t="s">
        <v>1067</v>
      </c>
      <c r="E75" t="s">
        <v>1067</v>
      </c>
      <c r="F75" t="s">
        <v>1067</v>
      </c>
      <c r="G75" t="s">
        <v>1067</v>
      </c>
      <c r="H75" t="s">
        <v>1067</v>
      </c>
      <c r="I75" t="s">
        <v>1067</v>
      </c>
      <c r="J75" t="s">
        <v>1067</v>
      </c>
      <c r="K75" t="s">
        <v>1067</v>
      </c>
      <c r="L75" t="s">
        <v>1067</v>
      </c>
      <c r="M75" t="s">
        <v>1067</v>
      </c>
      <c r="N75" t="s">
        <v>1067</v>
      </c>
      <c r="O75" t="s">
        <v>1067</v>
      </c>
      <c r="P75" t="s">
        <v>1067</v>
      </c>
      <c r="Q75" t="s">
        <v>1067</v>
      </c>
      <c r="R75" t="s">
        <v>1067</v>
      </c>
      <c r="S75" t="s">
        <v>1067</v>
      </c>
      <c r="T75" t="s">
        <v>1067</v>
      </c>
      <c r="U75" t="s">
        <v>1067</v>
      </c>
      <c r="V75" t="s">
        <v>1067</v>
      </c>
      <c r="W75" t="s">
        <v>1067</v>
      </c>
      <c r="X75" t="s">
        <v>1067</v>
      </c>
      <c r="Y75" t="s">
        <v>1067</v>
      </c>
      <c r="Z75" t="s">
        <v>1067</v>
      </c>
      <c r="AA75" t="s">
        <v>1067</v>
      </c>
      <c r="AB75" t="s">
        <v>1067</v>
      </c>
      <c r="AC75" t="s">
        <v>1067</v>
      </c>
      <c r="AD75" t="s">
        <v>1067</v>
      </c>
      <c r="AE75" t="s">
        <v>1067</v>
      </c>
      <c r="AF75" t="s">
        <v>1067</v>
      </c>
      <c r="AG75" t="s">
        <v>1067</v>
      </c>
      <c r="AH75" t="s">
        <v>1067</v>
      </c>
      <c r="AI75" t="s">
        <v>1067</v>
      </c>
      <c r="AJ75" t="s">
        <v>1067</v>
      </c>
      <c r="AK75" t="s">
        <v>1067</v>
      </c>
      <c r="AL75" t="s">
        <v>1067</v>
      </c>
      <c r="AM75" t="s">
        <v>1067</v>
      </c>
      <c r="AN75" t="s">
        <v>1067</v>
      </c>
      <c r="AO75" t="s">
        <v>1067</v>
      </c>
      <c r="AP75" t="s">
        <v>1067</v>
      </c>
      <c r="AQ75" t="s">
        <v>1067</v>
      </c>
      <c r="AR75" t="s">
        <v>1067</v>
      </c>
      <c r="AS75" t="s">
        <v>1067</v>
      </c>
      <c r="AT75" t="s">
        <v>1067</v>
      </c>
      <c r="AU75" t="s">
        <v>1067</v>
      </c>
      <c r="AV75" t="s">
        <v>1067</v>
      </c>
      <c r="AW75" t="s">
        <v>1067</v>
      </c>
      <c r="AY75" t="s">
        <v>5718</v>
      </c>
      <c r="AZ75" s="250"/>
      <c r="BA75" s="250"/>
      <c r="BB75" s="250"/>
      <c r="BC75" s="250"/>
      <c r="BD75" s="250"/>
      <c r="BE75" s="269"/>
    </row>
    <row r="76" spans="1:83" ht="14.4" x14ac:dyDescent="0.3">
      <c r="A76">
        <v>514044</v>
      </c>
      <c r="B76" t="s">
        <v>540</v>
      </c>
      <c r="C76" t="s">
        <v>1066</v>
      </c>
      <c r="D76" t="s">
        <v>1066</v>
      </c>
      <c r="E76" t="s">
        <v>1066</v>
      </c>
      <c r="F76" t="s">
        <v>1066</v>
      </c>
      <c r="G76" t="s">
        <v>1066</v>
      </c>
      <c r="H76" t="s">
        <v>1066</v>
      </c>
      <c r="I76" t="s">
        <v>1066</v>
      </c>
      <c r="J76" t="s">
        <v>1066</v>
      </c>
      <c r="K76" t="s">
        <v>1066</v>
      </c>
      <c r="L76" t="s">
        <v>1066</v>
      </c>
      <c r="M76" t="s">
        <v>1066</v>
      </c>
      <c r="N76" t="s">
        <v>1066</v>
      </c>
      <c r="O76" t="s">
        <v>1066</v>
      </c>
      <c r="P76" t="s">
        <v>1066</v>
      </c>
      <c r="Q76" t="s">
        <v>1066</v>
      </c>
      <c r="R76" t="s">
        <v>1066</v>
      </c>
      <c r="S76" t="s">
        <v>1066</v>
      </c>
      <c r="T76" t="s">
        <v>1066</v>
      </c>
      <c r="U76" t="s">
        <v>1066</v>
      </c>
      <c r="V76" t="s">
        <v>1066</v>
      </c>
      <c r="W76" t="s">
        <v>1066</v>
      </c>
      <c r="X76" t="s">
        <v>1066</v>
      </c>
      <c r="Y76" t="s">
        <v>1066</v>
      </c>
      <c r="Z76" t="s">
        <v>1066</v>
      </c>
      <c r="AA76" t="s">
        <v>1066</v>
      </c>
      <c r="AB76" t="s">
        <v>1066</v>
      </c>
      <c r="AC76" t="s">
        <v>1066</v>
      </c>
      <c r="AD76" t="s">
        <v>1066</v>
      </c>
      <c r="AE76" t="s">
        <v>1066</v>
      </c>
      <c r="AF76" t="s">
        <v>1066</v>
      </c>
      <c r="AG76" t="s">
        <v>1066</v>
      </c>
      <c r="AH76" t="s">
        <v>1066</v>
      </c>
      <c r="AI76" t="s">
        <v>1066</v>
      </c>
      <c r="AJ76" t="s">
        <v>1066</v>
      </c>
      <c r="AK76" t="s">
        <v>1066</v>
      </c>
      <c r="AL76" t="s">
        <v>1066</v>
      </c>
      <c r="AM76" t="s">
        <v>1066</v>
      </c>
      <c r="AN76" t="s">
        <v>1066</v>
      </c>
      <c r="AO76" t="s">
        <v>1066</v>
      </c>
      <c r="AP76" t="s">
        <v>1066</v>
      </c>
      <c r="AQ76" t="s">
        <v>1066</v>
      </c>
      <c r="AR76" t="s">
        <v>1066</v>
      </c>
      <c r="AS76" t="s">
        <v>1066</v>
      </c>
      <c r="AT76" t="s">
        <v>1066</v>
      </c>
      <c r="AU76" t="s">
        <v>1066</v>
      </c>
      <c r="AV76" t="s">
        <v>1066</v>
      </c>
      <c r="AW76" t="s">
        <v>1066</v>
      </c>
      <c r="AY76">
        <v>0</v>
      </c>
      <c r="AZ76" s="269"/>
      <c r="BA76" s="269"/>
      <c r="BB76" s="269"/>
      <c r="BC76" s="269"/>
      <c r="BD76" s="269"/>
      <c r="BE76" s="269"/>
    </row>
    <row r="77" spans="1:83" ht="14.4" x14ac:dyDescent="0.3">
      <c r="A77">
        <v>514320</v>
      </c>
      <c r="B77" t="s">
        <v>541</v>
      </c>
      <c r="C77" t="s">
        <v>1066</v>
      </c>
      <c r="D77" t="s">
        <v>1066</v>
      </c>
      <c r="E77" t="s">
        <v>1066</v>
      </c>
      <c r="F77" t="s">
        <v>1066</v>
      </c>
      <c r="G77" t="s">
        <v>1066</v>
      </c>
      <c r="H77" t="s">
        <v>1066</v>
      </c>
      <c r="I77" t="s">
        <v>1066</v>
      </c>
      <c r="J77" t="s">
        <v>1066</v>
      </c>
      <c r="K77" t="s">
        <v>1066</v>
      </c>
      <c r="L77" t="s">
        <v>1066</v>
      </c>
      <c r="M77" t="s">
        <v>1066</v>
      </c>
      <c r="N77" t="s">
        <v>1066</v>
      </c>
      <c r="O77" t="s">
        <v>1066</v>
      </c>
      <c r="P77" t="s">
        <v>1066</v>
      </c>
      <c r="Q77" t="s">
        <v>1066</v>
      </c>
      <c r="R77" t="s">
        <v>1066</v>
      </c>
      <c r="S77" t="s">
        <v>1066</v>
      </c>
      <c r="T77" t="s">
        <v>1066</v>
      </c>
      <c r="U77" t="s">
        <v>1066</v>
      </c>
      <c r="V77" t="s">
        <v>1066</v>
      </c>
      <c r="W77" t="s">
        <v>1066</v>
      </c>
      <c r="X77" t="s">
        <v>1066</v>
      </c>
      <c r="Y77" t="s">
        <v>1066</v>
      </c>
      <c r="Z77" t="s">
        <v>1066</v>
      </c>
      <c r="AA77" t="s">
        <v>1066</v>
      </c>
      <c r="AB77" t="s">
        <v>1066</v>
      </c>
      <c r="AC77" t="s">
        <v>1066</v>
      </c>
      <c r="AD77" t="s">
        <v>1066</v>
      </c>
      <c r="AE77" t="s">
        <v>1066</v>
      </c>
      <c r="AF77" t="s">
        <v>1066</v>
      </c>
      <c r="AG77" t="s">
        <v>1066</v>
      </c>
      <c r="AH77" t="s">
        <v>1066</v>
      </c>
      <c r="AI77" t="s">
        <v>1066</v>
      </c>
      <c r="AJ77" t="s">
        <v>1066</v>
      </c>
      <c r="AK77" t="s">
        <v>1066</v>
      </c>
      <c r="AL77" t="s">
        <v>1066</v>
      </c>
      <c r="AM77" t="s">
        <v>1066</v>
      </c>
      <c r="AN77" t="s">
        <v>1066</v>
      </c>
      <c r="AO77" t="s">
        <v>1066</v>
      </c>
      <c r="AP77" t="s">
        <v>1066</v>
      </c>
      <c r="AQ77" t="s">
        <v>1066</v>
      </c>
      <c r="AR77" t="s">
        <v>1066</v>
      </c>
      <c r="AW77"/>
      <c r="AY77" t="s">
        <v>2422</v>
      </c>
      <c r="AZ77" s="269"/>
      <c r="BA77" s="269"/>
      <c r="BB77" s="269"/>
      <c r="BC77" s="269"/>
      <c r="BD77" s="269"/>
      <c r="BE77" s="269"/>
    </row>
    <row r="78" spans="1:83" ht="14.4" x14ac:dyDescent="0.3">
      <c r="A78">
        <v>514486</v>
      </c>
      <c r="B78" t="s">
        <v>540</v>
      </c>
      <c r="C78" t="s">
        <v>1067</v>
      </c>
      <c r="D78" t="s">
        <v>1067</v>
      </c>
      <c r="E78" t="s">
        <v>1067</v>
      </c>
      <c r="F78" t="s">
        <v>1067</v>
      </c>
      <c r="G78" t="s">
        <v>1067</v>
      </c>
      <c r="H78" t="s">
        <v>1067</v>
      </c>
      <c r="I78" t="s">
        <v>1067</v>
      </c>
      <c r="J78" t="s">
        <v>1067</v>
      </c>
      <c r="K78" t="s">
        <v>1067</v>
      </c>
      <c r="L78" t="s">
        <v>1067</v>
      </c>
      <c r="M78" t="s">
        <v>1067</v>
      </c>
      <c r="N78" t="s">
        <v>1067</v>
      </c>
      <c r="O78" t="s">
        <v>1067</v>
      </c>
      <c r="P78" t="s">
        <v>1067</v>
      </c>
      <c r="Q78" t="s">
        <v>1067</v>
      </c>
      <c r="R78" t="s">
        <v>1067</v>
      </c>
      <c r="S78" t="s">
        <v>1067</v>
      </c>
      <c r="T78" t="s">
        <v>1067</v>
      </c>
      <c r="U78" t="s">
        <v>1067</v>
      </c>
      <c r="V78" t="s">
        <v>1067</v>
      </c>
      <c r="W78" t="s">
        <v>1067</v>
      </c>
      <c r="X78" t="s">
        <v>1067</v>
      </c>
      <c r="Y78" t="s">
        <v>1067</v>
      </c>
      <c r="Z78" t="s">
        <v>1067</v>
      </c>
      <c r="AA78" t="s">
        <v>1067</v>
      </c>
      <c r="AB78" t="s">
        <v>1067</v>
      </c>
      <c r="AC78" t="s">
        <v>1067</v>
      </c>
      <c r="AD78" t="s">
        <v>1067</v>
      </c>
      <c r="AE78" t="s">
        <v>1067</v>
      </c>
      <c r="AF78" t="s">
        <v>1067</v>
      </c>
      <c r="AG78" t="s">
        <v>1067</v>
      </c>
      <c r="AH78" t="s">
        <v>1067</v>
      </c>
      <c r="AI78" t="s">
        <v>1067</v>
      </c>
      <c r="AJ78" t="s">
        <v>1067</v>
      </c>
      <c r="AK78" t="s">
        <v>1067</v>
      </c>
      <c r="AL78" t="s">
        <v>1067</v>
      </c>
      <c r="AM78" t="s">
        <v>1067</v>
      </c>
      <c r="AN78" t="s">
        <v>1067</v>
      </c>
      <c r="AO78" t="s">
        <v>1067</v>
      </c>
      <c r="AP78" t="s">
        <v>1067</v>
      </c>
      <c r="AQ78" t="s">
        <v>1067</v>
      </c>
      <c r="AR78" t="s">
        <v>1067</v>
      </c>
      <c r="AS78" t="s">
        <v>1067</v>
      </c>
      <c r="AT78" t="s">
        <v>1067</v>
      </c>
      <c r="AU78" t="s">
        <v>1067</v>
      </c>
      <c r="AV78" t="s">
        <v>1067</v>
      </c>
      <c r="AW78" t="s">
        <v>1067</v>
      </c>
      <c r="AX78" t="s">
        <v>5718</v>
      </c>
      <c r="AY78" t="s">
        <v>5718</v>
      </c>
      <c r="AZ78" s="269"/>
      <c r="BA78" s="269"/>
      <c r="BB78" s="269"/>
      <c r="BC78" s="269"/>
      <c r="BD78" s="269"/>
      <c r="BE78" s="269"/>
    </row>
    <row r="79" spans="1:83" ht="14.4" x14ac:dyDescent="0.3">
      <c r="A79">
        <v>514498</v>
      </c>
      <c r="B79" t="s">
        <v>540</v>
      </c>
      <c r="C79" t="s">
        <v>1066</v>
      </c>
      <c r="D79" t="s">
        <v>1066</v>
      </c>
      <c r="E79" t="s">
        <v>1066</v>
      </c>
      <c r="F79" t="s">
        <v>1066</v>
      </c>
      <c r="G79" t="s">
        <v>1066</v>
      </c>
      <c r="H79" t="s">
        <v>1066</v>
      </c>
      <c r="I79" t="s">
        <v>1066</v>
      </c>
      <c r="J79" t="s">
        <v>1066</v>
      </c>
      <c r="K79" t="s">
        <v>1066</v>
      </c>
      <c r="L79" t="s">
        <v>1066</v>
      </c>
      <c r="M79" t="s">
        <v>1066</v>
      </c>
      <c r="N79" t="s">
        <v>1066</v>
      </c>
      <c r="O79" t="s">
        <v>1066</v>
      </c>
      <c r="P79" t="s">
        <v>1066</v>
      </c>
      <c r="Q79" t="s">
        <v>1066</v>
      </c>
      <c r="R79" t="s">
        <v>1066</v>
      </c>
      <c r="S79" t="s">
        <v>1066</v>
      </c>
      <c r="T79" t="s">
        <v>1066</v>
      </c>
      <c r="U79" t="s">
        <v>1066</v>
      </c>
      <c r="V79" t="s">
        <v>1066</v>
      </c>
      <c r="W79" t="s">
        <v>1066</v>
      </c>
      <c r="X79" t="s">
        <v>1066</v>
      </c>
      <c r="Y79" t="s">
        <v>1066</v>
      </c>
      <c r="Z79" t="s">
        <v>1066</v>
      </c>
      <c r="AA79" t="s">
        <v>1066</v>
      </c>
      <c r="AB79" t="s">
        <v>1066</v>
      </c>
      <c r="AC79" t="s">
        <v>1066</v>
      </c>
      <c r="AD79" t="s">
        <v>1066</v>
      </c>
      <c r="AE79" t="s">
        <v>1066</v>
      </c>
      <c r="AF79" t="s">
        <v>1066</v>
      </c>
      <c r="AG79" t="s">
        <v>1066</v>
      </c>
      <c r="AH79" t="s">
        <v>1066</v>
      </c>
      <c r="AI79" t="s">
        <v>1066</v>
      </c>
      <c r="AJ79" t="s">
        <v>1066</v>
      </c>
      <c r="AK79" t="s">
        <v>1066</v>
      </c>
      <c r="AL79" t="s">
        <v>1066</v>
      </c>
      <c r="AM79" t="s">
        <v>1066</v>
      </c>
      <c r="AN79" t="s">
        <v>1066</v>
      </c>
      <c r="AO79" t="s">
        <v>1066</v>
      </c>
      <c r="AP79" t="s">
        <v>1066</v>
      </c>
      <c r="AQ79" t="s">
        <v>1066</v>
      </c>
      <c r="AR79" t="s">
        <v>1066</v>
      </c>
      <c r="AS79" t="s">
        <v>1066</v>
      </c>
      <c r="AT79" t="s">
        <v>1066</v>
      </c>
      <c r="AU79" t="s">
        <v>1066</v>
      </c>
      <c r="AV79" t="s">
        <v>1066</v>
      </c>
      <c r="AW79" t="s">
        <v>1066</v>
      </c>
      <c r="AY79">
        <v>0</v>
      </c>
      <c r="AZ79" s="269"/>
      <c r="BA79" s="269"/>
      <c r="BB79" s="269"/>
      <c r="BC79" s="269"/>
      <c r="BD79" s="269"/>
      <c r="BE79" s="26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8"/>
      <c r="BW79" s="249"/>
      <c r="BX79" s="249"/>
      <c r="BY79" s="249"/>
      <c r="BZ79" s="249"/>
      <c r="CA79" s="251"/>
      <c r="CB79" s="251"/>
      <c r="CC79" s="251"/>
      <c r="CD79" s="242"/>
      <c r="CE79" s="249"/>
    </row>
    <row r="80" spans="1:83" ht="14.4" x14ac:dyDescent="0.3">
      <c r="A80">
        <v>514514</v>
      </c>
      <c r="B80" t="s">
        <v>540</v>
      </c>
      <c r="C80" t="s">
        <v>1067</v>
      </c>
      <c r="D80" t="s">
        <v>1067</v>
      </c>
      <c r="E80" t="s">
        <v>1067</v>
      </c>
      <c r="F80" t="s">
        <v>1067</v>
      </c>
      <c r="G80" t="s">
        <v>1067</v>
      </c>
      <c r="H80" t="s">
        <v>1067</v>
      </c>
      <c r="I80" t="s">
        <v>1067</v>
      </c>
      <c r="J80" t="s">
        <v>1067</v>
      </c>
      <c r="K80" t="s">
        <v>1067</v>
      </c>
      <c r="L80" t="s">
        <v>1067</v>
      </c>
      <c r="M80" t="s">
        <v>1067</v>
      </c>
      <c r="N80" t="s">
        <v>1067</v>
      </c>
      <c r="O80" t="s">
        <v>1067</v>
      </c>
      <c r="P80" t="s">
        <v>1067</v>
      </c>
      <c r="Q80" t="s">
        <v>1067</v>
      </c>
      <c r="R80" t="s">
        <v>1067</v>
      </c>
      <c r="S80" t="s">
        <v>1067</v>
      </c>
      <c r="T80" t="s">
        <v>1067</v>
      </c>
      <c r="U80" t="s">
        <v>1067</v>
      </c>
      <c r="V80" t="s">
        <v>1067</v>
      </c>
      <c r="W80" t="s">
        <v>1067</v>
      </c>
      <c r="X80" t="s">
        <v>1067</v>
      </c>
      <c r="Y80" t="s">
        <v>1067</v>
      </c>
      <c r="Z80" t="s">
        <v>1067</v>
      </c>
      <c r="AA80" t="s">
        <v>1067</v>
      </c>
      <c r="AB80" t="s">
        <v>1067</v>
      </c>
      <c r="AC80" t="s">
        <v>1067</v>
      </c>
      <c r="AD80" t="s">
        <v>1067</v>
      </c>
      <c r="AE80" t="s">
        <v>1067</v>
      </c>
      <c r="AF80" t="s">
        <v>1067</v>
      </c>
      <c r="AG80" t="s">
        <v>1067</v>
      </c>
      <c r="AH80" t="s">
        <v>1067</v>
      </c>
      <c r="AI80" t="s">
        <v>1067</v>
      </c>
      <c r="AJ80" t="s">
        <v>1067</v>
      </c>
      <c r="AK80" t="s">
        <v>1067</v>
      </c>
      <c r="AL80" t="s">
        <v>1067</v>
      </c>
      <c r="AM80" t="s">
        <v>1067</v>
      </c>
      <c r="AN80" t="s">
        <v>1067</v>
      </c>
      <c r="AO80" t="s">
        <v>1067</v>
      </c>
      <c r="AP80" t="s">
        <v>1067</v>
      </c>
      <c r="AQ80" t="s">
        <v>1067</v>
      </c>
      <c r="AR80" t="s">
        <v>1067</v>
      </c>
      <c r="AS80" t="s">
        <v>1067</v>
      </c>
      <c r="AT80" t="s">
        <v>1067</v>
      </c>
      <c r="AU80" t="s">
        <v>1067</v>
      </c>
      <c r="AV80" t="s">
        <v>1067</v>
      </c>
      <c r="AW80" t="s">
        <v>1067</v>
      </c>
      <c r="AX80" t="s">
        <v>5718</v>
      </c>
      <c r="AY80" t="s">
        <v>5718</v>
      </c>
      <c r="AZ80" s="269"/>
      <c r="BA80" s="269"/>
      <c r="BB80" s="269"/>
      <c r="BC80" s="269"/>
      <c r="BD80" s="269"/>
      <c r="BE80" s="26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8"/>
      <c r="BW80" s="249"/>
      <c r="BX80" s="249"/>
      <c r="BY80" s="249"/>
      <c r="BZ80" s="249"/>
      <c r="CA80" s="242"/>
      <c r="CB80" s="242"/>
      <c r="CC80" s="242"/>
      <c r="CD80" s="242"/>
      <c r="CE80" s="249"/>
    </row>
    <row r="81" spans="1:83" ht="14.4" x14ac:dyDescent="0.3">
      <c r="A81">
        <v>514687</v>
      </c>
      <c r="B81" t="s">
        <v>540</v>
      </c>
      <c r="C81" t="s">
        <v>1067</v>
      </c>
      <c r="D81" t="s">
        <v>1067</v>
      </c>
      <c r="E81" t="s">
        <v>1067</v>
      </c>
      <c r="F81" t="s">
        <v>1067</v>
      </c>
      <c r="G81" t="s">
        <v>1067</v>
      </c>
      <c r="H81" t="s">
        <v>1067</v>
      </c>
      <c r="I81" t="s">
        <v>1067</v>
      </c>
      <c r="J81" t="s">
        <v>1067</v>
      </c>
      <c r="K81" t="s">
        <v>1067</v>
      </c>
      <c r="L81" t="s">
        <v>1067</v>
      </c>
      <c r="M81" t="s">
        <v>1067</v>
      </c>
      <c r="N81" t="s">
        <v>1067</v>
      </c>
      <c r="O81" t="s">
        <v>1067</v>
      </c>
      <c r="P81" t="s">
        <v>1067</v>
      </c>
      <c r="Q81" t="s">
        <v>1067</v>
      </c>
      <c r="R81" t="s">
        <v>1067</v>
      </c>
      <c r="S81" t="s">
        <v>1067</v>
      </c>
      <c r="T81" t="s">
        <v>1067</v>
      </c>
      <c r="U81" t="s">
        <v>1067</v>
      </c>
      <c r="V81" t="s">
        <v>1067</v>
      </c>
      <c r="W81" t="s">
        <v>1067</v>
      </c>
      <c r="X81" t="s">
        <v>1067</v>
      </c>
      <c r="Y81" t="s">
        <v>1067</v>
      </c>
      <c r="Z81" t="s">
        <v>1067</v>
      </c>
      <c r="AA81" t="s">
        <v>1067</v>
      </c>
      <c r="AB81" t="s">
        <v>1067</v>
      </c>
      <c r="AC81" t="s">
        <v>1067</v>
      </c>
      <c r="AD81" t="s">
        <v>1067</v>
      </c>
      <c r="AE81" t="s">
        <v>1067</v>
      </c>
      <c r="AF81" t="s">
        <v>1067</v>
      </c>
      <c r="AG81" t="s">
        <v>1067</v>
      </c>
      <c r="AH81" t="s">
        <v>1067</v>
      </c>
      <c r="AI81" t="s">
        <v>1067</v>
      </c>
      <c r="AJ81" t="s">
        <v>1067</v>
      </c>
      <c r="AK81" t="s">
        <v>1067</v>
      </c>
      <c r="AL81" t="s">
        <v>1067</v>
      </c>
      <c r="AM81" t="s">
        <v>1067</v>
      </c>
      <c r="AN81" t="s">
        <v>1067</v>
      </c>
      <c r="AO81" t="s">
        <v>1067</v>
      </c>
      <c r="AP81" t="s">
        <v>1067</v>
      </c>
      <c r="AQ81" t="s">
        <v>1067</v>
      </c>
      <c r="AR81" t="s">
        <v>1067</v>
      </c>
      <c r="AS81" t="s">
        <v>1067</v>
      </c>
      <c r="AT81" t="s">
        <v>1067</v>
      </c>
      <c r="AU81" t="s">
        <v>1067</v>
      </c>
      <c r="AV81" t="s">
        <v>1067</v>
      </c>
      <c r="AW81" t="s">
        <v>1067</v>
      </c>
      <c r="AY81" t="s">
        <v>5718</v>
      </c>
      <c r="AZ81" s="269"/>
      <c r="BA81" s="269"/>
      <c r="BB81" s="269"/>
      <c r="BC81" s="269"/>
      <c r="BD81" s="269"/>
      <c r="BE81" s="269"/>
    </row>
    <row r="82" spans="1:83" ht="14.4" x14ac:dyDescent="0.3">
      <c r="A82">
        <v>514743</v>
      </c>
      <c r="B82" t="s">
        <v>540</v>
      </c>
      <c r="C82" t="s">
        <v>1067</v>
      </c>
      <c r="D82" t="s">
        <v>1067</v>
      </c>
      <c r="E82" t="s">
        <v>1067</v>
      </c>
      <c r="F82" t="s">
        <v>1067</v>
      </c>
      <c r="G82" t="s">
        <v>1067</v>
      </c>
      <c r="H82" t="s">
        <v>1067</v>
      </c>
      <c r="I82" t="s">
        <v>1067</v>
      </c>
      <c r="J82" t="s">
        <v>1067</v>
      </c>
      <c r="K82" t="s">
        <v>1067</v>
      </c>
      <c r="L82" t="s">
        <v>1067</v>
      </c>
      <c r="M82" t="s">
        <v>1067</v>
      </c>
      <c r="N82" t="s">
        <v>1067</v>
      </c>
      <c r="O82" t="s">
        <v>1067</v>
      </c>
      <c r="P82" t="s">
        <v>1067</v>
      </c>
      <c r="Q82" t="s">
        <v>1067</v>
      </c>
      <c r="R82" t="s">
        <v>1067</v>
      </c>
      <c r="S82" t="s">
        <v>1067</v>
      </c>
      <c r="T82" t="s">
        <v>1067</v>
      </c>
      <c r="U82" t="s">
        <v>1067</v>
      </c>
      <c r="V82" t="s">
        <v>1067</v>
      </c>
      <c r="W82" t="s">
        <v>1067</v>
      </c>
      <c r="X82" t="s">
        <v>1067</v>
      </c>
      <c r="Y82" t="s">
        <v>1067</v>
      </c>
      <c r="Z82" t="s">
        <v>1067</v>
      </c>
      <c r="AA82" t="s">
        <v>1067</v>
      </c>
      <c r="AB82" t="s">
        <v>1067</v>
      </c>
      <c r="AC82" t="s">
        <v>1067</v>
      </c>
      <c r="AD82" t="s">
        <v>1067</v>
      </c>
      <c r="AE82" t="s">
        <v>1067</v>
      </c>
      <c r="AF82" t="s">
        <v>1067</v>
      </c>
      <c r="AG82" t="s">
        <v>1067</v>
      </c>
      <c r="AH82" t="s">
        <v>1067</v>
      </c>
      <c r="AI82" t="s">
        <v>1067</v>
      </c>
      <c r="AJ82" t="s">
        <v>1067</v>
      </c>
      <c r="AK82" t="s">
        <v>1067</v>
      </c>
      <c r="AL82" t="s">
        <v>1067</v>
      </c>
      <c r="AM82" t="s">
        <v>1067</v>
      </c>
      <c r="AN82" t="s">
        <v>1067</v>
      </c>
      <c r="AO82" t="s">
        <v>1067</v>
      </c>
      <c r="AP82" t="s">
        <v>1067</v>
      </c>
      <c r="AQ82" t="s">
        <v>1067</v>
      </c>
      <c r="AR82" t="s">
        <v>1067</v>
      </c>
      <c r="AS82" t="s">
        <v>1067</v>
      </c>
      <c r="AT82" t="s">
        <v>1067</v>
      </c>
      <c r="AU82" t="s">
        <v>1067</v>
      </c>
      <c r="AV82" t="s">
        <v>1067</v>
      </c>
      <c r="AW82" t="s">
        <v>1067</v>
      </c>
      <c r="AX82" t="s">
        <v>5742</v>
      </c>
      <c r="AY82" t="s">
        <v>5742</v>
      </c>
      <c r="AZ82" s="269"/>
      <c r="BA82" s="269"/>
      <c r="BB82" s="269"/>
      <c r="BC82" s="269"/>
      <c r="BD82" s="269"/>
      <c r="BE82" s="26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8"/>
      <c r="BW82" s="249"/>
      <c r="BX82" s="249"/>
      <c r="BY82" s="249"/>
      <c r="BZ82" s="249"/>
      <c r="CA82" s="242"/>
      <c r="CB82" s="242"/>
      <c r="CC82" s="242"/>
      <c r="CD82" s="242"/>
      <c r="CE82" s="249"/>
    </row>
    <row r="83" spans="1:83" ht="14.4" x14ac:dyDescent="0.3">
      <c r="A83">
        <v>514747</v>
      </c>
      <c r="B83" t="s">
        <v>540</v>
      </c>
      <c r="C83" t="s">
        <v>1067</v>
      </c>
      <c r="D83" t="s">
        <v>1067</v>
      </c>
      <c r="E83" t="s">
        <v>1067</v>
      </c>
      <c r="F83" t="s">
        <v>1067</v>
      </c>
      <c r="G83" t="s">
        <v>1067</v>
      </c>
      <c r="H83" t="s">
        <v>1067</v>
      </c>
      <c r="I83" t="s">
        <v>1067</v>
      </c>
      <c r="J83" t="s">
        <v>1067</v>
      </c>
      <c r="K83" t="s">
        <v>1067</v>
      </c>
      <c r="L83" t="s">
        <v>1067</v>
      </c>
      <c r="M83" t="s">
        <v>1067</v>
      </c>
      <c r="N83" t="s">
        <v>1067</v>
      </c>
      <c r="O83" t="s">
        <v>1067</v>
      </c>
      <c r="P83" t="s">
        <v>1067</v>
      </c>
      <c r="Q83" t="s">
        <v>1067</v>
      </c>
      <c r="R83" t="s">
        <v>1067</v>
      </c>
      <c r="S83" t="s">
        <v>1067</v>
      </c>
      <c r="T83" t="s">
        <v>1067</v>
      </c>
      <c r="U83" t="s">
        <v>1067</v>
      </c>
      <c r="V83" t="s">
        <v>1067</v>
      </c>
      <c r="W83" t="s">
        <v>1067</v>
      </c>
      <c r="X83" t="s">
        <v>1067</v>
      </c>
      <c r="Y83" t="s">
        <v>1067</v>
      </c>
      <c r="Z83" t="s">
        <v>1067</v>
      </c>
      <c r="AA83" t="s">
        <v>1067</v>
      </c>
      <c r="AB83" t="s">
        <v>1067</v>
      </c>
      <c r="AC83" t="s">
        <v>1067</v>
      </c>
      <c r="AD83" t="s">
        <v>1067</v>
      </c>
      <c r="AE83" t="s">
        <v>1067</v>
      </c>
      <c r="AF83" t="s">
        <v>1067</v>
      </c>
      <c r="AG83" t="s">
        <v>1067</v>
      </c>
      <c r="AH83" t="s">
        <v>1067</v>
      </c>
      <c r="AI83" t="s">
        <v>1067</v>
      </c>
      <c r="AJ83" t="s">
        <v>1067</v>
      </c>
      <c r="AK83" t="s">
        <v>1067</v>
      </c>
      <c r="AL83" t="s">
        <v>1067</v>
      </c>
      <c r="AM83" t="s">
        <v>1067</v>
      </c>
      <c r="AN83" t="s">
        <v>1067</v>
      </c>
      <c r="AO83" t="s">
        <v>1067</v>
      </c>
      <c r="AP83" t="s">
        <v>1067</v>
      </c>
      <c r="AQ83" t="s">
        <v>1067</v>
      </c>
      <c r="AR83" t="s">
        <v>1067</v>
      </c>
      <c r="AS83" t="s">
        <v>1067</v>
      </c>
      <c r="AT83" t="s">
        <v>1067</v>
      </c>
      <c r="AU83" t="s">
        <v>1067</v>
      </c>
      <c r="AV83" t="s">
        <v>1067</v>
      </c>
      <c r="AW83" t="s">
        <v>1067</v>
      </c>
      <c r="AX83" t="s">
        <v>5718</v>
      </c>
      <c r="AY83" t="s">
        <v>5718</v>
      </c>
      <c r="AZ83" s="269"/>
      <c r="BA83" s="269"/>
      <c r="BB83" s="269"/>
      <c r="BC83" s="269"/>
      <c r="BD83" s="269"/>
      <c r="BE83" s="26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8"/>
      <c r="BW83" s="249"/>
      <c r="BX83" s="249"/>
      <c r="BY83" s="249"/>
      <c r="BZ83" s="249"/>
      <c r="CA83" s="242"/>
      <c r="CB83" s="242"/>
      <c r="CC83" s="242"/>
      <c r="CD83" s="242"/>
      <c r="CE83" s="249"/>
    </row>
    <row r="84" spans="1:83" ht="14.4" x14ac:dyDescent="0.3">
      <c r="A84">
        <v>514775</v>
      </c>
      <c r="B84" t="s">
        <v>540</v>
      </c>
      <c r="C84" t="s">
        <v>1067</v>
      </c>
      <c r="D84" t="s">
        <v>1067</v>
      </c>
      <c r="E84" t="s">
        <v>1067</v>
      </c>
      <c r="F84" t="s">
        <v>1067</v>
      </c>
      <c r="G84" t="s">
        <v>1067</v>
      </c>
      <c r="H84" t="s">
        <v>1067</v>
      </c>
      <c r="I84" t="s">
        <v>1067</v>
      </c>
      <c r="J84" t="s">
        <v>1067</v>
      </c>
      <c r="K84" t="s">
        <v>1067</v>
      </c>
      <c r="L84" t="s">
        <v>1067</v>
      </c>
      <c r="M84" t="s">
        <v>1067</v>
      </c>
      <c r="N84" t="s">
        <v>1067</v>
      </c>
      <c r="O84" t="s">
        <v>1067</v>
      </c>
      <c r="P84" t="s">
        <v>1067</v>
      </c>
      <c r="Q84" t="s">
        <v>1067</v>
      </c>
      <c r="R84" t="s">
        <v>1067</v>
      </c>
      <c r="S84" t="s">
        <v>1067</v>
      </c>
      <c r="T84" t="s">
        <v>1067</v>
      </c>
      <c r="U84" t="s">
        <v>1067</v>
      </c>
      <c r="V84" t="s">
        <v>1067</v>
      </c>
      <c r="W84" t="s">
        <v>1067</v>
      </c>
      <c r="X84" t="s">
        <v>1067</v>
      </c>
      <c r="Y84" t="s">
        <v>1067</v>
      </c>
      <c r="Z84" t="s">
        <v>1067</v>
      </c>
      <c r="AA84" t="s">
        <v>1067</v>
      </c>
      <c r="AB84" t="s">
        <v>1067</v>
      </c>
      <c r="AC84" t="s">
        <v>1067</v>
      </c>
      <c r="AD84" t="s">
        <v>1067</v>
      </c>
      <c r="AE84" t="s">
        <v>1067</v>
      </c>
      <c r="AF84" t="s">
        <v>1067</v>
      </c>
      <c r="AG84" t="s">
        <v>1067</v>
      </c>
      <c r="AH84" t="s">
        <v>1067</v>
      </c>
      <c r="AI84" t="s">
        <v>1067</v>
      </c>
      <c r="AJ84" t="s">
        <v>1067</v>
      </c>
      <c r="AK84" t="s">
        <v>1067</v>
      </c>
      <c r="AL84" t="s">
        <v>1067</v>
      </c>
      <c r="AM84" t="s">
        <v>1067</v>
      </c>
      <c r="AN84" t="s">
        <v>1067</v>
      </c>
      <c r="AO84" t="s">
        <v>1067</v>
      </c>
      <c r="AP84" t="s">
        <v>1067</v>
      </c>
      <c r="AQ84" t="s">
        <v>1067</v>
      </c>
      <c r="AR84" t="s">
        <v>1067</v>
      </c>
      <c r="AS84" t="s">
        <v>1067</v>
      </c>
      <c r="AT84" t="s">
        <v>1067</v>
      </c>
      <c r="AU84" t="s">
        <v>1067</v>
      </c>
      <c r="AV84" t="s">
        <v>1067</v>
      </c>
      <c r="AW84" t="s">
        <v>1067</v>
      </c>
      <c r="AX84" t="s">
        <v>5718</v>
      </c>
      <c r="AY84" t="s">
        <v>5718</v>
      </c>
      <c r="AZ84" s="269"/>
      <c r="BA84" s="269"/>
      <c r="BB84" s="269"/>
      <c r="BC84" s="269"/>
      <c r="BD84" s="269"/>
      <c r="BE84" s="26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8"/>
      <c r="BW84" s="249"/>
      <c r="BX84" s="249"/>
      <c r="BY84" s="249"/>
      <c r="BZ84" s="249"/>
      <c r="CA84" s="242"/>
      <c r="CB84" s="242"/>
      <c r="CC84" s="242"/>
      <c r="CD84" s="242"/>
      <c r="CE84" s="249"/>
    </row>
    <row r="85" spans="1:83" ht="14.4" x14ac:dyDescent="0.3">
      <c r="A85">
        <v>514809</v>
      </c>
      <c r="B85" t="s">
        <v>540</v>
      </c>
      <c r="C85" t="s">
        <v>1067</v>
      </c>
      <c r="D85" t="s">
        <v>1067</v>
      </c>
      <c r="E85" t="s">
        <v>1067</v>
      </c>
      <c r="F85" t="s">
        <v>1067</v>
      </c>
      <c r="G85" t="s">
        <v>1067</v>
      </c>
      <c r="H85" t="s">
        <v>1067</v>
      </c>
      <c r="I85" t="s">
        <v>1067</v>
      </c>
      <c r="J85" t="s">
        <v>1067</v>
      </c>
      <c r="K85" t="s">
        <v>1067</v>
      </c>
      <c r="L85" t="s">
        <v>1067</v>
      </c>
      <c r="M85" t="s">
        <v>1067</v>
      </c>
      <c r="N85" t="s">
        <v>1067</v>
      </c>
      <c r="O85" t="s">
        <v>1067</v>
      </c>
      <c r="P85" t="s">
        <v>1067</v>
      </c>
      <c r="Q85" t="s">
        <v>1067</v>
      </c>
      <c r="R85" t="s">
        <v>1067</v>
      </c>
      <c r="S85" t="s">
        <v>1067</v>
      </c>
      <c r="T85" t="s">
        <v>1067</v>
      </c>
      <c r="U85" t="s">
        <v>1067</v>
      </c>
      <c r="V85" t="s">
        <v>1067</v>
      </c>
      <c r="W85" t="s">
        <v>1067</v>
      </c>
      <c r="X85" t="s">
        <v>1067</v>
      </c>
      <c r="Y85" t="s">
        <v>1067</v>
      </c>
      <c r="Z85" t="s">
        <v>1067</v>
      </c>
      <c r="AA85" t="s">
        <v>1067</v>
      </c>
      <c r="AB85" t="s">
        <v>1067</v>
      </c>
      <c r="AC85" t="s">
        <v>1067</v>
      </c>
      <c r="AD85" t="s">
        <v>1067</v>
      </c>
      <c r="AE85" t="s">
        <v>1067</v>
      </c>
      <c r="AF85" t="s">
        <v>1067</v>
      </c>
      <c r="AG85" t="s">
        <v>1067</v>
      </c>
      <c r="AH85" t="s">
        <v>1067</v>
      </c>
      <c r="AI85" t="s">
        <v>1067</v>
      </c>
      <c r="AJ85" t="s">
        <v>1067</v>
      </c>
      <c r="AK85" t="s">
        <v>1067</v>
      </c>
      <c r="AL85" t="s">
        <v>1067</v>
      </c>
      <c r="AM85" t="s">
        <v>1067</v>
      </c>
      <c r="AN85" t="s">
        <v>1067</v>
      </c>
      <c r="AO85" t="s">
        <v>1067</v>
      </c>
      <c r="AP85" t="s">
        <v>1067</v>
      </c>
      <c r="AQ85" t="s">
        <v>1067</v>
      </c>
      <c r="AR85" t="s">
        <v>1067</v>
      </c>
      <c r="AS85" t="s">
        <v>1067</v>
      </c>
      <c r="AT85" t="s">
        <v>1067</v>
      </c>
      <c r="AU85" t="s">
        <v>1067</v>
      </c>
      <c r="AV85" t="s">
        <v>1067</v>
      </c>
      <c r="AW85" t="s">
        <v>1067</v>
      </c>
      <c r="AX85" t="s">
        <v>5742</v>
      </c>
      <c r="AY85" t="s">
        <v>5742</v>
      </c>
      <c r="AZ85" s="250"/>
      <c r="BA85" s="250"/>
      <c r="BB85" s="250"/>
      <c r="BC85" s="250"/>
      <c r="BD85" s="250"/>
      <c r="BE85" s="26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8"/>
      <c r="BW85" s="249"/>
      <c r="BX85" s="249"/>
      <c r="BY85" s="249"/>
      <c r="BZ85" s="249"/>
      <c r="CA85" s="242"/>
      <c r="CB85" s="242"/>
      <c r="CC85" s="242"/>
      <c r="CD85" s="242"/>
      <c r="CE85" s="249"/>
    </row>
    <row r="86" spans="1:83" ht="14.4" x14ac:dyDescent="0.3">
      <c r="A86">
        <v>514846</v>
      </c>
      <c r="B86" t="s">
        <v>540</v>
      </c>
      <c r="C86" t="s">
        <v>1066</v>
      </c>
      <c r="D86" t="s">
        <v>1066</v>
      </c>
      <c r="E86" t="s">
        <v>1066</v>
      </c>
      <c r="F86" t="s">
        <v>1066</v>
      </c>
      <c r="G86" t="s">
        <v>1066</v>
      </c>
      <c r="H86" t="s">
        <v>1066</v>
      </c>
      <c r="I86" t="s">
        <v>1066</v>
      </c>
      <c r="J86" t="s">
        <v>1066</v>
      </c>
      <c r="K86" t="s">
        <v>1066</v>
      </c>
      <c r="L86" t="s">
        <v>1066</v>
      </c>
      <c r="M86" t="s">
        <v>1066</v>
      </c>
      <c r="N86" t="s">
        <v>1066</v>
      </c>
      <c r="O86" t="s">
        <v>1066</v>
      </c>
      <c r="P86" t="s">
        <v>1066</v>
      </c>
      <c r="Q86" t="s">
        <v>1066</v>
      </c>
      <c r="R86" t="s">
        <v>1066</v>
      </c>
      <c r="S86" t="s">
        <v>1066</v>
      </c>
      <c r="T86" t="s">
        <v>1066</v>
      </c>
      <c r="U86" t="s">
        <v>1066</v>
      </c>
      <c r="V86" t="s">
        <v>1066</v>
      </c>
      <c r="W86" t="s">
        <v>1066</v>
      </c>
      <c r="X86" t="s">
        <v>1066</v>
      </c>
      <c r="Y86" t="s">
        <v>1066</v>
      </c>
      <c r="Z86" t="s">
        <v>1066</v>
      </c>
      <c r="AA86" t="s">
        <v>1066</v>
      </c>
      <c r="AB86" t="s">
        <v>1066</v>
      </c>
      <c r="AC86" t="s">
        <v>1066</v>
      </c>
      <c r="AD86" t="s">
        <v>1066</v>
      </c>
      <c r="AE86" t="s">
        <v>1066</v>
      </c>
      <c r="AF86" t="s">
        <v>1066</v>
      </c>
      <c r="AG86" t="s">
        <v>1066</v>
      </c>
      <c r="AH86" t="s">
        <v>1066</v>
      </c>
      <c r="AI86" t="s">
        <v>1066</v>
      </c>
      <c r="AJ86" t="s">
        <v>1066</v>
      </c>
      <c r="AK86" t="s">
        <v>1066</v>
      </c>
      <c r="AL86" t="s">
        <v>1066</v>
      </c>
      <c r="AM86" t="s">
        <v>1066</v>
      </c>
      <c r="AN86" t="s">
        <v>1066</v>
      </c>
      <c r="AO86" t="s">
        <v>1066</v>
      </c>
      <c r="AP86" t="s">
        <v>1066</v>
      </c>
      <c r="AQ86" t="s">
        <v>1066</v>
      </c>
      <c r="AR86" t="s">
        <v>1066</v>
      </c>
      <c r="AS86" t="s">
        <v>1066</v>
      </c>
      <c r="AT86" t="s">
        <v>1066</v>
      </c>
      <c r="AU86" t="s">
        <v>1066</v>
      </c>
      <c r="AV86" t="s">
        <v>1066</v>
      </c>
      <c r="AW86" t="s">
        <v>1066</v>
      </c>
      <c r="AY86">
        <v>0</v>
      </c>
      <c r="AZ86" s="269"/>
      <c r="BA86" s="269"/>
      <c r="BB86" s="269"/>
      <c r="BC86" s="269"/>
      <c r="BD86" s="269"/>
      <c r="BE86" s="269"/>
    </row>
    <row r="87" spans="1:83" ht="14.4" x14ac:dyDescent="0.3">
      <c r="A87">
        <v>514862</v>
      </c>
      <c r="B87" t="s">
        <v>540</v>
      </c>
      <c r="C87" t="s">
        <v>1066</v>
      </c>
      <c r="D87" t="s">
        <v>1066</v>
      </c>
      <c r="E87" t="s">
        <v>1066</v>
      </c>
      <c r="F87" t="s">
        <v>1066</v>
      </c>
      <c r="G87" t="s">
        <v>1066</v>
      </c>
      <c r="H87" t="s">
        <v>1066</v>
      </c>
      <c r="I87" t="s">
        <v>1066</v>
      </c>
      <c r="J87" t="s">
        <v>1066</v>
      </c>
      <c r="K87" t="s">
        <v>1066</v>
      </c>
      <c r="L87" t="s">
        <v>1066</v>
      </c>
      <c r="M87" t="s">
        <v>1066</v>
      </c>
      <c r="N87" t="s">
        <v>1066</v>
      </c>
      <c r="O87" t="s">
        <v>1066</v>
      </c>
      <c r="P87" t="s">
        <v>1066</v>
      </c>
      <c r="Q87" t="s">
        <v>1066</v>
      </c>
      <c r="R87" t="s">
        <v>1066</v>
      </c>
      <c r="S87" t="s">
        <v>1066</v>
      </c>
      <c r="T87" t="s">
        <v>1066</v>
      </c>
      <c r="U87" t="s">
        <v>1066</v>
      </c>
      <c r="V87" t="s">
        <v>1066</v>
      </c>
      <c r="W87" t="s">
        <v>1066</v>
      </c>
      <c r="X87" t="s">
        <v>1066</v>
      </c>
      <c r="Y87" t="s">
        <v>1066</v>
      </c>
      <c r="Z87" t="s">
        <v>1066</v>
      </c>
      <c r="AA87" t="s">
        <v>1066</v>
      </c>
      <c r="AB87" t="s">
        <v>1066</v>
      </c>
      <c r="AC87" t="s">
        <v>1066</v>
      </c>
      <c r="AD87" t="s">
        <v>1066</v>
      </c>
      <c r="AE87" t="s">
        <v>1066</v>
      </c>
      <c r="AF87" t="s">
        <v>1066</v>
      </c>
      <c r="AG87" t="s">
        <v>1066</v>
      </c>
      <c r="AH87" t="s">
        <v>1066</v>
      </c>
      <c r="AI87" t="s">
        <v>1066</v>
      </c>
      <c r="AJ87" t="s">
        <v>1066</v>
      </c>
      <c r="AK87" t="s">
        <v>1066</v>
      </c>
      <c r="AL87" t="s">
        <v>1066</v>
      </c>
      <c r="AM87" t="s">
        <v>1066</v>
      </c>
      <c r="AN87" t="s">
        <v>1066</v>
      </c>
      <c r="AO87" t="s">
        <v>1066</v>
      </c>
      <c r="AP87" t="s">
        <v>1066</v>
      </c>
      <c r="AQ87" t="s">
        <v>1066</v>
      </c>
      <c r="AR87" t="s">
        <v>1066</v>
      </c>
      <c r="AS87" t="s">
        <v>1066</v>
      </c>
      <c r="AT87" t="s">
        <v>1066</v>
      </c>
      <c r="AU87" t="s">
        <v>1066</v>
      </c>
      <c r="AV87" t="s">
        <v>1066</v>
      </c>
      <c r="AW87" t="s">
        <v>1066</v>
      </c>
      <c r="AY87">
        <v>0</v>
      </c>
      <c r="AZ87" s="269"/>
      <c r="BA87" s="269"/>
      <c r="BB87" s="269"/>
      <c r="BC87" s="269"/>
      <c r="BD87" s="269"/>
      <c r="BE87" s="26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8"/>
      <c r="BW87" s="249"/>
      <c r="BX87" s="249"/>
      <c r="BY87" s="249"/>
      <c r="BZ87" s="249"/>
      <c r="CA87" s="242"/>
      <c r="CB87" s="242"/>
      <c r="CC87" s="242"/>
      <c r="CD87" s="242"/>
      <c r="CE87" s="249"/>
    </row>
    <row r="88" spans="1:83" ht="14.4" x14ac:dyDescent="0.3">
      <c r="A88">
        <v>514933</v>
      </c>
      <c r="B88" t="s">
        <v>541</v>
      </c>
      <c r="C88" t="s">
        <v>1066</v>
      </c>
      <c r="D88" t="s">
        <v>1066</v>
      </c>
      <c r="E88" t="s">
        <v>1066</v>
      </c>
      <c r="F88" t="s">
        <v>1066</v>
      </c>
      <c r="G88" t="s">
        <v>1066</v>
      </c>
      <c r="H88" t="s">
        <v>1066</v>
      </c>
      <c r="I88" t="s">
        <v>1066</v>
      </c>
      <c r="J88" t="s">
        <v>1066</v>
      </c>
      <c r="K88" t="s">
        <v>1066</v>
      </c>
      <c r="L88" t="s">
        <v>1066</v>
      </c>
      <c r="M88" t="s">
        <v>1066</v>
      </c>
      <c r="N88" t="s">
        <v>1066</v>
      </c>
      <c r="O88" t="s">
        <v>1066</v>
      </c>
      <c r="P88" t="s">
        <v>1066</v>
      </c>
      <c r="Q88" t="s">
        <v>1066</v>
      </c>
      <c r="R88" t="s">
        <v>1066</v>
      </c>
      <c r="S88" t="s">
        <v>1066</v>
      </c>
      <c r="T88" t="s">
        <v>1066</v>
      </c>
      <c r="U88" t="s">
        <v>1066</v>
      </c>
      <c r="V88" t="s">
        <v>1066</v>
      </c>
      <c r="W88" t="s">
        <v>1066</v>
      </c>
      <c r="X88" t="s">
        <v>1066</v>
      </c>
      <c r="Y88" t="s">
        <v>1066</v>
      </c>
      <c r="Z88" t="s">
        <v>1066</v>
      </c>
      <c r="AA88" t="s">
        <v>1066</v>
      </c>
      <c r="AB88" t="s">
        <v>1066</v>
      </c>
      <c r="AC88" t="s">
        <v>1066</v>
      </c>
      <c r="AD88" t="s">
        <v>1066</v>
      </c>
      <c r="AE88" t="s">
        <v>1066</v>
      </c>
      <c r="AF88" t="s">
        <v>1066</v>
      </c>
      <c r="AG88" t="s">
        <v>1066</v>
      </c>
      <c r="AH88" t="s">
        <v>1066</v>
      </c>
      <c r="AI88" t="s">
        <v>1066</v>
      </c>
      <c r="AJ88" t="s">
        <v>1066</v>
      </c>
      <c r="AK88" t="s">
        <v>1066</v>
      </c>
      <c r="AL88" t="s">
        <v>1066</v>
      </c>
      <c r="AM88" t="s">
        <v>1066</v>
      </c>
      <c r="AN88" t="s">
        <v>1066</v>
      </c>
      <c r="AO88" t="s">
        <v>1066</v>
      </c>
      <c r="AP88" t="s">
        <v>1066</v>
      </c>
      <c r="AQ88" t="s">
        <v>1066</v>
      </c>
      <c r="AR88" t="s">
        <v>1066</v>
      </c>
      <c r="AW88"/>
      <c r="AY88" t="s">
        <v>2422</v>
      </c>
      <c r="AZ88" s="269"/>
      <c r="BA88" s="269"/>
      <c r="BB88" s="269"/>
      <c r="BC88" s="269"/>
      <c r="BD88" s="269"/>
      <c r="BE88" s="26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8"/>
      <c r="BW88" s="249"/>
      <c r="BX88" s="249"/>
      <c r="BY88" s="249"/>
      <c r="BZ88" s="249"/>
      <c r="CA88" s="242"/>
      <c r="CB88" s="242"/>
      <c r="CC88" s="242"/>
      <c r="CD88" s="242"/>
      <c r="CE88" s="249"/>
    </row>
    <row r="89" spans="1:83" ht="14.4" x14ac:dyDescent="0.3">
      <c r="A89">
        <v>515086</v>
      </c>
      <c r="B89" t="s">
        <v>540</v>
      </c>
      <c r="C89" t="s">
        <v>1067</v>
      </c>
      <c r="D89" t="s">
        <v>1067</v>
      </c>
      <c r="E89" t="s">
        <v>1067</v>
      </c>
      <c r="F89" t="s">
        <v>1067</v>
      </c>
      <c r="G89" t="s">
        <v>1067</v>
      </c>
      <c r="H89" t="s">
        <v>1067</v>
      </c>
      <c r="I89" t="s">
        <v>1067</v>
      </c>
      <c r="J89" t="s">
        <v>1067</v>
      </c>
      <c r="K89" t="s">
        <v>1067</v>
      </c>
      <c r="L89" t="s">
        <v>1067</v>
      </c>
      <c r="M89" t="s">
        <v>1067</v>
      </c>
      <c r="N89" t="s">
        <v>1067</v>
      </c>
      <c r="O89" t="s">
        <v>1067</v>
      </c>
      <c r="P89" t="s">
        <v>1067</v>
      </c>
      <c r="Q89" t="s">
        <v>1067</v>
      </c>
      <c r="R89" t="s">
        <v>1067</v>
      </c>
      <c r="S89" t="s">
        <v>1067</v>
      </c>
      <c r="T89" t="s">
        <v>1067</v>
      </c>
      <c r="U89" t="s">
        <v>1067</v>
      </c>
      <c r="V89" t="s">
        <v>1067</v>
      </c>
      <c r="W89" t="s">
        <v>1067</v>
      </c>
      <c r="X89" t="s">
        <v>1067</v>
      </c>
      <c r="Y89" t="s">
        <v>1067</v>
      </c>
      <c r="Z89" t="s">
        <v>1067</v>
      </c>
      <c r="AA89" t="s">
        <v>1067</v>
      </c>
      <c r="AB89" t="s">
        <v>1067</v>
      </c>
      <c r="AC89" t="s">
        <v>1067</v>
      </c>
      <c r="AD89" t="s">
        <v>1067</v>
      </c>
      <c r="AE89" t="s">
        <v>1067</v>
      </c>
      <c r="AF89" t="s">
        <v>1067</v>
      </c>
      <c r="AG89" t="s">
        <v>1067</v>
      </c>
      <c r="AH89" t="s">
        <v>1067</v>
      </c>
      <c r="AI89" t="s">
        <v>1067</v>
      </c>
      <c r="AJ89" t="s">
        <v>1067</v>
      </c>
      <c r="AK89" t="s">
        <v>1067</v>
      </c>
      <c r="AL89" t="s">
        <v>1067</v>
      </c>
      <c r="AM89" t="s">
        <v>1067</v>
      </c>
      <c r="AN89" t="s">
        <v>1067</v>
      </c>
      <c r="AO89" t="s">
        <v>1067</v>
      </c>
      <c r="AP89" t="s">
        <v>1067</v>
      </c>
      <c r="AQ89" t="s">
        <v>1067</v>
      </c>
      <c r="AR89" t="s">
        <v>1067</v>
      </c>
      <c r="AS89" t="s">
        <v>1067</v>
      </c>
      <c r="AT89" t="s">
        <v>1067</v>
      </c>
      <c r="AU89" t="s">
        <v>1067</v>
      </c>
      <c r="AV89" t="s">
        <v>1067</v>
      </c>
      <c r="AW89" t="s">
        <v>1067</v>
      </c>
      <c r="AX89" t="s">
        <v>5718</v>
      </c>
      <c r="AY89" t="s">
        <v>5718</v>
      </c>
      <c r="AZ89" s="269"/>
      <c r="BA89" s="269"/>
      <c r="BB89" s="269"/>
      <c r="BC89" s="269"/>
      <c r="BD89" s="269"/>
      <c r="BE89" s="269"/>
    </row>
    <row r="90" spans="1:83" ht="14.4" x14ac:dyDescent="0.3">
      <c r="A90">
        <v>515116</v>
      </c>
      <c r="B90" t="s">
        <v>540</v>
      </c>
      <c r="C90" t="s">
        <v>1067</v>
      </c>
      <c r="D90" t="s">
        <v>1067</v>
      </c>
      <c r="E90" t="s">
        <v>1067</v>
      </c>
      <c r="F90" t="s">
        <v>1067</v>
      </c>
      <c r="G90" t="s">
        <v>1067</v>
      </c>
      <c r="H90" t="s">
        <v>1067</v>
      </c>
      <c r="I90" t="s">
        <v>1067</v>
      </c>
      <c r="J90" t="s">
        <v>1067</v>
      </c>
      <c r="K90" t="s">
        <v>1067</v>
      </c>
      <c r="L90" t="s">
        <v>1067</v>
      </c>
      <c r="M90" t="s">
        <v>1067</v>
      </c>
      <c r="N90" t="s">
        <v>1067</v>
      </c>
      <c r="O90" t="s">
        <v>1067</v>
      </c>
      <c r="P90" t="s">
        <v>1067</v>
      </c>
      <c r="Q90" t="s">
        <v>1067</v>
      </c>
      <c r="R90" t="s">
        <v>1067</v>
      </c>
      <c r="S90" t="s">
        <v>1067</v>
      </c>
      <c r="T90" t="s">
        <v>1067</v>
      </c>
      <c r="U90" t="s">
        <v>1067</v>
      </c>
      <c r="V90" t="s">
        <v>1067</v>
      </c>
      <c r="W90" t="s">
        <v>1067</v>
      </c>
      <c r="X90" t="s">
        <v>1067</v>
      </c>
      <c r="Y90" t="s">
        <v>1067</v>
      </c>
      <c r="Z90" t="s">
        <v>1067</v>
      </c>
      <c r="AA90" t="s">
        <v>1067</v>
      </c>
      <c r="AB90" t="s">
        <v>1067</v>
      </c>
      <c r="AC90" t="s">
        <v>1067</v>
      </c>
      <c r="AD90" t="s">
        <v>1067</v>
      </c>
      <c r="AE90" t="s">
        <v>1067</v>
      </c>
      <c r="AF90" t="s">
        <v>1067</v>
      </c>
      <c r="AG90" t="s">
        <v>1067</v>
      </c>
      <c r="AH90" t="s">
        <v>1067</v>
      </c>
      <c r="AI90" t="s">
        <v>1067</v>
      </c>
      <c r="AJ90" t="s">
        <v>1067</v>
      </c>
      <c r="AK90" t="s">
        <v>1067</v>
      </c>
      <c r="AL90" t="s">
        <v>1067</v>
      </c>
      <c r="AM90" t="s">
        <v>1067</v>
      </c>
      <c r="AN90" t="s">
        <v>1067</v>
      </c>
      <c r="AO90" t="s">
        <v>1067</v>
      </c>
      <c r="AP90" t="s">
        <v>1067</v>
      </c>
      <c r="AQ90" t="s">
        <v>1067</v>
      </c>
      <c r="AR90" t="s">
        <v>1067</v>
      </c>
      <c r="AS90" t="s">
        <v>1067</v>
      </c>
      <c r="AT90" t="s">
        <v>1067</v>
      </c>
      <c r="AU90" t="s">
        <v>1067</v>
      </c>
      <c r="AV90" t="s">
        <v>1067</v>
      </c>
      <c r="AW90" t="s">
        <v>1067</v>
      </c>
      <c r="AX90" t="s">
        <v>5718</v>
      </c>
      <c r="AY90" t="s">
        <v>5718</v>
      </c>
      <c r="AZ90" s="250"/>
      <c r="BA90" s="250"/>
      <c r="BB90" s="250"/>
      <c r="BC90" s="250"/>
      <c r="BD90" s="250"/>
      <c r="BE90" s="26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8"/>
      <c r="BW90" s="249"/>
      <c r="BX90" s="249"/>
      <c r="BY90" s="249"/>
      <c r="BZ90" s="249"/>
      <c r="CA90" s="242"/>
      <c r="CB90" s="242"/>
      <c r="CC90" s="242"/>
      <c r="CD90" s="242"/>
      <c r="CE90" s="249"/>
    </row>
    <row r="91" spans="1:83" ht="14.4" x14ac:dyDescent="0.3">
      <c r="A91">
        <v>515190</v>
      </c>
      <c r="B91" t="s">
        <v>540</v>
      </c>
      <c r="C91" t="s">
        <v>1066</v>
      </c>
      <c r="D91" t="s">
        <v>1066</v>
      </c>
      <c r="E91" t="s">
        <v>1066</v>
      </c>
      <c r="F91" t="s">
        <v>1066</v>
      </c>
      <c r="G91" t="s">
        <v>1066</v>
      </c>
      <c r="H91" t="s">
        <v>1066</v>
      </c>
      <c r="I91" t="s">
        <v>1066</v>
      </c>
      <c r="J91" t="s">
        <v>1066</v>
      </c>
      <c r="K91" t="s">
        <v>1066</v>
      </c>
      <c r="L91" t="s">
        <v>1066</v>
      </c>
      <c r="M91" t="s">
        <v>1066</v>
      </c>
      <c r="N91" t="s">
        <v>1066</v>
      </c>
      <c r="O91" t="s">
        <v>1066</v>
      </c>
      <c r="P91" t="s">
        <v>1066</v>
      </c>
      <c r="Q91" t="s">
        <v>1066</v>
      </c>
      <c r="R91" t="s">
        <v>1066</v>
      </c>
      <c r="S91" t="s">
        <v>1066</v>
      </c>
      <c r="T91" t="s">
        <v>1066</v>
      </c>
      <c r="U91" t="s">
        <v>1066</v>
      </c>
      <c r="V91" t="s">
        <v>1066</v>
      </c>
      <c r="W91" t="s">
        <v>1066</v>
      </c>
      <c r="X91" t="s">
        <v>1066</v>
      </c>
      <c r="Y91" t="s">
        <v>1066</v>
      </c>
      <c r="Z91" t="s">
        <v>1066</v>
      </c>
      <c r="AA91" t="s">
        <v>1066</v>
      </c>
      <c r="AB91" t="s">
        <v>1066</v>
      </c>
      <c r="AC91" t="s">
        <v>1066</v>
      </c>
      <c r="AD91" t="s">
        <v>1066</v>
      </c>
      <c r="AE91" t="s">
        <v>1066</v>
      </c>
      <c r="AF91" t="s">
        <v>1066</v>
      </c>
      <c r="AG91" t="s">
        <v>1066</v>
      </c>
      <c r="AH91" t="s">
        <v>1066</v>
      </c>
      <c r="AI91" t="s">
        <v>1066</v>
      </c>
      <c r="AJ91" t="s">
        <v>1066</v>
      </c>
      <c r="AK91" t="s">
        <v>1066</v>
      </c>
      <c r="AL91" t="s">
        <v>1066</v>
      </c>
      <c r="AM91" t="s">
        <v>1066</v>
      </c>
      <c r="AN91" t="s">
        <v>1066</v>
      </c>
      <c r="AO91" t="s">
        <v>1066</v>
      </c>
      <c r="AP91" t="s">
        <v>1066</v>
      </c>
      <c r="AQ91" t="s">
        <v>1066</v>
      </c>
      <c r="AR91" t="s">
        <v>1066</v>
      </c>
      <c r="AS91" t="s">
        <v>1066</v>
      </c>
      <c r="AT91" t="s">
        <v>1066</v>
      </c>
      <c r="AU91" t="s">
        <v>1066</v>
      </c>
      <c r="AV91" t="s">
        <v>1066</v>
      </c>
      <c r="AW91" t="s">
        <v>1066</v>
      </c>
      <c r="AY91">
        <v>0</v>
      </c>
      <c r="AZ91" s="269"/>
      <c r="BA91" s="269"/>
      <c r="BB91" s="269"/>
      <c r="BC91" s="269"/>
      <c r="BD91" s="269"/>
      <c r="BE91" s="269"/>
    </row>
    <row r="92" spans="1:83" ht="14.4" x14ac:dyDescent="0.3">
      <c r="A92">
        <v>515215</v>
      </c>
      <c r="B92" t="s">
        <v>540</v>
      </c>
      <c r="C92" t="s">
        <v>1067</v>
      </c>
      <c r="D92" t="s">
        <v>1067</v>
      </c>
      <c r="E92" t="s">
        <v>1067</v>
      </c>
      <c r="F92" t="s">
        <v>1067</v>
      </c>
      <c r="G92" t="s">
        <v>1067</v>
      </c>
      <c r="H92" t="s">
        <v>1067</v>
      </c>
      <c r="I92" t="s">
        <v>1067</v>
      </c>
      <c r="J92" t="s">
        <v>1067</v>
      </c>
      <c r="K92" t="s">
        <v>1067</v>
      </c>
      <c r="L92" t="s">
        <v>1067</v>
      </c>
      <c r="M92" t="s">
        <v>1067</v>
      </c>
      <c r="N92" t="s">
        <v>1067</v>
      </c>
      <c r="O92" t="s">
        <v>1067</v>
      </c>
      <c r="P92" t="s">
        <v>1067</v>
      </c>
      <c r="Q92" t="s">
        <v>1067</v>
      </c>
      <c r="R92" t="s">
        <v>1067</v>
      </c>
      <c r="S92" t="s">
        <v>1067</v>
      </c>
      <c r="T92" t="s">
        <v>1067</v>
      </c>
      <c r="U92" t="s">
        <v>1067</v>
      </c>
      <c r="V92" t="s">
        <v>1067</v>
      </c>
      <c r="W92" t="s">
        <v>1067</v>
      </c>
      <c r="X92" t="s">
        <v>1067</v>
      </c>
      <c r="Y92" t="s">
        <v>1067</v>
      </c>
      <c r="Z92" t="s">
        <v>1067</v>
      </c>
      <c r="AA92" t="s">
        <v>1067</v>
      </c>
      <c r="AB92" t="s">
        <v>1067</v>
      </c>
      <c r="AC92" t="s">
        <v>1067</v>
      </c>
      <c r="AD92" t="s">
        <v>1067</v>
      </c>
      <c r="AE92" t="s">
        <v>1067</v>
      </c>
      <c r="AF92" t="s">
        <v>1067</v>
      </c>
      <c r="AG92" t="s">
        <v>1067</v>
      </c>
      <c r="AH92" t="s">
        <v>1067</v>
      </c>
      <c r="AI92" t="s">
        <v>1067</v>
      </c>
      <c r="AJ92" t="s">
        <v>1067</v>
      </c>
      <c r="AK92" t="s">
        <v>1067</v>
      </c>
      <c r="AL92" t="s">
        <v>1067</v>
      </c>
      <c r="AM92" t="s">
        <v>1067</v>
      </c>
      <c r="AN92" t="s">
        <v>1067</v>
      </c>
      <c r="AO92" t="s">
        <v>1067</v>
      </c>
      <c r="AP92" t="s">
        <v>1067</v>
      </c>
      <c r="AQ92" t="s">
        <v>1067</v>
      </c>
      <c r="AR92" t="s">
        <v>1067</v>
      </c>
      <c r="AS92" t="s">
        <v>1067</v>
      </c>
      <c r="AT92" t="s">
        <v>1067</v>
      </c>
      <c r="AU92" t="s">
        <v>1067</v>
      </c>
      <c r="AV92" t="s">
        <v>1067</v>
      </c>
      <c r="AW92" t="s">
        <v>1067</v>
      </c>
      <c r="AX92" t="s">
        <v>5718</v>
      </c>
      <c r="AY92" t="s">
        <v>5718</v>
      </c>
      <c r="AZ92" s="269"/>
      <c r="BA92" s="269"/>
      <c r="BB92" s="269"/>
      <c r="BC92" s="269"/>
      <c r="BD92" s="269"/>
      <c r="BE92" s="269"/>
    </row>
    <row r="93" spans="1:83" ht="14.4" x14ac:dyDescent="0.3">
      <c r="A93">
        <v>515239</v>
      </c>
      <c r="B93" t="s">
        <v>540</v>
      </c>
      <c r="C93" t="s">
        <v>1066</v>
      </c>
      <c r="D93" t="s">
        <v>1066</v>
      </c>
      <c r="E93" t="s">
        <v>1066</v>
      </c>
      <c r="F93" t="s">
        <v>1066</v>
      </c>
      <c r="G93" t="s">
        <v>1066</v>
      </c>
      <c r="H93" t="s">
        <v>1066</v>
      </c>
      <c r="I93" t="s">
        <v>1066</v>
      </c>
      <c r="J93" t="s">
        <v>1066</v>
      </c>
      <c r="K93" t="s">
        <v>1066</v>
      </c>
      <c r="L93" t="s">
        <v>1066</v>
      </c>
      <c r="M93" t="s">
        <v>1066</v>
      </c>
      <c r="N93" t="s">
        <v>1066</v>
      </c>
      <c r="O93" t="s">
        <v>1066</v>
      </c>
      <c r="P93" t="s">
        <v>1066</v>
      </c>
      <c r="Q93" t="s">
        <v>1066</v>
      </c>
      <c r="R93" t="s">
        <v>1066</v>
      </c>
      <c r="S93" t="s">
        <v>1066</v>
      </c>
      <c r="T93" t="s">
        <v>1066</v>
      </c>
      <c r="U93" t="s">
        <v>1066</v>
      </c>
      <c r="V93" t="s">
        <v>1066</v>
      </c>
      <c r="W93" t="s">
        <v>1066</v>
      </c>
      <c r="X93" t="s">
        <v>1066</v>
      </c>
      <c r="Y93" t="s">
        <v>1066</v>
      </c>
      <c r="Z93" t="s">
        <v>1066</v>
      </c>
      <c r="AA93" t="s">
        <v>1066</v>
      </c>
      <c r="AB93" t="s">
        <v>1066</v>
      </c>
      <c r="AC93" t="s">
        <v>1066</v>
      </c>
      <c r="AD93" t="s">
        <v>1066</v>
      </c>
      <c r="AE93" t="s">
        <v>1066</v>
      </c>
      <c r="AF93" t="s">
        <v>1066</v>
      </c>
      <c r="AG93" t="s">
        <v>1066</v>
      </c>
      <c r="AH93" t="s">
        <v>1066</v>
      </c>
      <c r="AI93" t="s">
        <v>1066</v>
      </c>
      <c r="AJ93" t="s">
        <v>1066</v>
      </c>
      <c r="AK93" t="s">
        <v>1066</v>
      </c>
      <c r="AL93" t="s">
        <v>1066</v>
      </c>
      <c r="AM93" t="s">
        <v>1066</v>
      </c>
      <c r="AN93" t="s">
        <v>1066</v>
      </c>
      <c r="AO93" t="s">
        <v>1066</v>
      </c>
      <c r="AP93" t="s">
        <v>1066</v>
      </c>
      <c r="AQ93" t="s">
        <v>1066</v>
      </c>
      <c r="AR93" t="s">
        <v>1066</v>
      </c>
      <c r="AS93" t="s">
        <v>1066</v>
      </c>
      <c r="AT93" t="s">
        <v>1066</v>
      </c>
      <c r="AU93" t="s">
        <v>1066</v>
      </c>
      <c r="AV93" t="s">
        <v>1066</v>
      </c>
      <c r="AW93" t="s">
        <v>1066</v>
      </c>
      <c r="AY93">
        <v>0</v>
      </c>
      <c r="AZ93" s="269"/>
      <c r="BA93" s="269"/>
      <c r="BB93" s="269"/>
      <c r="BC93" s="269"/>
      <c r="BD93" s="269"/>
      <c r="BE93" s="269"/>
    </row>
    <row r="94" spans="1:83" ht="14.4" x14ac:dyDescent="0.3">
      <c r="A94">
        <v>515293</v>
      </c>
      <c r="B94" t="s">
        <v>540</v>
      </c>
      <c r="C94" t="s">
        <v>1066</v>
      </c>
      <c r="D94" t="s">
        <v>1066</v>
      </c>
      <c r="E94" t="s">
        <v>1066</v>
      </c>
      <c r="F94" t="s">
        <v>1066</v>
      </c>
      <c r="G94" t="s">
        <v>1066</v>
      </c>
      <c r="H94" t="s">
        <v>1066</v>
      </c>
      <c r="I94" t="s">
        <v>1066</v>
      </c>
      <c r="J94" t="s">
        <v>1066</v>
      </c>
      <c r="K94" t="s">
        <v>1066</v>
      </c>
      <c r="L94" t="s">
        <v>1066</v>
      </c>
      <c r="M94" t="s">
        <v>1066</v>
      </c>
      <c r="N94" t="s">
        <v>1066</v>
      </c>
      <c r="O94" t="s">
        <v>1066</v>
      </c>
      <c r="P94" t="s">
        <v>1066</v>
      </c>
      <c r="Q94" t="s">
        <v>1066</v>
      </c>
      <c r="R94" t="s">
        <v>1066</v>
      </c>
      <c r="S94" t="s">
        <v>1066</v>
      </c>
      <c r="T94" t="s">
        <v>1066</v>
      </c>
      <c r="U94" t="s">
        <v>1066</v>
      </c>
      <c r="V94" t="s">
        <v>1066</v>
      </c>
      <c r="W94" t="s">
        <v>1066</v>
      </c>
      <c r="X94" t="s">
        <v>1066</v>
      </c>
      <c r="Y94" t="s">
        <v>1066</v>
      </c>
      <c r="Z94" t="s">
        <v>1066</v>
      </c>
      <c r="AA94" t="s">
        <v>1066</v>
      </c>
      <c r="AB94" t="s">
        <v>1066</v>
      </c>
      <c r="AC94" t="s">
        <v>1066</v>
      </c>
      <c r="AD94" t="s">
        <v>1066</v>
      </c>
      <c r="AE94" t="s">
        <v>1066</v>
      </c>
      <c r="AF94" t="s">
        <v>1066</v>
      </c>
      <c r="AG94" t="s">
        <v>1066</v>
      </c>
      <c r="AH94" t="s">
        <v>1066</v>
      </c>
      <c r="AI94" t="s">
        <v>1066</v>
      </c>
      <c r="AJ94" t="s">
        <v>1066</v>
      </c>
      <c r="AK94" t="s">
        <v>1066</v>
      </c>
      <c r="AL94" t="s">
        <v>1066</v>
      </c>
      <c r="AM94" t="s">
        <v>1066</v>
      </c>
      <c r="AN94" t="s">
        <v>1066</v>
      </c>
      <c r="AO94" t="s">
        <v>1066</v>
      </c>
      <c r="AP94" t="s">
        <v>1066</v>
      </c>
      <c r="AQ94" t="s">
        <v>1066</v>
      </c>
      <c r="AR94" t="s">
        <v>1066</v>
      </c>
      <c r="AS94" t="s">
        <v>1066</v>
      </c>
      <c r="AT94" t="s">
        <v>1066</v>
      </c>
      <c r="AU94" t="s">
        <v>1066</v>
      </c>
      <c r="AV94" t="s">
        <v>1066</v>
      </c>
      <c r="AW94" t="s">
        <v>1066</v>
      </c>
      <c r="AY94">
        <v>0</v>
      </c>
      <c r="AZ94" s="269"/>
      <c r="BA94" s="269"/>
      <c r="BB94" s="269"/>
      <c r="BC94" s="269"/>
      <c r="BD94" s="269"/>
      <c r="BE94" s="269"/>
    </row>
    <row r="95" spans="1:83" ht="14.4" x14ac:dyDescent="0.3">
      <c r="A95">
        <v>515398</v>
      </c>
      <c r="B95" t="s">
        <v>540</v>
      </c>
      <c r="C95" t="s">
        <v>1066</v>
      </c>
      <c r="D95" t="s">
        <v>1066</v>
      </c>
      <c r="E95" t="s">
        <v>1066</v>
      </c>
      <c r="F95" t="s">
        <v>1066</v>
      </c>
      <c r="G95" t="s">
        <v>1066</v>
      </c>
      <c r="H95" t="s">
        <v>1066</v>
      </c>
      <c r="I95" t="s">
        <v>1066</v>
      </c>
      <c r="J95" t="s">
        <v>1066</v>
      </c>
      <c r="K95" t="s">
        <v>1066</v>
      </c>
      <c r="L95" t="s">
        <v>1066</v>
      </c>
      <c r="M95" t="s">
        <v>1066</v>
      </c>
      <c r="N95" t="s">
        <v>1066</v>
      </c>
      <c r="O95" t="s">
        <v>1066</v>
      </c>
      <c r="P95" t="s">
        <v>1066</v>
      </c>
      <c r="Q95" t="s">
        <v>1066</v>
      </c>
      <c r="R95" t="s">
        <v>1066</v>
      </c>
      <c r="S95" t="s">
        <v>1066</v>
      </c>
      <c r="T95" t="s">
        <v>1066</v>
      </c>
      <c r="U95" t="s">
        <v>1066</v>
      </c>
      <c r="V95" t="s">
        <v>1066</v>
      </c>
      <c r="W95" t="s">
        <v>1066</v>
      </c>
      <c r="X95" t="s">
        <v>1066</v>
      </c>
      <c r="Y95" t="s">
        <v>1066</v>
      </c>
      <c r="Z95" t="s">
        <v>1066</v>
      </c>
      <c r="AA95" t="s">
        <v>1066</v>
      </c>
      <c r="AB95" t="s">
        <v>1066</v>
      </c>
      <c r="AC95" t="s">
        <v>1066</v>
      </c>
      <c r="AD95" t="s">
        <v>1066</v>
      </c>
      <c r="AE95" t="s">
        <v>1066</v>
      </c>
      <c r="AF95" t="s">
        <v>1066</v>
      </c>
      <c r="AG95" t="s">
        <v>1066</v>
      </c>
      <c r="AH95" t="s">
        <v>1066</v>
      </c>
      <c r="AI95" t="s">
        <v>1066</v>
      </c>
      <c r="AJ95" t="s">
        <v>1066</v>
      </c>
      <c r="AK95" t="s">
        <v>1066</v>
      </c>
      <c r="AL95" t="s">
        <v>1066</v>
      </c>
      <c r="AM95" t="s">
        <v>1066</v>
      </c>
      <c r="AN95" t="s">
        <v>1066</v>
      </c>
      <c r="AO95" t="s">
        <v>1066</v>
      </c>
      <c r="AP95" t="s">
        <v>1066</v>
      </c>
      <c r="AQ95" t="s">
        <v>1066</v>
      </c>
      <c r="AR95" t="s">
        <v>1066</v>
      </c>
      <c r="AS95" t="s">
        <v>1066</v>
      </c>
      <c r="AT95" t="s">
        <v>1066</v>
      </c>
      <c r="AU95" t="s">
        <v>1066</v>
      </c>
      <c r="AV95" t="s">
        <v>1066</v>
      </c>
      <c r="AW95" t="s">
        <v>1066</v>
      </c>
      <c r="AY95">
        <v>0</v>
      </c>
      <c r="AZ95" s="269"/>
      <c r="BA95" s="269"/>
      <c r="BB95" s="269"/>
      <c r="BC95" s="269"/>
      <c r="BD95" s="269"/>
      <c r="BE95" s="269"/>
    </row>
    <row r="96" spans="1:83" ht="14.4" x14ac:dyDescent="0.3">
      <c r="A96">
        <v>515402</v>
      </c>
      <c r="B96" t="s">
        <v>541</v>
      </c>
      <c r="C96" t="s">
        <v>1066</v>
      </c>
      <c r="D96" t="s">
        <v>1066</v>
      </c>
      <c r="E96" t="s">
        <v>1066</v>
      </c>
      <c r="F96" t="s">
        <v>1066</v>
      </c>
      <c r="G96" t="s">
        <v>1066</v>
      </c>
      <c r="H96" t="s">
        <v>1066</v>
      </c>
      <c r="I96" t="s">
        <v>1066</v>
      </c>
      <c r="J96" t="s">
        <v>1066</v>
      </c>
      <c r="K96" t="s">
        <v>1066</v>
      </c>
      <c r="L96" t="s">
        <v>1066</v>
      </c>
      <c r="M96" t="s">
        <v>1066</v>
      </c>
      <c r="N96" t="s">
        <v>1066</v>
      </c>
      <c r="O96" t="s">
        <v>1066</v>
      </c>
      <c r="P96" t="s">
        <v>1066</v>
      </c>
      <c r="Q96" t="s">
        <v>1066</v>
      </c>
      <c r="R96" t="s">
        <v>1066</v>
      </c>
      <c r="S96" t="s">
        <v>1066</v>
      </c>
      <c r="T96" t="s">
        <v>1066</v>
      </c>
      <c r="U96" t="s">
        <v>1066</v>
      </c>
      <c r="V96" t="s">
        <v>1066</v>
      </c>
      <c r="W96" t="s">
        <v>1066</v>
      </c>
      <c r="X96" t="s">
        <v>1066</v>
      </c>
      <c r="Y96" t="s">
        <v>1066</v>
      </c>
      <c r="Z96" t="s">
        <v>1066</v>
      </c>
      <c r="AA96" t="s">
        <v>1066</v>
      </c>
      <c r="AB96" t="s">
        <v>1066</v>
      </c>
      <c r="AC96" t="s">
        <v>1066</v>
      </c>
      <c r="AD96" t="s">
        <v>1066</v>
      </c>
      <c r="AE96" t="s">
        <v>1066</v>
      </c>
      <c r="AF96" t="s">
        <v>1066</v>
      </c>
      <c r="AG96" t="s">
        <v>1066</v>
      </c>
      <c r="AH96" t="s">
        <v>1066</v>
      </c>
      <c r="AI96" t="s">
        <v>1066</v>
      </c>
      <c r="AJ96" t="s">
        <v>1066</v>
      </c>
      <c r="AK96" t="s">
        <v>1066</v>
      </c>
      <c r="AL96" t="s">
        <v>1066</v>
      </c>
      <c r="AM96" t="s">
        <v>1066</v>
      </c>
      <c r="AN96" t="s">
        <v>1066</v>
      </c>
      <c r="AO96" t="s">
        <v>1066</v>
      </c>
      <c r="AP96" t="s">
        <v>1066</v>
      </c>
      <c r="AQ96" t="s">
        <v>1066</v>
      </c>
      <c r="AR96" t="s">
        <v>1066</v>
      </c>
      <c r="AW96"/>
      <c r="AY96" t="s">
        <v>2422</v>
      </c>
      <c r="AZ96" s="269"/>
      <c r="BA96" s="269"/>
      <c r="BB96" s="269"/>
      <c r="BC96" s="269"/>
      <c r="BD96" s="269"/>
      <c r="BE96" s="269"/>
    </row>
    <row r="97" spans="1:83" ht="14.4" x14ac:dyDescent="0.3">
      <c r="A97">
        <v>515436</v>
      </c>
      <c r="B97" t="s">
        <v>540</v>
      </c>
      <c r="C97" t="s">
        <v>1067</v>
      </c>
      <c r="D97" t="s">
        <v>1067</v>
      </c>
      <c r="E97" t="s">
        <v>1067</v>
      </c>
      <c r="F97" t="s">
        <v>1067</v>
      </c>
      <c r="G97" t="s">
        <v>1067</v>
      </c>
      <c r="H97" t="s">
        <v>1067</v>
      </c>
      <c r="I97" t="s">
        <v>1067</v>
      </c>
      <c r="J97" t="s">
        <v>1067</v>
      </c>
      <c r="K97" t="s">
        <v>1067</v>
      </c>
      <c r="L97" t="s">
        <v>1067</v>
      </c>
      <c r="M97" t="s">
        <v>1067</v>
      </c>
      <c r="N97" t="s">
        <v>1067</v>
      </c>
      <c r="O97" t="s">
        <v>1067</v>
      </c>
      <c r="P97" t="s">
        <v>1067</v>
      </c>
      <c r="Q97" t="s">
        <v>1067</v>
      </c>
      <c r="R97" t="s">
        <v>1067</v>
      </c>
      <c r="S97" t="s">
        <v>1067</v>
      </c>
      <c r="T97" t="s">
        <v>1067</v>
      </c>
      <c r="U97" t="s">
        <v>1067</v>
      </c>
      <c r="V97" t="s">
        <v>1067</v>
      </c>
      <c r="W97" t="s">
        <v>1067</v>
      </c>
      <c r="X97" t="s">
        <v>1067</v>
      </c>
      <c r="Y97" t="s">
        <v>1067</v>
      </c>
      <c r="Z97" t="s">
        <v>1067</v>
      </c>
      <c r="AA97" t="s">
        <v>1067</v>
      </c>
      <c r="AB97" t="s">
        <v>1067</v>
      </c>
      <c r="AC97" t="s">
        <v>1067</v>
      </c>
      <c r="AD97" t="s">
        <v>1067</v>
      </c>
      <c r="AE97" t="s">
        <v>1067</v>
      </c>
      <c r="AF97" t="s">
        <v>1067</v>
      </c>
      <c r="AG97" t="s">
        <v>1067</v>
      </c>
      <c r="AH97" t="s">
        <v>1067</v>
      </c>
      <c r="AI97" t="s">
        <v>1067</v>
      </c>
      <c r="AJ97" t="s">
        <v>1067</v>
      </c>
      <c r="AK97" t="s">
        <v>1067</v>
      </c>
      <c r="AL97" t="s">
        <v>1067</v>
      </c>
      <c r="AM97" t="s">
        <v>1067</v>
      </c>
      <c r="AN97" t="s">
        <v>1067</v>
      </c>
      <c r="AO97" t="s">
        <v>1067</v>
      </c>
      <c r="AP97" t="s">
        <v>1067</v>
      </c>
      <c r="AQ97" t="s">
        <v>1067</v>
      </c>
      <c r="AR97" t="s">
        <v>1067</v>
      </c>
      <c r="AS97" t="s">
        <v>1067</v>
      </c>
      <c r="AT97" t="s">
        <v>1067</v>
      </c>
      <c r="AU97" t="s">
        <v>1067</v>
      </c>
      <c r="AV97" t="s">
        <v>1067</v>
      </c>
      <c r="AW97" t="s">
        <v>1067</v>
      </c>
      <c r="AY97" t="s">
        <v>5718</v>
      </c>
      <c r="AZ97" s="269"/>
      <c r="BA97" s="269"/>
      <c r="BB97" s="269"/>
      <c r="BC97" s="269"/>
      <c r="BD97" s="269"/>
      <c r="BE97" s="269"/>
    </row>
    <row r="98" spans="1:83" ht="14.4" x14ac:dyDescent="0.3">
      <c r="A98">
        <v>515528</v>
      </c>
      <c r="B98" t="s">
        <v>540</v>
      </c>
      <c r="C98" t="s">
        <v>1066</v>
      </c>
      <c r="D98" t="s">
        <v>1066</v>
      </c>
      <c r="E98" t="s">
        <v>1066</v>
      </c>
      <c r="F98" t="s">
        <v>1066</v>
      </c>
      <c r="G98" t="s">
        <v>1066</v>
      </c>
      <c r="H98" t="s">
        <v>1066</v>
      </c>
      <c r="I98" t="s">
        <v>1066</v>
      </c>
      <c r="J98" t="s">
        <v>1066</v>
      </c>
      <c r="K98" t="s">
        <v>1066</v>
      </c>
      <c r="L98" t="s">
        <v>1066</v>
      </c>
      <c r="M98" t="s">
        <v>1066</v>
      </c>
      <c r="N98" t="s">
        <v>1066</v>
      </c>
      <c r="O98" t="s">
        <v>1066</v>
      </c>
      <c r="P98" t="s">
        <v>1066</v>
      </c>
      <c r="Q98" t="s">
        <v>1066</v>
      </c>
      <c r="R98" t="s">
        <v>1066</v>
      </c>
      <c r="S98" t="s">
        <v>1066</v>
      </c>
      <c r="T98" t="s">
        <v>1066</v>
      </c>
      <c r="U98" t="s">
        <v>1066</v>
      </c>
      <c r="V98" t="s">
        <v>1066</v>
      </c>
      <c r="W98" t="s">
        <v>1066</v>
      </c>
      <c r="X98" t="s">
        <v>1066</v>
      </c>
      <c r="Y98" t="s">
        <v>1066</v>
      </c>
      <c r="Z98" t="s">
        <v>1066</v>
      </c>
      <c r="AA98" t="s">
        <v>1066</v>
      </c>
      <c r="AB98" t="s">
        <v>1066</v>
      </c>
      <c r="AC98" t="s">
        <v>1066</v>
      </c>
      <c r="AD98" t="s">
        <v>1066</v>
      </c>
      <c r="AE98" t="s">
        <v>1066</v>
      </c>
      <c r="AF98" t="s">
        <v>1066</v>
      </c>
      <c r="AG98" t="s">
        <v>1066</v>
      </c>
      <c r="AH98" t="s">
        <v>1066</v>
      </c>
      <c r="AI98" t="s">
        <v>1066</v>
      </c>
      <c r="AJ98" t="s">
        <v>1066</v>
      </c>
      <c r="AK98" t="s">
        <v>1066</v>
      </c>
      <c r="AL98" t="s">
        <v>1066</v>
      </c>
      <c r="AM98" t="s">
        <v>1066</v>
      </c>
      <c r="AN98" t="s">
        <v>1066</v>
      </c>
      <c r="AO98" t="s">
        <v>1066</v>
      </c>
      <c r="AP98" t="s">
        <v>1066</v>
      </c>
      <c r="AQ98" t="s">
        <v>1066</v>
      </c>
      <c r="AR98" t="s">
        <v>1066</v>
      </c>
      <c r="AS98" t="s">
        <v>1066</v>
      </c>
      <c r="AT98" t="s">
        <v>1066</v>
      </c>
      <c r="AU98" t="s">
        <v>1066</v>
      </c>
      <c r="AV98" t="s">
        <v>1066</v>
      </c>
      <c r="AW98" t="s">
        <v>1066</v>
      </c>
      <c r="AY98">
        <v>0</v>
      </c>
      <c r="AZ98" s="269"/>
      <c r="BA98" s="269"/>
      <c r="BB98" s="269"/>
      <c r="BC98" s="269"/>
      <c r="BD98" s="269"/>
      <c r="BE98" s="26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8"/>
      <c r="BW98" s="249"/>
      <c r="BX98" s="249"/>
      <c r="BY98" s="249"/>
      <c r="BZ98" s="249"/>
      <c r="CA98" s="242"/>
      <c r="CB98" s="242"/>
      <c r="CC98" s="242"/>
      <c r="CD98" s="242"/>
      <c r="CE98" s="249"/>
    </row>
    <row r="99" spans="1:83" ht="14.4" x14ac:dyDescent="0.3">
      <c r="A99">
        <v>515575</v>
      </c>
      <c r="B99" t="s">
        <v>540</v>
      </c>
      <c r="C99" t="s">
        <v>1067</v>
      </c>
      <c r="D99" t="s">
        <v>1067</v>
      </c>
      <c r="E99" t="s">
        <v>1067</v>
      </c>
      <c r="F99" t="s">
        <v>1067</v>
      </c>
      <c r="G99" t="s">
        <v>1067</v>
      </c>
      <c r="H99" t="s">
        <v>1067</v>
      </c>
      <c r="I99" t="s">
        <v>1067</v>
      </c>
      <c r="J99" t="s">
        <v>1067</v>
      </c>
      <c r="K99" t="s">
        <v>1067</v>
      </c>
      <c r="L99" t="s">
        <v>1067</v>
      </c>
      <c r="M99" t="s">
        <v>1067</v>
      </c>
      <c r="N99" t="s">
        <v>1067</v>
      </c>
      <c r="O99" t="s">
        <v>1067</v>
      </c>
      <c r="P99" t="s">
        <v>1067</v>
      </c>
      <c r="Q99" t="s">
        <v>1067</v>
      </c>
      <c r="R99" t="s">
        <v>1067</v>
      </c>
      <c r="S99" t="s">
        <v>1067</v>
      </c>
      <c r="T99" t="s">
        <v>1067</v>
      </c>
      <c r="U99" t="s">
        <v>1067</v>
      </c>
      <c r="V99" t="s">
        <v>1067</v>
      </c>
      <c r="W99" t="s">
        <v>1067</v>
      </c>
      <c r="X99" t="s">
        <v>1067</v>
      </c>
      <c r="Y99" t="s">
        <v>1067</v>
      </c>
      <c r="Z99" t="s">
        <v>1067</v>
      </c>
      <c r="AA99" t="s">
        <v>1067</v>
      </c>
      <c r="AB99" t="s">
        <v>1067</v>
      </c>
      <c r="AC99" t="s">
        <v>1067</v>
      </c>
      <c r="AD99" t="s">
        <v>1067</v>
      </c>
      <c r="AE99" t="s">
        <v>1067</v>
      </c>
      <c r="AF99" t="s">
        <v>1067</v>
      </c>
      <c r="AG99" t="s">
        <v>1067</v>
      </c>
      <c r="AH99" t="s">
        <v>1067</v>
      </c>
      <c r="AI99" t="s">
        <v>1067</v>
      </c>
      <c r="AJ99" t="s">
        <v>1067</v>
      </c>
      <c r="AK99" t="s">
        <v>1067</v>
      </c>
      <c r="AL99" t="s">
        <v>1067</v>
      </c>
      <c r="AM99" t="s">
        <v>1067</v>
      </c>
      <c r="AN99" t="s">
        <v>1067</v>
      </c>
      <c r="AO99" t="s">
        <v>1067</v>
      </c>
      <c r="AP99" t="s">
        <v>1067</v>
      </c>
      <c r="AQ99" t="s">
        <v>1067</v>
      </c>
      <c r="AR99" t="s">
        <v>1067</v>
      </c>
      <c r="AS99" t="s">
        <v>1067</v>
      </c>
      <c r="AT99" t="s">
        <v>1067</v>
      </c>
      <c r="AU99" t="s">
        <v>1067</v>
      </c>
      <c r="AV99" t="s">
        <v>1067</v>
      </c>
      <c r="AW99" t="s">
        <v>1067</v>
      </c>
      <c r="AX99" t="s">
        <v>5718</v>
      </c>
      <c r="AY99" t="s">
        <v>5718</v>
      </c>
      <c r="AZ99" s="269"/>
      <c r="BA99" s="269"/>
      <c r="BB99" s="269"/>
      <c r="BC99" s="269"/>
      <c r="BD99" s="269"/>
      <c r="BE99" s="26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8"/>
      <c r="BW99" s="249"/>
      <c r="BX99" s="249"/>
      <c r="BY99" s="249"/>
      <c r="BZ99" s="249"/>
      <c r="CA99" s="242"/>
      <c r="CB99" s="242"/>
      <c r="CC99" s="242"/>
      <c r="CD99" s="242"/>
      <c r="CE99" s="249"/>
    </row>
    <row r="100" spans="1:83" ht="14.4" x14ac:dyDescent="0.3">
      <c r="A100">
        <v>515586</v>
      </c>
      <c r="B100" t="s">
        <v>540</v>
      </c>
      <c r="C100" t="s">
        <v>1066</v>
      </c>
      <c r="D100" t="s">
        <v>1066</v>
      </c>
      <c r="E100" t="s">
        <v>1066</v>
      </c>
      <c r="F100" t="s">
        <v>1066</v>
      </c>
      <c r="G100" t="s">
        <v>1066</v>
      </c>
      <c r="H100" t="s">
        <v>1066</v>
      </c>
      <c r="I100" t="s">
        <v>1066</v>
      </c>
      <c r="J100" t="s">
        <v>1066</v>
      </c>
      <c r="K100" t="s">
        <v>1066</v>
      </c>
      <c r="L100" t="s">
        <v>1066</v>
      </c>
      <c r="M100" t="s">
        <v>1066</v>
      </c>
      <c r="N100" t="s">
        <v>1066</v>
      </c>
      <c r="O100" t="s">
        <v>1066</v>
      </c>
      <c r="P100" t="s">
        <v>1066</v>
      </c>
      <c r="Q100" t="s">
        <v>1066</v>
      </c>
      <c r="R100" t="s">
        <v>1066</v>
      </c>
      <c r="S100" t="s">
        <v>1066</v>
      </c>
      <c r="T100" t="s">
        <v>1066</v>
      </c>
      <c r="U100" t="s">
        <v>1066</v>
      </c>
      <c r="V100" t="s">
        <v>1066</v>
      </c>
      <c r="W100" t="s">
        <v>1066</v>
      </c>
      <c r="X100" t="s">
        <v>1066</v>
      </c>
      <c r="Y100" t="s">
        <v>1066</v>
      </c>
      <c r="Z100" t="s">
        <v>1066</v>
      </c>
      <c r="AA100" t="s">
        <v>1066</v>
      </c>
      <c r="AB100" t="s">
        <v>1066</v>
      </c>
      <c r="AC100" t="s">
        <v>1066</v>
      </c>
      <c r="AD100" t="s">
        <v>1066</v>
      </c>
      <c r="AE100" t="s">
        <v>1066</v>
      </c>
      <c r="AF100" t="s">
        <v>1066</v>
      </c>
      <c r="AG100" t="s">
        <v>1066</v>
      </c>
      <c r="AH100" t="s">
        <v>1066</v>
      </c>
      <c r="AI100" t="s">
        <v>1066</v>
      </c>
      <c r="AJ100" t="s">
        <v>1066</v>
      </c>
      <c r="AK100" t="s">
        <v>1066</v>
      </c>
      <c r="AL100" t="s">
        <v>1066</v>
      </c>
      <c r="AM100" t="s">
        <v>1066</v>
      </c>
      <c r="AN100" t="s">
        <v>1066</v>
      </c>
      <c r="AO100" t="s">
        <v>1066</v>
      </c>
      <c r="AP100" t="s">
        <v>1066</v>
      </c>
      <c r="AQ100" t="s">
        <v>1066</v>
      </c>
      <c r="AR100" t="s">
        <v>1066</v>
      </c>
      <c r="AS100" t="s">
        <v>1066</v>
      </c>
      <c r="AT100" t="s">
        <v>1066</v>
      </c>
      <c r="AU100" t="s">
        <v>1066</v>
      </c>
      <c r="AV100" t="s">
        <v>1066</v>
      </c>
      <c r="AW100" t="s">
        <v>1066</v>
      </c>
      <c r="AY100">
        <v>0</v>
      </c>
      <c r="AZ100" s="269"/>
      <c r="BA100" s="269"/>
      <c r="BB100" s="269"/>
      <c r="BC100" s="269"/>
      <c r="BD100" s="269"/>
      <c r="BE100" s="269"/>
    </row>
    <row r="101" spans="1:83" ht="14.4" x14ac:dyDescent="0.3">
      <c r="A101">
        <v>515851</v>
      </c>
      <c r="B101" t="s">
        <v>540</v>
      </c>
      <c r="C101" t="s">
        <v>1067</v>
      </c>
      <c r="D101" t="s">
        <v>1067</v>
      </c>
      <c r="E101" t="s">
        <v>1067</v>
      </c>
      <c r="F101" t="s">
        <v>1067</v>
      </c>
      <c r="G101" t="s">
        <v>1067</v>
      </c>
      <c r="H101" t="s">
        <v>1067</v>
      </c>
      <c r="I101" t="s">
        <v>1067</v>
      </c>
      <c r="J101" t="s">
        <v>1067</v>
      </c>
      <c r="K101" t="s">
        <v>1067</v>
      </c>
      <c r="L101" t="s">
        <v>1067</v>
      </c>
      <c r="M101" t="s">
        <v>1067</v>
      </c>
      <c r="N101" t="s">
        <v>1067</v>
      </c>
      <c r="O101" t="s">
        <v>1067</v>
      </c>
      <c r="P101" t="s">
        <v>1067</v>
      </c>
      <c r="Q101" t="s">
        <v>1067</v>
      </c>
      <c r="R101" t="s">
        <v>1067</v>
      </c>
      <c r="S101" t="s">
        <v>1067</v>
      </c>
      <c r="T101" t="s">
        <v>1067</v>
      </c>
      <c r="U101" t="s">
        <v>1067</v>
      </c>
      <c r="V101" t="s">
        <v>1067</v>
      </c>
      <c r="W101" t="s">
        <v>1067</v>
      </c>
      <c r="X101" t="s">
        <v>1067</v>
      </c>
      <c r="Y101" t="s">
        <v>1067</v>
      </c>
      <c r="Z101" t="s">
        <v>1067</v>
      </c>
      <c r="AA101" t="s">
        <v>1067</v>
      </c>
      <c r="AB101" t="s">
        <v>1067</v>
      </c>
      <c r="AC101" t="s">
        <v>1067</v>
      </c>
      <c r="AD101" t="s">
        <v>1067</v>
      </c>
      <c r="AE101" t="s">
        <v>1067</v>
      </c>
      <c r="AF101" t="s">
        <v>1067</v>
      </c>
      <c r="AG101" t="s">
        <v>1067</v>
      </c>
      <c r="AH101" t="s">
        <v>1067</v>
      </c>
      <c r="AI101" t="s">
        <v>1067</v>
      </c>
      <c r="AJ101" t="s">
        <v>1067</v>
      </c>
      <c r="AK101" t="s">
        <v>1067</v>
      </c>
      <c r="AL101" t="s">
        <v>1067</v>
      </c>
      <c r="AM101" t="s">
        <v>1067</v>
      </c>
      <c r="AN101" t="s">
        <v>1067</v>
      </c>
      <c r="AO101" t="s">
        <v>1067</v>
      </c>
      <c r="AP101" t="s">
        <v>1067</v>
      </c>
      <c r="AQ101" t="s">
        <v>1067</v>
      </c>
      <c r="AR101" t="s">
        <v>1067</v>
      </c>
      <c r="AS101" t="s">
        <v>1067</v>
      </c>
      <c r="AT101" t="s">
        <v>1067</v>
      </c>
      <c r="AU101" t="s">
        <v>1067</v>
      </c>
      <c r="AV101" t="s">
        <v>1067</v>
      </c>
      <c r="AW101" t="s">
        <v>1067</v>
      </c>
      <c r="AX101" t="s">
        <v>5742</v>
      </c>
      <c r="AY101" t="s">
        <v>5742</v>
      </c>
      <c r="AZ101" s="269"/>
      <c r="BA101" s="269"/>
      <c r="BB101" s="269"/>
      <c r="BC101" s="269"/>
      <c r="BD101" s="269"/>
      <c r="BE101" s="26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8"/>
      <c r="BW101" s="249"/>
      <c r="BX101" s="249"/>
      <c r="BY101" s="249"/>
      <c r="BZ101" s="249"/>
      <c r="CA101" s="242"/>
      <c r="CB101" s="242"/>
      <c r="CC101" s="242"/>
      <c r="CD101" s="242"/>
      <c r="CE101" s="249"/>
    </row>
    <row r="102" spans="1:83" ht="14.4" x14ac:dyDescent="0.3">
      <c r="A102">
        <v>515881</v>
      </c>
      <c r="B102" t="s">
        <v>540</v>
      </c>
      <c r="C102" t="s">
        <v>1066</v>
      </c>
      <c r="D102" t="s">
        <v>1066</v>
      </c>
      <c r="E102" t="s">
        <v>1066</v>
      </c>
      <c r="F102" t="s">
        <v>1066</v>
      </c>
      <c r="G102" t="s">
        <v>1066</v>
      </c>
      <c r="H102" t="s">
        <v>1066</v>
      </c>
      <c r="I102" t="s">
        <v>1066</v>
      </c>
      <c r="J102" t="s">
        <v>1066</v>
      </c>
      <c r="K102" t="s">
        <v>1066</v>
      </c>
      <c r="L102" t="s">
        <v>1066</v>
      </c>
      <c r="M102" t="s">
        <v>1066</v>
      </c>
      <c r="N102" t="s">
        <v>1066</v>
      </c>
      <c r="O102" t="s">
        <v>1066</v>
      </c>
      <c r="P102" t="s">
        <v>1066</v>
      </c>
      <c r="Q102" t="s">
        <v>1066</v>
      </c>
      <c r="R102" t="s">
        <v>1066</v>
      </c>
      <c r="S102" t="s">
        <v>1066</v>
      </c>
      <c r="T102" t="s">
        <v>1066</v>
      </c>
      <c r="U102" t="s">
        <v>1066</v>
      </c>
      <c r="V102" t="s">
        <v>1066</v>
      </c>
      <c r="W102" t="s">
        <v>1066</v>
      </c>
      <c r="X102" t="s">
        <v>1066</v>
      </c>
      <c r="Y102" t="s">
        <v>1066</v>
      </c>
      <c r="Z102" t="s">
        <v>1066</v>
      </c>
      <c r="AA102" t="s">
        <v>1066</v>
      </c>
      <c r="AB102" t="s">
        <v>1066</v>
      </c>
      <c r="AC102" t="s">
        <v>1066</v>
      </c>
      <c r="AD102" t="s">
        <v>1066</v>
      </c>
      <c r="AE102" t="s">
        <v>1066</v>
      </c>
      <c r="AF102" t="s">
        <v>1066</v>
      </c>
      <c r="AG102" t="s">
        <v>1066</v>
      </c>
      <c r="AH102" t="s">
        <v>1066</v>
      </c>
      <c r="AI102" t="s">
        <v>1066</v>
      </c>
      <c r="AJ102" t="s">
        <v>1066</v>
      </c>
      <c r="AK102" t="s">
        <v>1066</v>
      </c>
      <c r="AL102" t="s">
        <v>1066</v>
      </c>
      <c r="AM102" t="s">
        <v>1066</v>
      </c>
      <c r="AN102" t="s">
        <v>1066</v>
      </c>
      <c r="AO102" t="s">
        <v>1066</v>
      </c>
      <c r="AP102" t="s">
        <v>1066</v>
      </c>
      <c r="AQ102" t="s">
        <v>1066</v>
      </c>
      <c r="AR102" t="s">
        <v>1066</v>
      </c>
      <c r="AS102" t="s">
        <v>1066</v>
      </c>
      <c r="AT102" t="s">
        <v>1066</v>
      </c>
      <c r="AU102" t="s">
        <v>1066</v>
      </c>
      <c r="AV102" t="s">
        <v>1066</v>
      </c>
      <c r="AW102" t="s">
        <v>1066</v>
      </c>
      <c r="AY102">
        <v>0</v>
      </c>
      <c r="AZ102" s="269"/>
      <c r="BA102" s="269"/>
      <c r="BB102" s="269"/>
      <c r="BC102" s="269"/>
      <c r="BD102" s="269"/>
      <c r="BE102" s="26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8"/>
      <c r="BW102" s="249"/>
      <c r="BX102" s="249"/>
      <c r="BY102" s="249"/>
      <c r="BZ102" s="249"/>
      <c r="CA102" s="242"/>
      <c r="CB102" s="242"/>
      <c r="CC102" s="242"/>
      <c r="CD102" s="242"/>
      <c r="CE102" s="249"/>
    </row>
    <row r="103" spans="1:83" ht="14.4" x14ac:dyDescent="0.3">
      <c r="A103">
        <v>515916</v>
      </c>
      <c r="B103" t="s">
        <v>540</v>
      </c>
      <c r="C103" t="s">
        <v>1066</v>
      </c>
      <c r="D103" t="s">
        <v>1066</v>
      </c>
      <c r="E103" t="s">
        <v>1066</v>
      </c>
      <c r="F103" t="s">
        <v>1066</v>
      </c>
      <c r="G103" t="s">
        <v>1066</v>
      </c>
      <c r="H103" t="s">
        <v>1066</v>
      </c>
      <c r="I103" t="s">
        <v>1066</v>
      </c>
      <c r="J103" t="s">
        <v>1066</v>
      </c>
      <c r="K103" t="s">
        <v>1066</v>
      </c>
      <c r="L103" t="s">
        <v>1066</v>
      </c>
      <c r="M103" t="s">
        <v>1066</v>
      </c>
      <c r="N103" t="s">
        <v>1066</v>
      </c>
      <c r="O103" t="s">
        <v>1066</v>
      </c>
      <c r="P103" t="s">
        <v>1066</v>
      </c>
      <c r="Q103" t="s">
        <v>1066</v>
      </c>
      <c r="R103" t="s">
        <v>1066</v>
      </c>
      <c r="S103" t="s">
        <v>1066</v>
      </c>
      <c r="T103" t="s">
        <v>1066</v>
      </c>
      <c r="U103" t="s">
        <v>1066</v>
      </c>
      <c r="V103" t="s">
        <v>1066</v>
      </c>
      <c r="W103" t="s">
        <v>1066</v>
      </c>
      <c r="X103" t="s">
        <v>1066</v>
      </c>
      <c r="Y103" t="s">
        <v>1066</v>
      </c>
      <c r="Z103" t="s">
        <v>1066</v>
      </c>
      <c r="AA103" t="s">
        <v>1066</v>
      </c>
      <c r="AB103" t="s">
        <v>1066</v>
      </c>
      <c r="AC103" t="s">
        <v>1066</v>
      </c>
      <c r="AD103" t="s">
        <v>1066</v>
      </c>
      <c r="AE103" t="s">
        <v>1066</v>
      </c>
      <c r="AF103" t="s">
        <v>1066</v>
      </c>
      <c r="AG103" t="s">
        <v>1066</v>
      </c>
      <c r="AH103" t="s">
        <v>1066</v>
      </c>
      <c r="AI103" t="s">
        <v>1066</v>
      </c>
      <c r="AJ103" t="s">
        <v>1066</v>
      </c>
      <c r="AK103" t="s">
        <v>1066</v>
      </c>
      <c r="AL103" t="s">
        <v>1066</v>
      </c>
      <c r="AM103" t="s">
        <v>1066</v>
      </c>
      <c r="AN103" t="s">
        <v>1066</v>
      </c>
      <c r="AO103" t="s">
        <v>1066</v>
      </c>
      <c r="AP103" t="s">
        <v>1066</v>
      </c>
      <c r="AQ103" t="s">
        <v>1066</v>
      </c>
      <c r="AR103" t="s">
        <v>1066</v>
      </c>
      <c r="AS103" t="s">
        <v>1066</v>
      </c>
      <c r="AT103" t="s">
        <v>1066</v>
      </c>
      <c r="AU103" t="s">
        <v>1066</v>
      </c>
      <c r="AV103" t="s">
        <v>1066</v>
      </c>
      <c r="AW103" t="s">
        <v>1066</v>
      </c>
      <c r="AY103">
        <v>0</v>
      </c>
      <c r="AZ103" s="269"/>
      <c r="BA103" s="269"/>
      <c r="BB103" s="269"/>
      <c r="BC103" s="269"/>
      <c r="BD103" s="269"/>
      <c r="BE103" s="26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8"/>
      <c r="BW103" s="249"/>
      <c r="BX103" s="249"/>
      <c r="BY103" s="249"/>
      <c r="BZ103" s="249"/>
      <c r="CA103" s="242"/>
      <c r="CB103" s="242"/>
      <c r="CC103" s="242"/>
      <c r="CD103" s="242"/>
      <c r="CE103" s="249"/>
    </row>
    <row r="104" spans="1:83" ht="14.4" x14ac:dyDescent="0.3">
      <c r="A104">
        <v>515933</v>
      </c>
      <c r="B104" t="s">
        <v>540</v>
      </c>
      <c r="C104" t="s">
        <v>1067</v>
      </c>
      <c r="D104" t="s">
        <v>1067</v>
      </c>
      <c r="E104" t="s">
        <v>1067</v>
      </c>
      <c r="F104" t="s">
        <v>1067</v>
      </c>
      <c r="G104" t="s">
        <v>1067</v>
      </c>
      <c r="H104" t="s">
        <v>1067</v>
      </c>
      <c r="I104" t="s">
        <v>1067</v>
      </c>
      <c r="J104" t="s">
        <v>1067</v>
      </c>
      <c r="K104" t="s">
        <v>1067</v>
      </c>
      <c r="L104" t="s">
        <v>1067</v>
      </c>
      <c r="M104" t="s">
        <v>1067</v>
      </c>
      <c r="N104" t="s">
        <v>1067</v>
      </c>
      <c r="O104" t="s">
        <v>1067</v>
      </c>
      <c r="P104" t="s">
        <v>1067</v>
      </c>
      <c r="Q104" t="s">
        <v>1067</v>
      </c>
      <c r="R104" t="s">
        <v>1067</v>
      </c>
      <c r="S104" t="s">
        <v>1067</v>
      </c>
      <c r="T104" t="s">
        <v>1067</v>
      </c>
      <c r="U104" t="s">
        <v>1067</v>
      </c>
      <c r="V104" t="s">
        <v>1067</v>
      </c>
      <c r="W104" t="s">
        <v>1067</v>
      </c>
      <c r="X104" t="s">
        <v>1067</v>
      </c>
      <c r="Y104" t="s">
        <v>1067</v>
      </c>
      <c r="Z104" t="s">
        <v>1067</v>
      </c>
      <c r="AA104" t="s">
        <v>1067</v>
      </c>
      <c r="AB104" t="s">
        <v>1067</v>
      </c>
      <c r="AC104" t="s">
        <v>1067</v>
      </c>
      <c r="AD104" t="s">
        <v>1067</v>
      </c>
      <c r="AE104" t="s">
        <v>1067</v>
      </c>
      <c r="AF104" t="s">
        <v>1067</v>
      </c>
      <c r="AG104" t="s">
        <v>1067</v>
      </c>
      <c r="AH104" t="s">
        <v>1067</v>
      </c>
      <c r="AI104" t="s">
        <v>1067</v>
      </c>
      <c r="AJ104" t="s">
        <v>1067</v>
      </c>
      <c r="AK104" t="s">
        <v>1067</v>
      </c>
      <c r="AL104" t="s">
        <v>1067</v>
      </c>
      <c r="AM104" t="s">
        <v>1067</v>
      </c>
      <c r="AN104" t="s">
        <v>1067</v>
      </c>
      <c r="AO104" t="s">
        <v>1067</v>
      </c>
      <c r="AP104" t="s">
        <v>1067</v>
      </c>
      <c r="AQ104" t="s">
        <v>1067</v>
      </c>
      <c r="AR104" t="s">
        <v>1067</v>
      </c>
      <c r="AS104" t="s">
        <v>1067</v>
      </c>
      <c r="AT104" t="s">
        <v>1067</v>
      </c>
      <c r="AU104" t="s">
        <v>1067</v>
      </c>
      <c r="AV104" t="s">
        <v>1067</v>
      </c>
      <c r="AW104" t="s">
        <v>1067</v>
      </c>
      <c r="AX104" t="s">
        <v>5718</v>
      </c>
      <c r="AY104" t="s">
        <v>5718</v>
      </c>
      <c r="AZ104" s="269"/>
      <c r="BA104" s="269"/>
      <c r="BB104" s="269"/>
      <c r="BC104" s="269"/>
      <c r="BD104" s="269"/>
      <c r="BE104" s="269"/>
    </row>
    <row r="105" spans="1:83" ht="14.4" x14ac:dyDescent="0.3">
      <c r="A105">
        <v>515939</v>
      </c>
      <c r="B105" t="s">
        <v>540</v>
      </c>
      <c r="C105" t="s">
        <v>1066</v>
      </c>
      <c r="D105" t="s">
        <v>1066</v>
      </c>
      <c r="E105" t="s">
        <v>1066</v>
      </c>
      <c r="F105" t="s">
        <v>1066</v>
      </c>
      <c r="G105" t="s">
        <v>1066</v>
      </c>
      <c r="H105" t="s">
        <v>1066</v>
      </c>
      <c r="I105" t="s">
        <v>1066</v>
      </c>
      <c r="J105" t="s">
        <v>1066</v>
      </c>
      <c r="K105" t="s">
        <v>1066</v>
      </c>
      <c r="L105" t="s">
        <v>1066</v>
      </c>
      <c r="M105" t="s">
        <v>1066</v>
      </c>
      <c r="N105" t="s">
        <v>1066</v>
      </c>
      <c r="O105" t="s">
        <v>1066</v>
      </c>
      <c r="P105" t="s">
        <v>1066</v>
      </c>
      <c r="Q105" t="s">
        <v>1066</v>
      </c>
      <c r="R105" t="s">
        <v>1066</v>
      </c>
      <c r="S105" t="s">
        <v>1066</v>
      </c>
      <c r="T105" t="s">
        <v>1066</v>
      </c>
      <c r="U105" t="s">
        <v>1066</v>
      </c>
      <c r="V105" t="s">
        <v>1066</v>
      </c>
      <c r="W105" t="s">
        <v>1066</v>
      </c>
      <c r="X105" t="s">
        <v>1066</v>
      </c>
      <c r="Y105" t="s">
        <v>1066</v>
      </c>
      <c r="Z105" t="s">
        <v>1066</v>
      </c>
      <c r="AA105" t="s">
        <v>1066</v>
      </c>
      <c r="AB105" t="s">
        <v>1066</v>
      </c>
      <c r="AC105" t="s">
        <v>1066</v>
      </c>
      <c r="AD105" t="s">
        <v>1066</v>
      </c>
      <c r="AE105" t="s">
        <v>1066</v>
      </c>
      <c r="AF105" t="s">
        <v>1066</v>
      </c>
      <c r="AG105" t="s">
        <v>1066</v>
      </c>
      <c r="AH105" t="s">
        <v>1066</v>
      </c>
      <c r="AI105" t="s">
        <v>1066</v>
      </c>
      <c r="AJ105" t="s">
        <v>1066</v>
      </c>
      <c r="AK105" t="s">
        <v>1066</v>
      </c>
      <c r="AL105" t="s">
        <v>1066</v>
      </c>
      <c r="AM105" t="s">
        <v>1066</v>
      </c>
      <c r="AN105" t="s">
        <v>1066</v>
      </c>
      <c r="AO105" t="s">
        <v>1066</v>
      </c>
      <c r="AP105" t="s">
        <v>1066</v>
      </c>
      <c r="AQ105" t="s">
        <v>1066</v>
      </c>
      <c r="AR105" t="s">
        <v>1066</v>
      </c>
      <c r="AS105" t="s">
        <v>1066</v>
      </c>
      <c r="AT105" t="s">
        <v>1066</v>
      </c>
      <c r="AU105" t="s">
        <v>1066</v>
      </c>
      <c r="AV105" t="s">
        <v>1066</v>
      </c>
      <c r="AW105" t="s">
        <v>1066</v>
      </c>
      <c r="AY105">
        <v>0</v>
      </c>
      <c r="AZ105" s="269"/>
      <c r="BA105" s="269"/>
      <c r="BB105" s="269"/>
      <c r="BC105" s="269"/>
      <c r="BD105" s="269"/>
      <c r="BE105" s="26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8"/>
      <c r="BW105" s="249"/>
      <c r="BX105" s="249"/>
      <c r="BY105" s="249"/>
      <c r="BZ105" s="249"/>
      <c r="CA105" s="242"/>
      <c r="CB105" s="242"/>
      <c r="CC105" s="242"/>
      <c r="CD105" s="242"/>
      <c r="CE105" s="249"/>
    </row>
    <row r="106" spans="1:83" ht="14.4" x14ac:dyDescent="0.3">
      <c r="A106">
        <v>515962</v>
      </c>
      <c r="B106" t="s">
        <v>540</v>
      </c>
      <c r="C106" t="s">
        <v>1067</v>
      </c>
      <c r="D106" t="s">
        <v>1067</v>
      </c>
      <c r="E106" t="s">
        <v>1067</v>
      </c>
      <c r="F106" t="s">
        <v>1067</v>
      </c>
      <c r="G106" t="s">
        <v>1067</v>
      </c>
      <c r="H106" t="s">
        <v>1067</v>
      </c>
      <c r="I106" t="s">
        <v>1067</v>
      </c>
      <c r="J106" t="s">
        <v>1067</v>
      </c>
      <c r="K106" t="s">
        <v>1067</v>
      </c>
      <c r="L106" t="s">
        <v>1067</v>
      </c>
      <c r="M106" t="s">
        <v>1067</v>
      </c>
      <c r="N106" t="s">
        <v>1067</v>
      </c>
      <c r="O106" t="s">
        <v>1067</v>
      </c>
      <c r="P106" t="s">
        <v>1067</v>
      </c>
      <c r="Q106" t="s">
        <v>1067</v>
      </c>
      <c r="R106" t="s">
        <v>1067</v>
      </c>
      <c r="S106" t="s">
        <v>1067</v>
      </c>
      <c r="T106" t="s">
        <v>1067</v>
      </c>
      <c r="U106" t="s">
        <v>1067</v>
      </c>
      <c r="V106" t="s">
        <v>1067</v>
      </c>
      <c r="W106" t="s">
        <v>1067</v>
      </c>
      <c r="X106" t="s">
        <v>1067</v>
      </c>
      <c r="Y106" t="s">
        <v>1067</v>
      </c>
      <c r="Z106" t="s">
        <v>1067</v>
      </c>
      <c r="AA106" t="s">
        <v>1067</v>
      </c>
      <c r="AB106" t="s">
        <v>1067</v>
      </c>
      <c r="AC106" t="s">
        <v>1067</v>
      </c>
      <c r="AD106" t="s">
        <v>1067</v>
      </c>
      <c r="AE106" t="s">
        <v>1067</v>
      </c>
      <c r="AF106" t="s">
        <v>1067</v>
      </c>
      <c r="AG106" t="s">
        <v>1067</v>
      </c>
      <c r="AH106" t="s">
        <v>1067</v>
      </c>
      <c r="AI106" t="s">
        <v>1067</v>
      </c>
      <c r="AJ106" t="s">
        <v>1067</v>
      </c>
      <c r="AK106" t="s">
        <v>1067</v>
      </c>
      <c r="AL106" t="s">
        <v>1067</v>
      </c>
      <c r="AM106" t="s">
        <v>1067</v>
      </c>
      <c r="AN106" t="s">
        <v>1067</v>
      </c>
      <c r="AO106" t="s">
        <v>1067</v>
      </c>
      <c r="AP106" t="s">
        <v>1067</v>
      </c>
      <c r="AQ106" t="s">
        <v>1067</v>
      </c>
      <c r="AR106" t="s">
        <v>1067</v>
      </c>
      <c r="AS106" t="s">
        <v>1067</v>
      </c>
      <c r="AT106" t="s">
        <v>1067</v>
      </c>
      <c r="AU106" t="s">
        <v>1067</v>
      </c>
      <c r="AV106" t="s">
        <v>1067</v>
      </c>
      <c r="AW106" t="s">
        <v>1067</v>
      </c>
      <c r="AX106" t="s">
        <v>5718</v>
      </c>
      <c r="AY106" t="s">
        <v>5718</v>
      </c>
      <c r="AZ106" s="269"/>
      <c r="BA106" s="269"/>
      <c r="BB106" s="269"/>
      <c r="BC106" s="269"/>
      <c r="BD106" s="269"/>
      <c r="BE106" s="269"/>
    </row>
    <row r="107" spans="1:83" ht="14.4" x14ac:dyDescent="0.3">
      <c r="A107">
        <v>515968</v>
      </c>
      <c r="B107" t="s">
        <v>540</v>
      </c>
      <c r="C107" t="s">
        <v>1067</v>
      </c>
      <c r="D107" t="s">
        <v>1067</v>
      </c>
      <c r="E107" t="s">
        <v>1067</v>
      </c>
      <c r="F107" t="s">
        <v>1067</v>
      </c>
      <c r="G107" t="s">
        <v>1067</v>
      </c>
      <c r="H107" t="s">
        <v>1067</v>
      </c>
      <c r="I107" t="s">
        <v>1067</v>
      </c>
      <c r="J107" t="s">
        <v>1067</v>
      </c>
      <c r="K107" t="s">
        <v>1067</v>
      </c>
      <c r="L107" t="s">
        <v>1067</v>
      </c>
      <c r="M107" t="s">
        <v>1067</v>
      </c>
      <c r="N107" t="s">
        <v>1067</v>
      </c>
      <c r="O107" t="s">
        <v>1067</v>
      </c>
      <c r="P107" t="s">
        <v>1067</v>
      </c>
      <c r="Q107" t="s">
        <v>1067</v>
      </c>
      <c r="R107" t="s">
        <v>1067</v>
      </c>
      <c r="S107" t="s">
        <v>1067</v>
      </c>
      <c r="T107" t="s">
        <v>1067</v>
      </c>
      <c r="U107" t="s">
        <v>1067</v>
      </c>
      <c r="V107" t="s">
        <v>1067</v>
      </c>
      <c r="W107" t="s">
        <v>1067</v>
      </c>
      <c r="X107" t="s">
        <v>1067</v>
      </c>
      <c r="Y107" t="s">
        <v>1067</v>
      </c>
      <c r="Z107" t="s">
        <v>1067</v>
      </c>
      <c r="AA107" t="s">
        <v>1067</v>
      </c>
      <c r="AB107" t="s">
        <v>1067</v>
      </c>
      <c r="AC107" t="s">
        <v>1067</v>
      </c>
      <c r="AD107" t="s">
        <v>1067</v>
      </c>
      <c r="AE107" t="s">
        <v>1067</v>
      </c>
      <c r="AF107" t="s">
        <v>1067</v>
      </c>
      <c r="AG107" t="s">
        <v>1067</v>
      </c>
      <c r="AH107" t="s">
        <v>1067</v>
      </c>
      <c r="AI107" t="s">
        <v>1067</v>
      </c>
      <c r="AJ107" t="s">
        <v>1067</v>
      </c>
      <c r="AK107" t="s">
        <v>1067</v>
      </c>
      <c r="AL107" t="s">
        <v>1067</v>
      </c>
      <c r="AM107" t="s">
        <v>1067</v>
      </c>
      <c r="AN107" t="s">
        <v>1067</v>
      </c>
      <c r="AO107" t="s">
        <v>1067</v>
      </c>
      <c r="AP107" t="s">
        <v>1067</v>
      </c>
      <c r="AQ107" t="s">
        <v>1067</v>
      </c>
      <c r="AR107" t="s">
        <v>1067</v>
      </c>
      <c r="AS107" t="s">
        <v>1067</v>
      </c>
      <c r="AT107" t="s">
        <v>1067</v>
      </c>
      <c r="AU107" t="s">
        <v>1067</v>
      </c>
      <c r="AV107" t="s">
        <v>1067</v>
      </c>
      <c r="AW107" t="s">
        <v>1067</v>
      </c>
      <c r="AX107" t="s">
        <v>5718</v>
      </c>
      <c r="AY107" t="s">
        <v>5718</v>
      </c>
      <c r="AZ107" s="269"/>
      <c r="BA107" s="269"/>
      <c r="BB107" s="269"/>
      <c r="BC107" s="269"/>
      <c r="BD107" s="269"/>
      <c r="BE107" s="269"/>
    </row>
    <row r="108" spans="1:83" ht="14.4" x14ac:dyDescent="0.3">
      <c r="A108">
        <v>515985</v>
      </c>
      <c r="B108" t="s">
        <v>540</v>
      </c>
      <c r="C108" t="s">
        <v>1066</v>
      </c>
      <c r="D108" t="s">
        <v>1066</v>
      </c>
      <c r="E108" t="s">
        <v>1066</v>
      </c>
      <c r="F108" t="s">
        <v>1066</v>
      </c>
      <c r="G108" t="s">
        <v>1066</v>
      </c>
      <c r="H108" t="s">
        <v>1066</v>
      </c>
      <c r="I108" t="s">
        <v>1066</v>
      </c>
      <c r="J108" t="s">
        <v>1066</v>
      </c>
      <c r="K108" t="s">
        <v>1066</v>
      </c>
      <c r="L108" t="s">
        <v>1066</v>
      </c>
      <c r="M108" t="s">
        <v>1066</v>
      </c>
      <c r="N108" t="s">
        <v>1066</v>
      </c>
      <c r="O108" t="s">
        <v>1066</v>
      </c>
      <c r="P108" t="s">
        <v>1066</v>
      </c>
      <c r="Q108" t="s">
        <v>1066</v>
      </c>
      <c r="R108" t="s">
        <v>1066</v>
      </c>
      <c r="S108" t="s">
        <v>1066</v>
      </c>
      <c r="T108" t="s">
        <v>1066</v>
      </c>
      <c r="U108" t="s">
        <v>1066</v>
      </c>
      <c r="V108" t="s">
        <v>1066</v>
      </c>
      <c r="W108" t="s">
        <v>1066</v>
      </c>
      <c r="X108" t="s">
        <v>1066</v>
      </c>
      <c r="Y108" t="s">
        <v>1066</v>
      </c>
      <c r="Z108" t="s">
        <v>1066</v>
      </c>
      <c r="AA108" t="s">
        <v>1066</v>
      </c>
      <c r="AB108" t="s">
        <v>1066</v>
      </c>
      <c r="AC108" t="s">
        <v>1066</v>
      </c>
      <c r="AD108" t="s">
        <v>1066</v>
      </c>
      <c r="AE108" t="s">
        <v>1066</v>
      </c>
      <c r="AF108" t="s">
        <v>1066</v>
      </c>
      <c r="AG108" t="s">
        <v>1066</v>
      </c>
      <c r="AH108" t="s">
        <v>1066</v>
      </c>
      <c r="AI108" t="s">
        <v>1066</v>
      </c>
      <c r="AJ108" t="s">
        <v>1066</v>
      </c>
      <c r="AK108" t="s">
        <v>1066</v>
      </c>
      <c r="AL108" t="s">
        <v>1066</v>
      </c>
      <c r="AM108" t="s">
        <v>1066</v>
      </c>
      <c r="AN108" t="s">
        <v>1066</v>
      </c>
      <c r="AO108" t="s">
        <v>1066</v>
      </c>
      <c r="AP108" t="s">
        <v>1066</v>
      </c>
      <c r="AQ108" t="s">
        <v>1066</v>
      </c>
      <c r="AR108" t="s">
        <v>1066</v>
      </c>
      <c r="AS108" t="s">
        <v>1066</v>
      </c>
      <c r="AT108" t="s">
        <v>1066</v>
      </c>
      <c r="AU108" t="s">
        <v>1066</v>
      </c>
      <c r="AV108" t="s">
        <v>1066</v>
      </c>
      <c r="AW108" t="s">
        <v>1066</v>
      </c>
      <c r="AY108">
        <v>0</v>
      </c>
      <c r="AZ108" s="269"/>
      <c r="BA108" s="269"/>
      <c r="BB108" s="269"/>
      <c r="BC108" s="269"/>
      <c r="BD108" s="269"/>
      <c r="BE108" s="269"/>
    </row>
    <row r="109" spans="1:83" ht="14.4" x14ac:dyDescent="0.3">
      <c r="A109">
        <v>516012</v>
      </c>
      <c r="B109" t="s">
        <v>540</v>
      </c>
      <c r="C109" t="s">
        <v>1067</v>
      </c>
      <c r="D109" t="s">
        <v>1067</v>
      </c>
      <c r="E109" t="s">
        <v>1067</v>
      </c>
      <c r="F109" t="s">
        <v>1067</v>
      </c>
      <c r="G109" t="s">
        <v>1067</v>
      </c>
      <c r="H109" t="s">
        <v>1067</v>
      </c>
      <c r="I109" t="s">
        <v>1067</v>
      </c>
      <c r="J109" t="s">
        <v>1067</v>
      </c>
      <c r="K109" t="s">
        <v>1067</v>
      </c>
      <c r="L109" t="s">
        <v>1067</v>
      </c>
      <c r="M109" t="s">
        <v>1067</v>
      </c>
      <c r="N109" t="s">
        <v>1067</v>
      </c>
      <c r="O109" t="s">
        <v>1067</v>
      </c>
      <c r="P109" t="s">
        <v>1067</v>
      </c>
      <c r="Q109" t="s">
        <v>1067</v>
      </c>
      <c r="R109" t="s">
        <v>1067</v>
      </c>
      <c r="S109" t="s">
        <v>1067</v>
      </c>
      <c r="T109" t="s">
        <v>1067</v>
      </c>
      <c r="U109" t="s">
        <v>1067</v>
      </c>
      <c r="V109" t="s">
        <v>1067</v>
      </c>
      <c r="W109" t="s">
        <v>1067</v>
      </c>
      <c r="X109" t="s">
        <v>1067</v>
      </c>
      <c r="Y109" t="s">
        <v>1067</v>
      </c>
      <c r="Z109" t="s">
        <v>1067</v>
      </c>
      <c r="AA109" t="s">
        <v>1067</v>
      </c>
      <c r="AB109" t="s">
        <v>1067</v>
      </c>
      <c r="AC109" t="s">
        <v>1067</v>
      </c>
      <c r="AD109" t="s">
        <v>1067</v>
      </c>
      <c r="AE109" t="s">
        <v>1067</v>
      </c>
      <c r="AF109" t="s">
        <v>1067</v>
      </c>
      <c r="AG109" t="s">
        <v>1067</v>
      </c>
      <c r="AH109" t="s">
        <v>1067</v>
      </c>
      <c r="AI109" t="s">
        <v>1067</v>
      </c>
      <c r="AJ109" t="s">
        <v>1067</v>
      </c>
      <c r="AK109" t="s">
        <v>1067</v>
      </c>
      <c r="AL109" t="s">
        <v>1067</v>
      </c>
      <c r="AM109" t="s">
        <v>1067</v>
      </c>
      <c r="AN109" t="s">
        <v>1067</v>
      </c>
      <c r="AO109" t="s">
        <v>1067</v>
      </c>
      <c r="AP109" t="s">
        <v>1067</v>
      </c>
      <c r="AQ109" t="s">
        <v>1067</v>
      </c>
      <c r="AR109" t="s">
        <v>1067</v>
      </c>
      <c r="AS109" t="s">
        <v>1067</v>
      </c>
      <c r="AT109" t="s">
        <v>1067</v>
      </c>
      <c r="AU109" t="s">
        <v>1067</v>
      </c>
      <c r="AV109" t="s">
        <v>1067</v>
      </c>
      <c r="AW109" t="s">
        <v>1067</v>
      </c>
      <c r="AX109" t="s">
        <v>5718</v>
      </c>
      <c r="AY109" t="s">
        <v>5718</v>
      </c>
      <c r="AZ109" s="269"/>
      <c r="BA109" s="269"/>
      <c r="BB109" s="269"/>
      <c r="BC109" s="269"/>
      <c r="BD109" s="269"/>
      <c r="BE109" s="269"/>
    </row>
    <row r="110" spans="1:83" ht="14.4" x14ac:dyDescent="0.3">
      <c r="A110">
        <v>516039</v>
      </c>
      <c r="B110" t="s">
        <v>540</v>
      </c>
      <c r="C110" t="s">
        <v>1067</v>
      </c>
      <c r="D110" t="s">
        <v>1067</v>
      </c>
      <c r="E110" t="s">
        <v>1067</v>
      </c>
      <c r="F110" t="s">
        <v>1067</v>
      </c>
      <c r="G110" t="s">
        <v>1067</v>
      </c>
      <c r="H110" t="s">
        <v>1067</v>
      </c>
      <c r="I110" t="s">
        <v>1067</v>
      </c>
      <c r="J110" t="s">
        <v>1067</v>
      </c>
      <c r="K110" t="s">
        <v>1067</v>
      </c>
      <c r="L110" t="s">
        <v>1067</v>
      </c>
      <c r="M110" t="s">
        <v>1067</v>
      </c>
      <c r="N110" t="s">
        <v>1067</v>
      </c>
      <c r="O110" t="s">
        <v>1067</v>
      </c>
      <c r="P110" t="s">
        <v>1067</v>
      </c>
      <c r="Q110" t="s">
        <v>1067</v>
      </c>
      <c r="R110" t="s">
        <v>1067</v>
      </c>
      <c r="S110" t="s">
        <v>1067</v>
      </c>
      <c r="T110" t="s">
        <v>1067</v>
      </c>
      <c r="U110" t="s">
        <v>1067</v>
      </c>
      <c r="V110" t="s">
        <v>1067</v>
      </c>
      <c r="W110" t="s">
        <v>1067</v>
      </c>
      <c r="X110" t="s">
        <v>1067</v>
      </c>
      <c r="Y110" t="s">
        <v>1067</v>
      </c>
      <c r="Z110" t="s">
        <v>1067</v>
      </c>
      <c r="AA110" t="s">
        <v>1067</v>
      </c>
      <c r="AB110" t="s">
        <v>1067</v>
      </c>
      <c r="AC110" t="s">
        <v>1067</v>
      </c>
      <c r="AD110" t="s">
        <v>1067</v>
      </c>
      <c r="AE110" t="s">
        <v>1067</v>
      </c>
      <c r="AF110" t="s">
        <v>1067</v>
      </c>
      <c r="AG110" t="s">
        <v>1067</v>
      </c>
      <c r="AH110" t="s">
        <v>1067</v>
      </c>
      <c r="AI110" t="s">
        <v>1067</v>
      </c>
      <c r="AJ110" t="s">
        <v>1067</v>
      </c>
      <c r="AK110" t="s">
        <v>1067</v>
      </c>
      <c r="AL110" t="s">
        <v>1067</v>
      </c>
      <c r="AM110" t="s">
        <v>1067</v>
      </c>
      <c r="AN110" t="s">
        <v>1067</v>
      </c>
      <c r="AO110" t="s">
        <v>1067</v>
      </c>
      <c r="AP110" t="s">
        <v>1067</v>
      </c>
      <c r="AQ110" t="s">
        <v>1067</v>
      </c>
      <c r="AR110" t="s">
        <v>1067</v>
      </c>
      <c r="AS110" t="s">
        <v>1067</v>
      </c>
      <c r="AT110" t="s">
        <v>1067</v>
      </c>
      <c r="AU110" t="s">
        <v>1067</v>
      </c>
      <c r="AV110" t="s">
        <v>1067</v>
      </c>
      <c r="AW110" t="s">
        <v>1067</v>
      </c>
      <c r="AX110" t="s">
        <v>5742</v>
      </c>
      <c r="AY110" t="s">
        <v>5742</v>
      </c>
      <c r="AZ110" s="269"/>
      <c r="BA110" s="269"/>
      <c r="BB110" s="269"/>
      <c r="BC110" s="269"/>
      <c r="BD110" s="269"/>
      <c r="BE110" s="269"/>
    </row>
    <row r="111" spans="1:83" ht="14.4" x14ac:dyDescent="0.3">
      <c r="A111">
        <v>516069</v>
      </c>
      <c r="B111" t="s">
        <v>540</v>
      </c>
      <c r="C111" t="s">
        <v>1066</v>
      </c>
      <c r="D111" t="s">
        <v>1066</v>
      </c>
      <c r="E111" t="s">
        <v>1066</v>
      </c>
      <c r="F111" t="s">
        <v>1066</v>
      </c>
      <c r="G111" t="s">
        <v>1066</v>
      </c>
      <c r="H111" t="s">
        <v>1066</v>
      </c>
      <c r="I111" t="s">
        <v>1066</v>
      </c>
      <c r="J111" t="s">
        <v>1066</v>
      </c>
      <c r="K111" t="s">
        <v>1066</v>
      </c>
      <c r="L111" t="s">
        <v>1066</v>
      </c>
      <c r="M111" t="s">
        <v>1066</v>
      </c>
      <c r="N111" t="s">
        <v>1066</v>
      </c>
      <c r="O111" t="s">
        <v>1066</v>
      </c>
      <c r="P111" t="s">
        <v>1066</v>
      </c>
      <c r="Q111" t="s">
        <v>1066</v>
      </c>
      <c r="R111" t="s">
        <v>1066</v>
      </c>
      <c r="S111" t="s">
        <v>1066</v>
      </c>
      <c r="T111" t="s">
        <v>1066</v>
      </c>
      <c r="U111" t="s">
        <v>1066</v>
      </c>
      <c r="V111" t="s">
        <v>1066</v>
      </c>
      <c r="W111" t="s">
        <v>1066</v>
      </c>
      <c r="X111" t="s">
        <v>1066</v>
      </c>
      <c r="Y111" t="s">
        <v>1066</v>
      </c>
      <c r="Z111" t="s">
        <v>1066</v>
      </c>
      <c r="AA111" t="s">
        <v>1066</v>
      </c>
      <c r="AB111" t="s">
        <v>1066</v>
      </c>
      <c r="AC111" t="s">
        <v>1066</v>
      </c>
      <c r="AD111" t="s">
        <v>1066</v>
      </c>
      <c r="AE111" t="s">
        <v>1066</v>
      </c>
      <c r="AF111" t="s">
        <v>1066</v>
      </c>
      <c r="AG111" t="s">
        <v>1066</v>
      </c>
      <c r="AH111" t="s">
        <v>1066</v>
      </c>
      <c r="AI111" t="s">
        <v>1066</v>
      </c>
      <c r="AJ111" t="s">
        <v>1066</v>
      </c>
      <c r="AK111" t="s">
        <v>1066</v>
      </c>
      <c r="AL111" t="s">
        <v>1066</v>
      </c>
      <c r="AM111" t="s">
        <v>1066</v>
      </c>
      <c r="AN111" t="s">
        <v>1066</v>
      </c>
      <c r="AO111" t="s">
        <v>1066</v>
      </c>
      <c r="AP111" t="s">
        <v>1066</v>
      </c>
      <c r="AQ111" t="s">
        <v>1066</v>
      </c>
      <c r="AR111" t="s">
        <v>1066</v>
      </c>
      <c r="AS111" t="s">
        <v>1066</v>
      </c>
      <c r="AT111" t="s">
        <v>1066</v>
      </c>
      <c r="AU111" t="s">
        <v>1066</v>
      </c>
      <c r="AV111" t="s">
        <v>1066</v>
      </c>
      <c r="AW111" t="s">
        <v>1066</v>
      </c>
      <c r="AY111">
        <v>0</v>
      </c>
      <c r="AZ111" s="269"/>
      <c r="BA111" s="269"/>
      <c r="BB111" s="269"/>
      <c r="BC111" s="269"/>
      <c r="BD111" s="269"/>
      <c r="BE111" s="269"/>
    </row>
    <row r="112" spans="1:83" ht="14.4" x14ac:dyDescent="0.3">
      <c r="A112">
        <v>516070</v>
      </c>
      <c r="B112" t="s">
        <v>540</v>
      </c>
      <c r="C112" t="s">
        <v>1066</v>
      </c>
      <c r="D112" t="s">
        <v>1066</v>
      </c>
      <c r="E112" t="s">
        <v>1066</v>
      </c>
      <c r="F112" t="s">
        <v>1066</v>
      </c>
      <c r="G112" t="s">
        <v>1066</v>
      </c>
      <c r="H112" t="s">
        <v>1066</v>
      </c>
      <c r="I112" t="s">
        <v>1066</v>
      </c>
      <c r="J112" t="s">
        <v>1066</v>
      </c>
      <c r="K112" t="s">
        <v>1066</v>
      </c>
      <c r="L112" t="s">
        <v>1066</v>
      </c>
      <c r="M112" t="s">
        <v>1066</v>
      </c>
      <c r="N112" t="s">
        <v>1066</v>
      </c>
      <c r="O112" t="s">
        <v>1066</v>
      </c>
      <c r="P112" t="s">
        <v>1066</v>
      </c>
      <c r="Q112" t="s">
        <v>1066</v>
      </c>
      <c r="R112" t="s">
        <v>1066</v>
      </c>
      <c r="S112" t="s">
        <v>1066</v>
      </c>
      <c r="T112" t="s">
        <v>1066</v>
      </c>
      <c r="U112" t="s">
        <v>1066</v>
      </c>
      <c r="V112" t="s">
        <v>1066</v>
      </c>
      <c r="W112" t="s">
        <v>1066</v>
      </c>
      <c r="X112" t="s">
        <v>1066</v>
      </c>
      <c r="Y112" t="s">
        <v>1066</v>
      </c>
      <c r="Z112" t="s">
        <v>1066</v>
      </c>
      <c r="AA112" t="s">
        <v>1066</v>
      </c>
      <c r="AB112" t="s">
        <v>1066</v>
      </c>
      <c r="AC112" t="s">
        <v>1066</v>
      </c>
      <c r="AD112" t="s">
        <v>1066</v>
      </c>
      <c r="AE112" t="s">
        <v>1066</v>
      </c>
      <c r="AF112" t="s">
        <v>1066</v>
      </c>
      <c r="AG112" t="s">
        <v>1066</v>
      </c>
      <c r="AH112" t="s">
        <v>1066</v>
      </c>
      <c r="AI112" t="s">
        <v>1066</v>
      </c>
      <c r="AJ112" t="s">
        <v>1066</v>
      </c>
      <c r="AK112" t="s">
        <v>1066</v>
      </c>
      <c r="AL112" t="s">
        <v>1066</v>
      </c>
      <c r="AM112" t="s">
        <v>1066</v>
      </c>
      <c r="AN112" t="s">
        <v>1066</v>
      </c>
      <c r="AO112" t="s">
        <v>1066</v>
      </c>
      <c r="AP112" t="s">
        <v>1066</v>
      </c>
      <c r="AQ112" t="s">
        <v>1066</v>
      </c>
      <c r="AR112" t="s">
        <v>1066</v>
      </c>
      <c r="AS112" t="s">
        <v>1066</v>
      </c>
      <c r="AT112" t="s">
        <v>1066</v>
      </c>
      <c r="AU112" t="s">
        <v>1066</v>
      </c>
      <c r="AV112" t="s">
        <v>1066</v>
      </c>
      <c r="AW112" t="s">
        <v>1066</v>
      </c>
      <c r="AY112">
        <v>0</v>
      </c>
      <c r="AZ112" s="269"/>
      <c r="BA112" s="269"/>
      <c r="BB112" s="269"/>
      <c r="BC112" s="269"/>
      <c r="BD112" s="269"/>
      <c r="BE112" s="269"/>
    </row>
    <row r="113" spans="1:83" ht="21.6" x14ac:dyDescent="0.3">
      <c r="A113" s="282">
        <v>516101</v>
      </c>
      <c r="B113" s="284" t="s">
        <v>540</v>
      </c>
      <c r="C113" t="s">
        <v>1067</v>
      </c>
      <c r="D113" t="s">
        <v>1067</v>
      </c>
      <c r="E113" t="s">
        <v>1067</v>
      </c>
      <c r="F113" t="s">
        <v>1067</v>
      </c>
      <c r="G113" t="s">
        <v>1067</v>
      </c>
      <c r="H113" t="s">
        <v>1067</v>
      </c>
      <c r="I113" t="s">
        <v>1067</v>
      </c>
      <c r="J113" t="s">
        <v>1067</v>
      </c>
      <c r="K113" t="s">
        <v>1067</v>
      </c>
      <c r="L113" t="s">
        <v>1067</v>
      </c>
      <c r="M113" t="s">
        <v>1067</v>
      </c>
      <c r="N113" t="s">
        <v>1067</v>
      </c>
      <c r="O113" t="s">
        <v>1067</v>
      </c>
      <c r="P113" t="s">
        <v>1067</v>
      </c>
      <c r="Q113" t="s">
        <v>1067</v>
      </c>
      <c r="R113" t="s">
        <v>1067</v>
      </c>
      <c r="S113" t="s">
        <v>1067</v>
      </c>
      <c r="T113" t="s">
        <v>1067</v>
      </c>
      <c r="U113" t="s">
        <v>1067</v>
      </c>
      <c r="V113" t="s">
        <v>1067</v>
      </c>
      <c r="W113" t="s">
        <v>1067</v>
      </c>
      <c r="X113" t="s">
        <v>1067</v>
      </c>
      <c r="Y113" t="s">
        <v>1067</v>
      </c>
      <c r="Z113" t="s">
        <v>1067</v>
      </c>
      <c r="AA113" t="s">
        <v>1067</v>
      </c>
      <c r="AB113" t="s">
        <v>1067</v>
      </c>
      <c r="AC113" t="s">
        <v>1067</v>
      </c>
      <c r="AD113" t="s">
        <v>1067</v>
      </c>
      <c r="AE113" t="s">
        <v>1067</v>
      </c>
      <c r="AF113" t="s">
        <v>1067</v>
      </c>
      <c r="AG113" t="s">
        <v>1067</v>
      </c>
      <c r="AH113" t="s">
        <v>1067</v>
      </c>
      <c r="AI113" t="s">
        <v>1067</v>
      </c>
      <c r="AJ113" t="s">
        <v>1067</v>
      </c>
      <c r="AK113" t="s">
        <v>1067</v>
      </c>
      <c r="AL113" t="s">
        <v>1067</v>
      </c>
      <c r="AM113" t="s">
        <v>1067</v>
      </c>
      <c r="AN113" t="s">
        <v>1067</v>
      </c>
      <c r="AO113" t="s">
        <v>1067</v>
      </c>
      <c r="AP113" t="s">
        <v>1067</v>
      </c>
      <c r="AQ113" t="s">
        <v>1067</v>
      </c>
      <c r="AR113" t="s">
        <v>1067</v>
      </c>
      <c r="AS113" t="s">
        <v>1067</v>
      </c>
      <c r="AT113" t="s">
        <v>1067</v>
      </c>
      <c r="AU113" t="s">
        <v>1067</v>
      </c>
      <c r="AV113" t="s">
        <v>1067</v>
      </c>
      <c r="AW113" t="s">
        <v>1067</v>
      </c>
      <c r="AY113" t="s">
        <v>5747</v>
      </c>
      <c r="AZ113" s="269"/>
      <c r="BA113" s="269"/>
      <c r="BB113" s="269"/>
      <c r="BC113" s="269"/>
      <c r="BD113" s="269"/>
      <c r="BE113" s="26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8"/>
      <c r="BW113" s="249"/>
      <c r="BX113" s="249"/>
      <c r="BY113" s="249"/>
      <c r="BZ113" s="249"/>
      <c r="CA113" s="242"/>
      <c r="CB113" s="242"/>
      <c r="CC113" s="242"/>
      <c r="CD113" s="242"/>
      <c r="CE113" s="249"/>
    </row>
    <row r="114" spans="1:83" ht="14.4" x14ac:dyDescent="0.3">
      <c r="A114">
        <v>516111</v>
      </c>
      <c r="B114" t="s">
        <v>540</v>
      </c>
      <c r="C114" t="s">
        <v>1067</v>
      </c>
      <c r="D114" t="s">
        <v>1067</v>
      </c>
      <c r="E114" t="s">
        <v>1067</v>
      </c>
      <c r="F114" t="s">
        <v>1067</v>
      </c>
      <c r="G114" t="s">
        <v>1067</v>
      </c>
      <c r="H114" t="s">
        <v>1067</v>
      </c>
      <c r="I114" t="s">
        <v>1067</v>
      </c>
      <c r="J114" t="s">
        <v>1067</v>
      </c>
      <c r="K114" t="s">
        <v>1067</v>
      </c>
      <c r="L114" t="s">
        <v>1067</v>
      </c>
      <c r="M114" t="s">
        <v>1067</v>
      </c>
      <c r="N114" t="s">
        <v>1067</v>
      </c>
      <c r="O114" t="s">
        <v>1067</v>
      </c>
      <c r="P114" t="s">
        <v>1067</v>
      </c>
      <c r="Q114" t="s">
        <v>1067</v>
      </c>
      <c r="R114" t="s">
        <v>1067</v>
      </c>
      <c r="S114" t="s">
        <v>1067</v>
      </c>
      <c r="T114" t="s">
        <v>1067</v>
      </c>
      <c r="U114" t="s">
        <v>1067</v>
      </c>
      <c r="V114" t="s">
        <v>1067</v>
      </c>
      <c r="W114" t="s">
        <v>1067</v>
      </c>
      <c r="X114" t="s">
        <v>1067</v>
      </c>
      <c r="Y114" t="s">
        <v>1067</v>
      </c>
      <c r="Z114" t="s">
        <v>1067</v>
      </c>
      <c r="AA114" t="s">
        <v>1067</v>
      </c>
      <c r="AB114" t="s">
        <v>1067</v>
      </c>
      <c r="AC114" t="s">
        <v>1067</v>
      </c>
      <c r="AD114" t="s">
        <v>1067</v>
      </c>
      <c r="AE114" t="s">
        <v>1067</v>
      </c>
      <c r="AF114" t="s">
        <v>1067</v>
      </c>
      <c r="AG114" t="s">
        <v>1067</v>
      </c>
      <c r="AH114" t="s">
        <v>1067</v>
      </c>
      <c r="AI114" t="s">
        <v>1067</v>
      </c>
      <c r="AJ114" t="s">
        <v>1067</v>
      </c>
      <c r="AK114" t="s">
        <v>1067</v>
      </c>
      <c r="AL114" t="s">
        <v>1067</v>
      </c>
      <c r="AM114" t="s">
        <v>1067</v>
      </c>
      <c r="AN114" t="s">
        <v>1067</v>
      </c>
      <c r="AO114" t="s">
        <v>1067</v>
      </c>
      <c r="AP114" t="s">
        <v>1067</v>
      </c>
      <c r="AQ114" t="s">
        <v>1067</v>
      </c>
      <c r="AR114" t="s">
        <v>1067</v>
      </c>
      <c r="AS114" t="s">
        <v>1067</v>
      </c>
      <c r="AT114" t="s">
        <v>1067</v>
      </c>
      <c r="AU114" t="s">
        <v>1067</v>
      </c>
      <c r="AV114" t="s">
        <v>1067</v>
      </c>
      <c r="AW114" t="s">
        <v>1067</v>
      </c>
      <c r="AX114" t="s">
        <v>5742</v>
      </c>
      <c r="AY114" t="s">
        <v>5742</v>
      </c>
      <c r="AZ114" s="269"/>
      <c r="BA114" s="269"/>
      <c r="BB114" s="269"/>
      <c r="BC114" s="269"/>
      <c r="BD114" s="269"/>
      <c r="BE114" s="26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8"/>
      <c r="BW114" s="249"/>
      <c r="BX114" s="249"/>
      <c r="BY114" s="249"/>
      <c r="BZ114" s="249"/>
      <c r="CA114" s="242"/>
      <c r="CB114" s="242"/>
      <c r="CC114" s="242"/>
      <c r="CD114" s="242"/>
      <c r="CE114" s="249"/>
    </row>
    <row r="115" spans="1:83" ht="14.4" x14ac:dyDescent="0.3">
      <c r="A115">
        <v>516135</v>
      </c>
      <c r="B115" t="s">
        <v>540</v>
      </c>
      <c r="C115" t="s">
        <v>1066</v>
      </c>
      <c r="D115" t="s">
        <v>1066</v>
      </c>
      <c r="E115" t="s">
        <v>1066</v>
      </c>
      <c r="F115" t="s">
        <v>1066</v>
      </c>
      <c r="G115" t="s">
        <v>1066</v>
      </c>
      <c r="H115" t="s">
        <v>1066</v>
      </c>
      <c r="I115" t="s">
        <v>1066</v>
      </c>
      <c r="J115" t="s">
        <v>1066</v>
      </c>
      <c r="K115" t="s">
        <v>1066</v>
      </c>
      <c r="L115" t="s">
        <v>1066</v>
      </c>
      <c r="M115" t="s">
        <v>1066</v>
      </c>
      <c r="N115" t="s">
        <v>1066</v>
      </c>
      <c r="O115" t="s">
        <v>1066</v>
      </c>
      <c r="P115" t="s">
        <v>1066</v>
      </c>
      <c r="Q115" t="s">
        <v>1066</v>
      </c>
      <c r="R115" t="s">
        <v>1066</v>
      </c>
      <c r="S115" t="s">
        <v>1066</v>
      </c>
      <c r="T115" t="s">
        <v>1066</v>
      </c>
      <c r="U115" t="s">
        <v>1066</v>
      </c>
      <c r="V115" t="s">
        <v>1066</v>
      </c>
      <c r="W115" t="s">
        <v>1066</v>
      </c>
      <c r="X115" t="s">
        <v>1066</v>
      </c>
      <c r="Y115" t="s">
        <v>1066</v>
      </c>
      <c r="Z115" t="s">
        <v>1066</v>
      </c>
      <c r="AA115" t="s">
        <v>1066</v>
      </c>
      <c r="AB115" t="s">
        <v>1066</v>
      </c>
      <c r="AC115" t="s">
        <v>1066</v>
      </c>
      <c r="AD115" t="s">
        <v>1066</v>
      </c>
      <c r="AE115" t="s">
        <v>1066</v>
      </c>
      <c r="AF115" t="s">
        <v>1066</v>
      </c>
      <c r="AG115" t="s">
        <v>1066</v>
      </c>
      <c r="AH115" t="s">
        <v>1066</v>
      </c>
      <c r="AI115" t="s">
        <v>1066</v>
      </c>
      <c r="AJ115" t="s">
        <v>1066</v>
      </c>
      <c r="AK115" t="s">
        <v>1066</v>
      </c>
      <c r="AL115" t="s">
        <v>1066</v>
      </c>
      <c r="AM115" t="s">
        <v>1066</v>
      </c>
      <c r="AN115" t="s">
        <v>1066</v>
      </c>
      <c r="AO115" t="s">
        <v>1066</v>
      </c>
      <c r="AP115" t="s">
        <v>1066</v>
      </c>
      <c r="AQ115" t="s">
        <v>1066</v>
      </c>
      <c r="AR115" t="s">
        <v>1066</v>
      </c>
      <c r="AS115" t="s">
        <v>1066</v>
      </c>
      <c r="AT115" t="s">
        <v>1066</v>
      </c>
      <c r="AU115" t="s">
        <v>1066</v>
      </c>
      <c r="AV115" t="s">
        <v>1066</v>
      </c>
      <c r="AW115" t="s">
        <v>1066</v>
      </c>
      <c r="AY115">
        <v>0</v>
      </c>
      <c r="AZ115" s="269"/>
      <c r="BA115" s="269"/>
      <c r="BB115" s="269"/>
      <c r="BC115" s="269"/>
      <c r="BD115" s="269"/>
      <c r="BE115" s="269"/>
    </row>
    <row r="116" spans="1:83" ht="14.4" x14ac:dyDescent="0.3">
      <c r="A116">
        <v>516174</v>
      </c>
      <c r="B116" t="s">
        <v>541</v>
      </c>
      <c r="C116" t="s">
        <v>1067</v>
      </c>
      <c r="D116" t="s">
        <v>1067</v>
      </c>
      <c r="E116" t="s">
        <v>1067</v>
      </c>
      <c r="F116" t="s">
        <v>1067</v>
      </c>
      <c r="G116" t="s">
        <v>1067</v>
      </c>
      <c r="H116" t="s">
        <v>1067</v>
      </c>
      <c r="I116" t="s">
        <v>1067</v>
      </c>
      <c r="J116" t="s">
        <v>1067</v>
      </c>
      <c r="K116" t="s">
        <v>1067</v>
      </c>
      <c r="L116" t="s">
        <v>1067</v>
      </c>
      <c r="M116" t="s">
        <v>1067</v>
      </c>
      <c r="N116" t="s">
        <v>1067</v>
      </c>
      <c r="O116" t="s">
        <v>1067</v>
      </c>
      <c r="P116" t="s">
        <v>1067</v>
      </c>
      <c r="Q116" t="s">
        <v>1067</v>
      </c>
      <c r="R116" t="s">
        <v>1067</v>
      </c>
      <c r="S116" t="s">
        <v>1067</v>
      </c>
      <c r="T116" t="s">
        <v>1067</v>
      </c>
      <c r="U116" t="s">
        <v>1067</v>
      </c>
      <c r="V116" t="s">
        <v>1067</v>
      </c>
      <c r="W116" t="s">
        <v>1067</v>
      </c>
      <c r="X116" t="s">
        <v>1067</v>
      </c>
      <c r="Y116" t="s">
        <v>1067</v>
      </c>
      <c r="Z116" t="s">
        <v>1067</v>
      </c>
      <c r="AA116" t="s">
        <v>1067</v>
      </c>
      <c r="AB116" t="s">
        <v>1067</v>
      </c>
      <c r="AC116" t="s">
        <v>1067</v>
      </c>
      <c r="AD116" t="s">
        <v>1067</v>
      </c>
      <c r="AE116" t="s">
        <v>1067</v>
      </c>
      <c r="AF116" t="s">
        <v>1067</v>
      </c>
      <c r="AG116" t="s">
        <v>1067</v>
      </c>
      <c r="AH116" t="s">
        <v>1067</v>
      </c>
      <c r="AI116" t="s">
        <v>1067</v>
      </c>
      <c r="AJ116" t="s">
        <v>1067</v>
      </c>
      <c r="AK116" t="s">
        <v>1067</v>
      </c>
      <c r="AL116" t="s">
        <v>1067</v>
      </c>
      <c r="AM116" t="s">
        <v>1067</v>
      </c>
      <c r="AN116" t="s">
        <v>1067</v>
      </c>
      <c r="AO116" t="s">
        <v>1067</v>
      </c>
      <c r="AP116" t="s">
        <v>1067</v>
      </c>
      <c r="AQ116" t="s">
        <v>1067</v>
      </c>
      <c r="AR116" t="s">
        <v>1067</v>
      </c>
      <c r="AW116"/>
      <c r="AX116" t="s">
        <v>5718</v>
      </c>
      <c r="AY116" t="s">
        <v>2422</v>
      </c>
      <c r="AZ116" s="269"/>
      <c r="BA116" s="269"/>
      <c r="BB116" s="269"/>
      <c r="BC116" s="269"/>
      <c r="BD116" s="269"/>
      <c r="BE116" s="269"/>
    </row>
    <row r="117" spans="1:83" ht="14.4" x14ac:dyDescent="0.3">
      <c r="A117">
        <v>516180</v>
      </c>
      <c r="B117" t="s">
        <v>540</v>
      </c>
      <c r="C117" t="s">
        <v>1067</v>
      </c>
      <c r="D117" t="s">
        <v>1067</v>
      </c>
      <c r="E117" t="s">
        <v>1067</v>
      </c>
      <c r="F117" t="s">
        <v>1067</v>
      </c>
      <c r="G117" t="s">
        <v>1067</v>
      </c>
      <c r="H117" t="s">
        <v>1067</v>
      </c>
      <c r="I117" t="s">
        <v>1067</v>
      </c>
      <c r="J117" t="s">
        <v>1067</v>
      </c>
      <c r="K117" t="s">
        <v>1067</v>
      </c>
      <c r="L117" t="s">
        <v>1067</v>
      </c>
      <c r="M117" t="s">
        <v>1067</v>
      </c>
      <c r="N117" t="s">
        <v>1067</v>
      </c>
      <c r="O117" t="s">
        <v>1067</v>
      </c>
      <c r="P117" t="s">
        <v>1067</v>
      </c>
      <c r="Q117" t="s">
        <v>1067</v>
      </c>
      <c r="R117" t="s">
        <v>1067</v>
      </c>
      <c r="S117" t="s">
        <v>1067</v>
      </c>
      <c r="T117" t="s">
        <v>1067</v>
      </c>
      <c r="U117" t="s">
        <v>1067</v>
      </c>
      <c r="V117" t="s">
        <v>1067</v>
      </c>
      <c r="W117" t="s">
        <v>1067</v>
      </c>
      <c r="X117" t="s">
        <v>1067</v>
      </c>
      <c r="Y117" t="s">
        <v>1067</v>
      </c>
      <c r="Z117" t="s">
        <v>1067</v>
      </c>
      <c r="AA117" t="s">
        <v>1067</v>
      </c>
      <c r="AB117" t="s">
        <v>1067</v>
      </c>
      <c r="AC117" t="s">
        <v>1067</v>
      </c>
      <c r="AD117" t="s">
        <v>1067</v>
      </c>
      <c r="AE117" t="s">
        <v>1067</v>
      </c>
      <c r="AF117" t="s">
        <v>1067</v>
      </c>
      <c r="AG117" t="s">
        <v>1067</v>
      </c>
      <c r="AH117" t="s">
        <v>1067</v>
      </c>
      <c r="AI117" t="s">
        <v>1067</v>
      </c>
      <c r="AJ117" t="s">
        <v>1067</v>
      </c>
      <c r="AK117" t="s">
        <v>1067</v>
      </c>
      <c r="AL117" t="s">
        <v>1067</v>
      </c>
      <c r="AM117" t="s">
        <v>1067</v>
      </c>
      <c r="AN117" t="s">
        <v>1067</v>
      </c>
      <c r="AO117" t="s">
        <v>1067</v>
      </c>
      <c r="AP117" t="s">
        <v>1067</v>
      </c>
      <c r="AQ117" t="s">
        <v>1067</v>
      </c>
      <c r="AR117" t="s">
        <v>1067</v>
      </c>
      <c r="AS117" t="s">
        <v>1067</v>
      </c>
      <c r="AT117" t="s">
        <v>1067</v>
      </c>
      <c r="AU117" t="s">
        <v>1067</v>
      </c>
      <c r="AV117" t="s">
        <v>1067</v>
      </c>
      <c r="AW117" t="s">
        <v>1067</v>
      </c>
      <c r="AX117" t="s">
        <v>5742</v>
      </c>
      <c r="AY117" t="s">
        <v>5742</v>
      </c>
      <c r="AZ117" s="269"/>
      <c r="BA117" s="269"/>
      <c r="BB117" s="269"/>
      <c r="BC117" s="269"/>
      <c r="BD117" s="269"/>
      <c r="BE117" s="269"/>
    </row>
    <row r="118" spans="1:83" ht="14.4" x14ac:dyDescent="0.3">
      <c r="A118">
        <v>516216</v>
      </c>
      <c r="B118" t="s">
        <v>540</v>
      </c>
      <c r="C118" t="s">
        <v>1066</v>
      </c>
      <c r="D118" t="s">
        <v>1066</v>
      </c>
      <c r="E118" t="s">
        <v>1066</v>
      </c>
      <c r="F118" t="s">
        <v>1066</v>
      </c>
      <c r="G118" t="s">
        <v>1066</v>
      </c>
      <c r="H118" t="s">
        <v>1066</v>
      </c>
      <c r="I118" t="s">
        <v>1066</v>
      </c>
      <c r="J118" t="s">
        <v>1066</v>
      </c>
      <c r="K118" t="s">
        <v>1066</v>
      </c>
      <c r="L118" t="s">
        <v>1066</v>
      </c>
      <c r="M118" t="s">
        <v>1066</v>
      </c>
      <c r="N118" t="s">
        <v>1066</v>
      </c>
      <c r="O118" t="s">
        <v>1066</v>
      </c>
      <c r="P118" t="s">
        <v>1066</v>
      </c>
      <c r="Q118" t="s">
        <v>1066</v>
      </c>
      <c r="R118" t="s">
        <v>1066</v>
      </c>
      <c r="S118" t="s">
        <v>1066</v>
      </c>
      <c r="T118" t="s">
        <v>1066</v>
      </c>
      <c r="U118" t="s">
        <v>1066</v>
      </c>
      <c r="V118" t="s">
        <v>1066</v>
      </c>
      <c r="W118" t="s">
        <v>1066</v>
      </c>
      <c r="X118" t="s">
        <v>1066</v>
      </c>
      <c r="Y118" t="s">
        <v>1066</v>
      </c>
      <c r="Z118" t="s">
        <v>1066</v>
      </c>
      <c r="AA118" t="s">
        <v>1066</v>
      </c>
      <c r="AB118" t="s">
        <v>1066</v>
      </c>
      <c r="AC118" t="s">
        <v>1066</v>
      </c>
      <c r="AD118" t="s">
        <v>1066</v>
      </c>
      <c r="AE118" t="s">
        <v>1066</v>
      </c>
      <c r="AF118" t="s">
        <v>1066</v>
      </c>
      <c r="AG118" t="s">
        <v>1066</v>
      </c>
      <c r="AH118" t="s">
        <v>1066</v>
      </c>
      <c r="AI118" t="s">
        <v>1066</v>
      </c>
      <c r="AJ118" t="s">
        <v>1066</v>
      </c>
      <c r="AK118" t="s">
        <v>1066</v>
      </c>
      <c r="AL118" t="s">
        <v>1066</v>
      </c>
      <c r="AM118" t="s">
        <v>1066</v>
      </c>
      <c r="AN118" t="s">
        <v>1066</v>
      </c>
      <c r="AO118" t="s">
        <v>1066</v>
      </c>
      <c r="AP118" t="s">
        <v>1066</v>
      </c>
      <c r="AQ118" t="s">
        <v>1066</v>
      </c>
      <c r="AR118" t="s">
        <v>1066</v>
      </c>
      <c r="AS118" t="s">
        <v>1066</v>
      </c>
      <c r="AT118" t="s">
        <v>1066</v>
      </c>
      <c r="AU118" t="s">
        <v>1066</v>
      </c>
      <c r="AV118" t="s">
        <v>1066</v>
      </c>
      <c r="AW118" t="s">
        <v>1066</v>
      </c>
      <c r="AY118">
        <v>0</v>
      </c>
      <c r="AZ118" s="269"/>
      <c r="BA118" s="269"/>
      <c r="BB118" s="269"/>
      <c r="BC118" s="269"/>
      <c r="BD118" s="269"/>
      <c r="BE118" s="269"/>
    </row>
    <row r="119" spans="1:83" ht="14.4" x14ac:dyDescent="0.3">
      <c r="A119">
        <v>516221</v>
      </c>
      <c r="B119" t="s">
        <v>540</v>
      </c>
      <c r="C119" t="s">
        <v>1067</v>
      </c>
      <c r="D119" t="s">
        <v>1067</v>
      </c>
      <c r="E119" t="s">
        <v>1067</v>
      </c>
      <c r="F119" t="s">
        <v>1067</v>
      </c>
      <c r="G119" t="s">
        <v>1067</v>
      </c>
      <c r="H119" t="s">
        <v>1067</v>
      </c>
      <c r="I119" t="s">
        <v>1067</v>
      </c>
      <c r="J119" t="s">
        <v>1067</v>
      </c>
      <c r="K119" t="s">
        <v>1067</v>
      </c>
      <c r="L119" t="s">
        <v>1067</v>
      </c>
      <c r="M119" t="s">
        <v>1067</v>
      </c>
      <c r="N119" t="s">
        <v>1067</v>
      </c>
      <c r="O119" t="s">
        <v>1067</v>
      </c>
      <c r="P119" t="s">
        <v>1067</v>
      </c>
      <c r="Q119" t="s">
        <v>1067</v>
      </c>
      <c r="R119" t="s">
        <v>1067</v>
      </c>
      <c r="S119" t="s">
        <v>1067</v>
      </c>
      <c r="T119" t="s">
        <v>1067</v>
      </c>
      <c r="U119" t="s">
        <v>1067</v>
      </c>
      <c r="V119" t="s">
        <v>1067</v>
      </c>
      <c r="W119" t="s">
        <v>1067</v>
      </c>
      <c r="X119" t="s">
        <v>1067</v>
      </c>
      <c r="Y119" t="s">
        <v>1067</v>
      </c>
      <c r="Z119" t="s">
        <v>1067</v>
      </c>
      <c r="AA119" t="s">
        <v>1067</v>
      </c>
      <c r="AB119" t="s">
        <v>1067</v>
      </c>
      <c r="AC119" t="s">
        <v>1067</v>
      </c>
      <c r="AD119" t="s">
        <v>1067</v>
      </c>
      <c r="AE119" t="s">
        <v>1067</v>
      </c>
      <c r="AF119" t="s">
        <v>1067</v>
      </c>
      <c r="AG119" t="s">
        <v>1067</v>
      </c>
      <c r="AH119" t="s">
        <v>1067</v>
      </c>
      <c r="AI119" t="s">
        <v>1067</v>
      </c>
      <c r="AJ119" t="s">
        <v>1067</v>
      </c>
      <c r="AK119" t="s">
        <v>1067</v>
      </c>
      <c r="AL119" t="s">
        <v>1067</v>
      </c>
      <c r="AM119" t="s">
        <v>1067</v>
      </c>
      <c r="AN119" t="s">
        <v>1067</v>
      </c>
      <c r="AO119" t="s">
        <v>1067</v>
      </c>
      <c r="AP119" t="s">
        <v>1067</v>
      </c>
      <c r="AQ119" t="s">
        <v>1067</v>
      </c>
      <c r="AR119" t="s">
        <v>1067</v>
      </c>
      <c r="AS119" t="s">
        <v>1067</v>
      </c>
      <c r="AT119" t="s">
        <v>1067</v>
      </c>
      <c r="AU119" t="s">
        <v>1067</v>
      </c>
      <c r="AV119" t="s">
        <v>1067</v>
      </c>
      <c r="AW119" t="s">
        <v>1067</v>
      </c>
      <c r="AX119" t="s">
        <v>5718</v>
      </c>
      <c r="AY119" t="s">
        <v>5718</v>
      </c>
      <c r="AZ119" s="269"/>
      <c r="BA119" s="269"/>
      <c r="BB119" s="269"/>
      <c r="BC119" s="269"/>
      <c r="BD119" s="269"/>
      <c r="BE119" s="26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8"/>
      <c r="BW119" s="249"/>
      <c r="BX119" s="249"/>
      <c r="BY119" s="249"/>
      <c r="BZ119" s="249"/>
      <c r="CA119" s="242"/>
      <c r="CB119" s="242"/>
      <c r="CC119" s="242"/>
      <c r="CD119" s="242"/>
      <c r="CE119" s="249"/>
    </row>
    <row r="120" spans="1:83" ht="14.4" x14ac:dyDescent="0.3">
      <c r="A120">
        <v>516240</v>
      </c>
      <c r="B120" t="s">
        <v>540</v>
      </c>
      <c r="C120" t="s">
        <v>1067</v>
      </c>
      <c r="D120" t="s">
        <v>1067</v>
      </c>
      <c r="E120" t="s">
        <v>1067</v>
      </c>
      <c r="F120" t="s">
        <v>1067</v>
      </c>
      <c r="G120" t="s">
        <v>1067</v>
      </c>
      <c r="H120" t="s">
        <v>1067</v>
      </c>
      <c r="I120" t="s">
        <v>1067</v>
      </c>
      <c r="J120" t="s">
        <v>1067</v>
      </c>
      <c r="K120" t="s">
        <v>1067</v>
      </c>
      <c r="L120" t="s">
        <v>1067</v>
      </c>
      <c r="M120" t="s">
        <v>1067</v>
      </c>
      <c r="N120" t="s">
        <v>1067</v>
      </c>
      <c r="O120" t="s">
        <v>1067</v>
      </c>
      <c r="P120" t="s">
        <v>1067</v>
      </c>
      <c r="Q120" t="s">
        <v>1067</v>
      </c>
      <c r="R120" t="s">
        <v>1067</v>
      </c>
      <c r="S120" t="s">
        <v>1067</v>
      </c>
      <c r="T120" t="s">
        <v>1067</v>
      </c>
      <c r="U120" t="s">
        <v>1067</v>
      </c>
      <c r="V120" t="s">
        <v>1067</v>
      </c>
      <c r="W120" t="s">
        <v>1067</v>
      </c>
      <c r="X120" t="s">
        <v>1067</v>
      </c>
      <c r="Y120" t="s">
        <v>1067</v>
      </c>
      <c r="Z120" t="s">
        <v>1067</v>
      </c>
      <c r="AA120" t="s">
        <v>1067</v>
      </c>
      <c r="AB120" t="s">
        <v>1067</v>
      </c>
      <c r="AC120" t="s">
        <v>1067</v>
      </c>
      <c r="AD120" t="s">
        <v>1067</v>
      </c>
      <c r="AE120" t="s">
        <v>1067</v>
      </c>
      <c r="AF120" t="s">
        <v>1067</v>
      </c>
      <c r="AG120" t="s">
        <v>1067</v>
      </c>
      <c r="AH120" t="s">
        <v>1067</v>
      </c>
      <c r="AI120" t="s">
        <v>1067</v>
      </c>
      <c r="AJ120" t="s">
        <v>1067</v>
      </c>
      <c r="AK120" t="s">
        <v>1067</v>
      </c>
      <c r="AL120" t="s">
        <v>1067</v>
      </c>
      <c r="AM120" t="s">
        <v>1067</v>
      </c>
      <c r="AN120" t="s">
        <v>1067</v>
      </c>
      <c r="AO120" t="s">
        <v>1067</v>
      </c>
      <c r="AP120" t="s">
        <v>1067</v>
      </c>
      <c r="AQ120" t="s">
        <v>1067</v>
      </c>
      <c r="AR120" t="s">
        <v>1067</v>
      </c>
      <c r="AS120" t="s">
        <v>1067</v>
      </c>
      <c r="AT120" t="s">
        <v>1067</v>
      </c>
      <c r="AU120" t="s">
        <v>1067</v>
      </c>
      <c r="AV120" t="s">
        <v>1067</v>
      </c>
      <c r="AW120" t="s">
        <v>1067</v>
      </c>
      <c r="AX120" t="s">
        <v>5718</v>
      </c>
      <c r="AY120" t="s">
        <v>5718</v>
      </c>
      <c r="AZ120" s="269"/>
      <c r="BA120" s="269"/>
      <c r="BB120" s="269"/>
      <c r="BC120" s="269"/>
      <c r="BD120" s="269"/>
      <c r="BE120" s="269"/>
    </row>
    <row r="121" spans="1:83" ht="14.4" x14ac:dyDescent="0.3">
      <c r="A121">
        <v>516295</v>
      </c>
      <c r="B121" t="s">
        <v>540</v>
      </c>
      <c r="C121" t="s">
        <v>1067</v>
      </c>
      <c r="D121" t="s">
        <v>1067</v>
      </c>
      <c r="E121" t="s">
        <v>1067</v>
      </c>
      <c r="F121" t="s">
        <v>1067</v>
      </c>
      <c r="G121" t="s">
        <v>1067</v>
      </c>
      <c r="H121" t="s">
        <v>1067</v>
      </c>
      <c r="I121" t="s">
        <v>1067</v>
      </c>
      <c r="J121" t="s">
        <v>1067</v>
      </c>
      <c r="K121" t="s">
        <v>1067</v>
      </c>
      <c r="L121" t="s">
        <v>1067</v>
      </c>
      <c r="M121" t="s">
        <v>1067</v>
      </c>
      <c r="N121" t="s">
        <v>1067</v>
      </c>
      <c r="O121" t="s">
        <v>1067</v>
      </c>
      <c r="P121" t="s">
        <v>1067</v>
      </c>
      <c r="Q121" t="s">
        <v>1067</v>
      </c>
      <c r="R121" t="s">
        <v>1067</v>
      </c>
      <c r="S121" t="s">
        <v>1067</v>
      </c>
      <c r="T121" t="s">
        <v>1067</v>
      </c>
      <c r="U121" t="s">
        <v>1067</v>
      </c>
      <c r="V121" t="s">
        <v>1067</v>
      </c>
      <c r="W121" t="s">
        <v>1067</v>
      </c>
      <c r="X121" t="s">
        <v>1067</v>
      </c>
      <c r="Y121" t="s">
        <v>1067</v>
      </c>
      <c r="Z121" t="s">
        <v>1067</v>
      </c>
      <c r="AA121" t="s">
        <v>1067</v>
      </c>
      <c r="AB121" t="s">
        <v>1067</v>
      </c>
      <c r="AC121" t="s">
        <v>1067</v>
      </c>
      <c r="AD121" t="s">
        <v>1067</v>
      </c>
      <c r="AE121" t="s">
        <v>1067</v>
      </c>
      <c r="AF121" t="s">
        <v>1067</v>
      </c>
      <c r="AG121" t="s">
        <v>1067</v>
      </c>
      <c r="AH121" t="s">
        <v>1067</v>
      </c>
      <c r="AI121" t="s">
        <v>1067</v>
      </c>
      <c r="AJ121" t="s">
        <v>1067</v>
      </c>
      <c r="AK121" t="s">
        <v>1067</v>
      </c>
      <c r="AL121" t="s">
        <v>1067</v>
      </c>
      <c r="AM121" t="s">
        <v>1067</v>
      </c>
      <c r="AN121" t="s">
        <v>1067</v>
      </c>
      <c r="AO121" t="s">
        <v>1067</v>
      </c>
      <c r="AP121" t="s">
        <v>1067</v>
      </c>
      <c r="AQ121" t="s">
        <v>1067</v>
      </c>
      <c r="AR121" t="s">
        <v>1067</v>
      </c>
      <c r="AS121" t="s">
        <v>1067</v>
      </c>
      <c r="AT121" t="s">
        <v>1067</v>
      </c>
      <c r="AU121" t="s">
        <v>1067</v>
      </c>
      <c r="AV121" t="s">
        <v>1067</v>
      </c>
      <c r="AW121" t="s">
        <v>1067</v>
      </c>
      <c r="AX121" t="s">
        <v>5718</v>
      </c>
      <c r="AY121" t="s">
        <v>5718</v>
      </c>
      <c r="AZ121" s="269"/>
      <c r="BA121" s="269"/>
      <c r="BB121" s="269"/>
      <c r="BC121" s="269"/>
      <c r="BD121" s="269"/>
      <c r="BE121" s="269"/>
    </row>
    <row r="122" spans="1:83" ht="14.4" x14ac:dyDescent="0.3">
      <c r="A122">
        <v>516357</v>
      </c>
      <c r="B122" t="s">
        <v>540</v>
      </c>
      <c r="C122" t="s">
        <v>1067</v>
      </c>
      <c r="D122" t="s">
        <v>1067</v>
      </c>
      <c r="E122" t="s">
        <v>1067</v>
      </c>
      <c r="F122" t="s">
        <v>1067</v>
      </c>
      <c r="G122" t="s">
        <v>1067</v>
      </c>
      <c r="H122" t="s">
        <v>1067</v>
      </c>
      <c r="I122" t="s">
        <v>1067</v>
      </c>
      <c r="J122" t="s">
        <v>1067</v>
      </c>
      <c r="K122" t="s">
        <v>1067</v>
      </c>
      <c r="L122" t="s">
        <v>1067</v>
      </c>
      <c r="M122" t="s">
        <v>1067</v>
      </c>
      <c r="N122" t="s">
        <v>1067</v>
      </c>
      <c r="O122" t="s">
        <v>1067</v>
      </c>
      <c r="P122" t="s">
        <v>1067</v>
      </c>
      <c r="Q122" t="s">
        <v>1067</v>
      </c>
      <c r="R122" t="s">
        <v>1067</v>
      </c>
      <c r="S122" t="s">
        <v>1067</v>
      </c>
      <c r="T122" t="s">
        <v>1067</v>
      </c>
      <c r="U122" t="s">
        <v>1067</v>
      </c>
      <c r="V122" t="s">
        <v>1067</v>
      </c>
      <c r="W122" t="s">
        <v>1067</v>
      </c>
      <c r="X122" t="s">
        <v>1067</v>
      </c>
      <c r="Y122" t="s">
        <v>1067</v>
      </c>
      <c r="Z122" t="s">
        <v>1067</v>
      </c>
      <c r="AA122" t="s">
        <v>1067</v>
      </c>
      <c r="AB122" t="s">
        <v>1067</v>
      </c>
      <c r="AC122" t="s">
        <v>1067</v>
      </c>
      <c r="AD122" t="s">
        <v>1067</v>
      </c>
      <c r="AE122" t="s">
        <v>1067</v>
      </c>
      <c r="AF122" t="s">
        <v>1067</v>
      </c>
      <c r="AG122" t="s">
        <v>1067</v>
      </c>
      <c r="AH122" t="s">
        <v>1067</v>
      </c>
      <c r="AI122" t="s">
        <v>1067</v>
      </c>
      <c r="AJ122" t="s">
        <v>1067</v>
      </c>
      <c r="AK122" t="s">
        <v>1067</v>
      </c>
      <c r="AL122" t="s">
        <v>1067</v>
      </c>
      <c r="AM122" t="s">
        <v>1067</v>
      </c>
      <c r="AN122" t="s">
        <v>1067</v>
      </c>
      <c r="AO122" t="s">
        <v>1067</v>
      </c>
      <c r="AP122" t="s">
        <v>1067</v>
      </c>
      <c r="AQ122" t="s">
        <v>1067</v>
      </c>
      <c r="AR122" t="s">
        <v>1067</v>
      </c>
      <c r="AS122" t="s">
        <v>1067</v>
      </c>
      <c r="AT122" t="s">
        <v>1067</v>
      </c>
      <c r="AU122" t="s">
        <v>1067</v>
      </c>
      <c r="AV122" t="s">
        <v>1067</v>
      </c>
      <c r="AW122" t="s">
        <v>1067</v>
      </c>
      <c r="AX122" t="s">
        <v>5742</v>
      </c>
      <c r="AY122" t="s">
        <v>5742</v>
      </c>
      <c r="AZ122" s="269"/>
      <c r="BA122" s="269"/>
      <c r="BB122" s="269"/>
      <c r="BC122" s="269"/>
      <c r="BD122" s="269"/>
      <c r="BE122" s="269"/>
    </row>
    <row r="123" spans="1:83" ht="14.4" x14ac:dyDescent="0.3">
      <c r="A123">
        <v>516449</v>
      </c>
      <c r="B123" t="s">
        <v>541</v>
      </c>
      <c r="C123" t="s">
        <v>1066</v>
      </c>
      <c r="D123" t="s">
        <v>1066</v>
      </c>
      <c r="E123" t="s">
        <v>1066</v>
      </c>
      <c r="F123" t="s">
        <v>1066</v>
      </c>
      <c r="G123" t="s">
        <v>1066</v>
      </c>
      <c r="H123" t="s">
        <v>1066</v>
      </c>
      <c r="I123" t="s">
        <v>1066</v>
      </c>
      <c r="J123" t="s">
        <v>1066</v>
      </c>
      <c r="K123" t="s">
        <v>1066</v>
      </c>
      <c r="L123" t="s">
        <v>1066</v>
      </c>
      <c r="M123" t="s">
        <v>1066</v>
      </c>
      <c r="N123" t="s">
        <v>1066</v>
      </c>
      <c r="O123" t="s">
        <v>1066</v>
      </c>
      <c r="P123" t="s">
        <v>1066</v>
      </c>
      <c r="Q123" t="s">
        <v>1066</v>
      </c>
      <c r="R123" t="s">
        <v>1066</v>
      </c>
      <c r="S123" t="s">
        <v>1066</v>
      </c>
      <c r="T123" t="s">
        <v>1066</v>
      </c>
      <c r="U123" t="s">
        <v>1066</v>
      </c>
      <c r="V123" t="s">
        <v>1066</v>
      </c>
      <c r="W123" t="s">
        <v>1066</v>
      </c>
      <c r="X123" t="s">
        <v>1066</v>
      </c>
      <c r="Y123" t="s">
        <v>1066</v>
      </c>
      <c r="Z123" t="s">
        <v>1066</v>
      </c>
      <c r="AA123" t="s">
        <v>1066</v>
      </c>
      <c r="AB123" t="s">
        <v>1066</v>
      </c>
      <c r="AC123" t="s">
        <v>1066</v>
      </c>
      <c r="AD123" t="s">
        <v>1066</v>
      </c>
      <c r="AE123" t="s">
        <v>1066</v>
      </c>
      <c r="AF123" t="s">
        <v>1066</v>
      </c>
      <c r="AG123" t="s">
        <v>1066</v>
      </c>
      <c r="AH123" t="s">
        <v>1066</v>
      </c>
      <c r="AI123" t="s">
        <v>1066</v>
      </c>
      <c r="AJ123" t="s">
        <v>1066</v>
      </c>
      <c r="AK123" t="s">
        <v>1066</v>
      </c>
      <c r="AL123" t="s">
        <v>1066</v>
      </c>
      <c r="AM123" t="s">
        <v>1066</v>
      </c>
      <c r="AN123" t="s">
        <v>1066</v>
      </c>
      <c r="AO123" t="s">
        <v>1066</v>
      </c>
      <c r="AP123" t="s">
        <v>1066</v>
      </c>
      <c r="AQ123" t="s">
        <v>1066</v>
      </c>
      <c r="AR123" t="s">
        <v>1066</v>
      </c>
      <c r="AW123"/>
      <c r="AY123" t="s">
        <v>2422</v>
      </c>
      <c r="AZ123" s="269"/>
      <c r="BA123" s="269"/>
      <c r="BB123" s="269"/>
      <c r="BC123" s="269"/>
      <c r="BD123" s="269"/>
      <c r="BE123" s="269"/>
    </row>
    <row r="124" spans="1:83" ht="14.4" x14ac:dyDescent="0.3">
      <c r="A124">
        <v>516453</v>
      </c>
      <c r="B124" t="s">
        <v>540</v>
      </c>
      <c r="C124" t="s">
        <v>1067</v>
      </c>
      <c r="D124" t="s">
        <v>1067</v>
      </c>
      <c r="E124" t="s">
        <v>1067</v>
      </c>
      <c r="F124" t="s">
        <v>1067</v>
      </c>
      <c r="G124" t="s">
        <v>1067</v>
      </c>
      <c r="H124" t="s">
        <v>1067</v>
      </c>
      <c r="I124" t="s">
        <v>1067</v>
      </c>
      <c r="J124" t="s">
        <v>1067</v>
      </c>
      <c r="K124" t="s">
        <v>1067</v>
      </c>
      <c r="L124" t="s">
        <v>1067</v>
      </c>
      <c r="M124" t="s">
        <v>1067</v>
      </c>
      <c r="N124" t="s">
        <v>1067</v>
      </c>
      <c r="O124" t="s">
        <v>1067</v>
      </c>
      <c r="P124" t="s">
        <v>1067</v>
      </c>
      <c r="Q124" t="s">
        <v>1067</v>
      </c>
      <c r="R124" t="s">
        <v>1067</v>
      </c>
      <c r="S124" t="s">
        <v>1067</v>
      </c>
      <c r="T124" t="s">
        <v>1067</v>
      </c>
      <c r="U124" t="s">
        <v>1067</v>
      </c>
      <c r="V124" t="s">
        <v>1067</v>
      </c>
      <c r="W124" t="s">
        <v>1067</v>
      </c>
      <c r="X124" t="s">
        <v>1067</v>
      </c>
      <c r="Y124" t="s">
        <v>1067</v>
      </c>
      <c r="Z124" t="s">
        <v>1067</v>
      </c>
      <c r="AA124" t="s">
        <v>1067</v>
      </c>
      <c r="AB124" t="s">
        <v>1067</v>
      </c>
      <c r="AC124" t="s">
        <v>1067</v>
      </c>
      <c r="AD124" t="s">
        <v>1067</v>
      </c>
      <c r="AE124" t="s">
        <v>1067</v>
      </c>
      <c r="AF124" t="s">
        <v>1067</v>
      </c>
      <c r="AG124" t="s">
        <v>1067</v>
      </c>
      <c r="AH124" t="s">
        <v>1067</v>
      </c>
      <c r="AI124" t="s">
        <v>1067</v>
      </c>
      <c r="AJ124" t="s">
        <v>1067</v>
      </c>
      <c r="AK124" t="s">
        <v>1067</v>
      </c>
      <c r="AL124" t="s">
        <v>1067</v>
      </c>
      <c r="AM124" t="s">
        <v>1067</v>
      </c>
      <c r="AN124" t="s">
        <v>1067</v>
      </c>
      <c r="AO124" t="s">
        <v>1067</v>
      </c>
      <c r="AP124" t="s">
        <v>1067</v>
      </c>
      <c r="AQ124" t="s">
        <v>1067</v>
      </c>
      <c r="AR124" t="s">
        <v>1067</v>
      </c>
      <c r="AS124" t="s">
        <v>1067</v>
      </c>
      <c r="AT124" t="s">
        <v>1067</v>
      </c>
      <c r="AU124" t="s">
        <v>1067</v>
      </c>
      <c r="AV124" t="s">
        <v>1067</v>
      </c>
      <c r="AW124" t="s">
        <v>1067</v>
      </c>
      <c r="AX124" t="s">
        <v>5718</v>
      </c>
      <c r="AY124" t="s">
        <v>5718</v>
      </c>
      <c r="AZ124" s="269"/>
      <c r="BA124" s="269"/>
      <c r="BB124" s="269"/>
      <c r="BC124" s="269"/>
      <c r="BD124" s="269"/>
      <c r="BE124" s="269"/>
    </row>
    <row r="125" spans="1:83" ht="14.4" x14ac:dyDescent="0.3">
      <c r="A125">
        <v>516455</v>
      </c>
      <c r="B125" t="s">
        <v>540</v>
      </c>
      <c r="C125" t="s">
        <v>1066</v>
      </c>
      <c r="D125" t="s">
        <v>1066</v>
      </c>
      <c r="E125" t="s">
        <v>1066</v>
      </c>
      <c r="F125" t="s">
        <v>1066</v>
      </c>
      <c r="G125" t="s">
        <v>1066</v>
      </c>
      <c r="H125" t="s">
        <v>1066</v>
      </c>
      <c r="I125" t="s">
        <v>1066</v>
      </c>
      <c r="J125" t="s">
        <v>1066</v>
      </c>
      <c r="K125" t="s">
        <v>1066</v>
      </c>
      <c r="L125" t="s">
        <v>1066</v>
      </c>
      <c r="M125" t="s">
        <v>1066</v>
      </c>
      <c r="N125" t="s">
        <v>1066</v>
      </c>
      <c r="O125" t="s">
        <v>1066</v>
      </c>
      <c r="P125" t="s">
        <v>1066</v>
      </c>
      <c r="Q125" t="s">
        <v>1066</v>
      </c>
      <c r="R125" t="s">
        <v>1066</v>
      </c>
      <c r="S125" t="s">
        <v>1066</v>
      </c>
      <c r="T125" t="s">
        <v>1066</v>
      </c>
      <c r="U125" t="s">
        <v>1066</v>
      </c>
      <c r="V125" t="s">
        <v>1066</v>
      </c>
      <c r="W125" t="s">
        <v>1066</v>
      </c>
      <c r="X125" t="s">
        <v>1066</v>
      </c>
      <c r="Y125" t="s">
        <v>1066</v>
      </c>
      <c r="Z125" t="s">
        <v>1066</v>
      </c>
      <c r="AA125" t="s">
        <v>1066</v>
      </c>
      <c r="AB125" t="s">
        <v>1066</v>
      </c>
      <c r="AC125" t="s">
        <v>1066</v>
      </c>
      <c r="AD125" t="s">
        <v>1066</v>
      </c>
      <c r="AE125" t="s">
        <v>1066</v>
      </c>
      <c r="AF125" t="s">
        <v>1066</v>
      </c>
      <c r="AG125" t="s">
        <v>1066</v>
      </c>
      <c r="AH125" t="s">
        <v>1066</v>
      </c>
      <c r="AI125" t="s">
        <v>1066</v>
      </c>
      <c r="AJ125" t="s">
        <v>1066</v>
      </c>
      <c r="AK125" t="s">
        <v>1066</v>
      </c>
      <c r="AL125" t="s">
        <v>1066</v>
      </c>
      <c r="AM125" t="s">
        <v>1066</v>
      </c>
      <c r="AN125" t="s">
        <v>1066</v>
      </c>
      <c r="AO125" t="s">
        <v>1066</v>
      </c>
      <c r="AP125" t="s">
        <v>1066</v>
      </c>
      <c r="AQ125" t="s">
        <v>1066</v>
      </c>
      <c r="AR125" t="s">
        <v>1066</v>
      </c>
      <c r="AS125" t="s">
        <v>1066</v>
      </c>
      <c r="AT125" t="s">
        <v>1066</v>
      </c>
      <c r="AU125" t="s">
        <v>1066</v>
      </c>
      <c r="AV125" t="s">
        <v>1066</v>
      </c>
      <c r="AW125" t="s">
        <v>1066</v>
      </c>
      <c r="AY125">
        <v>0</v>
      </c>
      <c r="AZ125" s="250"/>
      <c r="BA125" s="250"/>
      <c r="BB125" s="250"/>
      <c r="BC125" s="250"/>
      <c r="BD125" s="250"/>
      <c r="BE125" s="26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8"/>
      <c r="BW125" s="249"/>
      <c r="BX125" s="249"/>
      <c r="BY125" s="249"/>
      <c r="BZ125" s="249"/>
      <c r="CA125" s="242"/>
      <c r="CB125" s="242"/>
      <c r="CC125" s="242"/>
      <c r="CD125" s="242"/>
      <c r="CE125" s="249"/>
    </row>
    <row r="126" spans="1:83" ht="14.4" x14ac:dyDescent="0.3">
      <c r="A126">
        <v>516518</v>
      </c>
      <c r="B126" t="s">
        <v>540</v>
      </c>
      <c r="C126" t="s">
        <v>1066</v>
      </c>
      <c r="D126" t="s">
        <v>1066</v>
      </c>
      <c r="E126" t="s">
        <v>1066</v>
      </c>
      <c r="F126" t="s">
        <v>1066</v>
      </c>
      <c r="G126" t="s">
        <v>1066</v>
      </c>
      <c r="H126" t="s">
        <v>1066</v>
      </c>
      <c r="I126" t="s">
        <v>1066</v>
      </c>
      <c r="J126" t="s">
        <v>1066</v>
      </c>
      <c r="K126" t="s">
        <v>1066</v>
      </c>
      <c r="L126" t="s">
        <v>1066</v>
      </c>
      <c r="M126" t="s">
        <v>1066</v>
      </c>
      <c r="N126" t="s">
        <v>1066</v>
      </c>
      <c r="O126" t="s">
        <v>1066</v>
      </c>
      <c r="P126" t="s">
        <v>1066</v>
      </c>
      <c r="Q126" t="s">
        <v>1066</v>
      </c>
      <c r="R126" t="s">
        <v>1066</v>
      </c>
      <c r="S126" t="s">
        <v>1066</v>
      </c>
      <c r="T126" t="s">
        <v>1066</v>
      </c>
      <c r="U126" t="s">
        <v>1066</v>
      </c>
      <c r="V126" t="s">
        <v>1066</v>
      </c>
      <c r="W126" t="s">
        <v>1066</v>
      </c>
      <c r="X126" t="s">
        <v>1066</v>
      </c>
      <c r="Y126" t="s">
        <v>1066</v>
      </c>
      <c r="Z126" t="s">
        <v>1066</v>
      </c>
      <c r="AA126" t="s">
        <v>1066</v>
      </c>
      <c r="AB126" t="s">
        <v>1066</v>
      </c>
      <c r="AC126" t="s">
        <v>1066</v>
      </c>
      <c r="AD126" t="s">
        <v>1066</v>
      </c>
      <c r="AE126" t="s">
        <v>1066</v>
      </c>
      <c r="AF126" t="s">
        <v>1066</v>
      </c>
      <c r="AG126" t="s">
        <v>1066</v>
      </c>
      <c r="AH126" t="s">
        <v>1066</v>
      </c>
      <c r="AI126" t="s">
        <v>1066</v>
      </c>
      <c r="AJ126" t="s">
        <v>1066</v>
      </c>
      <c r="AK126" t="s">
        <v>1066</v>
      </c>
      <c r="AL126" t="s">
        <v>1066</v>
      </c>
      <c r="AM126" t="s">
        <v>1066</v>
      </c>
      <c r="AN126" t="s">
        <v>1066</v>
      </c>
      <c r="AO126" t="s">
        <v>1066</v>
      </c>
      <c r="AP126" t="s">
        <v>1066</v>
      </c>
      <c r="AQ126" t="s">
        <v>1066</v>
      </c>
      <c r="AR126" t="s">
        <v>1066</v>
      </c>
      <c r="AS126" t="s">
        <v>1066</v>
      </c>
      <c r="AT126" t="s">
        <v>1066</v>
      </c>
      <c r="AU126" t="s">
        <v>1066</v>
      </c>
      <c r="AV126" t="s">
        <v>1066</v>
      </c>
      <c r="AW126" t="s">
        <v>1066</v>
      </c>
      <c r="AY126">
        <v>0</v>
      </c>
      <c r="AZ126" s="269"/>
      <c r="BA126" s="269"/>
      <c r="BB126" s="269"/>
      <c r="BC126" s="269"/>
      <c r="BD126" s="269"/>
      <c r="BE126" s="269"/>
    </row>
    <row r="127" spans="1:83" ht="14.4" x14ac:dyDescent="0.3">
      <c r="A127">
        <v>516531</v>
      </c>
      <c r="B127" t="s">
        <v>540</v>
      </c>
      <c r="C127" t="s">
        <v>1066</v>
      </c>
      <c r="D127" t="s">
        <v>1066</v>
      </c>
      <c r="E127" t="s">
        <v>1066</v>
      </c>
      <c r="F127" t="s">
        <v>1066</v>
      </c>
      <c r="G127" t="s">
        <v>1066</v>
      </c>
      <c r="H127" t="s">
        <v>1066</v>
      </c>
      <c r="I127" t="s">
        <v>1066</v>
      </c>
      <c r="J127" t="s">
        <v>1066</v>
      </c>
      <c r="K127" t="s">
        <v>1066</v>
      </c>
      <c r="L127" t="s">
        <v>1066</v>
      </c>
      <c r="M127" t="s">
        <v>1066</v>
      </c>
      <c r="N127" t="s">
        <v>1066</v>
      </c>
      <c r="O127" t="s">
        <v>1066</v>
      </c>
      <c r="P127" t="s">
        <v>1066</v>
      </c>
      <c r="Q127" t="s">
        <v>1066</v>
      </c>
      <c r="R127" t="s">
        <v>1066</v>
      </c>
      <c r="S127" t="s">
        <v>1066</v>
      </c>
      <c r="T127" t="s">
        <v>1066</v>
      </c>
      <c r="U127" t="s">
        <v>1066</v>
      </c>
      <c r="V127" t="s">
        <v>1066</v>
      </c>
      <c r="W127" t="s">
        <v>1066</v>
      </c>
      <c r="X127" t="s">
        <v>1066</v>
      </c>
      <c r="Y127" t="s">
        <v>1066</v>
      </c>
      <c r="Z127" t="s">
        <v>1066</v>
      </c>
      <c r="AA127" t="s">
        <v>1066</v>
      </c>
      <c r="AB127" t="s">
        <v>1066</v>
      </c>
      <c r="AC127" t="s">
        <v>1066</v>
      </c>
      <c r="AD127" t="s">
        <v>1066</v>
      </c>
      <c r="AE127" t="s">
        <v>1066</v>
      </c>
      <c r="AF127" t="s">
        <v>1066</v>
      </c>
      <c r="AG127" t="s">
        <v>1066</v>
      </c>
      <c r="AH127" t="s">
        <v>1066</v>
      </c>
      <c r="AI127" t="s">
        <v>1066</v>
      </c>
      <c r="AJ127" t="s">
        <v>1066</v>
      </c>
      <c r="AK127" t="s">
        <v>1066</v>
      </c>
      <c r="AL127" t="s">
        <v>1066</v>
      </c>
      <c r="AM127" t="s">
        <v>1066</v>
      </c>
      <c r="AN127" t="s">
        <v>1066</v>
      </c>
      <c r="AO127" t="s">
        <v>1066</v>
      </c>
      <c r="AP127" t="s">
        <v>1066</v>
      </c>
      <c r="AQ127" t="s">
        <v>1066</v>
      </c>
      <c r="AR127" t="s">
        <v>1066</v>
      </c>
      <c r="AS127" t="s">
        <v>1066</v>
      </c>
      <c r="AT127" t="s">
        <v>1066</v>
      </c>
      <c r="AU127" t="s">
        <v>1066</v>
      </c>
      <c r="AV127" t="s">
        <v>1066</v>
      </c>
      <c r="AW127" t="s">
        <v>1066</v>
      </c>
      <c r="AY127">
        <v>0</v>
      </c>
      <c r="AZ127" s="269"/>
      <c r="BA127" s="269"/>
      <c r="BB127" s="269"/>
      <c r="BC127" s="269"/>
      <c r="BD127" s="269"/>
      <c r="BE127" s="269"/>
    </row>
    <row r="128" spans="1:83" ht="14.4" x14ac:dyDescent="0.3">
      <c r="A128">
        <v>516537</v>
      </c>
      <c r="B128" t="s">
        <v>540</v>
      </c>
      <c r="C128" t="s">
        <v>1066</v>
      </c>
      <c r="D128" t="s">
        <v>1066</v>
      </c>
      <c r="E128" t="s">
        <v>1066</v>
      </c>
      <c r="F128" t="s">
        <v>1066</v>
      </c>
      <c r="G128" t="s">
        <v>1066</v>
      </c>
      <c r="H128" t="s">
        <v>1066</v>
      </c>
      <c r="I128" t="s">
        <v>1066</v>
      </c>
      <c r="J128" t="s">
        <v>1066</v>
      </c>
      <c r="K128" t="s">
        <v>1066</v>
      </c>
      <c r="L128" t="s">
        <v>1066</v>
      </c>
      <c r="M128" t="s">
        <v>1066</v>
      </c>
      <c r="N128" t="s">
        <v>1066</v>
      </c>
      <c r="O128" t="s">
        <v>1066</v>
      </c>
      <c r="P128" t="s">
        <v>1066</v>
      </c>
      <c r="Q128" t="s">
        <v>1066</v>
      </c>
      <c r="R128" t="s">
        <v>1066</v>
      </c>
      <c r="S128" t="s">
        <v>1066</v>
      </c>
      <c r="T128" t="s">
        <v>1066</v>
      </c>
      <c r="U128" t="s">
        <v>1066</v>
      </c>
      <c r="V128" t="s">
        <v>1066</v>
      </c>
      <c r="W128" t="s">
        <v>1066</v>
      </c>
      <c r="X128" t="s">
        <v>1066</v>
      </c>
      <c r="Y128" t="s">
        <v>1066</v>
      </c>
      <c r="Z128" t="s">
        <v>1066</v>
      </c>
      <c r="AA128" t="s">
        <v>1066</v>
      </c>
      <c r="AB128" t="s">
        <v>1066</v>
      </c>
      <c r="AC128" t="s">
        <v>1066</v>
      </c>
      <c r="AD128" t="s">
        <v>1066</v>
      </c>
      <c r="AE128" t="s">
        <v>1066</v>
      </c>
      <c r="AF128" t="s">
        <v>1066</v>
      </c>
      <c r="AG128" t="s">
        <v>1066</v>
      </c>
      <c r="AH128" t="s">
        <v>1066</v>
      </c>
      <c r="AI128" t="s">
        <v>1066</v>
      </c>
      <c r="AJ128" t="s">
        <v>1066</v>
      </c>
      <c r="AK128" t="s">
        <v>1066</v>
      </c>
      <c r="AL128" t="s">
        <v>1066</v>
      </c>
      <c r="AM128" t="s">
        <v>1066</v>
      </c>
      <c r="AN128" t="s">
        <v>1066</v>
      </c>
      <c r="AO128" t="s">
        <v>1066</v>
      </c>
      <c r="AP128" t="s">
        <v>1066</v>
      </c>
      <c r="AQ128" t="s">
        <v>1066</v>
      </c>
      <c r="AR128" t="s">
        <v>1066</v>
      </c>
      <c r="AS128" t="s">
        <v>1066</v>
      </c>
      <c r="AT128" t="s">
        <v>1066</v>
      </c>
      <c r="AU128" t="s">
        <v>1066</v>
      </c>
      <c r="AV128" t="s">
        <v>1066</v>
      </c>
      <c r="AW128" t="s">
        <v>1066</v>
      </c>
      <c r="AY128">
        <v>0</v>
      </c>
      <c r="AZ128" s="269"/>
      <c r="BA128" s="269"/>
      <c r="BB128" s="269"/>
      <c r="BC128" s="269"/>
      <c r="BD128" s="269"/>
      <c r="BE128" s="269"/>
    </row>
    <row r="129" spans="1:83" ht="14.4" x14ac:dyDescent="0.3">
      <c r="A129">
        <v>516552</v>
      </c>
      <c r="B129" t="s">
        <v>540</v>
      </c>
      <c r="C129" t="s">
        <v>1066</v>
      </c>
      <c r="D129" t="s">
        <v>1066</v>
      </c>
      <c r="E129" t="s">
        <v>1066</v>
      </c>
      <c r="F129" t="s">
        <v>1066</v>
      </c>
      <c r="G129" t="s">
        <v>1066</v>
      </c>
      <c r="H129" t="s">
        <v>1066</v>
      </c>
      <c r="I129" t="s">
        <v>1066</v>
      </c>
      <c r="J129" t="s">
        <v>1066</v>
      </c>
      <c r="K129" t="s">
        <v>1066</v>
      </c>
      <c r="L129" t="s">
        <v>1066</v>
      </c>
      <c r="M129" t="s">
        <v>1066</v>
      </c>
      <c r="N129" t="s">
        <v>1066</v>
      </c>
      <c r="O129" t="s">
        <v>1066</v>
      </c>
      <c r="P129" t="s">
        <v>1066</v>
      </c>
      <c r="Q129" t="s">
        <v>1066</v>
      </c>
      <c r="R129" t="s">
        <v>1066</v>
      </c>
      <c r="S129" t="s">
        <v>1066</v>
      </c>
      <c r="T129" t="s">
        <v>1066</v>
      </c>
      <c r="U129" t="s">
        <v>1066</v>
      </c>
      <c r="V129" t="s">
        <v>1066</v>
      </c>
      <c r="W129" t="s">
        <v>1066</v>
      </c>
      <c r="X129" t="s">
        <v>1066</v>
      </c>
      <c r="Y129" t="s">
        <v>1066</v>
      </c>
      <c r="Z129" t="s">
        <v>1066</v>
      </c>
      <c r="AA129" t="s">
        <v>1066</v>
      </c>
      <c r="AB129" t="s">
        <v>1066</v>
      </c>
      <c r="AC129" t="s">
        <v>1066</v>
      </c>
      <c r="AD129" t="s">
        <v>1066</v>
      </c>
      <c r="AE129" t="s">
        <v>1066</v>
      </c>
      <c r="AF129" t="s">
        <v>1066</v>
      </c>
      <c r="AG129" t="s">
        <v>1066</v>
      </c>
      <c r="AH129" t="s">
        <v>1066</v>
      </c>
      <c r="AI129" t="s">
        <v>1066</v>
      </c>
      <c r="AJ129" t="s">
        <v>1066</v>
      </c>
      <c r="AK129" t="s">
        <v>1066</v>
      </c>
      <c r="AL129" t="s">
        <v>1066</v>
      </c>
      <c r="AM129" t="s">
        <v>1066</v>
      </c>
      <c r="AN129" t="s">
        <v>1066</v>
      </c>
      <c r="AO129" t="s">
        <v>1066</v>
      </c>
      <c r="AP129" t="s">
        <v>1066</v>
      </c>
      <c r="AQ129" t="s">
        <v>1066</v>
      </c>
      <c r="AR129" t="s">
        <v>1066</v>
      </c>
      <c r="AS129" t="s">
        <v>1066</v>
      </c>
      <c r="AT129" t="s">
        <v>1066</v>
      </c>
      <c r="AU129" t="s">
        <v>1066</v>
      </c>
      <c r="AV129" t="s">
        <v>1066</v>
      </c>
      <c r="AW129" t="s">
        <v>1066</v>
      </c>
      <c r="AY129">
        <v>0</v>
      </c>
      <c r="AZ129" s="269"/>
      <c r="BA129" s="269"/>
      <c r="BB129" s="269"/>
      <c r="BC129" s="269"/>
      <c r="BD129" s="269"/>
      <c r="BE129" s="269"/>
    </row>
    <row r="130" spans="1:83" ht="14.4" x14ac:dyDescent="0.3">
      <c r="A130">
        <v>516561</v>
      </c>
      <c r="B130" t="s">
        <v>540</v>
      </c>
      <c r="C130" t="s">
        <v>1066</v>
      </c>
      <c r="D130" t="s">
        <v>1066</v>
      </c>
      <c r="E130" t="s">
        <v>1066</v>
      </c>
      <c r="F130" t="s">
        <v>1066</v>
      </c>
      <c r="G130" t="s">
        <v>1066</v>
      </c>
      <c r="H130" t="s">
        <v>1066</v>
      </c>
      <c r="I130" t="s">
        <v>1066</v>
      </c>
      <c r="J130" t="s">
        <v>1066</v>
      </c>
      <c r="K130" t="s">
        <v>1066</v>
      </c>
      <c r="L130" t="s">
        <v>1066</v>
      </c>
      <c r="M130" t="s">
        <v>1066</v>
      </c>
      <c r="N130" t="s">
        <v>1066</v>
      </c>
      <c r="O130" t="s">
        <v>1066</v>
      </c>
      <c r="P130" t="s">
        <v>1066</v>
      </c>
      <c r="Q130" t="s">
        <v>1066</v>
      </c>
      <c r="R130" t="s">
        <v>1066</v>
      </c>
      <c r="S130" t="s">
        <v>1066</v>
      </c>
      <c r="T130" t="s">
        <v>1066</v>
      </c>
      <c r="U130" t="s">
        <v>1066</v>
      </c>
      <c r="V130" t="s">
        <v>1066</v>
      </c>
      <c r="W130" t="s">
        <v>1066</v>
      </c>
      <c r="X130" t="s">
        <v>1066</v>
      </c>
      <c r="Y130" t="s">
        <v>1066</v>
      </c>
      <c r="Z130" t="s">
        <v>1066</v>
      </c>
      <c r="AA130" t="s">
        <v>1066</v>
      </c>
      <c r="AB130" t="s">
        <v>1066</v>
      </c>
      <c r="AC130" t="s">
        <v>1066</v>
      </c>
      <c r="AD130" t="s">
        <v>1066</v>
      </c>
      <c r="AE130" t="s">
        <v>1066</v>
      </c>
      <c r="AF130" t="s">
        <v>1066</v>
      </c>
      <c r="AG130" t="s">
        <v>1066</v>
      </c>
      <c r="AH130" t="s">
        <v>1066</v>
      </c>
      <c r="AI130" t="s">
        <v>1066</v>
      </c>
      <c r="AJ130" t="s">
        <v>1066</v>
      </c>
      <c r="AK130" t="s">
        <v>1066</v>
      </c>
      <c r="AL130" t="s">
        <v>1066</v>
      </c>
      <c r="AM130" t="s">
        <v>1066</v>
      </c>
      <c r="AN130" t="s">
        <v>1066</v>
      </c>
      <c r="AO130" t="s">
        <v>1066</v>
      </c>
      <c r="AP130" t="s">
        <v>1066</v>
      </c>
      <c r="AQ130" t="s">
        <v>1066</v>
      </c>
      <c r="AR130" t="s">
        <v>1066</v>
      </c>
      <c r="AS130" t="s">
        <v>1066</v>
      </c>
      <c r="AT130" t="s">
        <v>1066</v>
      </c>
      <c r="AU130" t="s">
        <v>1066</v>
      </c>
      <c r="AV130" t="s">
        <v>1066</v>
      </c>
      <c r="AW130" t="s">
        <v>1066</v>
      </c>
      <c r="AY130">
        <v>0</v>
      </c>
      <c r="AZ130" s="269"/>
      <c r="BA130" s="269"/>
      <c r="BB130" s="269"/>
      <c r="BC130" s="269"/>
      <c r="BD130" s="269"/>
      <c r="BE130" s="269"/>
    </row>
    <row r="131" spans="1:83" ht="14.4" x14ac:dyDescent="0.3">
      <c r="A131">
        <v>516567</v>
      </c>
      <c r="B131" t="s">
        <v>540</v>
      </c>
      <c r="C131" t="s">
        <v>1066</v>
      </c>
      <c r="D131" t="s">
        <v>1066</v>
      </c>
      <c r="E131" t="s">
        <v>1066</v>
      </c>
      <c r="F131" t="s">
        <v>1066</v>
      </c>
      <c r="G131" t="s">
        <v>1066</v>
      </c>
      <c r="H131" t="s">
        <v>1066</v>
      </c>
      <c r="I131" t="s">
        <v>1066</v>
      </c>
      <c r="J131" t="s">
        <v>1066</v>
      </c>
      <c r="K131" t="s">
        <v>1066</v>
      </c>
      <c r="L131" t="s">
        <v>1066</v>
      </c>
      <c r="M131" t="s">
        <v>1066</v>
      </c>
      <c r="N131" t="s">
        <v>1066</v>
      </c>
      <c r="O131" t="s">
        <v>1066</v>
      </c>
      <c r="P131" t="s">
        <v>1066</v>
      </c>
      <c r="Q131" t="s">
        <v>1066</v>
      </c>
      <c r="R131" t="s">
        <v>1066</v>
      </c>
      <c r="S131" t="s">
        <v>1066</v>
      </c>
      <c r="T131" t="s">
        <v>1066</v>
      </c>
      <c r="U131" t="s">
        <v>1066</v>
      </c>
      <c r="V131" t="s">
        <v>1066</v>
      </c>
      <c r="W131" t="s">
        <v>1066</v>
      </c>
      <c r="X131" t="s">
        <v>1066</v>
      </c>
      <c r="Y131" t="s">
        <v>1066</v>
      </c>
      <c r="Z131" t="s">
        <v>1066</v>
      </c>
      <c r="AA131" t="s">
        <v>1066</v>
      </c>
      <c r="AB131" t="s">
        <v>1066</v>
      </c>
      <c r="AC131" t="s">
        <v>1066</v>
      </c>
      <c r="AD131" t="s">
        <v>1066</v>
      </c>
      <c r="AE131" t="s">
        <v>1066</v>
      </c>
      <c r="AF131" t="s">
        <v>1066</v>
      </c>
      <c r="AG131" t="s">
        <v>1066</v>
      </c>
      <c r="AH131" t="s">
        <v>1066</v>
      </c>
      <c r="AI131" t="s">
        <v>1066</v>
      </c>
      <c r="AJ131" t="s">
        <v>1066</v>
      </c>
      <c r="AK131" t="s">
        <v>1066</v>
      </c>
      <c r="AL131" t="s">
        <v>1066</v>
      </c>
      <c r="AM131" t="s">
        <v>1066</v>
      </c>
      <c r="AN131" t="s">
        <v>1066</v>
      </c>
      <c r="AO131" t="s">
        <v>1066</v>
      </c>
      <c r="AP131" t="s">
        <v>1066</v>
      </c>
      <c r="AQ131" t="s">
        <v>1066</v>
      </c>
      <c r="AR131" t="s">
        <v>1066</v>
      </c>
      <c r="AS131" t="s">
        <v>1066</v>
      </c>
      <c r="AT131" t="s">
        <v>1066</v>
      </c>
      <c r="AU131" t="s">
        <v>1066</v>
      </c>
      <c r="AV131" t="s">
        <v>1066</v>
      </c>
      <c r="AW131" t="s">
        <v>1066</v>
      </c>
      <c r="AY131">
        <v>0</v>
      </c>
      <c r="AZ131" s="269"/>
      <c r="BA131" s="269"/>
      <c r="BB131" s="269"/>
      <c r="BC131" s="269"/>
      <c r="BD131" s="269"/>
      <c r="BE131" s="269"/>
    </row>
    <row r="132" spans="1:83" ht="14.4" x14ac:dyDescent="0.3">
      <c r="A132">
        <v>516597</v>
      </c>
      <c r="B132" t="s">
        <v>540</v>
      </c>
      <c r="C132" t="s">
        <v>1066</v>
      </c>
      <c r="D132" t="s">
        <v>1066</v>
      </c>
      <c r="E132" t="s">
        <v>1066</v>
      </c>
      <c r="F132" t="s">
        <v>1066</v>
      </c>
      <c r="G132" t="s">
        <v>1066</v>
      </c>
      <c r="H132" t="s">
        <v>1066</v>
      </c>
      <c r="I132" t="s">
        <v>1066</v>
      </c>
      <c r="J132" t="s">
        <v>1066</v>
      </c>
      <c r="K132" t="s">
        <v>1066</v>
      </c>
      <c r="L132" t="s">
        <v>1066</v>
      </c>
      <c r="M132" t="s">
        <v>1066</v>
      </c>
      <c r="N132" t="s">
        <v>1066</v>
      </c>
      <c r="O132" t="s">
        <v>1066</v>
      </c>
      <c r="P132" t="s">
        <v>1066</v>
      </c>
      <c r="Q132" t="s">
        <v>1066</v>
      </c>
      <c r="R132" t="s">
        <v>1066</v>
      </c>
      <c r="S132" t="s">
        <v>1066</v>
      </c>
      <c r="T132" t="s">
        <v>1066</v>
      </c>
      <c r="U132" t="s">
        <v>1066</v>
      </c>
      <c r="V132" t="s">
        <v>1066</v>
      </c>
      <c r="W132" t="s">
        <v>1066</v>
      </c>
      <c r="X132" t="s">
        <v>1066</v>
      </c>
      <c r="Y132" t="s">
        <v>1066</v>
      </c>
      <c r="Z132" t="s">
        <v>1066</v>
      </c>
      <c r="AA132" t="s">
        <v>1066</v>
      </c>
      <c r="AB132" t="s">
        <v>1066</v>
      </c>
      <c r="AC132" t="s">
        <v>1066</v>
      </c>
      <c r="AD132" t="s">
        <v>1066</v>
      </c>
      <c r="AE132" t="s">
        <v>1066</v>
      </c>
      <c r="AF132" t="s">
        <v>1066</v>
      </c>
      <c r="AG132" t="s">
        <v>1066</v>
      </c>
      <c r="AH132" t="s">
        <v>1066</v>
      </c>
      <c r="AI132" t="s">
        <v>1066</v>
      </c>
      <c r="AJ132" t="s">
        <v>1066</v>
      </c>
      <c r="AK132" t="s">
        <v>1066</v>
      </c>
      <c r="AL132" t="s">
        <v>1066</v>
      </c>
      <c r="AM132" t="s">
        <v>1066</v>
      </c>
      <c r="AN132" t="s">
        <v>1066</v>
      </c>
      <c r="AO132" t="s">
        <v>1066</v>
      </c>
      <c r="AP132" t="s">
        <v>1066</v>
      </c>
      <c r="AQ132" t="s">
        <v>1066</v>
      </c>
      <c r="AR132" t="s">
        <v>1066</v>
      </c>
      <c r="AS132" t="s">
        <v>1066</v>
      </c>
      <c r="AT132" t="s">
        <v>1066</v>
      </c>
      <c r="AU132" t="s">
        <v>1066</v>
      </c>
      <c r="AV132" t="s">
        <v>1066</v>
      </c>
      <c r="AW132" t="s">
        <v>1066</v>
      </c>
      <c r="AY132">
        <v>0</v>
      </c>
      <c r="AZ132" s="269"/>
      <c r="BA132" s="269"/>
      <c r="BB132" s="269"/>
      <c r="BC132" s="269"/>
      <c r="BD132" s="269"/>
      <c r="BE132" s="26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8"/>
      <c r="BW132" s="249"/>
      <c r="BX132" s="249"/>
      <c r="BY132" s="249"/>
      <c r="BZ132" s="249"/>
      <c r="CA132" s="242"/>
      <c r="CB132" s="242"/>
      <c r="CC132" s="242"/>
      <c r="CD132" s="242"/>
      <c r="CE132" s="249"/>
    </row>
    <row r="133" spans="1:83" ht="14.4" x14ac:dyDescent="0.3">
      <c r="A133">
        <v>516639</v>
      </c>
      <c r="B133" t="s">
        <v>540</v>
      </c>
      <c r="C133" t="s">
        <v>1066</v>
      </c>
      <c r="D133" t="s">
        <v>1066</v>
      </c>
      <c r="E133" t="s">
        <v>1066</v>
      </c>
      <c r="F133" t="s">
        <v>1066</v>
      </c>
      <c r="G133" t="s">
        <v>1066</v>
      </c>
      <c r="H133" t="s">
        <v>1066</v>
      </c>
      <c r="I133" t="s">
        <v>1066</v>
      </c>
      <c r="J133" t="s">
        <v>1066</v>
      </c>
      <c r="K133" t="s">
        <v>1066</v>
      </c>
      <c r="L133" t="s">
        <v>1066</v>
      </c>
      <c r="M133" t="s">
        <v>1066</v>
      </c>
      <c r="N133" t="s">
        <v>1066</v>
      </c>
      <c r="O133" t="s">
        <v>1066</v>
      </c>
      <c r="P133" t="s">
        <v>1066</v>
      </c>
      <c r="Q133" t="s">
        <v>1066</v>
      </c>
      <c r="R133" t="s">
        <v>1066</v>
      </c>
      <c r="S133" t="s">
        <v>1066</v>
      </c>
      <c r="T133" t="s">
        <v>1066</v>
      </c>
      <c r="U133" t="s">
        <v>1066</v>
      </c>
      <c r="V133" t="s">
        <v>1066</v>
      </c>
      <c r="W133" t="s">
        <v>1066</v>
      </c>
      <c r="X133" t="s">
        <v>1066</v>
      </c>
      <c r="Y133" t="s">
        <v>1066</v>
      </c>
      <c r="Z133" t="s">
        <v>1066</v>
      </c>
      <c r="AA133" t="s">
        <v>1066</v>
      </c>
      <c r="AB133" t="s">
        <v>1066</v>
      </c>
      <c r="AC133" t="s">
        <v>1066</v>
      </c>
      <c r="AD133" t="s">
        <v>1066</v>
      </c>
      <c r="AE133" t="s">
        <v>1066</v>
      </c>
      <c r="AF133" t="s">
        <v>1066</v>
      </c>
      <c r="AG133" t="s">
        <v>1066</v>
      </c>
      <c r="AH133" t="s">
        <v>1066</v>
      </c>
      <c r="AI133" t="s">
        <v>1066</v>
      </c>
      <c r="AJ133" t="s">
        <v>1066</v>
      </c>
      <c r="AK133" t="s">
        <v>1066</v>
      </c>
      <c r="AL133" t="s">
        <v>1066</v>
      </c>
      <c r="AM133" t="s">
        <v>1066</v>
      </c>
      <c r="AN133" t="s">
        <v>1066</v>
      </c>
      <c r="AO133" t="s">
        <v>1066</v>
      </c>
      <c r="AP133" t="s">
        <v>1066</v>
      </c>
      <c r="AQ133" t="s">
        <v>1066</v>
      </c>
      <c r="AR133" t="s">
        <v>1066</v>
      </c>
      <c r="AS133" t="s">
        <v>1066</v>
      </c>
      <c r="AT133" t="s">
        <v>1066</v>
      </c>
      <c r="AU133" t="s">
        <v>1066</v>
      </c>
      <c r="AV133" t="s">
        <v>1066</v>
      </c>
      <c r="AW133" t="s">
        <v>1066</v>
      </c>
      <c r="AY133">
        <v>0</v>
      </c>
      <c r="AZ133" s="250"/>
      <c r="BA133" s="250"/>
      <c r="BB133" s="250"/>
      <c r="BC133" s="250"/>
      <c r="BD133" s="250"/>
      <c r="BE133" s="269"/>
    </row>
    <row r="134" spans="1:83" ht="14.4" x14ac:dyDescent="0.3">
      <c r="A134">
        <v>516644</v>
      </c>
      <c r="B134" t="s">
        <v>540</v>
      </c>
      <c r="C134" t="s">
        <v>1067</v>
      </c>
      <c r="D134" t="s">
        <v>1067</v>
      </c>
      <c r="E134" t="s">
        <v>1067</v>
      </c>
      <c r="F134" t="s">
        <v>1067</v>
      </c>
      <c r="G134" t="s">
        <v>1067</v>
      </c>
      <c r="H134" t="s">
        <v>1067</v>
      </c>
      <c r="I134" t="s">
        <v>1067</v>
      </c>
      <c r="J134" t="s">
        <v>1067</v>
      </c>
      <c r="K134" t="s">
        <v>1067</v>
      </c>
      <c r="L134" t="s">
        <v>1067</v>
      </c>
      <c r="M134" t="s">
        <v>1067</v>
      </c>
      <c r="N134" t="s">
        <v>1067</v>
      </c>
      <c r="O134" t="s">
        <v>1067</v>
      </c>
      <c r="P134" t="s">
        <v>1067</v>
      </c>
      <c r="Q134" t="s">
        <v>1067</v>
      </c>
      <c r="R134" t="s">
        <v>1067</v>
      </c>
      <c r="S134" t="s">
        <v>1067</v>
      </c>
      <c r="T134" t="s">
        <v>1067</v>
      </c>
      <c r="U134" t="s">
        <v>1067</v>
      </c>
      <c r="V134" t="s">
        <v>1067</v>
      </c>
      <c r="W134" t="s">
        <v>1067</v>
      </c>
      <c r="X134" t="s">
        <v>1067</v>
      </c>
      <c r="Y134" t="s">
        <v>1067</v>
      </c>
      <c r="Z134" t="s">
        <v>1067</v>
      </c>
      <c r="AA134" t="s">
        <v>1067</v>
      </c>
      <c r="AB134" t="s">
        <v>1067</v>
      </c>
      <c r="AC134" t="s">
        <v>1067</v>
      </c>
      <c r="AD134" t="s">
        <v>1067</v>
      </c>
      <c r="AE134" t="s">
        <v>1067</v>
      </c>
      <c r="AF134" t="s">
        <v>1067</v>
      </c>
      <c r="AG134" t="s">
        <v>1067</v>
      </c>
      <c r="AH134" t="s">
        <v>1067</v>
      </c>
      <c r="AI134" t="s">
        <v>1067</v>
      </c>
      <c r="AJ134" t="s">
        <v>1067</v>
      </c>
      <c r="AK134" t="s">
        <v>1067</v>
      </c>
      <c r="AL134" t="s">
        <v>1067</v>
      </c>
      <c r="AM134" t="s">
        <v>1067</v>
      </c>
      <c r="AN134" t="s">
        <v>1067</v>
      </c>
      <c r="AO134" t="s">
        <v>1067</v>
      </c>
      <c r="AP134" t="s">
        <v>1067</v>
      </c>
      <c r="AQ134" t="s">
        <v>1067</v>
      </c>
      <c r="AR134" t="s">
        <v>1067</v>
      </c>
      <c r="AS134" t="s">
        <v>1067</v>
      </c>
      <c r="AT134" t="s">
        <v>1067</v>
      </c>
      <c r="AU134" t="s">
        <v>1067</v>
      </c>
      <c r="AV134" t="s">
        <v>1067</v>
      </c>
      <c r="AW134" t="s">
        <v>1067</v>
      </c>
      <c r="AX134" t="s">
        <v>5718</v>
      </c>
      <c r="AY134" t="s">
        <v>5718</v>
      </c>
      <c r="AZ134" s="269"/>
      <c r="BA134" s="269"/>
      <c r="BB134" s="269"/>
      <c r="BC134" s="269"/>
      <c r="BD134" s="269"/>
      <c r="BE134" s="26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8"/>
      <c r="BW134" s="249"/>
      <c r="BX134" s="249"/>
      <c r="BY134" s="249"/>
      <c r="BZ134" s="249"/>
      <c r="CA134" s="242"/>
      <c r="CB134" s="242"/>
      <c r="CC134" s="242"/>
      <c r="CD134" s="242"/>
      <c r="CE134" s="249"/>
    </row>
    <row r="135" spans="1:83" ht="14.4" x14ac:dyDescent="0.3">
      <c r="A135">
        <v>516649</v>
      </c>
      <c r="B135" t="s">
        <v>540</v>
      </c>
      <c r="C135" t="s">
        <v>1067</v>
      </c>
      <c r="D135" t="s">
        <v>1067</v>
      </c>
      <c r="E135" t="s">
        <v>1067</v>
      </c>
      <c r="F135" t="s">
        <v>1067</v>
      </c>
      <c r="G135" t="s">
        <v>1067</v>
      </c>
      <c r="H135" t="s">
        <v>1067</v>
      </c>
      <c r="I135" t="s">
        <v>1067</v>
      </c>
      <c r="J135" t="s">
        <v>1067</v>
      </c>
      <c r="K135" t="s">
        <v>1067</v>
      </c>
      <c r="L135" t="s">
        <v>1067</v>
      </c>
      <c r="M135" t="s">
        <v>1067</v>
      </c>
      <c r="N135" t="s">
        <v>1067</v>
      </c>
      <c r="O135" t="s">
        <v>1067</v>
      </c>
      <c r="P135" t="s">
        <v>1067</v>
      </c>
      <c r="Q135" t="s">
        <v>1067</v>
      </c>
      <c r="R135" t="s">
        <v>1067</v>
      </c>
      <c r="S135" t="s">
        <v>1067</v>
      </c>
      <c r="T135" t="s">
        <v>1067</v>
      </c>
      <c r="U135" t="s">
        <v>1067</v>
      </c>
      <c r="V135" t="s">
        <v>1067</v>
      </c>
      <c r="W135" t="s">
        <v>1067</v>
      </c>
      <c r="X135" t="s">
        <v>1067</v>
      </c>
      <c r="Y135" t="s">
        <v>1067</v>
      </c>
      <c r="Z135" t="s">
        <v>1067</v>
      </c>
      <c r="AA135" t="s">
        <v>1067</v>
      </c>
      <c r="AB135" t="s">
        <v>1067</v>
      </c>
      <c r="AC135" t="s">
        <v>1067</v>
      </c>
      <c r="AD135" t="s">
        <v>1067</v>
      </c>
      <c r="AE135" t="s">
        <v>1067</v>
      </c>
      <c r="AF135" t="s">
        <v>1067</v>
      </c>
      <c r="AG135" t="s">
        <v>1067</v>
      </c>
      <c r="AH135" t="s">
        <v>1067</v>
      </c>
      <c r="AI135" t="s">
        <v>1067</v>
      </c>
      <c r="AJ135" t="s">
        <v>1067</v>
      </c>
      <c r="AK135" t="s">
        <v>1067</v>
      </c>
      <c r="AL135" t="s">
        <v>1067</v>
      </c>
      <c r="AM135" t="s">
        <v>1067</v>
      </c>
      <c r="AN135" t="s">
        <v>1067</v>
      </c>
      <c r="AO135" t="s">
        <v>1067</v>
      </c>
      <c r="AP135" t="s">
        <v>1067</v>
      </c>
      <c r="AQ135" t="s">
        <v>1067</v>
      </c>
      <c r="AR135" t="s">
        <v>1067</v>
      </c>
      <c r="AS135" t="s">
        <v>1067</v>
      </c>
      <c r="AT135" t="s">
        <v>1067</v>
      </c>
      <c r="AU135" t="s">
        <v>1067</v>
      </c>
      <c r="AV135" t="s">
        <v>1067</v>
      </c>
      <c r="AW135" t="s">
        <v>1067</v>
      </c>
      <c r="AX135" t="s">
        <v>5742</v>
      </c>
      <c r="AY135" t="s">
        <v>5742</v>
      </c>
      <c r="AZ135" s="269"/>
      <c r="BA135" s="269"/>
      <c r="BB135" s="269"/>
      <c r="BC135" s="269"/>
      <c r="BD135" s="269"/>
      <c r="BE135" s="269"/>
    </row>
    <row r="136" spans="1:83" ht="14.4" x14ac:dyDescent="0.3">
      <c r="A136">
        <v>516651</v>
      </c>
      <c r="B136" t="s">
        <v>540</v>
      </c>
      <c r="C136" t="s">
        <v>1067</v>
      </c>
      <c r="D136" t="s">
        <v>1067</v>
      </c>
      <c r="E136" t="s">
        <v>1067</v>
      </c>
      <c r="F136" t="s">
        <v>1067</v>
      </c>
      <c r="G136" t="s">
        <v>1067</v>
      </c>
      <c r="H136" t="s">
        <v>1067</v>
      </c>
      <c r="I136" t="s">
        <v>1067</v>
      </c>
      <c r="J136" t="s">
        <v>1067</v>
      </c>
      <c r="K136" t="s">
        <v>1067</v>
      </c>
      <c r="L136" t="s">
        <v>1067</v>
      </c>
      <c r="M136" t="s">
        <v>1067</v>
      </c>
      <c r="N136" t="s">
        <v>1067</v>
      </c>
      <c r="O136" t="s">
        <v>1067</v>
      </c>
      <c r="P136" t="s">
        <v>1067</v>
      </c>
      <c r="Q136" t="s">
        <v>1067</v>
      </c>
      <c r="R136" t="s">
        <v>1067</v>
      </c>
      <c r="S136" t="s">
        <v>1067</v>
      </c>
      <c r="T136" t="s">
        <v>1067</v>
      </c>
      <c r="U136" t="s">
        <v>1067</v>
      </c>
      <c r="V136" t="s">
        <v>1067</v>
      </c>
      <c r="W136" t="s">
        <v>1067</v>
      </c>
      <c r="X136" t="s">
        <v>1067</v>
      </c>
      <c r="Y136" t="s">
        <v>1067</v>
      </c>
      <c r="Z136" t="s">
        <v>1067</v>
      </c>
      <c r="AA136" t="s">
        <v>1067</v>
      </c>
      <c r="AB136" t="s">
        <v>1067</v>
      </c>
      <c r="AC136" t="s">
        <v>1067</v>
      </c>
      <c r="AD136" t="s">
        <v>1067</v>
      </c>
      <c r="AE136" t="s">
        <v>1067</v>
      </c>
      <c r="AF136" t="s">
        <v>1067</v>
      </c>
      <c r="AG136" t="s">
        <v>1067</v>
      </c>
      <c r="AH136" t="s">
        <v>1067</v>
      </c>
      <c r="AI136" t="s">
        <v>1067</v>
      </c>
      <c r="AJ136" t="s">
        <v>1067</v>
      </c>
      <c r="AK136" t="s">
        <v>1067</v>
      </c>
      <c r="AL136" t="s">
        <v>1067</v>
      </c>
      <c r="AM136" t="s">
        <v>1067</v>
      </c>
      <c r="AN136" t="s">
        <v>1067</v>
      </c>
      <c r="AO136" t="s">
        <v>1067</v>
      </c>
      <c r="AP136" t="s">
        <v>1067</v>
      </c>
      <c r="AQ136" t="s">
        <v>1067</v>
      </c>
      <c r="AR136" t="s">
        <v>1067</v>
      </c>
      <c r="AS136" t="s">
        <v>1067</v>
      </c>
      <c r="AT136" t="s">
        <v>1067</v>
      </c>
      <c r="AU136" t="s">
        <v>1067</v>
      </c>
      <c r="AV136" t="s">
        <v>1067</v>
      </c>
      <c r="AW136" t="s">
        <v>1067</v>
      </c>
      <c r="AX136" t="s">
        <v>5742</v>
      </c>
      <c r="AY136" t="s">
        <v>5742</v>
      </c>
      <c r="AZ136" s="269"/>
      <c r="BA136" s="269"/>
      <c r="BB136" s="269"/>
      <c r="BC136" s="269"/>
      <c r="BD136" s="269"/>
      <c r="BE136" s="26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8"/>
      <c r="BW136" s="249"/>
      <c r="BX136" s="249"/>
      <c r="BY136" s="249"/>
      <c r="BZ136" s="249"/>
      <c r="CA136" s="242"/>
      <c r="CB136" s="242"/>
      <c r="CC136" s="242"/>
      <c r="CD136" s="242"/>
      <c r="CE136" s="249"/>
    </row>
    <row r="137" spans="1:83" ht="14.4" x14ac:dyDescent="0.3">
      <c r="A137">
        <v>516672</v>
      </c>
      <c r="B137" t="s">
        <v>540</v>
      </c>
      <c r="C137" t="s">
        <v>1067</v>
      </c>
      <c r="D137" t="s">
        <v>1067</v>
      </c>
      <c r="E137" t="s">
        <v>1067</v>
      </c>
      <c r="F137" t="s">
        <v>1067</v>
      </c>
      <c r="G137" t="s">
        <v>1067</v>
      </c>
      <c r="H137" t="s">
        <v>1067</v>
      </c>
      <c r="I137" t="s">
        <v>1067</v>
      </c>
      <c r="J137" t="s">
        <v>1067</v>
      </c>
      <c r="K137" t="s">
        <v>1067</v>
      </c>
      <c r="L137" t="s">
        <v>1067</v>
      </c>
      <c r="M137" t="s">
        <v>1067</v>
      </c>
      <c r="N137" t="s">
        <v>1067</v>
      </c>
      <c r="O137" t="s">
        <v>1067</v>
      </c>
      <c r="P137" t="s">
        <v>1067</v>
      </c>
      <c r="Q137" t="s">
        <v>1067</v>
      </c>
      <c r="R137" t="s">
        <v>1067</v>
      </c>
      <c r="S137" t="s">
        <v>1067</v>
      </c>
      <c r="T137" t="s">
        <v>1067</v>
      </c>
      <c r="U137" t="s">
        <v>1067</v>
      </c>
      <c r="V137" t="s">
        <v>1067</v>
      </c>
      <c r="W137" t="s">
        <v>1067</v>
      </c>
      <c r="X137" t="s">
        <v>1067</v>
      </c>
      <c r="Y137" t="s">
        <v>1067</v>
      </c>
      <c r="Z137" t="s">
        <v>1067</v>
      </c>
      <c r="AA137" t="s">
        <v>1067</v>
      </c>
      <c r="AB137" t="s">
        <v>1067</v>
      </c>
      <c r="AC137" t="s">
        <v>1067</v>
      </c>
      <c r="AD137" t="s">
        <v>1067</v>
      </c>
      <c r="AE137" t="s">
        <v>1067</v>
      </c>
      <c r="AF137" t="s">
        <v>1067</v>
      </c>
      <c r="AG137" t="s">
        <v>1067</v>
      </c>
      <c r="AH137" t="s">
        <v>1067</v>
      </c>
      <c r="AI137" t="s">
        <v>1067</v>
      </c>
      <c r="AJ137" t="s">
        <v>1067</v>
      </c>
      <c r="AK137" t="s">
        <v>1067</v>
      </c>
      <c r="AL137" t="s">
        <v>1067</v>
      </c>
      <c r="AM137" t="s">
        <v>1067</v>
      </c>
      <c r="AN137" t="s">
        <v>1067</v>
      </c>
      <c r="AO137" t="s">
        <v>1067</v>
      </c>
      <c r="AP137" t="s">
        <v>1067</v>
      </c>
      <c r="AQ137" t="s">
        <v>1067</v>
      </c>
      <c r="AR137" t="s">
        <v>1067</v>
      </c>
      <c r="AS137" t="s">
        <v>1067</v>
      </c>
      <c r="AT137" t="s">
        <v>1067</v>
      </c>
      <c r="AU137" t="s">
        <v>1067</v>
      </c>
      <c r="AV137" t="s">
        <v>1067</v>
      </c>
      <c r="AW137" t="s">
        <v>1067</v>
      </c>
      <c r="AX137" t="s">
        <v>5718</v>
      </c>
      <c r="AY137" t="s">
        <v>5718</v>
      </c>
      <c r="AZ137" s="269"/>
      <c r="BA137" s="269"/>
      <c r="BB137" s="269"/>
      <c r="BC137" s="269"/>
      <c r="BD137" s="269"/>
      <c r="BE137" s="26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8"/>
      <c r="BW137" s="249"/>
      <c r="BX137" s="249"/>
      <c r="BY137" s="249"/>
      <c r="BZ137" s="249"/>
      <c r="CA137" s="242"/>
      <c r="CB137" s="242"/>
      <c r="CC137" s="242"/>
      <c r="CD137" s="242"/>
      <c r="CE137" s="249"/>
    </row>
    <row r="138" spans="1:83" ht="14.4" x14ac:dyDescent="0.3">
      <c r="A138">
        <v>516758</v>
      </c>
      <c r="B138" t="s">
        <v>540</v>
      </c>
      <c r="C138" t="s">
        <v>1066</v>
      </c>
      <c r="D138" t="s">
        <v>1066</v>
      </c>
      <c r="E138" t="s">
        <v>1066</v>
      </c>
      <c r="F138" t="s">
        <v>1066</v>
      </c>
      <c r="G138" t="s">
        <v>1066</v>
      </c>
      <c r="H138" t="s">
        <v>1066</v>
      </c>
      <c r="I138" t="s">
        <v>1066</v>
      </c>
      <c r="J138" t="s">
        <v>1066</v>
      </c>
      <c r="K138" t="s">
        <v>1066</v>
      </c>
      <c r="L138" t="s">
        <v>1066</v>
      </c>
      <c r="M138" t="s">
        <v>1066</v>
      </c>
      <c r="N138" t="s">
        <v>1066</v>
      </c>
      <c r="O138" t="s">
        <v>1066</v>
      </c>
      <c r="P138" t="s">
        <v>1066</v>
      </c>
      <c r="Q138" t="s">
        <v>1066</v>
      </c>
      <c r="R138" t="s">
        <v>1066</v>
      </c>
      <c r="S138" t="s">
        <v>1066</v>
      </c>
      <c r="T138" t="s">
        <v>1066</v>
      </c>
      <c r="U138" t="s">
        <v>1066</v>
      </c>
      <c r="V138" t="s">
        <v>1066</v>
      </c>
      <c r="W138" t="s">
        <v>1066</v>
      </c>
      <c r="X138" t="s">
        <v>1066</v>
      </c>
      <c r="Y138" t="s">
        <v>1066</v>
      </c>
      <c r="Z138" t="s">
        <v>1066</v>
      </c>
      <c r="AA138" t="s">
        <v>1066</v>
      </c>
      <c r="AB138" t="s">
        <v>1066</v>
      </c>
      <c r="AC138" t="s">
        <v>1066</v>
      </c>
      <c r="AD138" t="s">
        <v>1066</v>
      </c>
      <c r="AE138" t="s">
        <v>1066</v>
      </c>
      <c r="AF138" t="s">
        <v>1066</v>
      </c>
      <c r="AG138" t="s">
        <v>1066</v>
      </c>
      <c r="AH138" t="s">
        <v>1066</v>
      </c>
      <c r="AI138" t="s">
        <v>1066</v>
      </c>
      <c r="AJ138" t="s">
        <v>1066</v>
      </c>
      <c r="AK138" t="s">
        <v>1066</v>
      </c>
      <c r="AL138" t="s">
        <v>1066</v>
      </c>
      <c r="AM138" t="s">
        <v>1066</v>
      </c>
      <c r="AN138" t="s">
        <v>1066</v>
      </c>
      <c r="AO138" t="s">
        <v>1066</v>
      </c>
      <c r="AP138" t="s">
        <v>1066</v>
      </c>
      <c r="AQ138" t="s">
        <v>1066</v>
      </c>
      <c r="AR138" t="s">
        <v>1066</v>
      </c>
      <c r="AS138" t="s">
        <v>1066</v>
      </c>
      <c r="AT138" t="s">
        <v>1066</v>
      </c>
      <c r="AU138" t="s">
        <v>1066</v>
      </c>
      <c r="AV138" t="s">
        <v>1066</v>
      </c>
      <c r="AW138" t="s">
        <v>1066</v>
      </c>
      <c r="AY138">
        <v>0</v>
      </c>
      <c r="AZ138" s="250"/>
      <c r="BA138" s="250"/>
      <c r="BB138" s="250"/>
      <c r="BC138" s="250"/>
      <c r="BD138" s="250"/>
      <c r="BE138" s="269"/>
    </row>
    <row r="139" spans="1:83" ht="14.4" x14ac:dyDescent="0.3">
      <c r="A139">
        <v>516782</v>
      </c>
      <c r="B139" t="s">
        <v>540</v>
      </c>
      <c r="C139" t="s">
        <v>1066</v>
      </c>
      <c r="D139" t="s">
        <v>1066</v>
      </c>
      <c r="E139" t="s">
        <v>1066</v>
      </c>
      <c r="F139" t="s">
        <v>1066</v>
      </c>
      <c r="G139" t="s">
        <v>1066</v>
      </c>
      <c r="H139" t="s">
        <v>1066</v>
      </c>
      <c r="I139" t="s">
        <v>1066</v>
      </c>
      <c r="J139" t="s">
        <v>1066</v>
      </c>
      <c r="K139" t="s">
        <v>1066</v>
      </c>
      <c r="L139" t="s">
        <v>1066</v>
      </c>
      <c r="M139" t="s">
        <v>1066</v>
      </c>
      <c r="N139" t="s">
        <v>1066</v>
      </c>
      <c r="O139" t="s">
        <v>1066</v>
      </c>
      <c r="P139" t="s">
        <v>1066</v>
      </c>
      <c r="Q139" t="s">
        <v>1066</v>
      </c>
      <c r="R139" t="s">
        <v>1066</v>
      </c>
      <c r="S139" t="s">
        <v>1066</v>
      </c>
      <c r="T139" t="s">
        <v>1066</v>
      </c>
      <c r="U139" t="s">
        <v>1066</v>
      </c>
      <c r="V139" t="s">
        <v>1066</v>
      </c>
      <c r="W139" t="s">
        <v>1066</v>
      </c>
      <c r="X139" t="s">
        <v>1066</v>
      </c>
      <c r="Y139" t="s">
        <v>1066</v>
      </c>
      <c r="Z139" t="s">
        <v>1066</v>
      </c>
      <c r="AA139" t="s">
        <v>1066</v>
      </c>
      <c r="AB139" t="s">
        <v>1066</v>
      </c>
      <c r="AC139" t="s">
        <v>1066</v>
      </c>
      <c r="AD139" t="s">
        <v>1066</v>
      </c>
      <c r="AE139" t="s">
        <v>1066</v>
      </c>
      <c r="AF139" t="s">
        <v>1066</v>
      </c>
      <c r="AG139" t="s">
        <v>1066</v>
      </c>
      <c r="AH139" t="s">
        <v>1066</v>
      </c>
      <c r="AI139" t="s">
        <v>1066</v>
      </c>
      <c r="AJ139" t="s">
        <v>1066</v>
      </c>
      <c r="AK139" t="s">
        <v>1066</v>
      </c>
      <c r="AL139" t="s">
        <v>1066</v>
      </c>
      <c r="AM139" t="s">
        <v>1066</v>
      </c>
      <c r="AN139" t="s">
        <v>1066</v>
      </c>
      <c r="AO139" t="s">
        <v>1066</v>
      </c>
      <c r="AP139" t="s">
        <v>1066</v>
      </c>
      <c r="AQ139" t="s">
        <v>1066</v>
      </c>
      <c r="AR139" t="s">
        <v>1066</v>
      </c>
      <c r="AS139" t="s">
        <v>1066</v>
      </c>
      <c r="AT139" t="s">
        <v>1066</v>
      </c>
      <c r="AU139" t="s">
        <v>1066</v>
      </c>
      <c r="AV139" t="s">
        <v>1066</v>
      </c>
      <c r="AW139" t="s">
        <v>1066</v>
      </c>
      <c r="AY139">
        <v>0</v>
      </c>
      <c r="AZ139" s="269"/>
      <c r="BA139" s="269"/>
      <c r="BB139" s="269"/>
      <c r="BC139" s="269"/>
      <c r="BD139" s="269"/>
      <c r="BE139" s="269"/>
    </row>
    <row r="140" spans="1:83" ht="14.4" x14ac:dyDescent="0.3">
      <c r="A140">
        <v>516794</v>
      </c>
      <c r="B140" t="s">
        <v>540</v>
      </c>
      <c r="C140" t="s">
        <v>1066</v>
      </c>
      <c r="D140" t="s">
        <v>1066</v>
      </c>
      <c r="E140" t="s">
        <v>1066</v>
      </c>
      <c r="F140" t="s">
        <v>1066</v>
      </c>
      <c r="G140" t="s">
        <v>1066</v>
      </c>
      <c r="H140" t="s">
        <v>1066</v>
      </c>
      <c r="I140" t="s">
        <v>1066</v>
      </c>
      <c r="J140" t="s">
        <v>1066</v>
      </c>
      <c r="K140" t="s">
        <v>1066</v>
      </c>
      <c r="L140" t="s">
        <v>1066</v>
      </c>
      <c r="M140" t="s">
        <v>1066</v>
      </c>
      <c r="N140" t="s">
        <v>1066</v>
      </c>
      <c r="O140" t="s">
        <v>1066</v>
      </c>
      <c r="P140" t="s">
        <v>1066</v>
      </c>
      <c r="Q140" t="s">
        <v>1066</v>
      </c>
      <c r="R140" t="s">
        <v>1066</v>
      </c>
      <c r="S140" t="s">
        <v>1066</v>
      </c>
      <c r="T140" t="s">
        <v>1066</v>
      </c>
      <c r="U140" t="s">
        <v>1066</v>
      </c>
      <c r="V140" t="s">
        <v>1066</v>
      </c>
      <c r="W140" t="s">
        <v>1066</v>
      </c>
      <c r="X140" t="s">
        <v>1066</v>
      </c>
      <c r="Y140" t="s">
        <v>1066</v>
      </c>
      <c r="Z140" t="s">
        <v>1066</v>
      </c>
      <c r="AA140" t="s">
        <v>1066</v>
      </c>
      <c r="AB140" t="s">
        <v>1066</v>
      </c>
      <c r="AC140" t="s">
        <v>1066</v>
      </c>
      <c r="AD140" t="s">
        <v>1066</v>
      </c>
      <c r="AE140" t="s">
        <v>1066</v>
      </c>
      <c r="AF140" t="s">
        <v>1066</v>
      </c>
      <c r="AG140" t="s">
        <v>1066</v>
      </c>
      <c r="AH140" t="s">
        <v>1066</v>
      </c>
      <c r="AI140" t="s">
        <v>1066</v>
      </c>
      <c r="AJ140" t="s">
        <v>1066</v>
      </c>
      <c r="AK140" t="s">
        <v>1066</v>
      </c>
      <c r="AL140" t="s">
        <v>1066</v>
      </c>
      <c r="AM140" t="s">
        <v>1066</v>
      </c>
      <c r="AN140" t="s">
        <v>1066</v>
      </c>
      <c r="AO140" t="s">
        <v>1066</v>
      </c>
      <c r="AP140" t="s">
        <v>1066</v>
      </c>
      <c r="AQ140" t="s">
        <v>1066</v>
      </c>
      <c r="AR140" t="s">
        <v>1066</v>
      </c>
      <c r="AS140" t="s">
        <v>1066</v>
      </c>
      <c r="AT140" t="s">
        <v>1066</v>
      </c>
      <c r="AU140" t="s">
        <v>1066</v>
      </c>
      <c r="AV140" t="s">
        <v>1066</v>
      </c>
      <c r="AW140" t="s">
        <v>1066</v>
      </c>
      <c r="AY140">
        <v>0</v>
      </c>
      <c r="AZ140" s="269"/>
      <c r="BA140" s="269"/>
      <c r="BB140" s="269"/>
      <c r="BC140" s="269"/>
      <c r="BD140" s="269"/>
      <c r="BE140" s="26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8"/>
      <c r="BW140" s="249"/>
      <c r="BX140" s="249"/>
      <c r="BY140" s="249"/>
      <c r="BZ140" s="249"/>
      <c r="CA140" s="242"/>
      <c r="CB140" s="242"/>
      <c r="CC140" s="242"/>
      <c r="CD140" s="242"/>
      <c r="CE140" s="249"/>
    </row>
    <row r="141" spans="1:83" ht="14.4" x14ac:dyDescent="0.3">
      <c r="A141">
        <v>516866</v>
      </c>
      <c r="B141" t="s">
        <v>540</v>
      </c>
      <c r="C141" t="s">
        <v>1067</v>
      </c>
      <c r="D141" t="s">
        <v>1067</v>
      </c>
      <c r="E141" t="s">
        <v>1067</v>
      </c>
      <c r="F141" t="s">
        <v>1067</v>
      </c>
      <c r="G141" t="s">
        <v>1067</v>
      </c>
      <c r="H141" t="s">
        <v>1067</v>
      </c>
      <c r="I141" t="s">
        <v>1067</v>
      </c>
      <c r="J141" t="s">
        <v>1067</v>
      </c>
      <c r="K141" t="s">
        <v>1067</v>
      </c>
      <c r="L141" t="s">
        <v>1067</v>
      </c>
      <c r="M141" t="s">
        <v>1067</v>
      </c>
      <c r="N141" t="s">
        <v>1067</v>
      </c>
      <c r="O141" t="s">
        <v>1067</v>
      </c>
      <c r="P141" t="s">
        <v>1067</v>
      </c>
      <c r="Q141" t="s">
        <v>1067</v>
      </c>
      <c r="R141" t="s">
        <v>1067</v>
      </c>
      <c r="S141" t="s">
        <v>1067</v>
      </c>
      <c r="T141" t="s">
        <v>1067</v>
      </c>
      <c r="U141" t="s">
        <v>1067</v>
      </c>
      <c r="V141" t="s">
        <v>1067</v>
      </c>
      <c r="W141" t="s">
        <v>1067</v>
      </c>
      <c r="X141" t="s">
        <v>1067</v>
      </c>
      <c r="Y141" t="s">
        <v>1067</v>
      </c>
      <c r="Z141" t="s">
        <v>1067</v>
      </c>
      <c r="AA141" t="s">
        <v>1067</v>
      </c>
      <c r="AB141" t="s">
        <v>1067</v>
      </c>
      <c r="AC141" t="s">
        <v>1067</v>
      </c>
      <c r="AD141" t="s">
        <v>1067</v>
      </c>
      <c r="AE141" t="s">
        <v>1067</v>
      </c>
      <c r="AF141" t="s">
        <v>1067</v>
      </c>
      <c r="AG141" t="s">
        <v>1067</v>
      </c>
      <c r="AH141" t="s">
        <v>1067</v>
      </c>
      <c r="AI141" t="s">
        <v>1067</v>
      </c>
      <c r="AJ141" t="s">
        <v>1067</v>
      </c>
      <c r="AK141" t="s">
        <v>1067</v>
      </c>
      <c r="AL141" t="s">
        <v>1067</v>
      </c>
      <c r="AM141" t="s">
        <v>1067</v>
      </c>
      <c r="AN141" t="s">
        <v>1067</v>
      </c>
      <c r="AO141" t="s">
        <v>1067</v>
      </c>
      <c r="AP141" t="s">
        <v>1067</v>
      </c>
      <c r="AQ141" t="s">
        <v>1067</v>
      </c>
      <c r="AR141" t="s">
        <v>1067</v>
      </c>
      <c r="AS141" t="s">
        <v>1067</v>
      </c>
      <c r="AT141" t="s">
        <v>1067</v>
      </c>
      <c r="AU141" t="s">
        <v>1067</v>
      </c>
      <c r="AV141" t="s">
        <v>1067</v>
      </c>
      <c r="AW141" t="s">
        <v>1067</v>
      </c>
      <c r="AX141" t="s">
        <v>5742</v>
      </c>
      <c r="AY141" t="s">
        <v>5742</v>
      </c>
      <c r="AZ141" s="269"/>
      <c r="BA141" s="269"/>
      <c r="BB141" s="269"/>
      <c r="BC141" s="269"/>
      <c r="BD141" s="269"/>
      <c r="BE141" s="269"/>
    </row>
    <row r="142" spans="1:83" ht="14.4" x14ac:dyDescent="0.3">
      <c r="A142">
        <v>516873</v>
      </c>
      <c r="B142" t="s">
        <v>540</v>
      </c>
      <c r="C142" t="s">
        <v>1066</v>
      </c>
      <c r="D142" t="s">
        <v>1066</v>
      </c>
      <c r="E142" t="s">
        <v>1066</v>
      </c>
      <c r="F142" t="s">
        <v>1066</v>
      </c>
      <c r="G142" t="s">
        <v>1066</v>
      </c>
      <c r="H142" t="s">
        <v>1066</v>
      </c>
      <c r="I142" t="s">
        <v>1066</v>
      </c>
      <c r="J142" t="s">
        <v>1066</v>
      </c>
      <c r="K142" t="s">
        <v>1066</v>
      </c>
      <c r="L142" t="s">
        <v>1066</v>
      </c>
      <c r="M142" t="s">
        <v>1066</v>
      </c>
      <c r="N142" t="s">
        <v>1066</v>
      </c>
      <c r="O142" t="s">
        <v>1066</v>
      </c>
      <c r="P142" t="s">
        <v>1066</v>
      </c>
      <c r="Q142" t="s">
        <v>1066</v>
      </c>
      <c r="R142" t="s">
        <v>1066</v>
      </c>
      <c r="S142" t="s">
        <v>1066</v>
      </c>
      <c r="T142" t="s">
        <v>1066</v>
      </c>
      <c r="U142" t="s">
        <v>1066</v>
      </c>
      <c r="V142" t="s">
        <v>1066</v>
      </c>
      <c r="W142" t="s">
        <v>1066</v>
      </c>
      <c r="X142" t="s">
        <v>1066</v>
      </c>
      <c r="Y142" t="s">
        <v>1066</v>
      </c>
      <c r="Z142" t="s">
        <v>1066</v>
      </c>
      <c r="AA142" t="s">
        <v>1066</v>
      </c>
      <c r="AB142" t="s">
        <v>1066</v>
      </c>
      <c r="AC142" t="s">
        <v>1066</v>
      </c>
      <c r="AD142" t="s">
        <v>1066</v>
      </c>
      <c r="AE142" t="s">
        <v>1066</v>
      </c>
      <c r="AF142" t="s">
        <v>1066</v>
      </c>
      <c r="AG142" t="s">
        <v>1066</v>
      </c>
      <c r="AH142" t="s">
        <v>1066</v>
      </c>
      <c r="AI142" t="s">
        <v>1066</v>
      </c>
      <c r="AJ142" t="s">
        <v>1066</v>
      </c>
      <c r="AK142" t="s">
        <v>1066</v>
      </c>
      <c r="AL142" t="s">
        <v>1066</v>
      </c>
      <c r="AM142" t="s">
        <v>1066</v>
      </c>
      <c r="AN142" t="s">
        <v>1066</v>
      </c>
      <c r="AO142" t="s">
        <v>1066</v>
      </c>
      <c r="AP142" t="s">
        <v>1066</v>
      </c>
      <c r="AQ142" t="s">
        <v>1066</v>
      </c>
      <c r="AR142" t="s">
        <v>1066</v>
      </c>
      <c r="AS142" t="s">
        <v>1066</v>
      </c>
      <c r="AT142" t="s">
        <v>1066</v>
      </c>
      <c r="AU142" t="s">
        <v>1066</v>
      </c>
      <c r="AV142" t="s">
        <v>1066</v>
      </c>
      <c r="AW142" t="s">
        <v>1066</v>
      </c>
      <c r="AY142">
        <v>0</v>
      </c>
      <c r="AZ142" s="269"/>
      <c r="BA142" s="269"/>
      <c r="BB142" s="269"/>
      <c r="BC142" s="269"/>
      <c r="BD142" s="269"/>
      <c r="BE142" s="269"/>
    </row>
    <row r="143" spans="1:83" ht="14.4" x14ac:dyDescent="0.3">
      <c r="A143">
        <v>516883</v>
      </c>
      <c r="B143" t="s">
        <v>540</v>
      </c>
      <c r="C143" t="s">
        <v>1067</v>
      </c>
      <c r="D143" t="s">
        <v>1067</v>
      </c>
      <c r="E143" t="s">
        <v>1067</v>
      </c>
      <c r="F143" t="s">
        <v>1067</v>
      </c>
      <c r="G143" t="s">
        <v>1067</v>
      </c>
      <c r="H143" t="s">
        <v>1067</v>
      </c>
      <c r="I143" t="s">
        <v>1067</v>
      </c>
      <c r="J143" t="s">
        <v>1067</v>
      </c>
      <c r="K143" t="s">
        <v>1067</v>
      </c>
      <c r="L143" t="s">
        <v>1067</v>
      </c>
      <c r="M143" t="s">
        <v>1067</v>
      </c>
      <c r="N143" t="s">
        <v>1067</v>
      </c>
      <c r="O143" t="s">
        <v>1067</v>
      </c>
      <c r="P143" t="s">
        <v>1067</v>
      </c>
      <c r="Q143" t="s">
        <v>1067</v>
      </c>
      <c r="R143" t="s">
        <v>1067</v>
      </c>
      <c r="S143" t="s">
        <v>1067</v>
      </c>
      <c r="T143" t="s">
        <v>1067</v>
      </c>
      <c r="U143" t="s">
        <v>1067</v>
      </c>
      <c r="V143" t="s">
        <v>1067</v>
      </c>
      <c r="W143" t="s">
        <v>1067</v>
      </c>
      <c r="X143" t="s">
        <v>1067</v>
      </c>
      <c r="Y143" t="s">
        <v>1067</v>
      </c>
      <c r="Z143" t="s">
        <v>1067</v>
      </c>
      <c r="AA143" t="s">
        <v>1067</v>
      </c>
      <c r="AB143" t="s">
        <v>1067</v>
      </c>
      <c r="AC143" t="s">
        <v>1067</v>
      </c>
      <c r="AD143" t="s">
        <v>1067</v>
      </c>
      <c r="AE143" t="s">
        <v>1067</v>
      </c>
      <c r="AF143" t="s">
        <v>1067</v>
      </c>
      <c r="AG143" t="s">
        <v>1067</v>
      </c>
      <c r="AH143" t="s">
        <v>1067</v>
      </c>
      <c r="AI143" t="s">
        <v>1067</v>
      </c>
      <c r="AJ143" t="s">
        <v>1067</v>
      </c>
      <c r="AK143" t="s">
        <v>1067</v>
      </c>
      <c r="AL143" t="s">
        <v>1067</v>
      </c>
      <c r="AM143" t="s">
        <v>1067</v>
      </c>
      <c r="AN143" t="s">
        <v>1067</v>
      </c>
      <c r="AO143" t="s">
        <v>1067</v>
      </c>
      <c r="AP143" t="s">
        <v>1067</v>
      </c>
      <c r="AQ143" t="s">
        <v>1067</v>
      </c>
      <c r="AR143" t="s">
        <v>1067</v>
      </c>
      <c r="AS143" t="s">
        <v>1067</v>
      </c>
      <c r="AT143" t="s">
        <v>1067</v>
      </c>
      <c r="AU143" t="s">
        <v>1067</v>
      </c>
      <c r="AV143" t="s">
        <v>1067</v>
      </c>
      <c r="AW143" t="s">
        <v>1067</v>
      </c>
      <c r="AX143" t="s">
        <v>5742</v>
      </c>
      <c r="AY143" t="s">
        <v>5742</v>
      </c>
      <c r="AZ143" s="269"/>
      <c r="BA143" s="269"/>
      <c r="BB143" s="269"/>
      <c r="BC143" s="269"/>
      <c r="BD143" s="269"/>
      <c r="BE143" s="26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8"/>
      <c r="BW143" s="249"/>
      <c r="BX143" s="249"/>
      <c r="BY143" s="249"/>
      <c r="BZ143" s="249"/>
      <c r="CA143" s="242"/>
      <c r="CB143" s="242"/>
      <c r="CC143" s="242"/>
      <c r="CD143" s="242"/>
      <c r="CE143" s="249"/>
    </row>
    <row r="144" spans="1:83" ht="14.4" x14ac:dyDescent="0.3">
      <c r="A144">
        <v>516903</v>
      </c>
      <c r="B144" t="s">
        <v>540</v>
      </c>
      <c r="C144" t="s">
        <v>1066</v>
      </c>
      <c r="D144" t="s">
        <v>1066</v>
      </c>
      <c r="E144" t="s">
        <v>1066</v>
      </c>
      <c r="F144" t="s">
        <v>1066</v>
      </c>
      <c r="G144" t="s">
        <v>1066</v>
      </c>
      <c r="H144" t="s">
        <v>1066</v>
      </c>
      <c r="I144" t="s">
        <v>1066</v>
      </c>
      <c r="J144" t="s">
        <v>1066</v>
      </c>
      <c r="K144" t="s">
        <v>1066</v>
      </c>
      <c r="L144" t="s">
        <v>1066</v>
      </c>
      <c r="M144" t="s">
        <v>1066</v>
      </c>
      <c r="N144" t="s">
        <v>1066</v>
      </c>
      <c r="O144" t="s">
        <v>1066</v>
      </c>
      <c r="P144" t="s">
        <v>1066</v>
      </c>
      <c r="Q144" t="s">
        <v>1066</v>
      </c>
      <c r="R144" t="s">
        <v>1066</v>
      </c>
      <c r="S144" t="s">
        <v>1066</v>
      </c>
      <c r="T144" t="s">
        <v>1066</v>
      </c>
      <c r="U144" t="s">
        <v>1066</v>
      </c>
      <c r="V144" t="s">
        <v>1066</v>
      </c>
      <c r="W144" t="s">
        <v>1066</v>
      </c>
      <c r="X144" t="s">
        <v>1066</v>
      </c>
      <c r="Y144" t="s">
        <v>1066</v>
      </c>
      <c r="Z144" t="s">
        <v>1066</v>
      </c>
      <c r="AA144" t="s">
        <v>1066</v>
      </c>
      <c r="AB144" t="s">
        <v>1066</v>
      </c>
      <c r="AC144" t="s">
        <v>1066</v>
      </c>
      <c r="AD144" t="s">
        <v>1066</v>
      </c>
      <c r="AE144" t="s">
        <v>1066</v>
      </c>
      <c r="AF144" t="s">
        <v>1066</v>
      </c>
      <c r="AG144" t="s">
        <v>1066</v>
      </c>
      <c r="AH144" t="s">
        <v>1066</v>
      </c>
      <c r="AI144" t="s">
        <v>1066</v>
      </c>
      <c r="AJ144" t="s">
        <v>1066</v>
      </c>
      <c r="AK144" t="s">
        <v>1066</v>
      </c>
      <c r="AL144" t="s">
        <v>1066</v>
      </c>
      <c r="AM144" t="s">
        <v>1066</v>
      </c>
      <c r="AN144" t="s">
        <v>1066</v>
      </c>
      <c r="AO144" t="s">
        <v>1066</v>
      </c>
      <c r="AP144" t="s">
        <v>1066</v>
      </c>
      <c r="AQ144" t="s">
        <v>1066</v>
      </c>
      <c r="AR144" t="s">
        <v>1066</v>
      </c>
      <c r="AS144" t="s">
        <v>1066</v>
      </c>
      <c r="AT144" t="s">
        <v>1066</v>
      </c>
      <c r="AU144" t="s">
        <v>1066</v>
      </c>
      <c r="AV144" t="s">
        <v>1066</v>
      </c>
      <c r="AW144" t="s">
        <v>1066</v>
      </c>
      <c r="AY144">
        <v>0</v>
      </c>
      <c r="AZ144" s="269"/>
      <c r="BA144" s="269"/>
      <c r="BB144" s="269"/>
      <c r="BC144" s="269"/>
      <c r="BD144" s="269"/>
      <c r="BE144" s="26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8"/>
      <c r="BW144" s="249"/>
      <c r="BX144" s="249"/>
      <c r="BY144" s="249"/>
      <c r="BZ144" s="249"/>
      <c r="CA144" s="242"/>
      <c r="CB144" s="242"/>
      <c r="CC144" s="242"/>
      <c r="CD144" s="242"/>
      <c r="CE144" s="249"/>
    </row>
    <row r="145" spans="1:83" ht="14.4" x14ac:dyDescent="0.3">
      <c r="A145">
        <v>516913</v>
      </c>
      <c r="B145" t="s">
        <v>540</v>
      </c>
      <c r="C145" t="s">
        <v>1066</v>
      </c>
      <c r="D145" t="s">
        <v>1066</v>
      </c>
      <c r="E145" t="s">
        <v>1066</v>
      </c>
      <c r="F145" t="s">
        <v>1066</v>
      </c>
      <c r="G145" t="s">
        <v>1066</v>
      </c>
      <c r="H145" t="s">
        <v>1066</v>
      </c>
      <c r="I145" t="s">
        <v>1066</v>
      </c>
      <c r="J145" t="s">
        <v>1066</v>
      </c>
      <c r="K145" t="s">
        <v>1066</v>
      </c>
      <c r="L145" t="s">
        <v>1066</v>
      </c>
      <c r="M145" t="s">
        <v>1066</v>
      </c>
      <c r="N145" t="s">
        <v>1066</v>
      </c>
      <c r="O145" t="s">
        <v>1066</v>
      </c>
      <c r="P145" t="s">
        <v>1066</v>
      </c>
      <c r="Q145" t="s">
        <v>1066</v>
      </c>
      <c r="R145" t="s">
        <v>1066</v>
      </c>
      <c r="S145" t="s">
        <v>1066</v>
      </c>
      <c r="T145" t="s">
        <v>1066</v>
      </c>
      <c r="U145" t="s">
        <v>1066</v>
      </c>
      <c r="V145" t="s">
        <v>1066</v>
      </c>
      <c r="W145" t="s">
        <v>1066</v>
      </c>
      <c r="X145" t="s">
        <v>1066</v>
      </c>
      <c r="Y145" t="s">
        <v>1066</v>
      </c>
      <c r="Z145" t="s">
        <v>1066</v>
      </c>
      <c r="AA145" t="s">
        <v>1066</v>
      </c>
      <c r="AB145" t="s">
        <v>1066</v>
      </c>
      <c r="AC145" t="s">
        <v>1066</v>
      </c>
      <c r="AD145" t="s">
        <v>1066</v>
      </c>
      <c r="AE145" t="s">
        <v>1066</v>
      </c>
      <c r="AF145" t="s">
        <v>1066</v>
      </c>
      <c r="AG145" t="s">
        <v>1066</v>
      </c>
      <c r="AH145" t="s">
        <v>1066</v>
      </c>
      <c r="AI145" t="s">
        <v>1066</v>
      </c>
      <c r="AJ145" t="s">
        <v>1066</v>
      </c>
      <c r="AK145" t="s">
        <v>1066</v>
      </c>
      <c r="AL145" t="s">
        <v>1066</v>
      </c>
      <c r="AM145" t="s">
        <v>1066</v>
      </c>
      <c r="AN145" t="s">
        <v>1066</v>
      </c>
      <c r="AO145" t="s">
        <v>1066</v>
      </c>
      <c r="AP145" t="s">
        <v>1066</v>
      </c>
      <c r="AQ145" t="s">
        <v>1066</v>
      </c>
      <c r="AR145" t="s">
        <v>1066</v>
      </c>
      <c r="AS145" t="s">
        <v>1066</v>
      </c>
      <c r="AT145" t="s">
        <v>1066</v>
      </c>
      <c r="AU145" t="s">
        <v>1066</v>
      </c>
      <c r="AV145" t="s">
        <v>1066</v>
      </c>
      <c r="AW145" t="s">
        <v>1066</v>
      </c>
      <c r="AY145">
        <v>0</v>
      </c>
      <c r="AZ145" s="269"/>
      <c r="BA145" s="269"/>
      <c r="BB145" s="269"/>
      <c r="BC145" s="269"/>
      <c r="BD145" s="269"/>
      <c r="BE145" s="269"/>
    </row>
    <row r="146" spans="1:83" ht="14.4" x14ac:dyDescent="0.3">
      <c r="A146">
        <v>516970</v>
      </c>
      <c r="B146" t="s">
        <v>540</v>
      </c>
      <c r="C146" t="s">
        <v>1067</v>
      </c>
      <c r="D146" t="s">
        <v>1067</v>
      </c>
      <c r="E146" t="s">
        <v>1067</v>
      </c>
      <c r="F146" t="s">
        <v>1067</v>
      </c>
      <c r="G146" t="s">
        <v>1067</v>
      </c>
      <c r="H146" t="s">
        <v>1067</v>
      </c>
      <c r="I146" t="s">
        <v>1067</v>
      </c>
      <c r="J146" t="s">
        <v>1067</v>
      </c>
      <c r="K146" t="s">
        <v>1067</v>
      </c>
      <c r="L146" t="s">
        <v>1067</v>
      </c>
      <c r="M146" t="s">
        <v>1067</v>
      </c>
      <c r="N146" t="s">
        <v>1067</v>
      </c>
      <c r="O146" t="s">
        <v>1067</v>
      </c>
      <c r="P146" t="s">
        <v>1067</v>
      </c>
      <c r="Q146" t="s">
        <v>1067</v>
      </c>
      <c r="R146" t="s">
        <v>1067</v>
      </c>
      <c r="S146" t="s">
        <v>1067</v>
      </c>
      <c r="T146" t="s">
        <v>1067</v>
      </c>
      <c r="U146" t="s">
        <v>1067</v>
      </c>
      <c r="V146" t="s">
        <v>1067</v>
      </c>
      <c r="W146" t="s">
        <v>1067</v>
      </c>
      <c r="X146" t="s">
        <v>1067</v>
      </c>
      <c r="Y146" t="s">
        <v>1067</v>
      </c>
      <c r="Z146" t="s">
        <v>1067</v>
      </c>
      <c r="AA146" t="s">
        <v>1067</v>
      </c>
      <c r="AB146" t="s">
        <v>1067</v>
      </c>
      <c r="AC146" t="s">
        <v>1067</v>
      </c>
      <c r="AD146" t="s">
        <v>1067</v>
      </c>
      <c r="AE146" t="s">
        <v>1067</v>
      </c>
      <c r="AF146" t="s">
        <v>1067</v>
      </c>
      <c r="AG146" t="s">
        <v>1067</v>
      </c>
      <c r="AH146" t="s">
        <v>1067</v>
      </c>
      <c r="AI146" t="s">
        <v>1067</v>
      </c>
      <c r="AJ146" t="s">
        <v>1067</v>
      </c>
      <c r="AK146" t="s">
        <v>1067</v>
      </c>
      <c r="AL146" t="s">
        <v>1067</v>
      </c>
      <c r="AM146" t="s">
        <v>1067</v>
      </c>
      <c r="AN146" t="s">
        <v>1067</v>
      </c>
      <c r="AO146" t="s">
        <v>1067</v>
      </c>
      <c r="AP146" t="s">
        <v>1067</v>
      </c>
      <c r="AQ146" t="s">
        <v>1067</v>
      </c>
      <c r="AR146" t="s">
        <v>1067</v>
      </c>
      <c r="AS146" t="s">
        <v>1067</v>
      </c>
      <c r="AT146" t="s">
        <v>1067</v>
      </c>
      <c r="AU146" t="s">
        <v>1067</v>
      </c>
      <c r="AV146" t="s">
        <v>1067</v>
      </c>
      <c r="AW146" t="s">
        <v>1067</v>
      </c>
      <c r="AX146" t="s">
        <v>5742</v>
      </c>
      <c r="AY146" t="s">
        <v>5742</v>
      </c>
      <c r="AZ146" s="269"/>
      <c r="BA146" s="269"/>
      <c r="BB146" s="269"/>
      <c r="BC146" s="269"/>
      <c r="BD146" s="269"/>
      <c r="BE146" s="26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8"/>
      <c r="BW146" s="249"/>
      <c r="BX146" s="249"/>
      <c r="BY146" s="249"/>
      <c r="BZ146" s="249"/>
      <c r="CA146" s="242"/>
      <c r="CB146" s="242"/>
      <c r="CC146" s="242"/>
      <c r="CD146" s="242"/>
      <c r="CE146" s="249"/>
    </row>
    <row r="147" spans="1:83" ht="14.4" x14ac:dyDescent="0.3">
      <c r="A147">
        <v>516977</v>
      </c>
      <c r="B147" t="s">
        <v>540</v>
      </c>
      <c r="C147" t="s">
        <v>1066</v>
      </c>
      <c r="D147" t="s">
        <v>1066</v>
      </c>
      <c r="E147" t="s">
        <v>1066</v>
      </c>
      <c r="F147" t="s">
        <v>1066</v>
      </c>
      <c r="G147" t="s">
        <v>1066</v>
      </c>
      <c r="H147" t="s">
        <v>1066</v>
      </c>
      <c r="I147" t="s">
        <v>1066</v>
      </c>
      <c r="J147" t="s">
        <v>1066</v>
      </c>
      <c r="K147" t="s">
        <v>1066</v>
      </c>
      <c r="L147" t="s">
        <v>1066</v>
      </c>
      <c r="M147" t="s">
        <v>1066</v>
      </c>
      <c r="N147" t="s">
        <v>1066</v>
      </c>
      <c r="O147" t="s">
        <v>1066</v>
      </c>
      <c r="P147" t="s">
        <v>1066</v>
      </c>
      <c r="Q147" t="s">
        <v>1066</v>
      </c>
      <c r="R147" t="s">
        <v>1066</v>
      </c>
      <c r="S147" t="s">
        <v>1066</v>
      </c>
      <c r="T147" t="s">
        <v>1066</v>
      </c>
      <c r="U147" t="s">
        <v>1066</v>
      </c>
      <c r="V147" t="s">
        <v>1066</v>
      </c>
      <c r="W147" t="s">
        <v>1066</v>
      </c>
      <c r="X147" t="s">
        <v>1066</v>
      </c>
      <c r="Y147" t="s">
        <v>1066</v>
      </c>
      <c r="Z147" t="s">
        <v>1066</v>
      </c>
      <c r="AA147" t="s">
        <v>1066</v>
      </c>
      <c r="AB147" t="s">
        <v>1066</v>
      </c>
      <c r="AC147" t="s">
        <v>1066</v>
      </c>
      <c r="AD147" t="s">
        <v>1066</v>
      </c>
      <c r="AE147" t="s">
        <v>1066</v>
      </c>
      <c r="AF147" t="s">
        <v>1066</v>
      </c>
      <c r="AG147" t="s">
        <v>1066</v>
      </c>
      <c r="AH147" t="s">
        <v>1066</v>
      </c>
      <c r="AI147" t="s">
        <v>1066</v>
      </c>
      <c r="AJ147" t="s">
        <v>1066</v>
      </c>
      <c r="AK147" t="s">
        <v>1066</v>
      </c>
      <c r="AL147" t="s">
        <v>1066</v>
      </c>
      <c r="AM147" t="s">
        <v>1066</v>
      </c>
      <c r="AN147" t="s">
        <v>1066</v>
      </c>
      <c r="AO147" t="s">
        <v>1066</v>
      </c>
      <c r="AP147" t="s">
        <v>1066</v>
      </c>
      <c r="AQ147" t="s">
        <v>1066</v>
      </c>
      <c r="AR147" t="s">
        <v>1066</v>
      </c>
      <c r="AS147" t="s">
        <v>1066</v>
      </c>
      <c r="AT147" t="s">
        <v>1066</v>
      </c>
      <c r="AU147" t="s">
        <v>1066</v>
      </c>
      <c r="AV147" t="s">
        <v>1066</v>
      </c>
      <c r="AW147" t="s">
        <v>1066</v>
      </c>
      <c r="AY147">
        <v>0</v>
      </c>
      <c r="AZ147" s="269"/>
      <c r="BA147" s="269"/>
      <c r="BB147" s="269"/>
      <c r="BC147" s="269"/>
      <c r="BD147" s="269"/>
      <c r="BE147" s="269"/>
    </row>
    <row r="148" spans="1:83" ht="14.4" x14ac:dyDescent="0.3">
      <c r="A148">
        <v>517006</v>
      </c>
      <c r="B148" t="s">
        <v>540</v>
      </c>
      <c r="C148" t="s">
        <v>1067</v>
      </c>
      <c r="D148" t="s">
        <v>1067</v>
      </c>
      <c r="E148" t="s">
        <v>1067</v>
      </c>
      <c r="F148" t="s">
        <v>1067</v>
      </c>
      <c r="G148" t="s">
        <v>1067</v>
      </c>
      <c r="H148" t="s">
        <v>1067</v>
      </c>
      <c r="I148" t="s">
        <v>1067</v>
      </c>
      <c r="J148" t="s">
        <v>1067</v>
      </c>
      <c r="K148" t="s">
        <v>1067</v>
      </c>
      <c r="L148" t="s">
        <v>1067</v>
      </c>
      <c r="M148" t="s">
        <v>1067</v>
      </c>
      <c r="N148" t="s">
        <v>1067</v>
      </c>
      <c r="O148" t="s">
        <v>1067</v>
      </c>
      <c r="P148" t="s">
        <v>1067</v>
      </c>
      <c r="Q148" t="s">
        <v>1067</v>
      </c>
      <c r="R148" t="s">
        <v>1067</v>
      </c>
      <c r="S148" t="s">
        <v>1067</v>
      </c>
      <c r="T148" t="s">
        <v>1067</v>
      </c>
      <c r="U148" t="s">
        <v>1067</v>
      </c>
      <c r="V148" t="s">
        <v>1067</v>
      </c>
      <c r="W148" t="s">
        <v>1067</v>
      </c>
      <c r="X148" t="s">
        <v>1067</v>
      </c>
      <c r="Y148" t="s">
        <v>1067</v>
      </c>
      <c r="Z148" t="s">
        <v>1067</v>
      </c>
      <c r="AA148" t="s">
        <v>1067</v>
      </c>
      <c r="AB148" t="s">
        <v>1067</v>
      </c>
      <c r="AC148" t="s">
        <v>1067</v>
      </c>
      <c r="AD148" t="s">
        <v>1067</v>
      </c>
      <c r="AE148" t="s">
        <v>1067</v>
      </c>
      <c r="AF148" t="s">
        <v>1067</v>
      </c>
      <c r="AG148" t="s">
        <v>1067</v>
      </c>
      <c r="AH148" t="s">
        <v>1067</v>
      </c>
      <c r="AI148" t="s">
        <v>1067</v>
      </c>
      <c r="AJ148" t="s">
        <v>1067</v>
      </c>
      <c r="AK148" t="s">
        <v>1067</v>
      </c>
      <c r="AL148" t="s">
        <v>1067</v>
      </c>
      <c r="AM148" t="s">
        <v>1067</v>
      </c>
      <c r="AN148" t="s">
        <v>1067</v>
      </c>
      <c r="AO148" t="s">
        <v>1067</v>
      </c>
      <c r="AP148" t="s">
        <v>1067</v>
      </c>
      <c r="AQ148" t="s">
        <v>1067</v>
      </c>
      <c r="AR148" t="s">
        <v>1067</v>
      </c>
      <c r="AS148" t="s">
        <v>1067</v>
      </c>
      <c r="AT148" t="s">
        <v>1067</v>
      </c>
      <c r="AU148" t="s">
        <v>1067</v>
      </c>
      <c r="AV148" t="s">
        <v>1067</v>
      </c>
      <c r="AW148" t="s">
        <v>1067</v>
      </c>
      <c r="AX148" t="s">
        <v>5718</v>
      </c>
      <c r="AY148" t="s">
        <v>5718</v>
      </c>
      <c r="AZ148" s="269"/>
      <c r="BA148" s="269"/>
      <c r="BB148" s="269"/>
      <c r="BC148" s="269"/>
      <c r="BD148" s="269"/>
      <c r="BE148" s="269"/>
    </row>
    <row r="149" spans="1:83" ht="14.4" x14ac:dyDescent="0.3">
      <c r="A149">
        <v>517010</v>
      </c>
      <c r="B149" t="s">
        <v>540</v>
      </c>
      <c r="C149" t="s">
        <v>1066</v>
      </c>
      <c r="D149" t="s">
        <v>1066</v>
      </c>
      <c r="E149" t="s">
        <v>1066</v>
      </c>
      <c r="F149" t="s">
        <v>1066</v>
      </c>
      <c r="G149" t="s">
        <v>1066</v>
      </c>
      <c r="H149" t="s">
        <v>1066</v>
      </c>
      <c r="I149" t="s">
        <v>1066</v>
      </c>
      <c r="J149" t="s">
        <v>1066</v>
      </c>
      <c r="K149" t="s">
        <v>1066</v>
      </c>
      <c r="L149" t="s">
        <v>1066</v>
      </c>
      <c r="M149" t="s">
        <v>1066</v>
      </c>
      <c r="N149" t="s">
        <v>1066</v>
      </c>
      <c r="O149" t="s">
        <v>1066</v>
      </c>
      <c r="P149" t="s">
        <v>1066</v>
      </c>
      <c r="Q149" t="s">
        <v>1066</v>
      </c>
      <c r="R149" t="s">
        <v>1066</v>
      </c>
      <c r="S149" t="s">
        <v>1066</v>
      </c>
      <c r="T149" t="s">
        <v>1066</v>
      </c>
      <c r="U149" t="s">
        <v>1066</v>
      </c>
      <c r="V149" t="s">
        <v>1066</v>
      </c>
      <c r="W149" t="s">
        <v>1066</v>
      </c>
      <c r="X149" t="s">
        <v>1066</v>
      </c>
      <c r="Y149" t="s">
        <v>1066</v>
      </c>
      <c r="Z149" t="s">
        <v>1066</v>
      </c>
      <c r="AA149" t="s">
        <v>1066</v>
      </c>
      <c r="AB149" t="s">
        <v>1066</v>
      </c>
      <c r="AC149" t="s">
        <v>1066</v>
      </c>
      <c r="AD149" t="s">
        <v>1066</v>
      </c>
      <c r="AE149" t="s">
        <v>1066</v>
      </c>
      <c r="AF149" t="s">
        <v>1066</v>
      </c>
      <c r="AG149" t="s">
        <v>1066</v>
      </c>
      <c r="AH149" t="s">
        <v>1066</v>
      </c>
      <c r="AI149" t="s">
        <v>1066</v>
      </c>
      <c r="AJ149" t="s">
        <v>1066</v>
      </c>
      <c r="AK149" t="s">
        <v>1066</v>
      </c>
      <c r="AL149" t="s">
        <v>1066</v>
      </c>
      <c r="AM149" t="s">
        <v>1066</v>
      </c>
      <c r="AN149" t="s">
        <v>1066</v>
      </c>
      <c r="AO149" t="s">
        <v>1066</v>
      </c>
      <c r="AP149" t="s">
        <v>1066</v>
      </c>
      <c r="AQ149" t="s">
        <v>1066</v>
      </c>
      <c r="AR149" t="s">
        <v>1066</v>
      </c>
      <c r="AS149" t="s">
        <v>1066</v>
      </c>
      <c r="AT149" t="s">
        <v>1066</v>
      </c>
      <c r="AU149" t="s">
        <v>1066</v>
      </c>
      <c r="AV149" t="s">
        <v>1066</v>
      </c>
      <c r="AW149" t="s">
        <v>1066</v>
      </c>
      <c r="AY149">
        <v>0</v>
      </c>
      <c r="AZ149" s="269"/>
      <c r="BA149" s="269"/>
      <c r="BB149" s="269"/>
      <c r="BC149" s="269"/>
      <c r="BD149" s="269"/>
      <c r="BE149" s="26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8"/>
      <c r="BW149" s="249"/>
      <c r="BX149" s="249"/>
      <c r="BY149" s="249"/>
      <c r="BZ149" s="249"/>
      <c r="CA149" s="242"/>
      <c r="CB149" s="242"/>
      <c r="CC149" s="242"/>
      <c r="CD149" s="242"/>
      <c r="CE149" s="249"/>
    </row>
    <row r="150" spans="1:83" ht="14.4" x14ac:dyDescent="0.3">
      <c r="A150">
        <v>517014</v>
      </c>
      <c r="B150" t="s">
        <v>540</v>
      </c>
      <c r="C150" t="s">
        <v>1066</v>
      </c>
      <c r="D150" t="s">
        <v>1066</v>
      </c>
      <c r="E150" t="s">
        <v>1066</v>
      </c>
      <c r="F150" t="s">
        <v>1066</v>
      </c>
      <c r="G150" t="s">
        <v>1066</v>
      </c>
      <c r="H150" t="s">
        <v>1066</v>
      </c>
      <c r="I150" t="s">
        <v>1066</v>
      </c>
      <c r="J150" t="s">
        <v>1066</v>
      </c>
      <c r="K150" t="s">
        <v>1066</v>
      </c>
      <c r="L150" t="s">
        <v>1066</v>
      </c>
      <c r="M150" t="s">
        <v>1066</v>
      </c>
      <c r="N150" t="s">
        <v>1066</v>
      </c>
      <c r="O150" t="s">
        <v>1066</v>
      </c>
      <c r="P150" t="s">
        <v>1066</v>
      </c>
      <c r="Q150" t="s">
        <v>1066</v>
      </c>
      <c r="R150" t="s">
        <v>1066</v>
      </c>
      <c r="S150" t="s">
        <v>1066</v>
      </c>
      <c r="T150" t="s">
        <v>1066</v>
      </c>
      <c r="U150" t="s">
        <v>1066</v>
      </c>
      <c r="V150" t="s">
        <v>1066</v>
      </c>
      <c r="W150" t="s">
        <v>1066</v>
      </c>
      <c r="X150" t="s">
        <v>1066</v>
      </c>
      <c r="Y150" t="s">
        <v>1066</v>
      </c>
      <c r="Z150" t="s">
        <v>1066</v>
      </c>
      <c r="AA150" t="s">
        <v>1066</v>
      </c>
      <c r="AB150" t="s">
        <v>1066</v>
      </c>
      <c r="AC150" t="s">
        <v>1066</v>
      </c>
      <c r="AD150" t="s">
        <v>1066</v>
      </c>
      <c r="AE150" t="s">
        <v>1066</v>
      </c>
      <c r="AF150" t="s">
        <v>1066</v>
      </c>
      <c r="AG150" t="s">
        <v>1066</v>
      </c>
      <c r="AH150" t="s">
        <v>1066</v>
      </c>
      <c r="AI150" t="s">
        <v>1066</v>
      </c>
      <c r="AJ150" t="s">
        <v>1066</v>
      </c>
      <c r="AK150" t="s">
        <v>1066</v>
      </c>
      <c r="AL150" t="s">
        <v>1066</v>
      </c>
      <c r="AM150" t="s">
        <v>1066</v>
      </c>
      <c r="AN150" t="s">
        <v>1066</v>
      </c>
      <c r="AO150" t="s">
        <v>1066</v>
      </c>
      <c r="AP150" t="s">
        <v>1066</v>
      </c>
      <c r="AQ150" t="s">
        <v>1066</v>
      </c>
      <c r="AR150" t="s">
        <v>1066</v>
      </c>
      <c r="AS150" t="s">
        <v>1066</v>
      </c>
      <c r="AT150" t="s">
        <v>1066</v>
      </c>
      <c r="AU150" t="s">
        <v>1066</v>
      </c>
      <c r="AV150" t="s">
        <v>1066</v>
      </c>
      <c r="AW150" t="s">
        <v>1066</v>
      </c>
      <c r="AY150">
        <v>0</v>
      </c>
      <c r="AZ150" s="269"/>
      <c r="BA150" s="269"/>
      <c r="BB150" s="269"/>
      <c r="BC150" s="269"/>
      <c r="BD150" s="269"/>
      <c r="BE150" s="269"/>
    </row>
    <row r="151" spans="1:83" ht="14.4" x14ac:dyDescent="0.3">
      <c r="A151">
        <v>517017</v>
      </c>
      <c r="B151" t="s">
        <v>540</v>
      </c>
      <c r="C151" t="s">
        <v>1066</v>
      </c>
      <c r="D151" t="s">
        <v>1066</v>
      </c>
      <c r="E151" t="s">
        <v>1066</v>
      </c>
      <c r="F151" t="s">
        <v>1066</v>
      </c>
      <c r="G151" t="s">
        <v>1066</v>
      </c>
      <c r="H151" t="s">
        <v>1066</v>
      </c>
      <c r="I151" t="s">
        <v>1066</v>
      </c>
      <c r="J151" t="s">
        <v>1066</v>
      </c>
      <c r="K151" t="s">
        <v>1066</v>
      </c>
      <c r="L151" t="s">
        <v>1066</v>
      </c>
      <c r="M151" t="s">
        <v>1066</v>
      </c>
      <c r="N151" t="s">
        <v>1066</v>
      </c>
      <c r="O151" t="s">
        <v>1066</v>
      </c>
      <c r="P151" t="s">
        <v>1066</v>
      </c>
      <c r="Q151" t="s">
        <v>1066</v>
      </c>
      <c r="R151" t="s">
        <v>1066</v>
      </c>
      <c r="S151" t="s">
        <v>1066</v>
      </c>
      <c r="T151" t="s">
        <v>1066</v>
      </c>
      <c r="U151" t="s">
        <v>1066</v>
      </c>
      <c r="V151" t="s">
        <v>1066</v>
      </c>
      <c r="W151" t="s">
        <v>1066</v>
      </c>
      <c r="X151" t="s">
        <v>1066</v>
      </c>
      <c r="Y151" t="s">
        <v>1066</v>
      </c>
      <c r="Z151" t="s">
        <v>1066</v>
      </c>
      <c r="AA151" t="s">
        <v>1066</v>
      </c>
      <c r="AB151" t="s">
        <v>1066</v>
      </c>
      <c r="AC151" t="s">
        <v>1066</v>
      </c>
      <c r="AD151" t="s">
        <v>1066</v>
      </c>
      <c r="AE151" t="s">
        <v>1066</v>
      </c>
      <c r="AF151" t="s">
        <v>1066</v>
      </c>
      <c r="AG151" t="s">
        <v>1066</v>
      </c>
      <c r="AH151" t="s">
        <v>1066</v>
      </c>
      <c r="AI151" t="s">
        <v>1066</v>
      </c>
      <c r="AJ151" t="s">
        <v>1066</v>
      </c>
      <c r="AK151" t="s">
        <v>1066</v>
      </c>
      <c r="AL151" t="s">
        <v>1066</v>
      </c>
      <c r="AM151" t="s">
        <v>1066</v>
      </c>
      <c r="AN151" t="s">
        <v>1066</v>
      </c>
      <c r="AO151" t="s">
        <v>1066</v>
      </c>
      <c r="AP151" t="s">
        <v>1066</v>
      </c>
      <c r="AQ151" t="s">
        <v>1066</v>
      </c>
      <c r="AR151" t="s">
        <v>1066</v>
      </c>
      <c r="AS151" t="s">
        <v>1066</v>
      </c>
      <c r="AT151" t="s">
        <v>1066</v>
      </c>
      <c r="AU151" t="s">
        <v>1066</v>
      </c>
      <c r="AV151" t="s">
        <v>1066</v>
      </c>
      <c r="AW151" t="s">
        <v>1066</v>
      </c>
      <c r="AY151">
        <v>0</v>
      </c>
      <c r="AZ151" s="269"/>
      <c r="BA151" s="269"/>
      <c r="BB151" s="269"/>
      <c r="BC151" s="269"/>
      <c r="BD151" s="269"/>
      <c r="BE151" s="269"/>
    </row>
    <row r="152" spans="1:83" ht="14.4" x14ac:dyDescent="0.3">
      <c r="A152">
        <v>517033</v>
      </c>
      <c r="B152" t="s">
        <v>540</v>
      </c>
      <c r="C152" t="s">
        <v>1066</v>
      </c>
      <c r="D152" t="s">
        <v>1066</v>
      </c>
      <c r="E152" t="s">
        <v>1066</v>
      </c>
      <c r="F152" t="s">
        <v>1066</v>
      </c>
      <c r="G152" t="s">
        <v>1066</v>
      </c>
      <c r="H152" t="s">
        <v>1066</v>
      </c>
      <c r="I152" t="s">
        <v>1066</v>
      </c>
      <c r="J152" t="s">
        <v>1066</v>
      </c>
      <c r="K152" t="s">
        <v>1066</v>
      </c>
      <c r="L152" t="s">
        <v>1066</v>
      </c>
      <c r="M152" t="s">
        <v>1066</v>
      </c>
      <c r="N152" t="s">
        <v>1066</v>
      </c>
      <c r="O152" t="s">
        <v>1066</v>
      </c>
      <c r="P152" t="s">
        <v>1066</v>
      </c>
      <c r="Q152" t="s">
        <v>1066</v>
      </c>
      <c r="R152" t="s">
        <v>1066</v>
      </c>
      <c r="S152" t="s">
        <v>1066</v>
      </c>
      <c r="T152" t="s">
        <v>1066</v>
      </c>
      <c r="U152" t="s">
        <v>1066</v>
      </c>
      <c r="V152" t="s">
        <v>1066</v>
      </c>
      <c r="W152" t="s">
        <v>1066</v>
      </c>
      <c r="X152" t="s">
        <v>1066</v>
      </c>
      <c r="Y152" t="s">
        <v>1066</v>
      </c>
      <c r="Z152" t="s">
        <v>1066</v>
      </c>
      <c r="AA152" t="s">
        <v>1066</v>
      </c>
      <c r="AB152" t="s">
        <v>1066</v>
      </c>
      <c r="AC152" t="s">
        <v>1066</v>
      </c>
      <c r="AD152" t="s">
        <v>1066</v>
      </c>
      <c r="AE152" t="s">
        <v>1066</v>
      </c>
      <c r="AF152" t="s">
        <v>1066</v>
      </c>
      <c r="AG152" t="s">
        <v>1066</v>
      </c>
      <c r="AH152" t="s">
        <v>1066</v>
      </c>
      <c r="AI152" t="s">
        <v>1066</v>
      </c>
      <c r="AJ152" t="s">
        <v>1066</v>
      </c>
      <c r="AK152" t="s">
        <v>1066</v>
      </c>
      <c r="AL152" t="s">
        <v>1066</v>
      </c>
      <c r="AM152" t="s">
        <v>1066</v>
      </c>
      <c r="AN152" t="s">
        <v>1066</v>
      </c>
      <c r="AO152" t="s">
        <v>1066</v>
      </c>
      <c r="AP152" t="s">
        <v>1066</v>
      </c>
      <c r="AQ152" t="s">
        <v>1066</v>
      </c>
      <c r="AR152" t="s">
        <v>1066</v>
      </c>
      <c r="AS152" t="s">
        <v>1066</v>
      </c>
      <c r="AT152" t="s">
        <v>1066</v>
      </c>
      <c r="AU152" t="s">
        <v>1066</v>
      </c>
      <c r="AV152" t="s">
        <v>1066</v>
      </c>
      <c r="AW152" t="s">
        <v>1066</v>
      </c>
      <c r="AY152">
        <v>0</v>
      </c>
      <c r="AZ152" s="269"/>
      <c r="BA152" s="269"/>
      <c r="BB152" s="269"/>
      <c r="BC152" s="269"/>
      <c r="BD152" s="269"/>
      <c r="BE152" s="26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8"/>
      <c r="BW152" s="249"/>
      <c r="BX152" s="249"/>
      <c r="BY152" s="249"/>
      <c r="BZ152" s="249"/>
      <c r="CA152" s="242"/>
      <c r="CB152" s="242"/>
      <c r="CC152" s="242"/>
      <c r="CD152" s="242"/>
      <c r="CE152" s="249"/>
    </row>
    <row r="153" spans="1:83" ht="14.4" x14ac:dyDescent="0.3">
      <c r="A153">
        <v>517057</v>
      </c>
      <c r="B153" t="s">
        <v>540</v>
      </c>
      <c r="C153" t="s">
        <v>1066</v>
      </c>
      <c r="D153" t="s">
        <v>1066</v>
      </c>
      <c r="E153" t="s">
        <v>1066</v>
      </c>
      <c r="F153" t="s">
        <v>1066</v>
      </c>
      <c r="G153" t="s">
        <v>1066</v>
      </c>
      <c r="H153" t="s">
        <v>1066</v>
      </c>
      <c r="I153" t="s">
        <v>1066</v>
      </c>
      <c r="J153" t="s">
        <v>1066</v>
      </c>
      <c r="K153" t="s">
        <v>1066</v>
      </c>
      <c r="L153" t="s">
        <v>1066</v>
      </c>
      <c r="M153" t="s">
        <v>1066</v>
      </c>
      <c r="N153" t="s">
        <v>1066</v>
      </c>
      <c r="O153" t="s">
        <v>1066</v>
      </c>
      <c r="P153" t="s">
        <v>1066</v>
      </c>
      <c r="Q153" t="s">
        <v>1066</v>
      </c>
      <c r="R153" t="s">
        <v>1066</v>
      </c>
      <c r="S153" t="s">
        <v>1066</v>
      </c>
      <c r="T153" t="s">
        <v>1066</v>
      </c>
      <c r="U153" t="s">
        <v>1066</v>
      </c>
      <c r="V153" t="s">
        <v>1066</v>
      </c>
      <c r="W153" t="s">
        <v>1066</v>
      </c>
      <c r="X153" t="s">
        <v>1066</v>
      </c>
      <c r="Y153" t="s">
        <v>1066</v>
      </c>
      <c r="Z153" t="s">
        <v>1066</v>
      </c>
      <c r="AA153" t="s">
        <v>1066</v>
      </c>
      <c r="AB153" t="s">
        <v>1066</v>
      </c>
      <c r="AC153" t="s">
        <v>1066</v>
      </c>
      <c r="AD153" t="s">
        <v>1066</v>
      </c>
      <c r="AE153" t="s">
        <v>1066</v>
      </c>
      <c r="AF153" t="s">
        <v>1066</v>
      </c>
      <c r="AG153" t="s">
        <v>1066</v>
      </c>
      <c r="AH153" t="s">
        <v>1066</v>
      </c>
      <c r="AI153" t="s">
        <v>1066</v>
      </c>
      <c r="AJ153" t="s">
        <v>1066</v>
      </c>
      <c r="AK153" t="s">
        <v>1066</v>
      </c>
      <c r="AL153" t="s">
        <v>1066</v>
      </c>
      <c r="AM153" t="s">
        <v>1066</v>
      </c>
      <c r="AN153" t="s">
        <v>1066</v>
      </c>
      <c r="AO153" t="s">
        <v>1066</v>
      </c>
      <c r="AP153" t="s">
        <v>1066</v>
      </c>
      <c r="AQ153" t="s">
        <v>1066</v>
      </c>
      <c r="AR153" t="s">
        <v>1066</v>
      </c>
      <c r="AS153" t="s">
        <v>1066</v>
      </c>
      <c r="AT153" t="s">
        <v>1066</v>
      </c>
      <c r="AU153" t="s">
        <v>1066</v>
      </c>
      <c r="AV153" t="s">
        <v>1066</v>
      </c>
      <c r="AW153" t="s">
        <v>1066</v>
      </c>
      <c r="AY153">
        <v>0</v>
      </c>
      <c r="AZ153" s="269"/>
      <c r="BA153" s="269"/>
      <c r="BB153" s="269"/>
      <c r="BC153" s="269"/>
      <c r="BD153" s="269"/>
      <c r="BE153" s="269"/>
    </row>
    <row r="154" spans="1:83" ht="14.4" x14ac:dyDescent="0.3">
      <c r="A154">
        <v>517062</v>
      </c>
      <c r="B154" t="s">
        <v>540</v>
      </c>
      <c r="C154" t="s">
        <v>1066</v>
      </c>
      <c r="D154" t="s">
        <v>1066</v>
      </c>
      <c r="E154" t="s">
        <v>1066</v>
      </c>
      <c r="F154" t="s">
        <v>1066</v>
      </c>
      <c r="G154" t="s">
        <v>1066</v>
      </c>
      <c r="H154" t="s">
        <v>1066</v>
      </c>
      <c r="I154" t="s">
        <v>1066</v>
      </c>
      <c r="J154" t="s">
        <v>1066</v>
      </c>
      <c r="K154" t="s">
        <v>1066</v>
      </c>
      <c r="L154" t="s">
        <v>1066</v>
      </c>
      <c r="M154" t="s">
        <v>1066</v>
      </c>
      <c r="N154" t="s">
        <v>1066</v>
      </c>
      <c r="O154" t="s">
        <v>1066</v>
      </c>
      <c r="P154" t="s">
        <v>1066</v>
      </c>
      <c r="Q154" t="s">
        <v>1066</v>
      </c>
      <c r="R154" t="s">
        <v>1066</v>
      </c>
      <c r="S154" t="s">
        <v>1066</v>
      </c>
      <c r="T154" t="s">
        <v>1066</v>
      </c>
      <c r="U154" t="s">
        <v>1066</v>
      </c>
      <c r="V154" t="s">
        <v>1066</v>
      </c>
      <c r="W154" t="s">
        <v>1066</v>
      </c>
      <c r="X154" t="s">
        <v>1066</v>
      </c>
      <c r="Y154" t="s">
        <v>1066</v>
      </c>
      <c r="Z154" t="s">
        <v>1066</v>
      </c>
      <c r="AA154" t="s">
        <v>1066</v>
      </c>
      <c r="AB154" t="s">
        <v>1066</v>
      </c>
      <c r="AC154" t="s">
        <v>1066</v>
      </c>
      <c r="AD154" t="s">
        <v>1066</v>
      </c>
      <c r="AE154" t="s">
        <v>1066</v>
      </c>
      <c r="AF154" t="s">
        <v>1066</v>
      </c>
      <c r="AG154" t="s">
        <v>1066</v>
      </c>
      <c r="AH154" t="s">
        <v>1066</v>
      </c>
      <c r="AI154" t="s">
        <v>1066</v>
      </c>
      <c r="AJ154" t="s">
        <v>1066</v>
      </c>
      <c r="AK154" t="s">
        <v>1066</v>
      </c>
      <c r="AL154" t="s">
        <v>1066</v>
      </c>
      <c r="AM154" t="s">
        <v>1066</v>
      </c>
      <c r="AN154" t="s">
        <v>1066</v>
      </c>
      <c r="AO154" t="s">
        <v>1066</v>
      </c>
      <c r="AP154" t="s">
        <v>1066</v>
      </c>
      <c r="AQ154" t="s">
        <v>1066</v>
      </c>
      <c r="AR154" t="s">
        <v>1066</v>
      </c>
      <c r="AS154" t="s">
        <v>1066</v>
      </c>
      <c r="AT154" t="s">
        <v>1066</v>
      </c>
      <c r="AU154" t="s">
        <v>1066</v>
      </c>
      <c r="AV154" t="s">
        <v>1066</v>
      </c>
      <c r="AW154" t="s">
        <v>1066</v>
      </c>
      <c r="AY154">
        <v>0</v>
      </c>
      <c r="AZ154" s="269"/>
      <c r="BA154" s="269"/>
      <c r="BB154" s="269"/>
      <c r="BC154" s="269"/>
      <c r="BD154" s="269"/>
      <c r="BE154" s="269"/>
    </row>
    <row r="155" spans="1:83" ht="14.4" x14ac:dyDescent="0.3">
      <c r="A155">
        <v>517076</v>
      </c>
      <c r="B155" t="s">
        <v>540</v>
      </c>
      <c r="C155" t="s">
        <v>1066</v>
      </c>
      <c r="D155" t="s">
        <v>1066</v>
      </c>
      <c r="E155" t="s">
        <v>1066</v>
      </c>
      <c r="F155" t="s">
        <v>1066</v>
      </c>
      <c r="G155" t="s">
        <v>1066</v>
      </c>
      <c r="H155" t="s">
        <v>1066</v>
      </c>
      <c r="I155" t="s">
        <v>1066</v>
      </c>
      <c r="J155" t="s">
        <v>1066</v>
      </c>
      <c r="K155" t="s">
        <v>1066</v>
      </c>
      <c r="L155" t="s">
        <v>1066</v>
      </c>
      <c r="M155" t="s">
        <v>1066</v>
      </c>
      <c r="N155" t="s">
        <v>1066</v>
      </c>
      <c r="O155" t="s">
        <v>1066</v>
      </c>
      <c r="P155" t="s">
        <v>1066</v>
      </c>
      <c r="Q155" t="s">
        <v>1066</v>
      </c>
      <c r="R155" t="s">
        <v>1066</v>
      </c>
      <c r="S155" t="s">
        <v>1066</v>
      </c>
      <c r="T155" t="s">
        <v>1066</v>
      </c>
      <c r="U155" t="s">
        <v>1066</v>
      </c>
      <c r="V155" t="s">
        <v>1066</v>
      </c>
      <c r="W155" t="s">
        <v>1066</v>
      </c>
      <c r="X155" t="s">
        <v>1066</v>
      </c>
      <c r="Y155" t="s">
        <v>1066</v>
      </c>
      <c r="Z155" t="s">
        <v>1066</v>
      </c>
      <c r="AA155" t="s">
        <v>1066</v>
      </c>
      <c r="AB155" t="s">
        <v>1066</v>
      </c>
      <c r="AC155" t="s">
        <v>1066</v>
      </c>
      <c r="AD155" t="s">
        <v>1066</v>
      </c>
      <c r="AE155" t="s">
        <v>1066</v>
      </c>
      <c r="AF155" t="s">
        <v>1066</v>
      </c>
      <c r="AG155" t="s">
        <v>1066</v>
      </c>
      <c r="AH155" t="s">
        <v>1066</v>
      </c>
      <c r="AI155" t="s">
        <v>1066</v>
      </c>
      <c r="AJ155" t="s">
        <v>1066</v>
      </c>
      <c r="AK155" t="s">
        <v>1066</v>
      </c>
      <c r="AL155" t="s">
        <v>1066</v>
      </c>
      <c r="AM155" t="s">
        <v>1066</v>
      </c>
      <c r="AN155" t="s">
        <v>1066</v>
      </c>
      <c r="AO155" t="s">
        <v>1066</v>
      </c>
      <c r="AP155" t="s">
        <v>1066</v>
      </c>
      <c r="AQ155" t="s">
        <v>1066</v>
      </c>
      <c r="AR155" t="s">
        <v>1066</v>
      </c>
      <c r="AS155" t="s">
        <v>1066</v>
      </c>
      <c r="AT155" t="s">
        <v>1066</v>
      </c>
      <c r="AU155" t="s">
        <v>1066</v>
      </c>
      <c r="AV155" t="s">
        <v>1066</v>
      </c>
      <c r="AW155" t="s">
        <v>1066</v>
      </c>
      <c r="AY155">
        <v>0</v>
      </c>
      <c r="AZ155" s="269"/>
      <c r="BA155" s="269"/>
      <c r="BB155" s="269"/>
      <c r="BC155" s="269"/>
      <c r="BD155" s="269"/>
      <c r="BE155" s="26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8"/>
      <c r="BW155" s="249"/>
      <c r="BX155" s="249"/>
      <c r="BY155" s="249"/>
      <c r="BZ155" s="249"/>
      <c r="CA155" s="242"/>
      <c r="CB155" s="242"/>
      <c r="CC155" s="242"/>
      <c r="CD155" s="242"/>
      <c r="CE155" s="249"/>
    </row>
    <row r="156" spans="1:83" ht="14.4" x14ac:dyDescent="0.3">
      <c r="A156">
        <v>517088</v>
      </c>
      <c r="B156" t="s">
        <v>540</v>
      </c>
      <c r="C156" t="s">
        <v>1066</v>
      </c>
      <c r="D156" t="s">
        <v>1066</v>
      </c>
      <c r="E156" t="s">
        <v>1066</v>
      </c>
      <c r="F156" t="s">
        <v>1066</v>
      </c>
      <c r="G156" t="s">
        <v>1066</v>
      </c>
      <c r="H156" t="s">
        <v>1066</v>
      </c>
      <c r="I156" t="s">
        <v>1066</v>
      </c>
      <c r="J156" t="s">
        <v>1066</v>
      </c>
      <c r="K156" t="s">
        <v>1066</v>
      </c>
      <c r="L156" t="s">
        <v>1066</v>
      </c>
      <c r="M156" t="s">
        <v>1066</v>
      </c>
      <c r="N156" t="s">
        <v>1066</v>
      </c>
      <c r="O156" t="s">
        <v>1066</v>
      </c>
      <c r="P156" t="s">
        <v>1066</v>
      </c>
      <c r="Q156" t="s">
        <v>1066</v>
      </c>
      <c r="R156" t="s">
        <v>1066</v>
      </c>
      <c r="S156" t="s">
        <v>1066</v>
      </c>
      <c r="T156" t="s">
        <v>1066</v>
      </c>
      <c r="U156" t="s">
        <v>1066</v>
      </c>
      <c r="V156" t="s">
        <v>1066</v>
      </c>
      <c r="W156" t="s">
        <v>1066</v>
      </c>
      <c r="X156" t="s">
        <v>1066</v>
      </c>
      <c r="Y156" t="s">
        <v>1066</v>
      </c>
      <c r="Z156" t="s">
        <v>1066</v>
      </c>
      <c r="AA156" t="s">
        <v>1066</v>
      </c>
      <c r="AB156" t="s">
        <v>1066</v>
      </c>
      <c r="AC156" t="s">
        <v>1066</v>
      </c>
      <c r="AD156" t="s">
        <v>1066</v>
      </c>
      <c r="AE156" t="s">
        <v>1066</v>
      </c>
      <c r="AF156" t="s">
        <v>1066</v>
      </c>
      <c r="AG156" t="s">
        <v>1066</v>
      </c>
      <c r="AH156" t="s">
        <v>1066</v>
      </c>
      <c r="AI156" t="s">
        <v>1066</v>
      </c>
      <c r="AJ156" t="s">
        <v>1066</v>
      </c>
      <c r="AK156" t="s">
        <v>1066</v>
      </c>
      <c r="AL156" t="s">
        <v>1066</v>
      </c>
      <c r="AM156" t="s">
        <v>1066</v>
      </c>
      <c r="AN156" t="s">
        <v>1066</v>
      </c>
      <c r="AO156" t="s">
        <v>1066</v>
      </c>
      <c r="AP156" t="s">
        <v>1066</v>
      </c>
      <c r="AQ156" t="s">
        <v>1066</v>
      </c>
      <c r="AR156" t="s">
        <v>1066</v>
      </c>
      <c r="AS156" t="s">
        <v>1066</v>
      </c>
      <c r="AT156" t="s">
        <v>1066</v>
      </c>
      <c r="AU156" t="s">
        <v>1066</v>
      </c>
      <c r="AV156" t="s">
        <v>1066</v>
      </c>
      <c r="AW156" t="s">
        <v>1066</v>
      </c>
      <c r="AY156">
        <v>0</v>
      </c>
      <c r="AZ156" s="269"/>
      <c r="BA156" s="269"/>
      <c r="BB156" s="269"/>
      <c r="BC156" s="269"/>
      <c r="BD156" s="269"/>
      <c r="BE156" s="269"/>
    </row>
    <row r="157" spans="1:83" ht="14.4" x14ac:dyDescent="0.3">
      <c r="A157">
        <v>517101</v>
      </c>
      <c r="B157" t="s">
        <v>540</v>
      </c>
      <c r="C157" t="s">
        <v>1067</v>
      </c>
      <c r="D157" t="s">
        <v>1067</v>
      </c>
      <c r="E157" t="s">
        <v>1067</v>
      </c>
      <c r="F157" t="s">
        <v>1067</v>
      </c>
      <c r="G157" t="s">
        <v>1067</v>
      </c>
      <c r="H157" t="s">
        <v>1067</v>
      </c>
      <c r="I157" t="s">
        <v>1067</v>
      </c>
      <c r="J157" t="s">
        <v>1067</v>
      </c>
      <c r="K157" t="s">
        <v>1067</v>
      </c>
      <c r="L157" t="s">
        <v>1067</v>
      </c>
      <c r="M157" t="s">
        <v>1067</v>
      </c>
      <c r="N157" t="s">
        <v>1067</v>
      </c>
      <c r="O157" t="s">
        <v>1067</v>
      </c>
      <c r="P157" t="s">
        <v>1067</v>
      </c>
      <c r="Q157" t="s">
        <v>1067</v>
      </c>
      <c r="R157" t="s">
        <v>1067</v>
      </c>
      <c r="S157" t="s">
        <v>1067</v>
      </c>
      <c r="T157" t="s">
        <v>1067</v>
      </c>
      <c r="U157" t="s">
        <v>1067</v>
      </c>
      <c r="V157" t="s">
        <v>1067</v>
      </c>
      <c r="W157" t="s">
        <v>1067</v>
      </c>
      <c r="X157" t="s">
        <v>1067</v>
      </c>
      <c r="Y157" t="s">
        <v>1067</v>
      </c>
      <c r="Z157" t="s">
        <v>1067</v>
      </c>
      <c r="AA157" t="s">
        <v>1067</v>
      </c>
      <c r="AB157" t="s">
        <v>1067</v>
      </c>
      <c r="AC157" t="s">
        <v>1067</v>
      </c>
      <c r="AD157" t="s">
        <v>1067</v>
      </c>
      <c r="AE157" t="s">
        <v>1067</v>
      </c>
      <c r="AF157" t="s">
        <v>1067</v>
      </c>
      <c r="AG157" t="s">
        <v>1067</v>
      </c>
      <c r="AH157" t="s">
        <v>1067</v>
      </c>
      <c r="AI157" t="s">
        <v>1067</v>
      </c>
      <c r="AJ157" t="s">
        <v>1067</v>
      </c>
      <c r="AK157" t="s">
        <v>1067</v>
      </c>
      <c r="AL157" t="s">
        <v>1067</v>
      </c>
      <c r="AM157" t="s">
        <v>1067</v>
      </c>
      <c r="AN157" t="s">
        <v>1067</v>
      </c>
      <c r="AO157" t="s">
        <v>1067</v>
      </c>
      <c r="AP157" t="s">
        <v>1067</v>
      </c>
      <c r="AQ157" t="s">
        <v>1067</v>
      </c>
      <c r="AR157" t="s">
        <v>1067</v>
      </c>
      <c r="AS157" t="s">
        <v>1067</v>
      </c>
      <c r="AT157" t="s">
        <v>1067</v>
      </c>
      <c r="AU157" t="s">
        <v>1067</v>
      </c>
      <c r="AV157" t="s">
        <v>1067</v>
      </c>
      <c r="AW157" t="s">
        <v>1067</v>
      </c>
      <c r="AX157" t="s">
        <v>5718</v>
      </c>
      <c r="AY157" t="s">
        <v>5718</v>
      </c>
      <c r="AZ157" s="269"/>
      <c r="BA157" s="269"/>
      <c r="BB157" s="269"/>
      <c r="BC157" s="269"/>
      <c r="BD157" s="269"/>
      <c r="BE157" s="269"/>
    </row>
    <row r="158" spans="1:83" ht="14.4" x14ac:dyDescent="0.3">
      <c r="A158">
        <v>517108</v>
      </c>
      <c r="B158" t="s">
        <v>540</v>
      </c>
      <c r="C158" t="s">
        <v>1066</v>
      </c>
      <c r="D158" t="s">
        <v>1066</v>
      </c>
      <c r="E158" t="s">
        <v>1066</v>
      </c>
      <c r="F158" t="s">
        <v>1066</v>
      </c>
      <c r="G158" t="s">
        <v>1066</v>
      </c>
      <c r="H158" t="s">
        <v>1066</v>
      </c>
      <c r="I158" t="s">
        <v>1066</v>
      </c>
      <c r="J158" t="s">
        <v>1066</v>
      </c>
      <c r="K158" t="s">
        <v>1066</v>
      </c>
      <c r="L158" t="s">
        <v>1066</v>
      </c>
      <c r="M158" t="s">
        <v>1066</v>
      </c>
      <c r="N158" t="s">
        <v>1066</v>
      </c>
      <c r="O158" t="s">
        <v>1066</v>
      </c>
      <c r="P158" t="s">
        <v>1066</v>
      </c>
      <c r="Q158" t="s">
        <v>1066</v>
      </c>
      <c r="R158" t="s">
        <v>1066</v>
      </c>
      <c r="S158" t="s">
        <v>1066</v>
      </c>
      <c r="T158" t="s">
        <v>1066</v>
      </c>
      <c r="U158" t="s">
        <v>1066</v>
      </c>
      <c r="V158" t="s">
        <v>1066</v>
      </c>
      <c r="W158" t="s">
        <v>1066</v>
      </c>
      <c r="X158" t="s">
        <v>1066</v>
      </c>
      <c r="Y158" t="s">
        <v>1066</v>
      </c>
      <c r="Z158" t="s">
        <v>1066</v>
      </c>
      <c r="AA158" t="s">
        <v>1066</v>
      </c>
      <c r="AB158" t="s">
        <v>1066</v>
      </c>
      <c r="AC158" t="s">
        <v>1066</v>
      </c>
      <c r="AD158" t="s">
        <v>1066</v>
      </c>
      <c r="AE158" t="s">
        <v>1066</v>
      </c>
      <c r="AF158" t="s">
        <v>1066</v>
      </c>
      <c r="AG158" t="s">
        <v>1066</v>
      </c>
      <c r="AH158" t="s">
        <v>1066</v>
      </c>
      <c r="AI158" t="s">
        <v>1066</v>
      </c>
      <c r="AJ158" t="s">
        <v>1066</v>
      </c>
      <c r="AK158" t="s">
        <v>1066</v>
      </c>
      <c r="AL158" t="s">
        <v>1066</v>
      </c>
      <c r="AM158" t="s">
        <v>1066</v>
      </c>
      <c r="AN158" t="s">
        <v>1066</v>
      </c>
      <c r="AO158" t="s">
        <v>1066</v>
      </c>
      <c r="AP158" t="s">
        <v>1066</v>
      </c>
      <c r="AQ158" t="s">
        <v>1066</v>
      </c>
      <c r="AR158" t="s">
        <v>1066</v>
      </c>
      <c r="AS158" t="s">
        <v>1066</v>
      </c>
      <c r="AT158" t="s">
        <v>1066</v>
      </c>
      <c r="AU158" t="s">
        <v>1066</v>
      </c>
      <c r="AV158" t="s">
        <v>1066</v>
      </c>
      <c r="AW158" t="s">
        <v>1066</v>
      </c>
      <c r="AY158">
        <v>0</v>
      </c>
      <c r="AZ158" s="269"/>
      <c r="BA158" s="269"/>
      <c r="BB158" s="269"/>
      <c r="BC158" s="269"/>
      <c r="BD158" s="269"/>
      <c r="BE158" s="269"/>
    </row>
    <row r="159" spans="1:83" ht="14.4" x14ac:dyDescent="0.3">
      <c r="A159">
        <v>517109</v>
      </c>
      <c r="B159" t="s">
        <v>540</v>
      </c>
      <c r="C159" t="s">
        <v>1067</v>
      </c>
      <c r="D159" t="s">
        <v>1067</v>
      </c>
      <c r="E159" t="s">
        <v>1067</v>
      </c>
      <c r="F159" t="s">
        <v>1067</v>
      </c>
      <c r="G159" t="s">
        <v>1067</v>
      </c>
      <c r="H159" t="s">
        <v>1067</v>
      </c>
      <c r="I159" t="s">
        <v>1067</v>
      </c>
      <c r="J159" t="s">
        <v>1067</v>
      </c>
      <c r="K159" t="s">
        <v>1067</v>
      </c>
      <c r="L159" t="s">
        <v>1067</v>
      </c>
      <c r="M159" t="s">
        <v>1067</v>
      </c>
      <c r="N159" t="s">
        <v>1067</v>
      </c>
      <c r="O159" t="s">
        <v>1067</v>
      </c>
      <c r="P159" t="s">
        <v>1067</v>
      </c>
      <c r="Q159" t="s">
        <v>1067</v>
      </c>
      <c r="R159" t="s">
        <v>1067</v>
      </c>
      <c r="S159" t="s">
        <v>1067</v>
      </c>
      <c r="T159" t="s">
        <v>1067</v>
      </c>
      <c r="U159" t="s">
        <v>1067</v>
      </c>
      <c r="V159" t="s">
        <v>1067</v>
      </c>
      <c r="W159" t="s">
        <v>1067</v>
      </c>
      <c r="X159" t="s">
        <v>1067</v>
      </c>
      <c r="Y159" t="s">
        <v>1067</v>
      </c>
      <c r="Z159" t="s">
        <v>1067</v>
      </c>
      <c r="AA159" t="s">
        <v>1067</v>
      </c>
      <c r="AB159" t="s">
        <v>1067</v>
      </c>
      <c r="AC159" t="s">
        <v>1067</v>
      </c>
      <c r="AD159" t="s">
        <v>1067</v>
      </c>
      <c r="AE159" t="s">
        <v>1067</v>
      </c>
      <c r="AF159" t="s">
        <v>1067</v>
      </c>
      <c r="AG159" t="s">
        <v>1067</v>
      </c>
      <c r="AH159" t="s">
        <v>1067</v>
      </c>
      <c r="AI159" t="s">
        <v>1067</v>
      </c>
      <c r="AJ159" t="s">
        <v>1067</v>
      </c>
      <c r="AK159" t="s">
        <v>1067</v>
      </c>
      <c r="AL159" t="s">
        <v>1067</v>
      </c>
      <c r="AM159" t="s">
        <v>1067</v>
      </c>
      <c r="AN159" t="s">
        <v>1067</v>
      </c>
      <c r="AO159" t="s">
        <v>1067</v>
      </c>
      <c r="AP159" t="s">
        <v>1067</v>
      </c>
      <c r="AQ159" t="s">
        <v>1067</v>
      </c>
      <c r="AR159" t="s">
        <v>1067</v>
      </c>
      <c r="AS159" t="s">
        <v>1067</v>
      </c>
      <c r="AT159" t="s">
        <v>1067</v>
      </c>
      <c r="AU159" t="s">
        <v>1067</v>
      </c>
      <c r="AV159" t="s">
        <v>1067</v>
      </c>
      <c r="AW159" t="s">
        <v>1067</v>
      </c>
      <c r="AX159" t="s">
        <v>5718</v>
      </c>
      <c r="AY159" t="s">
        <v>5718</v>
      </c>
      <c r="AZ159" s="269"/>
      <c r="BA159" s="269"/>
      <c r="BB159" s="269"/>
      <c r="BC159" s="269"/>
      <c r="BD159" s="269"/>
      <c r="BE159" s="269"/>
    </row>
    <row r="160" spans="1:83" ht="21.6" x14ac:dyDescent="0.3">
      <c r="A160" s="282">
        <v>517152</v>
      </c>
      <c r="B160" s="284" t="s">
        <v>540</v>
      </c>
      <c r="C160" t="s">
        <v>1067</v>
      </c>
      <c r="D160" t="s">
        <v>1067</v>
      </c>
      <c r="E160" t="s">
        <v>1067</v>
      </c>
      <c r="F160" t="s">
        <v>1067</v>
      </c>
      <c r="G160" t="s">
        <v>1067</v>
      </c>
      <c r="H160" t="s">
        <v>1067</v>
      </c>
      <c r="I160" t="s">
        <v>1067</v>
      </c>
      <c r="J160" t="s">
        <v>1067</v>
      </c>
      <c r="K160" t="s">
        <v>1067</v>
      </c>
      <c r="L160" t="s">
        <v>1067</v>
      </c>
      <c r="M160" t="s">
        <v>1067</v>
      </c>
      <c r="N160" t="s">
        <v>1067</v>
      </c>
      <c r="O160" t="s">
        <v>1067</v>
      </c>
      <c r="P160" t="s">
        <v>1067</v>
      </c>
      <c r="Q160" t="s">
        <v>1067</v>
      </c>
      <c r="R160" t="s">
        <v>1067</v>
      </c>
      <c r="S160" t="s">
        <v>1067</v>
      </c>
      <c r="T160" t="s">
        <v>1067</v>
      </c>
      <c r="U160" t="s">
        <v>1067</v>
      </c>
      <c r="V160" t="s">
        <v>1067</v>
      </c>
      <c r="W160" t="s">
        <v>1067</v>
      </c>
      <c r="X160" t="s">
        <v>1067</v>
      </c>
      <c r="Y160" t="s">
        <v>1067</v>
      </c>
      <c r="Z160" t="s">
        <v>1067</v>
      </c>
      <c r="AA160" t="s">
        <v>1067</v>
      </c>
      <c r="AB160" t="s">
        <v>1067</v>
      </c>
      <c r="AC160" t="s">
        <v>1067</v>
      </c>
      <c r="AD160" t="s">
        <v>1067</v>
      </c>
      <c r="AE160" t="s">
        <v>1067</v>
      </c>
      <c r="AF160" t="s">
        <v>1067</v>
      </c>
      <c r="AG160" t="s">
        <v>1067</v>
      </c>
      <c r="AH160" t="s">
        <v>1067</v>
      </c>
      <c r="AI160" t="s">
        <v>1067</v>
      </c>
      <c r="AJ160" t="s">
        <v>1067</v>
      </c>
      <c r="AK160" t="s">
        <v>1067</v>
      </c>
      <c r="AL160" t="s">
        <v>1067</v>
      </c>
      <c r="AM160" t="s">
        <v>1067</v>
      </c>
      <c r="AN160" t="s">
        <v>1067</v>
      </c>
      <c r="AO160" t="s">
        <v>1067</v>
      </c>
      <c r="AP160" t="s">
        <v>1067</v>
      </c>
      <c r="AQ160" t="s">
        <v>1067</v>
      </c>
      <c r="AR160" t="s">
        <v>1067</v>
      </c>
      <c r="AS160" t="s">
        <v>1067</v>
      </c>
      <c r="AT160" t="s">
        <v>1067</v>
      </c>
      <c r="AU160" t="s">
        <v>1067</v>
      </c>
      <c r="AV160" t="s">
        <v>1067</v>
      </c>
      <c r="AW160" t="s">
        <v>1067</v>
      </c>
      <c r="AY160" t="s">
        <v>5718</v>
      </c>
      <c r="AZ160" s="269"/>
      <c r="BA160" s="269"/>
      <c r="BB160" s="269"/>
      <c r="BC160" s="269"/>
      <c r="BD160" s="269"/>
      <c r="BE160" s="26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8"/>
      <c r="BW160" s="249"/>
      <c r="BX160" s="249"/>
      <c r="BY160" s="249"/>
      <c r="BZ160" s="249"/>
      <c r="CA160" s="242"/>
      <c r="CB160" s="242"/>
      <c r="CC160" s="242"/>
      <c r="CD160" s="242"/>
      <c r="CE160" s="249"/>
    </row>
    <row r="161" spans="1:83" ht="14.4" x14ac:dyDescent="0.3">
      <c r="A161">
        <v>517154</v>
      </c>
      <c r="B161" t="s">
        <v>540</v>
      </c>
      <c r="C161" t="s">
        <v>1066</v>
      </c>
      <c r="D161" t="s">
        <v>1066</v>
      </c>
      <c r="E161" t="s">
        <v>1066</v>
      </c>
      <c r="F161" t="s">
        <v>1066</v>
      </c>
      <c r="G161" t="s">
        <v>1066</v>
      </c>
      <c r="H161" t="s">
        <v>1066</v>
      </c>
      <c r="I161" t="s">
        <v>1066</v>
      </c>
      <c r="J161" t="s">
        <v>1066</v>
      </c>
      <c r="K161" t="s">
        <v>1066</v>
      </c>
      <c r="L161" t="s">
        <v>1066</v>
      </c>
      <c r="M161" t="s">
        <v>1066</v>
      </c>
      <c r="N161" t="s">
        <v>1066</v>
      </c>
      <c r="O161" t="s">
        <v>1066</v>
      </c>
      <c r="P161" t="s">
        <v>1066</v>
      </c>
      <c r="Q161" t="s">
        <v>1066</v>
      </c>
      <c r="R161" t="s">
        <v>1066</v>
      </c>
      <c r="S161" t="s">
        <v>1066</v>
      </c>
      <c r="T161" t="s">
        <v>1066</v>
      </c>
      <c r="U161" t="s">
        <v>1066</v>
      </c>
      <c r="V161" t="s">
        <v>1066</v>
      </c>
      <c r="W161" t="s">
        <v>1066</v>
      </c>
      <c r="X161" t="s">
        <v>1066</v>
      </c>
      <c r="Y161" t="s">
        <v>1066</v>
      </c>
      <c r="Z161" t="s">
        <v>1066</v>
      </c>
      <c r="AA161" t="s">
        <v>1066</v>
      </c>
      <c r="AB161" t="s">
        <v>1066</v>
      </c>
      <c r="AC161" t="s">
        <v>1066</v>
      </c>
      <c r="AD161" t="s">
        <v>1066</v>
      </c>
      <c r="AE161" t="s">
        <v>1066</v>
      </c>
      <c r="AF161" t="s">
        <v>1066</v>
      </c>
      <c r="AG161" t="s">
        <v>1066</v>
      </c>
      <c r="AH161" t="s">
        <v>1066</v>
      </c>
      <c r="AI161" t="s">
        <v>1066</v>
      </c>
      <c r="AJ161" t="s">
        <v>1066</v>
      </c>
      <c r="AK161" t="s">
        <v>1066</v>
      </c>
      <c r="AL161" t="s">
        <v>1066</v>
      </c>
      <c r="AM161" t="s">
        <v>1066</v>
      </c>
      <c r="AN161" t="s">
        <v>1066</v>
      </c>
      <c r="AO161" t="s">
        <v>1066</v>
      </c>
      <c r="AP161" t="s">
        <v>1066</v>
      </c>
      <c r="AQ161" t="s">
        <v>1066</v>
      </c>
      <c r="AR161" t="s">
        <v>1066</v>
      </c>
      <c r="AS161" t="s">
        <v>1066</v>
      </c>
      <c r="AT161" t="s">
        <v>1066</v>
      </c>
      <c r="AU161" t="s">
        <v>1066</v>
      </c>
      <c r="AV161" t="s">
        <v>1066</v>
      </c>
      <c r="AW161" t="s">
        <v>1066</v>
      </c>
      <c r="AY161">
        <v>0</v>
      </c>
      <c r="AZ161" s="269"/>
      <c r="BA161" s="269"/>
      <c r="BB161" s="269"/>
      <c r="BC161" s="269"/>
      <c r="BD161" s="269"/>
      <c r="BE161" s="26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8"/>
      <c r="BW161" s="249"/>
      <c r="BX161" s="249"/>
      <c r="BY161" s="249"/>
      <c r="BZ161" s="249"/>
      <c r="CA161" s="242"/>
      <c r="CB161" s="242"/>
      <c r="CC161" s="242"/>
      <c r="CD161" s="242"/>
      <c r="CE161" s="249"/>
    </row>
    <row r="162" spans="1:83" ht="14.4" x14ac:dyDescent="0.3">
      <c r="A162">
        <v>517156</v>
      </c>
      <c r="B162" t="s">
        <v>540</v>
      </c>
      <c r="C162" t="s">
        <v>1066</v>
      </c>
      <c r="D162" t="s">
        <v>1066</v>
      </c>
      <c r="E162" t="s">
        <v>1066</v>
      </c>
      <c r="F162" t="s">
        <v>1066</v>
      </c>
      <c r="G162" t="s">
        <v>1066</v>
      </c>
      <c r="H162" t="s">
        <v>1066</v>
      </c>
      <c r="I162" t="s">
        <v>1066</v>
      </c>
      <c r="J162" t="s">
        <v>1066</v>
      </c>
      <c r="K162" t="s">
        <v>1066</v>
      </c>
      <c r="L162" t="s">
        <v>1066</v>
      </c>
      <c r="M162" t="s">
        <v>1066</v>
      </c>
      <c r="N162" t="s">
        <v>1066</v>
      </c>
      <c r="O162" t="s">
        <v>1066</v>
      </c>
      <c r="P162" t="s">
        <v>1066</v>
      </c>
      <c r="Q162" t="s">
        <v>1066</v>
      </c>
      <c r="R162" t="s">
        <v>1066</v>
      </c>
      <c r="S162" t="s">
        <v>1066</v>
      </c>
      <c r="T162" t="s">
        <v>1066</v>
      </c>
      <c r="U162" t="s">
        <v>1066</v>
      </c>
      <c r="V162" t="s">
        <v>1066</v>
      </c>
      <c r="W162" t="s">
        <v>1066</v>
      </c>
      <c r="X162" t="s">
        <v>1066</v>
      </c>
      <c r="Y162" t="s">
        <v>1066</v>
      </c>
      <c r="Z162" t="s">
        <v>1066</v>
      </c>
      <c r="AA162" t="s">
        <v>1066</v>
      </c>
      <c r="AB162" t="s">
        <v>1066</v>
      </c>
      <c r="AC162" t="s">
        <v>1066</v>
      </c>
      <c r="AD162" t="s">
        <v>1066</v>
      </c>
      <c r="AE162" t="s">
        <v>1066</v>
      </c>
      <c r="AF162" t="s">
        <v>1066</v>
      </c>
      <c r="AG162" t="s">
        <v>1066</v>
      </c>
      <c r="AH162" t="s">
        <v>1066</v>
      </c>
      <c r="AI162" t="s">
        <v>1066</v>
      </c>
      <c r="AJ162" t="s">
        <v>1066</v>
      </c>
      <c r="AK162" t="s">
        <v>1066</v>
      </c>
      <c r="AL162" t="s">
        <v>1066</v>
      </c>
      <c r="AM162" t="s">
        <v>1066</v>
      </c>
      <c r="AN162" t="s">
        <v>1066</v>
      </c>
      <c r="AO162" t="s">
        <v>1066</v>
      </c>
      <c r="AP162" t="s">
        <v>1066</v>
      </c>
      <c r="AQ162" t="s">
        <v>1066</v>
      </c>
      <c r="AR162" t="s">
        <v>1066</v>
      </c>
      <c r="AS162" t="s">
        <v>1066</v>
      </c>
      <c r="AT162" t="s">
        <v>1066</v>
      </c>
      <c r="AU162" t="s">
        <v>1066</v>
      </c>
      <c r="AV162" t="s">
        <v>1066</v>
      </c>
      <c r="AW162" t="s">
        <v>1066</v>
      </c>
      <c r="AY162">
        <v>0</v>
      </c>
      <c r="AZ162" s="269"/>
      <c r="BA162" s="269"/>
      <c r="BB162" s="269"/>
      <c r="BC162" s="269"/>
      <c r="BD162" s="269"/>
      <c r="BE162" s="26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8"/>
      <c r="BW162" s="249"/>
      <c r="BX162" s="249"/>
      <c r="BY162" s="249"/>
      <c r="BZ162" s="249"/>
      <c r="CA162" s="242"/>
      <c r="CB162" s="242"/>
      <c r="CC162" s="242"/>
      <c r="CD162" s="242"/>
      <c r="CE162" s="249"/>
    </row>
    <row r="163" spans="1:83" ht="14.4" x14ac:dyDescent="0.3">
      <c r="A163">
        <v>517211</v>
      </c>
      <c r="B163" t="s">
        <v>540</v>
      </c>
      <c r="C163" t="s">
        <v>1067</v>
      </c>
      <c r="D163" t="s">
        <v>1067</v>
      </c>
      <c r="E163" t="s">
        <v>1067</v>
      </c>
      <c r="F163" t="s">
        <v>1067</v>
      </c>
      <c r="G163" t="s">
        <v>1067</v>
      </c>
      <c r="H163" t="s">
        <v>1067</v>
      </c>
      <c r="I163" t="s">
        <v>1067</v>
      </c>
      <c r="J163" t="s">
        <v>1067</v>
      </c>
      <c r="K163" t="s">
        <v>1067</v>
      </c>
      <c r="L163" t="s">
        <v>1067</v>
      </c>
      <c r="M163" t="s">
        <v>1067</v>
      </c>
      <c r="N163" t="s">
        <v>1067</v>
      </c>
      <c r="O163" t="s">
        <v>1067</v>
      </c>
      <c r="P163" t="s">
        <v>1067</v>
      </c>
      <c r="Q163" t="s">
        <v>1067</v>
      </c>
      <c r="R163" t="s">
        <v>1067</v>
      </c>
      <c r="S163" t="s">
        <v>1067</v>
      </c>
      <c r="T163" t="s">
        <v>1067</v>
      </c>
      <c r="U163" t="s">
        <v>1067</v>
      </c>
      <c r="V163" t="s">
        <v>1067</v>
      </c>
      <c r="W163" t="s">
        <v>1067</v>
      </c>
      <c r="X163" t="s">
        <v>1067</v>
      </c>
      <c r="Y163" t="s">
        <v>1067</v>
      </c>
      <c r="Z163" t="s">
        <v>1067</v>
      </c>
      <c r="AA163" t="s">
        <v>1067</v>
      </c>
      <c r="AB163" t="s">
        <v>1067</v>
      </c>
      <c r="AC163" t="s">
        <v>1067</v>
      </c>
      <c r="AD163" t="s">
        <v>1067</v>
      </c>
      <c r="AE163" t="s">
        <v>1067</v>
      </c>
      <c r="AF163" t="s">
        <v>1067</v>
      </c>
      <c r="AG163" t="s">
        <v>1067</v>
      </c>
      <c r="AH163" t="s">
        <v>1067</v>
      </c>
      <c r="AI163" t="s">
        <v>1067</v>
      </c>
      <c r="AJ163" t="s">
        <v>1067</v>
      </c>
      <c r="AK163" t="s">
        <v>1067</v>
      </c>
      <c r="AL163" t="s">
        <v>1067</v>
      </c>
      <c r="AM163" t="s">
        <v>1067</v>
      </c>
      <c r="AN163" t="s">
        <v>1067</v>
      </c>
      <c r="AO163" t="s">
        <v>1067</v>
      </c>
      <c r="AP163" t="s">
        <v>1067</v>
      </c>
      <c r="AQ163" t="s">
        <v>1067</v>
      </c>
      <c r="AR163" t="s">
        <v>1067</v>
      </c>
      <c r="AS163" t="s">
        <v>1067</v>
      </c>
      <c r="AT163" t="s">
        <v>1067</v>
      </c>
      <c r="AU163" t="s">
        <v>1067</v>
      </c>
      <c r="AV163" t="s">
        <v>1067</v>
      </c>
      <c r="AW163" t="s">
        <v>1067</v>
      </c>
      <c r="AX163" t="s">
        <v>5718</v>
      </c>
      <c r="AY163" t="s">
        <v>5718</v>
      </c>
      <c r="AZ163" s="269"/>
      <c r="BA163" s="269"/>
      <c r="BB163" s="269"/>
      <c r="BC163" s="269"/>
      <c r="BD163" s="269"/>
      <c r="BE163" s="269"/>
    </row>
    <row r="164" spans="1:83" ht="14.4" x14ac:dyDescent="0.3">
      <c r="A164">
        <v>517287</v>
      </c>
      <c r="B164" t="s">
        <v>540</v>
      </c>
      <c r="C164" t="s">
        <v>1067</v>
      </c>
      <c r="D164" t="s">
        <v>1067</v>
      </c>
      <c r="E164" t="s">
        <v>1067</v>
      </c>
      <c r="F164" t="s">
        <v>1067</v>
      </c>
      <c r="G164" t="s">
        <v>1067</v>
      </c>
      <c r="H164" t="s">
        <v>1067</v>
      </c>
      <c r="I164" t="s">
        <v>1067</v>
      </c>
      <c r="J164" t="s">
        <v>1067</v>
      </c>
      <c r="K164" t="s">
        <v>1067</v>
      </c>
      <c r="L164" t="s">
        <v>1067</v>
      </c>
      <c r="M164" t="s">
        <v>1067</v>
      </c>
      <c r="N164" t="s">
        <v>1067</v>
      </c>
      <c r="O164" t="s">
        <v>1067</v>
      </c>
      <c r="P164" t="s">
        <v>1067</v>
      </c>
      <c r="Q164" t="s">
        <v>1067</v>
      </c>
      <c r="R164" t="s">
        <v>1067</v>
      </c>
      <c r="S164" t="s">
        <v>1067</v>
      </c>
      <c r="T164" t="s">
        <v>1067</v>
      </c>
      <c r="U164" t="s">
        <v>1067</v>
      </c>
      <c r="V164" t="s">
        <v>1067</v>
      </c>
      <c r="W164" t="s">
        <v>1067</v>
      </c>
      <c r="X164" t="s">
        <v>1067</v>
      </c>
      <c r="Y164" t="s">
        <v>1067</v>
      </c>
      <c r="Z164" t="s">
        <v>1067</v>
      </c>
      <c r="AA164" t="s">
        <v>1067</v>
      </c>
      <c r="AB164" t="s">
        <v>1067</v>
      </c>
      <c r="AC164" t="s">
        <v>1067</v>
      </c>
      <c r="AD164" t="s">
        <v>1067</v>
      </c>
      <c r="AE164" t="s">
        <v>1067</v>
      </c>
      <c r="AF164" t="s">
        <v>1067</v>
      </c>
      <c r="AG164" t="s">
        <v>1067</v>
      </c>
      <c r="AH164" t="s">
        <v>1067</v>
      </c>
      <c r="AI164" t="s">
        <v>1067</v>
      </c>
      <c r="AJ164" t="s">
        <v>1067</v>
      </c>
      <c r="AK164" t="s">
        <v>1067</v>
      </c>
      <c r="AL164" t="s">
        <v>1067</v>
      </c>
      <c r="AM164" t="s">
        <v>1067</v>
      </c>
      <c r="AN164" t="s">
        <v>1067</v>
      </c>
      <c r="AO164" t="s">
        <v>1067</v>
      </c>
      <c r="AP164" t="s">
        <v>1067</v>
      </c>
      <c r="AQ164" t="s">
        <v>1067</v>
      </c>
      <c r="AR164" t="s">
        <v>1067</v>
      </c>
      <c r="AS164" t="s">
        <v>1067</v>
      </c>
      <c r="AT164" t="s">
        <v>1067</v>
      </c>
      <c r="AU164" t="s">
        <v>1067</v>
      </c>
      <c r="AV164" t="s">
        <v>1067</v>
      </c>
      <c r="AW164" t="s">
        <v>1067</v>
      </c>
      <c r="AX164" t="s">
        <v>5718</v>
      </c>
      <c r="AY164" t="s">
        <v>5718</v>
      </c>
      <c r="AZ164" s="269"/>
      <c r="BA164" s="269"/>
      <c r="BB164" s="269"/>
      <c r="BC164" s="269"/>
      <c r="BD164" s="269"/>
      <c r="BE164" s="26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8"/>
      <c r="BW164" s="249"/>
      <c r="BX164" s="249"/>
      <c r="BY164" s="249"/>
      <c r="BZ164" s="249"/>
      <c r="CA164" s="242"/>
      <c r="CB164" s="242"/>
      <c r="CC164" s="242"/>
      <c r="CD164" s="242"/>
      <c r="CE164" s="249"/>
    </row>
    <row r="165" spans="1:83" ht="14.4" x14ac:dyDescent="0.3">
      <c r="A165">
        <v>517294</v>
      </c>
      <c r="B165" t="s">
        <v>540</v>
      </c>
      <c r="C165" t="s">
        <v>1066</v>
      </c>
      <c r="D165" t="s">
        <v>1066</v>
      </c>
      <c r="E165" t="s">
        <v>1066</v>
      </c>
      <c r="F165" t="s">
        <v>1066</v>
      </c>
      <c r="G165" t="s">
        <v>1066</v>
      </c>
      <c r="H165" t="s">
        <v>1066</v>
      </c>
      <c r="I165" t="s">
        <v>1066</v>
      </c>
      <c r="J165" t="s">
        <v>1066</v>
      </c>
      <c r="K165" t="s">
        <v>1066</v>
      </c>
      <c r="L165" t="s">
        <v>1066</v>
      </c>
      <c r="M165" t="s">
        <v>1066</v>
      </c>
      <c r="N165" t="s">
        <v>1066</v>
      </c>
      <c r="O165" t="s">
        <v>1066</v>
      </c>
      <c r="P165" t="s">
        <v>1066</v>
      </c>
      <c r="Q165" t="s">
        <v>1066</v>
      </c>
      <c r="R165" t="s">
        <v>1066</v>
      </c>
      <c r="S165" t="s">
        <v>1066</v>
      </c>
      <c r="T165" t="s">
        <v>1066</v>
      </c>
      <c r="U165" t="s">
        <v>1066</v>
      </c>
      <c r="V165" t="s">
        <v>1066</v>
      </c>
      <c r="W165" t="s">
        <v>1066</v>
      </c>
      <c r="X165" t="s">
        <v>1066</v>
      </c>
      <c r="Y165" t="s">
        <v>1066</v>
      </c>
      <c r="Z165" t="s">
        <v>1066</v>
      </c>
      <c r="AA165" t="s">
        <v>1066</v>
      </c>
      <c r="AB165" t="s">
        <v>1066</v>
      </c>
      <c r="AC165" t="s">
        <v>1066</v>
      </c>
      <c r="AD165" t="s">
        <v>1066</v>
      </c>
      <c r="AE165" t="s">
        <v>1066</v>
      </c>
      <c r="AF165" t="s">
        <v>1066</v>
      </c>
      <c r="AG165" t="s">
        <v>1066</v>
      </c>
      <c r="AH165" t="s">
        <v>1066</v>
      </c>
      <c r="AI165" t="s">
        <v>1066</v>
      </c>
      <c r="AJ165" t="s">
        <v>1066</v>
      </c>
      <c r="AK165" t="s">
        <v>1066</v>
      </c>
      <c r="AL165" t="s">
        <v>1066</v>
      </c>
      <c r="AM165" t="s">
        <v>1066</v>
      </c>
      <c r="AN165" t="s">
        <v>1066</v>
      </c>
      <c r="AO165" t="s">
        <v>1066</v>
      </c>
      <c r="AP165" t="s">
        <v>1066</v>
      </c>
      <c r="AQ165" t="s">
        <v>1066</v>
      </c>
      <c r="AR165" t="s">
        <v>1066</v>
      </c>
      <c r="AS165" t="s">
        <v>1066</v>
      </c>
      <c r="AT165" t="s">
        <v>1066</v>
      </c>
      <c r="AU165" t="s">
        <v>1066</v>
      </c>
      <c r="AV165" t="s">
        <v>1066</v>
      </c>
      <c r="AW165" t="s">
        <v>1066</v>
      </c>
      <c r="AY165">
        <v>0</v>
      </c>
      <c r="AZ165" s="269"/>
      <c r="BA165" s="269"/>
      <c r="BB165" s="269"/>
      <c r="BC165" s="269"/>
      <c r="BD165" s="269"/>
      <c r="BE165" s="26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8"/>
      <c r="BW165" s="249"/>
      <c r="BX165" s="249"/>
      <c r="BY165" s="249"/>
      <c r="BZ165" s="249"/>
      <c r="CA165" s="242"/>
      <c r="CB165" s="242"/>
      <c r="CC165" s="242"/>
      <c r="CD165" s="242"/>
      <c r="CE165" s="249"/>
    </row>
    <row r="166" spans="1:83" ht="14.4" x14ac:dyDescent="0.3">
      <c r="A166">
        <v>517397</v>
      </c>
      <c r="B166" t="s">
        <v>540</v>
      </c>
      <c r="C166" t="s">
        <v>1067</v>
      </c>
      <c r="D166" t="s">
        <v>1067</v>
      </c>
      <c r="E166" t="s">
        <v>1067</v>
      </c>
      <c r="F166" t="s">
        <v>1067</v>
      </c>
      <c r="G166" t="s">
        <v>1067</v>
      </c>
      <c r="H166" t="s">
        <v>1067</v>
      </c>
      <c r="I166" t="s">
        <v>1067</v>
      </c>
      <c r="J166" t="s">
        <v>1067</v>
      </c>
      <c r="K166" t="s">
        <v>1067</v>
      </c>
      <c r="L166" t="s">
        <v>1067</v>
      </c>
      <c r="M166" t="s">
        <v>1067</v>
      </c>
      <c r="N166" t="s">
        <v>1067</v>
      </c>
      <c r="O166" t="s">
        <v>1067</v>
      </c>
      <c r="P166" t="s">
        <v>1067</v>
      </c>
      <c r="Q166" t="s">
        <v>1067</v>
      </c>
      <c r="R166" t="s">
        <v>1067</v>
      </c>
      <c r="S166" t="s">
        <v>1067</v>
      </c>
      <c r="T166" t="s">
        <v>1067</v>
      </c>
      <c r="U166" t="s">
        <v>1067</v>
      </c>
      <c r="V166" t="s">
        <v>1067</v>
      </c>
      <c r="W166" t="s">
        <v>1067</v>
      </c>
      <c r="X166" t="s">
        <v>1067</v>
      </c>
      <c r="Y166" t="s">
        <v>1067</v>
      </c>
      <c r="Z166" t="s">
        <v>1067</v>
      </c>
      <c r="AA166" t="s">
        <v>1067</v>
      </c>
      <c r="AB166" t="s">
        <v>1067</v>
      </c>
      <c r="AC166" t="s">
        <v>1067</v>
      </c>
      <c r="AD166" t="s">
        <v>1067</v>
      </c>
      <c r="AE166" t="s">
        <v>1067</v>
      </c>
      <c r="AF166" t="s">
        <v>1067</v>
      </c>
      <c r="AG166" t="s">
        <v>1067</v>
      </c>
      <c r="AH166" t="s">
        <v>1067</v>
      </c>
      <c r="AI166" t="s">
        <v>1067</v>
      </c>
      <c r="AJ166" t="s">
        <v>1067</v>
      </c>
      <c r="AK166" t="s">
        <v>1067</v>
      </c>
      <c r="AL166" t="s">
        <v>1067</v>
      </c>
      <c r="AM166" t="s">
        <v>1067</v>
      </c>
      <c r="AN166" t="s">
        <v>1067</v>
      </c>
      <c r="AO166" t="s">
        <v>1067</v>
      </c>
      <c r="AP166" t="s">
        <v>1067</v>
      </c>
      <c r="AQ166" t="s">
        <v>1067</v>
      </c>
      <c r="AR166" t="s">
        <v>1067</v>
      </c>
      <c r="AS166" t="s">
        <v>1067</v>
      </c>
      <c r="AT166" t="s">
        <v>1067</v>
      </c>
      <c r="AU166" t="s">
        <v>1067</v>
      </c>
      <c r="AV166" t="s">
        <v>1067</v>
      </c>
      <c r="AW166" t="s">
        <v>1067</v>
      </c>
      <c r="AX166" t="s">
        <v>5742</v>
      </c>
      <c r="AY166" t="s">
        <v>5742</v>
      </c>
      <c r="AZ166" s="269"/>
      <c r="BA166" s="269"/>
      <c r="BB166" s="269"/>
      <c r="BC166" s="269"/>
      <c r="BD166" s="269"/>
      <c r="BE166" s="26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8"/>
      <c r="BW166" s="249"/>
      <c r="BX166" s="249"/>
      <c r="BY166" s="249"/>
      <c r="BZ166" s="249"/>
      <c r="CA166" s="242"/>
      <c r="CB166" s="242"/>
      <c r="CC166" s="242"/>
      <c r="CD166" s="242"/>
      <c r="CE166" s="249"/>
    </row>
    <row r="167" spans="1:83" ht="14.4" x14ac:dyDescent="0.3">
      <c r="A167">
        <v>517403</v>
      </c>
      <c r="B167" t="s">
        <v>540</v>
      </c>
      <c r="C167" t="s">
        <v>1066</v>
      </c>
      <c r="D167" t="s">
        <v>1066</v>
      </c>
      <c r="E167" t="s">
        <v>1066</v>
      </c>
      <c r="F167" t="s">
        <v>1066</v>
      </c>
      <c r="G167" t="s">
        <v>1066</v>
      </c>
      <c r="H167" t="s">
        <v>1066</v>
      </c>
      <c r="I167" t="s">
        <v>1066</v>
      </c>
      <c r="J167" t="s">
        <v>1066</v>
      </c>
      <c r="K167" t="s">
        <v>1066</v>
      </c>
      <c r="L167" t="s">
        <v>1066</v>
      </c>
      <c r="M167" t="s">
        <v>1066</v>
      </c>
      <c r="N167" t="s">
        <v>1066</v>
      </c>
      <c r="O167" t="s">
        <v>1066</v>
      </c>
      <c r="P167" t="s">
        <v>1066</v>
      </c>
      <c r="Q167" t="s">
        <v>1066</v>
      </c>
      <c r="R167" t="s">
        <v>1066</v>
      </c>
      <c r="S167" t="s">
        <v>1066</v>
      </c>
      <c r="T167" t="s">
        <v>1066</v>
      </c>
      <c r="U167" t="s">
        <v>1066</v>
      </c>
      <c r="V167" t="s">
        <v>1066</v>
      </c>
      <c r="W167" t="s">
        <v>1066</v>
      </c>
      <c r="X167" t="s">
        <v>1066</v>
      </c>
      <c r="Y167" t="s">
        <v>1066</v>
      </c>
      <c r="Z167" t="s">
        <v>1066</v>
      </c>
      <c r="AA167" t="s">
        <v>1066</v>
      </c>
      <c r="AB167" t="s">
        <v>1066</v>
      </c>
      <c r="AC167" t="s">
        <v>1066</v>
      </c>
      <c r="AD167" t="s">
        <v>1066</v>
      </c>
      <c r="AE167" t="s">
        <v>1066</v>
      </c>
      <c r="AF167" t="s">
        <v>1066</v>
      </c>
      <c r="AG167" t="s">
        <v>1066</v>
      </c>
      <c r="AH167" t="s">
        <v>1066</v>
      </c>
      <c r="AI167" t="s">
        <v>1066</v>
      </c>
      <c r="AJ167" t="s">
        <v>1066</v>
      </c>
      <c r="AK167" t="s">
        <v>1066</v>
      </c>
      <c r="AL167" t="s">
        <v>1066</v>
      </c>
      <c r="AM167" t="s">
        <v>1066</v>
      </c>
      <c r="AN167" t="s">
        <v>1066</v>
      </c>
      <c r="AO167" t="s">
        <v>1066</v>
      </c>
      <c r="AP167" t="s">
        <v>1066</v>
      </c>
      <c r="AQ167" t="s">
        <v>1066</v>
      </c>
      <c r="AR167" t="s">
        <v>1066</v>
      </c>
      <c r="AS167" t="s">
        <v>1066</v>
      </c>
      <c r="AT167" t="s">
        <v>1066</v>
      </c>
      <c r="AU167" t="s">
        <v>1066</v>
      </c>
      <c r="AV167" t="s">
        <v>1066</v>
      </c>
      <c r="AW167" t="s">
        <v>1066</v>
      </c>
      <c r="AY167">
        <v>0</v>
      </c>
      <c r="AZ167" s="269"/>
      <c r="BA167" s="269"/>
      <c r="BB167" s="269"/>
      <c r="BC167" s="269"/>
      <c r="BD167" s="269"/>
      <c r="BE167" s="269"/>
    </row>
    <row r="168" spans="1:83" ht="14.4" x14ac:dyDescent="0.3">
      <c r="A168">
        <v>517430</v>
      </c>
      <c r="B168" t="s">
        <v>540</v>
      </c>
      <c r="C168" t="s">
        <v>1067</v>
      </c>
      <c r="D168" t="s">
        <v>1067</v>
      </c>
      <c r="E168" t="s">
        <v>1067</v>
      </c>
      <c r="F168" t="s">
        <v>1067</v>
      </c>
      <c r="G168" t="s">
        <v>1067</v>
      </c>
      <c r="H168" t="s">
        <v>1067</v>
      </c>
      <c r="I168" t="s">
        <v>1067</v>
      </c>
      <c r="J168" t="s">
        <v>1067</v>
      </c>
      <c r="K168" t="s">
        <v>1067</v>
      </c>
      <c r="L168" t="s">
        <v>1067</v>
      </c>
      <c r="M168" t="s">
        <v>1067</v>
      </c>
      <c r="N168" t="s">
        <v>1067</v>
      </c>
      <c r="O168" t="s">
        <v>1067</v>
      </c>
      <c r="P168" t="s">
        <v>1067</v>
      </c>
      <c r="Q168" t="s">
        <v>1067</v>
      </c>
      <c r="R168" t="s">
        <v>1067</v>
      </c>
      <c r="S168" t="s">
        <v>1067</v>
      </c>
      <c r="T168" t="s">
        <v>1067</v>
      </c>
      <c r="U168" t="s">
        <v>1067</v>
      </c>
      <c r="V168" t="s">
        <v>1067</v>
      </c>
      <c r="W168" t="s">
        <v>1067</v>
      </c>
      <c r="X168" t="s">
        <v>1067</v>
      </c>
      <c r="Y168" t="s">
        <v>1067</v>
      </c>
      <c r="Z168" t="s">
        <v>1067</v>
      </c>
      <c r="AA168" t="s">
        <v>1067</v>
      </c>
      <c r="AB168" t="s">
        <v>1067</v>
      </c>
      <c r="AC168" t="s">
        <v>1067</v>
      </c>
      <c r="AD168" t="s">
        <v>1067</v>
      </c>
      <c r="AE168" t="s">
        <v>1067</v>
      </c>
      <c r="AF168" t="s">
        <v>1067</v>
      </c>
      <c r="AG168" t="s">
        <v>1067</v>
      </c>
      <c r="AH168" t="s">
        <v>1067</v>
      </c>
      <c r="AI168" t="s">
        <v>1067</v>
      </c>
      <c r="AJ168" t="s">
        <v>1067</v>
      </c>
      <c r="AK168" t="s">
        <v>1067</v>
      </c>
      <c r="AL168" t="s">
        <v>1067</v>
      </c>
      <c r="AM168" t="s">
        <v>1067</v>
      </c>
      <c r="AN168" t="s">
        <v>1067</v>
      </c>
      <c r="AO168" t="s">
        <v>1067</v>
      </c>
      <c r="AP168" t="s">
        <v>1067</v>
      </c>
      <c r="AQ168" t="s">
        <v>1067</v>
      </c>
      <c r="AR168" t="s">
        <v>1067</v>
      </c>
      <c r="AS168" t="s">
        <v>1067</v>
      </c>
      <c r="AT168" t="s">
        <v>1067</v>
      </c>
      <c r="AU168" t="s">
        <v>1067</v>
      </c>
      <c r="AV168" t="s">
        <v>1067</v>
      </c>
      <c r="AW168" t="s">
        <v>1067</v>
      </c>
      <c r="AX168" t="s">
        <v>5718</v>
      </c>
      <c r="AY168" t="s">
        <v>5718</v>
      </c>
      <c r="AZ168" s="250"/>
      <c r="BA168" s="250"/>
      <c r="BB168" s="250"/>
      <c r="BC168" s="250"/>
      <c r="BD168" s="250"/>
      <c r="BE168" s="269"/>
    </row>
    <row r="169" spans="1:83" ht="14.4" x14ac:dyDescent="0.3">
      <c r="A169">
        <v>517452</v>
      </c>
      <c r="B169" t="s">
        <v>540</v>
      </c>
      <c r="C169" t="s">
        <v>1067</v>
      </c>
      <c r="D169" t="s">
        <v>1067</v>
      </c>
      <c r="E169" t="s">
        <v>1067</v>
      </c>
      <c r="F169" t="s">
        <v>1067</v>
      </c>
      <c r="G169" t="s">
        <v>1067</v>
      </c>
      <c r="H169" t="s">
        <v>1067</v>
      </c>
      <c r="I169" t="s">
        <v>1067</v>
      </c>
      <c r="J169" t="s">
        <v>1067</v>
      </c>
      <c r="K169" t="s">
        <v>1067</v>
      </c>
      <c r="L169" t="s">
        <v>1067</v>
      </c>
      <c r="M169" t="s">
        <v>1067</v>
      </c>
      <c r="N169" t="s">
        <v>1067</v>
      </c>
      <c r="O169" t="s">
        <v>1067</v>
      </c>
      <c r="P169" t="s">
        <v>1067</v>
      </c>
      <c r="Q169" t="s">
        <v>1067</v>
      </c>
      <c r="R169" t="s">
        <v>1067</v>
      </c>
      <c r="S169" t="s">
        <v>1067</v>
      </c>
      <c r="T169" t="s">
        <v>1067</v>
      </c>
      <c r="U169" t="s">
        <v>1067</v>
      </c>
      <c r="V169" t="s">
        <v>1067</v>
      </c>
      <c r="W169" t="s">
        <v>1067</v>
      </c>
      <c r="X169" t="s">
        <v>1067</v>
      </c>
      <c r="Y169" t="s">
        <v>1067</v>
      </c>
      <c r="Z169" t="s">
        <v>1067</v>
      </c>
      <c r="AA169" t="s">
        <v>1067</v>
      </c>
      <c r="AB169" t="s">
        <v>1067</v>
      </c>
      <c r="AC169" t="s">
        <v>1067</v>
      </c>
      <c r="AD169" t="s">
        <v>1067</v>
      </c>
      <c r="AE169" t="s">
        <v>1067</v>
      </c>
      <c r="AF169" t="s">
        <v>1067</v>
      </c>
      <c r="AG169" t="s">
        <v>1067</v>
      </c>
      <c r="AH169" t="s">
        <v>1067</v>
      </c>
      <c r="AI169" t="s">
        <v>1067</v>
      </c>
      <c r="AJ169" t="s">
        <v>1067</v>
      </c>
      <c r="AK169" t="s">
        <v>1067</v>
      </c>
      <c r="AL169" t="s">
        <v>1067</v>
      </c>
      <c r="AM169" t="s">
        <v>1067</v>
      </c>
      <c r="AN169" t="s">
        <v>1067</v>
      </c>
      <c r="AO169" t="s">
        <v>1067</v>
      </c>
      <c r="AP169" t="s">
        <v>1067</v>
      </c>
      <c r="AQ169" t="s">
        <v>1067</v>
      </c>
      <c r="AR169" t="s">
        <v>1067</v>
      </c>
      <c r="AS169" t="s">
        <v>1067</v>
      </c>
      <c r="AT169" t="s">
        <v>1067</v>
      </c>
      <c r="AU169" t="s">
        <v>1067</v>
      </c>
      <c r="AV169" t="s">
        <v>1067</v>
      </c>
      <c r="AW169" t="s">
        <v>1067</v>
      </c>
      <c r="AX169" t="s">
        <v>5742</v>
      </c>
      <c r="AY169" t="s">
        <v>5742</v>
      </c>
      <c r="AZ169" s="269"/>
      <c r="BA169" s="269"/>
      <c r="BB169" s="269"/>
      <c r="BC169" s="269"/>
      <c r="BD169" s="269"/>
      <c r="BE169" s="26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8"/>
      <c r="BW169" s="249"/>
      <c r="BX169" s="249"/>
      <c r="BY169" s="249"/>
      <c r="BZ169" s="249"/>
      <c r="CA169" s="242"/>
      <c r="CB169" s="242"/>
      <c r="CC169" s="242"/>
      <c r="CD169" s="242"/>
      <c r="CE169" s="249"/>
    </row>
    <row r="170" spans="1:83" ht="14.4" x14ac:dyDescent="0.3">
      <c r="A170">
        <v>517460</v>
      </c>
      <c r="B170" t="s">
        <v>540</v>
      </c>
      <c r="C170" t="s">
        <v>1067</v>
      </c>
      <c r="D170" t="s">
        <v>1067</v>
      </c>
      <c r="E170" t="s">
        <v>1067</v>
      </c>
      <c r="F170" t="s">
        <v>1067</v>
      </c>
      <c r="G170" t="s">
        <v>1067</v>
      </c>
      <c r="H170" t="s">
        <v>1067</v>
      </c>
      <c r="I170" t="s">
        <v>1067</v>
      </c>
      <c r="J170" t="s">
        <v>1067</v>
      </c>
      <c r="K170" t="s">
        <v>1067</v>
      </c>
      <c r="L170" t="s">
        <v>1067</v>
      </c>
      <c r="M170" t="s">
        <v>1067</v>
      </c>
      <c r="N170" t="s">
        <v>1067</v>
      </c>
      <c r="O170" t="s">
        <v>1067</v>
      </c>
      <c r="P170" t="s">
        <v>1067</v>
      </c>
      <c r="Q170" t="s">
        <v>1067</v>
      </c>
      <c r="R170" t="s">
        <v>1067</v>
      </c>
      <c r="S170" t="s">
        <v>1067</v>
      </c>
      <c r="T170" t="s">
        <v>1067</v>
      </c>
      <c r="U170" t="s">
        <v>1067</v>
      </c>
      <c r="V170" t="s">
        <v>1067</v>
      </c>
      <c r="W170" t="s">
        <v>1067</v>
      </c>
      <c r="X170" t="s">
        <v>1067</v>
      </c>
      <c r="Y170" t="s">
        <v>1067</v>
      </c>
      <c r="Z170" t="s">
        <v>1067</v>
      </c>
      <c r="AA170" t="s">
        <v>1067</v>
      </c>
      <c r="AB170" t="s">
        <v>1067</v>
      </c>
      <c r="AC170" t="s">
        <v>1067</v>
      </c>
      <c r="AD170" t="s">
        <v>1067</v>
      </c>
      <c r="AE170" t="s">
        <v>1067</v>
      </c>
      <c r="AF170" t="s">
        <v>1067</v>
      </c>
      <c r="AG170" t="s">
        <v>1067</v>
      </c>
      <c r="AH170" t="s">
        <v>1067</v>
      </c>
      <c r="AI170" t="s">
        <v>1067</v>
      </c>
      <c r="AJ170" t="s">
        <v>1067</v>
      </c>
      <c r="AK170" t="s">
        <v>1067</v>
      </c>
      <c r="AL170" t="s">
        <v>1067</v>
      </c>
      <c r="AM170" t="s">
        <v>1067</v>
      </c>
      <c r="AN170" t="s">
        <v>1067</v>
      </c>
      <c r="AO170" t="s">
        <v>1067</v>
      </c>
      <c r="AP170" t="s">
        <v>1067</v>
      </c>
      <c r="AQ170" t="s">
        <v>1067</v>
      </c>
      <c r="AR170" t="s">
        <v>1067</v>
      </c>
      <c r="AS170" t="s">
        <v>1067</v>
      </c>
      <c r="AT170" t="s">
        <v>1067</v>
      </c>
      <c r="AU170" t="s">
        <v>1067</v>
      </c>
      <c r="AV170" t="s">
        <v>1067</v>
      </c>
      <c r="AW170" t="s">
        <v>1067</v>
      </c>
      <c r="AX170" t="s">
        <v>5718</v>
      </c>
      <c r="AY170" t="s">
        <v>5718</v>
      </c>
      <c r="AZ170" s="269"/>
      <c r="BA170" s="269"/>
      <c r="BB170" s="269"/>
      <c r="BC170" s="269"/>
      <c r="BD170" s="269"/>
      <c r="BE170" s="269"/>
    </row>
    <row r="171" spans="1:83" ht="14.4" x14ac:dyDescent="0.3">
      <c r="A171">
        <v>517464</v>
      </c>
      <c r="B171" t="s">
        <v>540</v>
      </c>
      <c r="C171" t="s">
        <v>1067</v>
      </c>
      <c r="D171" t="s">
        <v>1067</v>
      </c>
      <c r="E171" t="s">
        <v>1067</v>
      </c>
      <c r="F171" t="s">
        <v>1067</v>
      </c>
      <c r="G171" t="s">
        <v>1067</v>
      </c>
      <c r="H171" t="s">
        <v>1067</v>
      </c>
      <c r="I171" t="s">
        <v>1067</v>
      </c>
      <c r="J171" t="s">
        <v>1067</v>
      </c>
      <c r="K171" t="s">
        <v>1067</v>
      </c>
      <c r="L171" t="s">
        <v>1067</v>
      </c>
      <c r="M171" t="s">
        <v>1067</v>
      </c>
      <c r="N171" t="s">
        <v>1067</v>
      </c>
      <c r="O171" t="s">
        <v>1067</v>
      </c>
      <c r="P171" t="s">
        <v>1067</v>
      </c>
      <c r="Q171" t="s">
        <v>1067</v>
      </c>
      <c r="R171" t="s">
        <v>1067</v>
      </c>
      <c r="S171" t="s">
        <v>1067</v>
      </c>
      <c r="T171" t="s">
        <v>1067</v>
      </c>
      <c r="U171" t="s">
        <v>1067</v>
      </c>
      <c r="V171" t="s">
        <v>1067</v>
      </c>
      <c r="W171" t="s">
        <v>1067</v>
      </c>
      <c r="X171" t="s">
        <v>1067</v>
      </c>
      <c r="Y171" t="s">
        <v>1067</v>
      </c>
      <c r="Z171" t="s">
        <v>1067</v>
      </c>
      <c r="AA171" t="s">
        <v>1067</v>
      </c>
      <c r="AB171" t="s">
        <v>1067</v>
      </c>
      <c r="AC171" t="s">
        <v>1067</v>
      </c>
      <c r="AD171" t="s">
        <v>1067</v>
      </c>
      <c r="AE171" t="s">
        <v>1067</v>
      </c>
      <c r="AF171" t="s">
        <v>1067</v>
      </c>
      <c r="AG171" t="s">
        <v>1067</v>
      </c>
      <c r="AH171" t="s">
        <v>1067</v>
      </c>
      <c r="AI171" t="s">
        <v>1067</v>
      </c>
      <c r="AJ171" t="s">
        <v>1067</v>
      </c>
      <c r="AK171" t="s">
        <v>1067</v>
      </c>
      <c r="AL171" t="s">
        <v>1067</v>
      </c>
      <c r="AM171" t="s">
        <v>1067</v>
      </c>
      <c r="AN171" t="s">
        <v>1067</v>
      </c>
      <c r="AO171" t="s">
        <v>1067</v>
      </c>
      <c r="AP171" t="s">
        <v>1067</v>
      </c>
      <c r="AQ171" t="s">
        <v>1067</v>
      </c>
      <c r="AR171" t="s">
        <v>1067</v>
      </c>
      <c r="AS171" t="s">
        <v>1067</v>
      </c>
      <c r="AT171" t="s">
        <v>1067</v>
      </c>
      <c r="AU171" t="s">
        <v>1067</v>
      </c>
      <c r="AV171" t="s">
        <v>1067</v>
      </c>
      <c r="AW171" t="s">
        <v>1067</v>
      </c>
      <c r="AX171" t="s">
        <v>5718</v>
      </c>
      <c r="AY171" t="s">
        <v>5718</v>
      </c>
      <c r="AZ171" s="269"/>
      <c r="BA171" s="269"/>
      <c r="BB171" s="269"/>
      <c r="BC171" s="269"/>
      <c r="BD171" s="269"/>
      <c r="BE171" s="269"/>
    </row>
    <row r="172" spans="1:83" ht="14.4" x14ac:dyDescent="0.3">
      <c r="A172">
        <v>517577</v>
      </c>
      <c r="B172" t="s">
        <v>541</v>
      </c>
      <c r="C172" t="s">
        <v>1066</v>
      </c>
      <c r="D172" t="s">
        <v>1066</v>
      </c>
      <c r="E172" t="s">
        <v>1066</v>
      </c>
      <c r="F172" t="s">
        <v>1066</v>
      </c>
      <c r="G172" t="s">
        <v>1066</v>
      </c>
      <c r="H172" t="s">
        <v>1066</v>
      </c>
      <c r="I172" t="s">
        <v>1066</v>
      </c>
      <c r="J172" t="s">
        <v>1066</v>
      </c>
      <c r="K172" t="s">
        <v>1066</v>
      </c>
      <c r="L172" t="s">
        <v>1066</v>
      </c>
      <c r="M172" t="s">
        <v>1066</v>
      </c>
      <c r="N172" t="s">
        <v>1066</v>
      </c>
      <c r="O172" t="s">
        <v>1066</v>
      </c>
      <c r="P172" t="s">
        <v>1066</v>
      </c>
      <c r="Q172" t="s">
        <v>1066</v>
      </c>
      <c r="R172" t="s">
        <v>1066</v>
      </c>
      <c r="S172" t="s">
        <v>1066</v>
      </c>
      <c r="T172" t="s">
        <v>1066</v>
      </c>
      <c r="U172" t="s">
        <v>1066</v>
      </c>
      <c r="V172" t="s">
        <v>1066</v>
      </c>
      <c r="W172" t="s">
        <v>1066</v>
      </c>
      <c r="X172" t="s">
        <v>1066</v>
      </c>
      <c r="Y172" t="s">
        <v>1066</v>
      </c>
      <c r="Z172" t="s">
        <v>1066</v>
      </c>
      <c r="AA172" t="s">
        <v>1066</v>
      </c>
      <c r="AB172" t="s">
        <v>1066</v>
      </c>
      <c r="AC172" t="s">
        <v>1066</v>
      </c>
      <c r="AD172" t="s">
        <v>1066</v>
      </c>
      <c r="AE172" t="s">
        <v>1066</v>
      </c>
      <c r="AF172" t="s">
        <v>1066</v>
      </c>
      <c r="AG172" t="s">
        <v>1066</v>
      </c>
      <c r="AH172" t="s">
        <v>1066</v>
      </c>
      <c r="AI172" t="s">
        <v>1066</v>
      </c>
      <c r="AJ172" t="s">
        <v>1066</v>
      </c>
      <c r="AK172" t="s">
        <v>1066</v>
      </c>
      <c r="AL172" t="s">
        <v>1066</v>
      </c>
      <c r="AM172" t="s">
        <v>1066</v>
      </c>
      <c r="AN172" t="s">
        <v>1066</v>
      </c>
      <c r="AO172" t="s">
        <v>1066</v>
      </c>
      <c r="AP172" t="s">
        <v>1066</v>
      </c>
      <c r="AQ172" t="s">
        <v>1066</v>
      </c>
      <c r="AR172" t="s">
        <v>1066</v>
      </c>
      <c r="AW172"/>
      <c r="AY172" t="s">
        <v>2422</v>
      </c>
      <c r="AZ172" s="269"/>
      <c r="BA172" s="269"/>
      <c r="BB172" s="269"/>
      <c r="BC172" s="269"/>
      <c r="BD172" s="269"/>
      <c r="BE172" s="269"/>
    </row>
    <row r="173" spans="1:83" ht="14.4" x14ac:dyDescent="0.3">
      <c r="A173">
        <v>517588</v>
      </c>
      <c r="B173" t="s">
        <v>540</v>
      </c>
      <c r="C173" t="s">
        <v>1067</v>
      </c>
      <c r="D173" t="s">
        <v>1067</v>
      </c>
      <c r="E173" t="s">
        <v>1067</v>
      </c>
      <c r="F173" t="s">
        <v>1067</v>
      </c>
      <c r="G173" t="s">
        <v>1067</v>
      </c>
      <c r="H173" t="s">
        <v>1067</v>
      </c>
      <c r="I173" t="s">
        <v>1067</v>
      </c>
      <c r="J173" t="s">
        <v>1067</v>
      </c>
      <c r="K173" t="s">
        <v>1067</v>
      </c>
      <c r="L173" t="s">
        <v>1067</v>
      </c>
      <c r="M173" t="s">
        <v>1067</v>
      </c>
      <c r="N173" t="s">
        <v>1067</v>
      </c>
      <c r="O173" t="s">
        <v>1067</v>
      </c>
      <c r="P173" t="s">
        <v>1067</v>
      </c>
      <c r="Q173" t="s">
        <v>1067</v>
      </c>
      <c r="R173" t="s">
        <v>1067</v>
      </c>
      <c r="S173" t="s">
        <v>1067</v>
      </c>
      <c r="T173" t="s">
        <v>1067</v>
      </c>
      <c r="U173" t="s">
        <v>1067</v>
      </c>
      <c r="V173" t="s">
        <v>1067</v>
      </c>
      <c r="W173" t="s">
        <v>1067</v>
      </c>
      <c r="X173" t="s">
        <v>1067</v>
      </c>
      <c r="Y173" t="s">
        <v>1067</v>
      </c>
      <c r="Z173" t="s">
        <v>1067</v>
      </c>
      <c r="AA173" t="s">
        <v>1067</v>
      </c>
      <c r="AB173" t="s">
        <v>1067</v>
      </c>
      <c r="AC173" t="s">
        <v>1067</v>
      </c>
      <c r="AD173" t="s">
        <v>1067</v>
      </c>
      <c r="AE173" t="s">
        <v>1067</v>
      </c>
      <c r="AF173" t="s">
        <v>1067</v>
      </c>
      <c r="AG173" t="s">
        <v>1067</v>
      </c>
      <c r="AH173" t="s">
        <v>1067</v>
      </c>
      <c r="AI173" t="s">
        <v>1067</v>
      </c>
      <c r="AJ173" t="s">
        <v>1067</v>
      </c>
      <c r="AK173" t="s">
        <v>1067</v>
      </c>
      <c r="AL173" t="s">
        <v>1067</v>
      </c>
      <c r="AM173" t="s">
        <v>1067</v>
      </c>
      <c r="AN173" t="s">
        <v>1067</v>
      </c>
      <c r="AO173" t="s">
        <v>1067</v>
      </c>
      <c r="AP173" t="s">
        <v>1067</v>
      </c>
      <c r="AQ173" t="s">
        <v>1067</v>
      </c>
      <c r="AR173" t="s">
        <v>1067</v>
      </c>
      <c r="AS173" t="s">
        <v>1067</v>
      </c>
      <c r="AT173" t="s">
        <v>1067</v>
      </c>
      <c r="AU173" t="s">
        <v>1067</v>
      </c>
      <c r="AV173" t="s">
        <v>1067</v>
      </c>
      <c r="AW173" t="s">
        <v>1067</v>
      </c>
      <c r="AX173" t="s">
        <v>5742</v>
      </c>
      <c r="AY173" t="s">
        <v>5742</v>
      </c>
      <c r="AZ173" s="269"/>
      <c r="BA173" s="269"/>
      <c r="BB173" s="269"/>
      <c r="BC173" s="269"/>
      <c r="BD173" s="269"/>
      <c r="BE173" s="269"/>
    </row>
    <row r="174" spans="1:83" ht="14.4" x14ac:dyDescent="0.3">
      <c r="A174">
        <v>517603</v>
      </c>
      <c r="B174" t="s">
        <v>540</v>
      </c>
      <c r="C174" t="s">
        <v>1067</v>
      </c>
      <c r="D174" t="s">
        <v>1067</v>
      </c>
      <c r="E174" t="s">
        <v>1067</v>
      </c>
      <c r="F174" t="s">
        <v>1067</v>
      </c>
      <c r="G174" t="s">
        <v>1067</v>
      </c>
      <c r="H174" t="s">
        <v>1067</v>
      </c>
      <c r="I174" t="s">
        <v>1067</v>
      </c>
      <c r="J174" t="s">
        <v>1067</v>
      </c>
      <c r="K174" t="s">
        <v>1067</v>
      </c>
      <c r="L174" t="s">
        <v>1067</v>
      </c>
      <c r="M174" t="s">
        <v>1067</v>
      </c>
      <c r="N174" t="s">
        <v>1067</v>
      </c>
      <c r="O174" t="s">
        <v>1067</v>
      </c>
      <c r="P174" t="s">
        <v>1067</v>
      </c>
      <c r="Q174" t="s">
        <v>1067</v>
      </c>
      <c r="R174" t="s">
        <v>1067</v>
      </c>
      <c r="S174" t="s">
        <v>1067</v>
      </c>
      <c r="T174" t="s">
        <v>1067</v>
      </c>
      <c r="U174" t="s">
        <v>1067</v>
      </c>
      <c r="V174" t="s">
        <v>1067</v>
      </c>
      <c r="W174" t="s">
        <v>1067</v>
      </c>
      <c r="X174" t="s">
        <v>1067</v>
      </c>
      <c r="Y174" t="s">
        <v>1067</v>
      </c>
      <c r="Z174" t="s">
        <v>1067</v>
      </c>
      <c r="AA174" t="s">
        <v>1067</v>
      </c>
      <c r="AB174" t="s">
        <v>1067</v>
      </c>
      <c r="AC174" t="s">
        <v>1067</v>
      </c>
      <c r="AD174" t="s">
        <v>1067</v>
      </c>
      <c r="AE174" t="s">
        <v>1067</v>
      </c>
      <c r="AF174" t="s">
        <v>1067</v>
      </c>
      <c r="AG174" t="s">
        <v>1067</v>
      </c>
      <c r="AH174" t="s">
        <v>1067</v>
      </c>
      <c r="AI174" t="s">
        <v>1067</v>
      </c>
      <c r="AJ174" t="s">
        <v>1067</v>
      </c>
      <c r="AK174" t="s">
        <v>1067</v>
      </c>
      <c r="AL174" t="s">
        <v>1067</v>
      </c>
      <c r="AM174" t="s">
        <v>1067</v>
      </c>
      <c r="AN174" t="s">
        <v>1067</v>
      </c>
      <c r="AO174" t="s">
        <v>1067</v>
      </c>
      <c r="AP174" t="s">
        <v>1067</v>
      </c>
      <c r="AQ174" t="s">
        <v>1067</v>
      </c>
      <c r="AR174" t="s">
        <v>1067</v>
      </c>
      <c r="AS174" t="s">
        <v>1067</v>
      </c>
      <c r="AT174" t="s">
        <v>1067</v>
      </c>
      <c r="AU174" t="s">
        <v>1067</v>
      </c>
      <c r="AV174" t="s">
        <v>1067</v>
      </c>
      <c r="AW174" t="s">
        <v>1067</v>
      </c>
      <c r="AX174" t="s">
        <v>5742</v>
      </c>
      <c r="AY174" t="s">
        <v>5742</v>
      </c>
      <c r="AZ174" s="269"/>
      <c r="BA174" s="269"/>
      <c r="BB174" s="269"/>
      <c r="BC174" s="269"/>
      <c r="BD174" s="269"/>
      <c r="BE174" s="269"/>
    </row>
    <row r="175" spans="1:83" ht="14.4" x14ac:dyDescent="0.3">
      <c r="A175">
        <v>517616</v>
      </c>
      <c r="B175" t="s">
        <v>540</v>
      </c>
      <c r="C175" t="s">
        <v>1066</v>
      </c>
      <c r="D175" t="s">
        <v>1066</v>
      </c>
      <c r="E175" t="s">
        <v>1066</v>
      </c>
      <c r="F175" t="s">
        <v>1066</v>
      </c>
      <c r="G175" t="s">
        <v>1066</v>
      </c>
      <c r="H175" t="s">
        <v>1066</v>
      </c>
      <c r="I175" t="s">
        <v>1066</v>
      </c>
      <c r="J175" t="s">
        <v>1066</v>
      </c>
      <c r="K175" t="s">
        <v>1066</v>
      </c>
      <c r="L175" t="s">
        <v>1066</v>
      </c>
      <c r="M175" t="s">
        <v>1066</v>
      </c>
      <c r="N175" t="s">
        <v>1066</v>
      </c>
      <c r="O175" t="s">
        <v>1066</v>
      </c>
      <c r="P175" t="s">
        <v>1066</v>
      </c>
      <c r="Q175" t="s">
        <v>1066</v>
      </c>
      <c r="R175" t="s">
        <v>1066</v>
      </c>
      <c r="S175" t="s">
        <v>1066</v>
      </c>
      <c r="T175" t="s">
        <v>1066</v>
      </c>
      <c r="U175" t="s">
        <v>1066</v>
      </c>
      <c r="V175" t="s">
        <v>1066</v>
      </c>
      <c r="W175" t="s">
        <v>1066</v>
      </c>
      <c r="X175" t="s">
        <v>1066</v>
      </c>
      <c r="Y175" t="s">
        <v>1066</v>
      </c>
      <c r="Z175" t="s">
        <v>1066</v>
      </c>
      <c r="AA175" t="s">
        <v>1066</v>
      </c>
      <c r="AB175" t="s">
        <v>1066</v>
      </c>
      <c r="AC175" t="s">
        <v>1066</v>
      </c>
      <c r="AD175" t="s">
        <v>1066</v>
      </c>
      <c r="AE175" t="s">
        <v>1066</v>
      </c>
      <c r="AF175" t="s">
        <v>1066</v>
      </c>
      <c r="AG175" t="s">
        <v>1066</v>
      </c>
      <c r="AH175" t="s">
        <v>1066</v>
      </c>
      <c r="AI175" t="s">
        <v>1066</v>
      </c>
      <c r="AJ175" t="s">
        <v>1066</v>
      </c>
      <c r="AK175" t="s">
        <v>1066</v>
      </c>
      <c r="AL175" t="s">
        <v>1066</v>
      </c>
      <c r="AM175" t="s">
        <v>1066</v>
      </c>
      <c r="AN175" t="s">
        <v>1066</v>
      </c>
      <c r="AO175" t="s">
        <v>1066</v>
      </c>
      <c r="AP175" t="s">
        <v>1066</v>
      </c>
      <c r="AQ175" t="s">
        <v>1066</v>
      </c>
      <c r="AR175" t="s">
        <v>1066</v>
      </c>
      <c r="AS175" t="s">
        <v>1066</v>
      </c>
      <c r="AT175" t="s">
        <v>1066</v>
      </c>
      <c r="AU175" t="s">
        <v>1066</v>
      </c>
      <c r="AV175" t="s">
        <v>1066</v>
      </c>
      <c r="AW175" t="s">
        <v>1066</v>
      </c>
      <c r="AY175">
        <v>0</v>
      </c>
      <c r="AZ175" s="269"/>
      <c r="BA175" s="269"/>
      <c r="BB175" s="269"/>
      <c r="BC175" s="269"/>
      <c r="BD175" s="269"/>
      <c r="BE175" s="269"/>
    </row>
    <row r="176" spans="1:83" ht="14.4" x14ac:dyDescent="0.3">
      <c r="A176">
        <v>517626</v>
      </c>
      <c r="B176" t="s">
        <v>540</v>
      </c>
      <c r="C176" t="s">
        <v>1067</v>
      </c>
      <c r="D176" t="s">
        <v>1067</v>
      </c>
      <c r="E176" t="s">
        <v>1067</v>
      </c>
      <c r="F176" t="s">
        <v>1067</v>
      </c>
      <c r="G176" t="s">
        <v>1067</v>
      </c>
      <c r="H176" t="s">
        <v>1067</v>
      </c>
      <c r="I176" t="s">
        <v>1067</v>
      </c>
      <c r="J176" t="s">
        <v>1067</v>
      </c>
      <c r="K176" t="s">
        <v>1067</v>
      </c>
      <c r="L176" t="s">
        <v>1067</v>
      </c>
      <c r="M176" t="s">
        <v>1067</v>
      </c>
      <c r="N176" t="s">
        <v>1067</v>
      </c>
      <c r="O176" t="s">
        <v>1067</v>
      </c>
      <c r="P176" t="s">
        <v>1067</v>
      </c>
      <c r="Q176" t="s">
        <v>1067</v>
      </c>
      <c r="R176" t="s">
        <v>1067</v>
      </c>
      <c r="S176" t="s">
        <v>1067</v>
      </c>
      <c r="T176" t="s">
        <v>1067</v>
      </c>
      <c r="U176" t="s">
        <v>1067</v>
      </c>
      <c r="V176" t="s">
        <v>1067</v>
      </c>
      <c r="W176" t="s">
        <v>1067</v>
      </c>
      <c r="X176" t="s">
        <v>1067</v>
      </c>
      <c r="Y176" t="s">
        <v>1067</v>
      </c>
      <c r="Z176" t="s">
        <v>1067</v>
      </c>
      <c r="AA176" t="s">
        <v>1067</v>
      </c>
      <c r="AB176" t="s">
        <v>1067</v>
      </c>
      <c r="AC176" t="s">
        <v>1067</v>
      </c>
      <c r="AD176" t="s">
        <v>1067</v>
      </c>
      <c r="AE176" t="s">
        <v>1067</v>
      </c>
      <c r="AF176" t="s">
        <v>1067</v>
      </c>
      <c r="AG176" t="s">
        <v>1067</v>
      </c>
      <c r="AH176" t="s">
        <v>1067</v>
      </c>
      <c r="AI176" t="s">
        <v>1067</v>
      </c>
      <c r="AJ176" t="s">
        <v>1067</v>
      </c>
      <c r="AK176" t="s">
        <v>1067</v>
      </c>
      <c r="AL176" t="s">
        <v>1067</v>
      </c>
      <c r="AM176" t="s">
        <v>1067</v>
      </c>
      <c r="AN176" t="s">
        <v>1067</v>
      </c>
      <c r="AO176" t="s">
        <v>1067</v>
      </c>
      <c r="AP176" t="s">
        <v>1067</v>
      </c>
      <c r="AQ176" t="s">
        <v>1067</v>
      </c>
      <c r="AR176" t="s">
        <v>1067</v>
      </c>
      <c r="AS176" t="s">
        <v>1067</v>
      </c>
      <c r="AT176" t="s">
        <v>1067</v>
      </c>
      <c r="AU176" t="s">
        <v>1067</v>
      </c>
      <c r="AV176" t="s">
        <v>1067</v>
      </c>
      <c r="AW176" t="s">
        <v>1067</v>
      </c>
      <c r="AX176" t="s">
        <v>5718</v>
      </c>
      <c r="AY176" t="s">
        <v>5718</v>
      </c>
      <c r="AZ176" s="269"/>
      <c r="BA176" s="269"/>
      <c r="BB176" s="269"/>
      <c r="BC176" s="269"/>
      <c r="BD176" s="269"/>
      <c r="BE176" s="269"/>
    </row>
    <row r="177" spans="1:83" ht="14.4" x14ac:dyDescent="0.3">
      <c r="A177">
        <v>517628</v>
      </c>
      <c r="B177" t="s">
        <v>540</v>
      </c>
      <c r="C177" t="s">
        <v>1067</v>
      </c>
      <c r="D177" t="s">
        <v>1067</v>
      </c>
      <c r="E177" t="s">
        <v>1067</v>
      </c>
      <c r="F177" t="s">
        <v>1067</v>
      </c>
      <c r="G177" t="s">
        <v>1067</v>
      </c>
      <c r="H177" t="s">
        <v>1067</v>
      </c>
      <c r="I177" t="s">
        <v>1067</v>
      </c>
      <c r="J177" t="s">
        <v>1067</v>
      </c>
      <c r="K177" t="s">
        <v>1067</v>
      </c>
      <c r="L177" t="s">
        <v>1067</v>
      </c>
      <c r="M177" t="s">
        <v>1067</v>
      </c>
      <c r="N177" t="s">
        <v>1067</v>
      </c>
      <c r="O177" t="s">
        <v>1067</v>
      </c>
      <c r="P177" t="s">
        <v>1067</v>
      </c>
      <c r="Q177" t="s">
        <v>1067</v>
      </c>
      <c r="R177" t="s">
        <v>1067</v>
      </c>
      <c r="S177" t="s">
        <v>1067</v>
      </c>
      <c r="T177" t="s">
        <v>1067</v>
      </c>
      <c r="U177" t="s">
        <v>1067</v>
      </c>
      <c r="V177" t="s">
        <v>1067</v>
      </c>
      <c r="W177" t="s">
        <v>1067</v>
      </c>
      <c r="X177" t="s">
        <v>1067</v>
      </c>
      <c r="Y177" t="s">
        <v>1067</v>
      </c>
      <c r="Z177" t="s">
        <v>1067</v>
      </c>
      <c r="AA177" t="s">
        <v>1067</v>
      </c>
      <c r="AB177" t="s">
        <v>1067</v>
      </c>
      <c r="AC177" t="s">
        <v>1067</v>
      </c>
      <c r="AD177" t="s">
        <v>1067</v>
      </c>
      <c r="AE177" t="s">
        <v>1067</v>
      </c>
      <c r="AF177" t="s">
        <v>1067</v>
      </c>
      <c r="AG177" t="s">
        <v>1067</v>
      </c>
      <c r="AH177" t="s">
        <v>1067</v>
      </c>
      <c r="AI177" t="s">
        <v>1067</v>
      </c>
      <c r="AJ177" t="s">
        <v>1067</v>
      </c>
      <c r="AK177" t="s">
        <v>1067</v>
      </c>
      <c r="AL177" t="s">
        <v>1067</v>
      </c>
      <c r="AM177" t="s">
        <v>1067</v>
      </c>
      <c r="AN177" t="s">
        <v>1067</v>
      </c>
      <c r="AO177" t="s">
        <v>1067</v>
      </c>
      <c r="AP177" t="s">
        <v>1067</v>
      </c>
      <c r="AQ177" t="s">
        <v>1067</v>
      </c>
      <c r="AR177" t="s">
        <v>1067</v>
      </c>
      <c r="AS177" t="s">
        <v>1067</v>
      </c>
      <c r="AT177" t="s">
        <v>1067</v>
      </c>
      <c r="AU177" t="s">
        <v>1067</v>
      </c>
      <c r="AV177" t="s">
        <v>1067</v>
      </c>
      <c r="AW177" t="s">
        <v>1067</v>
      </c>
      <c r="AX177" t="s">
        <v>5718</v>
      </c>
      <c r="AY177" t="s">
        <v>5718</v>
      </c>
      <c r="AZ177" s="269"/>
      <c r="BA177" s="269"/>
      <c r="BB177" s="269"/>
      <c r="BC177" s="269"/>
      <c r="BD177" s="269"/>
      <c r="BE177" s="269"/>
    </row>
    <row r="178" spans="1:83" ht="14.4" x14ac:dyDescent="0.3">
      <c r="A178">
        <v>517638</v>
      </c>
      <c r="B178" t="s">
        <v>540</v>
      </c>
      <c r="C178" t="s">
        <v>1066</v>
      </c>
      <c r="D178" t="s">
        <v>1066</v>
      </c>
      <c r="E178" t="s">
        <v>1066</v>
      </c>
      <c r="F178" t="s">
        <v>1066</v>
      </c>
      <c r="G178" t="s">
        <v>1066</v>
      </c>
      <c r="H178" t="s">
        <v>1066</v>
      </c>
      <c r="I178" t="s">
        <v>1066</v>
      </c>
      <c r="J178" t="s">
        <v>1066</v>
      </c>
      <c r="K178" t="s">
        <v>1066</v>
      </c>
      <c r="L178" t="s">
        <v>1066</v>
      </c>
      <c r="M178" t="s">
        <v>1066</v>
      </c>
      <c r="N178" t="s">
        <v>1066</v>
      </c>
      <c r="O178" t="s">
        <v>1066</v>
      </c>
      <c r="P178" t="s">
        <v>1066</v>
      </c>
      <c r="Q178" t="s">
        <v>1066</v>
      </c>
      <c r="R178" t="s">
        <v>1066</v>
      </c>
      <c r="S178" t="s">
        <v>1066</v>
      </c>
      <c r="T178" t="s">
        <v>1066</v>
      </c>
      <c r="U178" t="s">
        <v>1066</v>
      </c>
      <c r="V178" t="s">
        <v>1066</v>
      </c>
      <c r="W178" t="s">
        <v>1066</v>
      </c>
      <c r="X178" t="s">
        <v>1066</v>
      </c>
      <c r="Y178" t="s">
        <v>1066</v>
      </c>
      <c r="Z178" t="s">
        <v>1066</v>
      </c>
      <c r="AA178" t="s">
        <v>1066</v>
      </c>
      <c r="AB178" t="s">
        <v>1066</v>
      </c>
      <c r="AC178" t="s">
        <v>1066</v>
      </c>
      <c r="AD178" t="s">
        <v>1066</v>
      </c>
      <c r="AE178" t="s">
        <v>1066</v>
      </c>
      <c r="AF178" t="s">
        <v>1066</v>
      </c>
      <c r="AG178" t="s">
        <v>1066</v>
      </c>
      <c r="AH178" t="s">
        <v>1066</v>
      </c>
      <c r="AI178" t="s">
        <v>1066</v>
      </c>
      <c r="AJ178" t="s">
        <v>1066</v>
      </c>
      <c r="AK178" t="s">
        <v>1066</v>
      </c>
      <c r="AL178" t="s">
        <v>1066</v>
      </c>
      <c r="AM178" t="s">
        <v>1066</v>
      </c>
      <c r="AN178" t="s">
        <v>1066</v>
      </c>
      <c r="AO178" t="s">
        <v>1066</v>
      </c>
      <c r="AP178" t="s">
        <v>1066</v>
      </c>
      <c r="AQ178" t="s">
        <v>1066</v>
      </c>
      <c r="AR178" t="s">
        <v>1066</v>
      </c>
      <c r="AS178" t="s">
        <v>1066</v>
      </c>
      <c r="AT178" t="s">
        <v>1066</v>
      </c>
      <c r="AU178" t="s">
        <v>1066</v>
      </c>
      <c r="AV178" t="s">
        <v>1066</v>
      </c>
      <c r="AW178" t="s">
        <v>1066</v>
      </c>
      <c r="AY178">
        <v>0</v>
      </c>
      <c r="AZ178" s="250"/>
      <c r="BA178" s="250"/>
      <c r="BB178" s="250"/>
      <c r="BC178" s="250"/>
      <c r="BD178" s="250"/>
      <c r="BE178" s="26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8"/>
      <c r="BW178" s="249"/>
      <c r="BX178" s="249"/>
      <c r="BY178" s="249"/>
      <c r="BZ178" s="249"/>
      <c r="CA178" s="242"/>
      <c r="CB178" s="242"/>
      <c r="CC178" s="242"/>
      <c r="CD178" s="242"/>
      <c r="CE178" s="249"/>
    </row>
    <row r="179" spans="1:83" ht="14.4" x14ac:dyDescent="0.3">
      <c r="A179">
        <v>517640</v>
      </c>
      <c r="B179" t="s">
        <v>540</v>
      </c>
      <c r="C179" t="s">
        <v>1066</v>
      </c>
      <c r="D179" t="s">
        <v>1066</v>
      </c>
      <c r="E179" t="s">
        <v>1066</v>
      </c>
      <c r="F179" t="s">
        <v>1066</v>
      </c>
      <c r="G179" t="s">
        <v>1066</v>
      </c>
      <c r="H179" t="s">
        <v>1066</v>
      </c>
      <c r="I179" t="s">
        <v>1066</v>
      </c>
      <c r="J179" t="s">
        <v>1066</v>
      </c>
      <c r="K179" t="s">
        <v>1066</v>
      </c>
      <c r="L179" t="s">
        <v>1066</v>
      </c>
      <c r="M179" t="s">
        <v>1066</v>
      </c>
      <c r="N179" t="s">
        <v>1066</v>
      </c>
      <c r="O179" t="s">
        <v>1066</v>
      </c>
      <c r="P179" t="s">
        <v>1066</v>
      </c>
      <c r="Q179" t="s">
        <v>1066</v>
      </c>
      <c r="R179" t="s">
        <v>1066</v>
      </c>
      <c r="S179" t="s">
        <v>1066</v>
      </c>
      <c r="T179" t="s">
        <v>1066</v>
      </c>
      <c r="U179" t="s">
        <v>1066</v>
      </c>
      <c r="V179" t="s">
        <v>1066</v>
      </c>
      <c r="W179" t="s">
        <v>1066</v>
      </c>
      <c r="X179" t="s">
        <v>1066</v>
      </c>
      <c r="Y179" t="s">
        <v>1066</v>
      </c>
      <c r="Z179" t="s">
        <v>1066</v>
      </c>
      <c r="AA179" t="s">
        <v>1066</v>
      </c>
      <c r="AB179" t="s">
        <v>1066</v>
      </c>
      <c r="AC179" t="s">
        <v>1066</v>
      </c>
      <c r="AD179" t="s">
        <v>1066</v>
      </c>
      <c r="AE179" t="s">
        <v>1066</v>
      </c>
      <c r="AF179" t="s">
        <v>1066</v>
      </c>
      <c r="AG179" t="s">
        <v>1066</v>
      </c>
      <c r="AH179" t="s">
        <v>1066</v>
      </c>
      <c r="AI179" t="s">
        <v>1066</v>
      </c>
      <c r="AJ179" t="s">
        <v>1066</v>
      </c>
      <c r="AK179" t="s">
        <v>1066</v>
      </c>
      <c r="AL179" t="s">
        <v>1066</v>
      </c>
      <c r="AM179" t="s">
        <v>1066</v>
      </c>
      <c r="AN179" t="s">
        <v>1066</v>
      </c>
      <c r="AO179" t="s">
        <v>1066</v>
      </c>
      <c r="AP179" t="s">
        <v>1066</v>
      </c>
      <c r="AQ179" t="s">
        <v>1066</v>
      </c>
      <c r="AR179" t="s">
        <v>1066</v>
      </c>
      <c r="AS179" t="s">
        <v>1066</v>
      </c>
      <c r="AT179" t="s">
        <v>1066</v>
      </c>
      <c r="AU179" t="s">
        <v>1066</v>
      </c>
      <c r="AV179" t="s">
        <v>1066</v>
      </c>
      <c r="AW179" t="s">
        <v>1066</v>
      </c>
      <c r="AY179">
        <v>0</v>
      </c>
      <c r="AZ179" s="269"/>
      <c r="BA179" s="269"/>
      <c r="BB179" s="269"/>
      <c r="BC179" s="269"/>
      <c r="BD179" s="269"/>
      <c r="BE179" s="269"/>
    </row>
    <row r="180" spans="1:83" ht="14.4" x14ac:dyDescent="0.3">
      <c r="A180">
        <v>517649</v>
      </c>
      <c r="B180" t="s">
        <v>540</v>
      </c>
      <c r="C180" t="s">
        <v>1066</v>
      </c>
      <c r="D180" t="s">
        <v>1066</v>
      </c>
      <c r="E180" t="s">
        <v>1066</v>
      </c>
      <c r="F180" t="s">
        <v>1066</v>
      </c>
      <c r="G180" t="s">
        <v>1066</v>
      </c>
      <c r="H180" t="s">
        <v>1066</v>
      </c>
      <c r="I180" t="s">
        <v>1066</v>
      </c>
      <c r="J180" t="s">
        <v>1066</v>
      </c>
      <c r="K180" t="s">
        <v>1066</v>
      </c>
      <c r="L180" t="s">
        <v>1066</v>
      </c>
      <c r="M180" t="s">
        <v>1066</v>
      </c>
      <c r="N180" t="s">
        <v>1066</v>
      </c>
      <c r="O180" t="s">
        <v>1066</v>
      </c>
      <c r="P180" t="s">
        <v>1066</v>
      </c>
      <c r="Q180" t="s">
        <v>1066</v>
      </c>
      <c r="R180" t="s">
        <v>1066</v>
      </c>
      <c r="S180" t="s">
        <v>1066</v>
      </c>
      <c r="T180" t="s">
        <v>1066</v>
      </c>
      <c r="U180" t="s">
        <v>1066</v>
      </c>
      <c r="V180" t="s">
        <v>1066</v>
      </c>
      <c r="W180" t="s">
        <v>1066</v>
      </c>
      <c r="X180" t="s">
        <v>1066</v>
      </c>
      <c r="Y180" t="s">
        <v>1066</v>
      </c>
      <c r="Z180" t="s">
        <v>1066</v>
      </c>
      <c r="AA180" t="s">
        <v>1066</v>
      </c>
      <c r="AB180" t="s">
        <v>1066</v>
      </c>
      <c r="AC180" t="s">
        <v>1066</v>
      </c>
      <c r="AD180" t="s">
        <v>1066</v>
      </c>
      <c r="AE180" t="s">
        <v>1066</v>
      </c>
      <c r="AF180" t="s">
        <v>1066</v>
      </c>
      <c r="AG180" t="s">
        <v>1066</v>
      </c>
      <c r="AH180" t="s">
        <v>1066</v>
      </c>
      <c r="AI180" t="s">
        <v>1066</v>
      </c>
      <c r="AJ180" t="s">
        <v>1066</v>
      </c>
      <c r="AK180" t="s">
        <v>1066</v>
      </c>
      <c r="AL180" t="s">
        <v>1066</v>
      </c>
      <c r="AM180" t="s">
        <v>1066</v>
      </c>
      <c r="AN180" t="s">
        <v>1066</v>
      </c>
      <c r="AO180" t="s">
        <v>1066</v>
      </c>
      <c r="AP180" t="s">
        <v>1066</v>
      </c>
      <c r="AQ180" t="s">
        <v>1066</v>
      </c>
      <c r="AR180" t="s">
        <v>1066</v>
      </c>
      <c r="AS180" t="s">
        <v>1066</v>
      </c>
      <c r="AT180" t="s">
        <v>1066</v>
      </c>
      <c r="AU180" t="s">
        <v>1066</v>
      </c>
      <c r="AV180" t="s">
        <v>1066</v>
      </c>
      <c r="AW180" t="s">
        <v>1066</v>
      </c>
      <c r="AY180">
        <v>0</v>
      </c>
      <c r="AZ180" s="269"/>
      <c r="BA180" s="269"/>
      <c r="BB180" s="269"/>
      <c r="BC180" s="269"/>
      <c r="BD180" s="269"/>
      <c r="BE180" s="269"/>
    </row>
    <row r="181" spans="1:83" ht="14.4" x14ac:dyDescent="0.3">
      <c r="A181">
        <v>517657</v>
      </c>
      <c r="B181" t="s">
        <v>540</v>
      </c>
      <c r="C181" t="s">
        <v>1066</v>
      </c>
      <c r="D181" t="s">
        <v>1066</v>
      </c>
      <c r="E181" t="s">
        <v>1066</v>
      </c>
      <c r="F181" t="s">
        <v>1066</v>
      </c>
      <c r="G181" t="s">
        <v>1066</v>
      </c>
      <c r="H181" t="s">
        <v>1066</v>
      </c>
      <c r="I181" t="s">
        <v>1066</v>
      </c>
      <c r="J181" t="s">
        <v>1066</v>
      </c>
      <c r="K181" t="s">
        <v>1066</v>
      </c>
      <c r="L181" t="s">
        <v>1066</v>
      </c>
      <c r="M181" t="s">
        <v>1066</v>
      </c>
      <c r="N181" t="s">
        <v>1066</v>
      </c>
      <c r="O181" t="s">
        <v>1066</v>
      </c>
      <c r="P181" t="s">
        <v>1066</v>
      </c>
      <c r="Q181" t="s">
        <v>1066</v>
      </c>
      <c r="R181" t="s">
        <v>1066</v>
      </c>
      <c r="S181" t="s">
        <v>1066</v>
      </c>
      <c r="T181" t="s">
        <v>1066</v>
      </c>
      <c r="U181" t="s">
        <v>1066</v>
      </c>
      <c r="V181" t="s">
        <v>1066</v>
      </c>
      <c r="W181" t="s">
        <v>1066</v>
      </c>
      <c r="X181" t="s">
        <v>1066</v>
      </c>
      <c r="Y181" t="s">
        <v>1066</v>
      </c>
      <c r="Z181" t="s">
        <v>1066</v>
      </c>
      <c r="AA181" t="s">
        <v>1066</v>
      </c>
      <c r="AB181" t="s">
        <v>1066</v>
      </c>
      <c r="AC181" t="s">
        <v>1066</v>
      </c>
      <c r="AD181" t="s">
        <v>1066</v>
      </c>
      <c r="AE181" t="s">
        <v>1066</v>
      </c>
      <c r="AF181" t="s">
        <v>1066</v>
      </c>
      <c r="AG181" t="s">
        <v>1066</v>
      </c>
      <c r="AH181" t="s">
        <v>1066</v>
      </c>
      <c r="AI181" t="s">
        <v>1066</v>
      </c>
      <c r="AJ181" t="s">
        <v>1066</v>
      </c>
      <c r="AK181" t="s">
        <v>1066</v>
      </c>
      <c r="AL181" t="s">
        <v>1066</v>
      </c>
      <c r="AM181" t="s">
        <v>1066</v>
      </c>
      <c r="AN181" t="s">
        <v>1066</v>
      </c>
      <c r="AO181" t="s">
        <v>1066</v>
      </c>
      <c r="AP181" t="s">
        <v>1066</v>
      </c>
      <c r="AQ181" t="s">
        <v>1066</v>
      </c>
      <c r="AR181" t="s">
        <v>1066</v>
      </c>
      <c r="AS181" t="s">
        <v>1066</v>
      </c>
      <c r="AT181" t="s">
        <v>1066</v>
      </c>
      <c r="AU181" t="s">
        <v>1066</v>
      </c>
      <c r="AV181" t="s">
        <v>1066</v>
      </c>
      <c r="AW181" t="s">
        <v>1066</v>
      </c>
      <c r="AY181">
        <v>0</v>
      </c>
      <c r="AZ181" s="269"/>
      <c r="BA181" s="269"/>
      <c r="BB181" s="269"/>
      <c r="BC181" s="269"/>
      <c r="BD181" s="269"/>
      <c r="BE181" s="269"/>
    </row>
    <row r="182" spans="1:83" ht="14.4" x14ac:dyDescent="0.3">
      <c r="A182">
        <v>517668</v>
      </c>
      <c r="B182" t="s">
        <v>540</v>
      </c>
      <c r="C182" t="s">
        <v>1067</v>
      </c>
      <c r="D182" t="s">
        <v>1067</v>
      </c>
      <c r="E182" t="s">
        <v>1067</v>
      </c>
      <c r="F182" t="s">
        <v>1067</v>
      </c>
      <c r="G182" t="s">
        <v>1067</v>
      </c>
      <c r="H182" t="s">
        <v>1067</v>
      </c>
      <c r="I182" t="s">
        <v>1067</v>
      </c>
      <c r="J182" t="s">
        <v>1067</v>
      </c>
      <c r="K182" t="s">
        <v>1067</v>
      </c>
      <c r="L182" t="s">
        <v>1067</v>
      </c>
      <c r="M182" t="s">
        <v>1067</v>
      </c>
      <c r="N182" t="s">
        <v>1067</v>
      </c>
      <c r="O182" t="s">
        <v>1067</v>
      </c>
      <c r="P182" t="s">
        <v>1067</v>
      </c>
      <c r="Q182" t="s">
        <v>1067</v>
      </c>
      <c r="R182" t="s">
        <v>1067</v>
      </c>
      <c r="S182" t="s">
        <v>1067</v>
      </c>
      <c r="T182" t="s">
        <v>1067</v>
      </c>
      <c r="U182" t="s">
        <v>1067</v>
      </c>
      <c r="V182" t="s">
        <v>1067</v>
      </c>
      <c r="W182" t="s">
        <v>1067</v>
      </c>
      <c r="X182" t="s">
        <v>1067</v>
      </c>
      <c r="Y182" t="s">
        <v>1067</v>
      </c>
      <c r="Z182" t="s">
        <v>1067</v>
      </c>
      <c r="AA182" t="s">
        <v>1067</v>
      </c>
      <c r="AB182" t="s">
        <v>1067</v>
      </c>
      <c r="AC182" t="s">
        <v>1067</v>
      </c>
      <c r="AD182" t="s">
        <v>1067</v>
      </c>
      <c r="AE182" t="s">
        <v>1067</v>
      </c>
      <c r="AF182" t="s">
        <v>1067</v>
      </c>
      <c r="AG182" t="s">
        <v>1067</v>
      </c>
      <c r="AH182" t="s">
        <v>1067</v>
      </c>
      <c r="AI182" t="s">
        <v>1067</v>
      </c>
      <c r="AJ182" t="s">
        <v>1067</v>
      </c>
      <c r="AK182" t="s">
        <v>1067</v>
      </c>
      <c r="AL182" t="s">
        <v>1067</v>
      </c>
      <c r="AM182" t="s">
        <v>1067</v>
      </c>
      <c r="AN182" t="s">
        <v>1067</v>
      </c>
      <c r="AO182" t="s">
        <v>1067</v>
      </c>
      <c r="AP182" t="s">
        <v>1067</v>
      </c>
      <c r="AQ182" t="s">
        <v>1067</v>
      </c>
      <c r="AR182" t="s">
        <v>1067</v>
      </c>
      <c r="AS182" t="s">
        <v>1067</v>
      </c>
      <c r="AT182" t="s">
        <v>1067</v>
      </c>
      <c r="AU182" t="s">
        <v>1067</v>
      </c>
      <c r="AV182" t="s">
        <v>1067</v>
      </c>
      <c r="AW182" t="s">
        <v>1067</v>
      </c>
      <c r="AX182" t="s">
        <v>5718</v>
      </c>
      <c r="AY182" t="s">
        <v>5718</v>
      </c>
      <c r="AZ182" s="269"/>
      <c r="BA182" s="269"/>
      <c r="BB182" s="269"/>
      <c r="BC182" s="269"/>
      <c r="BD182" s="269"/>
      <c r="BE182" s="26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8"/>
      <c r="BW182" s="249"/>
      <c r="BX182" s="249"/>
      <c r="BY182" s="249"/>
      <c r="BZ182" s="249"/>
      <c r="CA182" s="242"/>
      <c r="CB182" s="242"/>
      <c r="CC182" s="242"/>
      <c r="CD182" s="242"/>
      <c r="CE182" s="249"/>
    </row>
    <row r="183" spans="1:83" ht="14.4" x14ac:dyDescent="0.3">
      <c r="A183">
        <v>517670</v>
      </c>
      <c r="B183" t="s">
        <v>540</v>
      </c>
      <c r="C183" t="s">
        <v>1066</v>
      </c>
      <c r="D183" t="s">
        <v>1066</v>
      </c>
      <c r="E183" t="s">
        <v>1066</v>
      </c>
      <c r="F183" t="s">
        <v>1066</v>
      </c>
      <c r="G183" t="s">
        <v>1066</v>
      </c>
      <c r="H183" t="s">
        <v>1066</v>
      </c>
      <c r="I183" t="s">
        <v>1066</v>
      </c>
      <c r="J183" t="s">
        <v>1066</v>
      </c>
      <c r="K183" t="s">
        <v>1066</v>
      </c>
      <c r="L183" t="s">
        <v>1066</v>
      </c>
      <c r="M183" t="s">
        <v>1066</v>
      </c>
      <c r="N183" t="s">
        <v>1066</v>
      </c>
      <c r="O183" t="s">
        <v>1066</v>
      </c>
      <c r="P183" t="s">
        <v>1066</v>
      </c>
      <c r="Q183" t="s">
        <v>1066</v>
      </c>
      <c r="R183" t="s">
        <v>1066</v>
      </c>
      <c r="S183" t="s">
        <v>1066</v>
      </c>
      <c r="T183" t="s">
        <v>1066</v>
      </c>
      <c r="U183" t="s">
        <v>1066</v>
      </c>
      <c r="V183" t="s">
        <v>1066</v>
      </c>
      <c r="W183" t="s">
        <v>1066</v>
      </c>
      <c r="X183" t="s">
        <v>1066</v>
      </c>
      <c r="Y183" t="s">
        <v>1066</v>
      </c>
      <c r="Z183" t="s">
        <v>1066</v>
      </c>
      <c r="AA183" t="s">
        <v>1066</v>
      </c>
      <c r="AB183" t="s">
        <v>1066</v>
      </c>
      <c r="AC183" t="s">
        <v>1066</v>
      </c>
      <c r="AD183" t="s">
        <v>1066</v>
      </c>
      <c r="AE183" t="s">
        <v>1066</v>
      </c>
      <c r="AF183" t="s">
        <v>1066</v>
      </c>
      <c r="AG183" t="s">
        <v>1066</v>
      </c>
      <c r="AH183" t="s">
        <v>1066</v>
      </c>
      <c r="AI183" t="s">
        <v>1066</v>
      </c>
      <c r="AJ183" t="s">
        <v>1066</v>
      </c>
      <c r="AK183" t="s">
        <v>1066</v>
      </c>
      <c r="AL183" t="s">
        <v>1066</v>
      </c>
      <c r="AM183" t="s">
        <v>1066</v>
      </c>
      <c r="AN183" t="s">
        <v>1066</v>
      </c>
      <c r="AO183" t="s">
        <v>1066</v>
      </c>
      <c r="AP183" t="s">
        <v>1066</v>
      </c>
      <c r="AQ183" t="s">
        <v>1066</v>
      </c>
      <c r="AR183" t="s">
        <v>1066</v>
      </c>
      <c r="AS183" t="s">
        <v>1066</v>
      </c>
      <c r="AT183" t="s">
        <v>1066</v>
      </c>
      <c r="AU183" t="s">
        <v>1066</v>
      </c>
      <c r="AV183" t="s">
        <v>1066</v>
      </c>
      <c r="AW183" t="s">
        <v>1066</v>
      </c>
      <c r="AY183">
        <v>0</v>
      </c>
      <c r="AZ183" s="269"/>
      <c r="BA183" s="269"/>
      <c r="BB183" s="269"/>
      <c r="BC183" s="269"/>
      <c r="BD183" s="269"/>
      <c r="BE183" s="26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8"/>
      <c r="BW183" s="249"/>
      <c r="BX183" s="249"/>
      <c r="BY183" s="249"/>
      <c r="BZ183" s="249"/>
      <c r="CA183" s="242"/>
      <c r="CB183" s="242"/>
      <c r="CC183" s="242"/>
      <c r="CD183" s="242"/>
      <c r="CE183" s="249"/>
    </row>
    <row r="184" spans="1:83" ht="14.4" x14ac:dyDescent="0.3">
      <c r="A184">
        <v>517673</v>
      </c>
      <c r="B184" t="s">
        <v>540</v>
      </c>
      <c r="C184" t="s">
        <v>1067</v>
      </c>
      <c r="D184" t="s">
        <v>1067</v>
      </c>
      <c r="E184" t="s">
        <v>1067</v>
      </c>
      <c r="F184" t="s">
        <v>1067</v>
      </c>
      <c r="G184" t="s">
        <v>1067</v>
      </c>
      <c r="H184" t="s">
        <v>1067</v>
      </c>
      <c r="I184" t="s">
        <v>1067</v>
      </c>
      <c r="J184" t="s">
        <v>1067</v>
      </c>
      <c r="K184" t="s">
        <v>1067</v>
      </c>
      <c r="L184" t="s">
        <v>1067</v>
      </c>
      <c r="M184" t="s">
        <v>1067</v>
      </c>
      <c r="N184" t="s">
        <v>1067</v>
      </c>
      <c r="O184" t="s">
        <v>1067</v>
      </c>
      <c r="P184" t="s">
        <v>1067</v>
      </c>
      <c r="Q184" t="s">
        <v>1067</v>
      </c>
      <c r="R184" t="s">
        <v>1067</v>
      </c>
      <c r="S184" t="s">
        <v>1067</v>
      </c>
      <c r="T184" t="s">
        <v>1067</v>
      </c>
      <c r="U184" t="s">
        <v>1067</v>
      </c>
      <c r="V184" t="s">
        <v>1067</v>
      </c>
      <c r="W184" t="s">
        <v>1067</v>
      </c>
      <c r="X184" t="s">
        <v>1067</v>
      </c>
      <c r="Y184" t="s">
        <v>1067</v>
      </c>
      <c r="Z184" t="s">
        <v>1067</v>
      </c>
      <c r="AA184" t="s">
        <v>1067</v>
      </c>
      <c r="AB184" t="s">
        <v>1067</v>
      </c>
      <c r="AC184" t="s">
        <v>1067</v>
      </c>
      <c r="AD184" t="s">
        <v>1067</v>
      </c>
      <c r="AE184" t="s">
        <v>1067</v>
      </c>
      <c r="AF184" t="s">
        <v>1067</v>
      </c>
      <c r="AG184" t="s">
        <v>1067</v>
      </c>
      <c r="AH184" t="s">
        <v>1067</v>
      </c>
      <c r="AI184" t="s">
        <v>1067</v>
      </c>
      <c r="AJ184" t="s">
        <v>1067</v>
      </c>
      <c r="AK184" t="s">
        <v>1067</v>
      </c>
      <c r="AL184" t="s">
        <v>1067</v>
      </c>
      <c r="AM184" t="s">
        <v>1067</v>
      </c>
      <c r="AN184" t="s">
        <v>1067</v>
      </c>
      <c r="AO184" t="s">
        <v>1067</v>
      </c>
      <c r="AP184" t="s">
        <v>1067</v>
      </c>
      <c r="AQ184" t="s">
        <v>1067</v>
      </c>
      <c r="AR184" t="s">
        <v>1067</v>
      </c>
      <c r="AS184" t="s">
        <v>1067</v>
      </c>
      <c r="AT184" t="s">
        <v>1067</v>
      </c>
      <c r="AU184" t="s">
        <v>1067</v>
      </c>
      <c r="AV184" t="s">
        <v>1067</v>
      </c>
      <c r="AW184" t="s">
        <v>1067</v>
      </c>
      <c r="AX184" t="s">
        <v>5718</v>
      </c>
      <c r="AY184" t="s">
        <v>5718</v>
      </c>
      <c r="AZ184" s="269"/>
      <c r="BA184" s="269"/>
      <c r="BB184" s="269"/>
      <c r="BC184" s="269"/>
      <c r="BD184" s="269"/>
      <c r="BE184" s="26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8"/>
      <c r="BW184" s="249"/>
      <c r="BX184" s="249"/>
      <c r="BY184" s="249"/>
      <c r="BZ184" s="249"/>
      <c r="CA184" s="242"/>
      <c r="CB184" s="242"/>
      <c r="CC184" s="242"/>
      <c r="CD184" s="242"/>
      <c r="CE184" s="249"/>
    </row>
    <row r="185" spans="1:83" ht="14.4" x14ac:dyDescent="0.3">
      <c r="A185">
        <v>517675</v>
      </c>
      <c r="B185" t="s">
        <v>540</v>
      </c>
      <c r="C185" t="s">
        <v>1066</v>
      </c>
      <c r="D185" t="s">
        <v>1066</v>
      </c>
      <c r="E185" t="s">
        <v>1066</v>
      </c>
      <c r="F185" t="s">
        <v>1066</v>
      </c>
      <c r="G185" t="s">
        <v>1066</v>
      </c>
      <c r="H185" t="s">
        <v>1066</v>
      </c>
      <c r="I185" t="s">
        <v>1066</v>
      </c>
      <c r="J185" t="s">
        <v>1066</v>
      </c>
      <c r="K185" t="s">
        <v>1066</v>
      </c>
      <c r="L185" t="s">
        <v>1066</v>
      </c>
      <c r="M185" t="s">
        <v>1066</v>
      </c>
      <c r="N185" t="s">
        <v>1066</v>
      </c>
      <c r="O185" t="s">
        <v>1066</v>
      </c>
      <c r="P185" t="s">
        <v>1066</v>
      </c>
      <c r="Q185" t="s">
        <v>1066</v>
      </c>
      <c r="R185" t="s">
        <v>1066</v>
      </c>
      <c r="S185" t="s">
        <v>1066</v>
      </c>
      <c r="T185" t="s">
        <v>1066</v>
      </c>
      <c r="U185" t="s">
        <v>1066</v>
      </c>
      <c r="V185" t="s">
        <v>1066</v>
      </c>
      <c r="W185" t="s">
        <v>1066</v>
      </c>
      <c r="X185" t="s">
        <v>1066</v>
      </c>
      <c r="Y185" t="s">
        <v>1066</v>
      </c>
      <c r="Z185" t="s">
        <v>1066</v>
      </c>
      <c r="AA185" t="s">
        <v>1066</v>
      </c>
      <c r="AB185" t="s">
        <v>1066</v>
      </c>
      <c r="AC185" t="s">
        <v>1066</v>
      </c>
      <c r="AD185" t="s">
        <v>1066</v>
      </c>
      <c r="AE185" t="s">
        <v>1066</v>
      </c>
      <c r="AF185" t="s">
        <v>1066</v>
      </c>
      <c r="AG185" t="s">
        <v>1066</v>
      </c>
      <c r="AH185" t="s">
        <v>1066</v>
      </c>
      <c r="AI185" t="s">
        <v>1066</v>
      </c>
      <c r="AJ185" t="s">
        <v>1066</v>
      </c>
      <c r="AK185" t="s">
        <v>1066</v>
      </c>
      <c r="AL185" t="s">
        <v>1066</v>
      </c>
      <c r="AM185" t="s">
        <v>1066</v>
      </c>
      <c r="AN185" t="s">
        <v>1066</v>
      </c>
      <c r="AO185" t="s">
        <v>1066</v>
      </c>
      <c r="AP185" t="s">
        <v>1066</v>
      </c>
      <c r="AQ185" t="s">
        <v>1066</v>
      </c>
      <c r="AR185" t="s">
        <v>1066</v>
      </c>
      <c r="AS185" t="s">
        <v>1066</v>
      </c>
      <c r="AT185" t="s">
        <v>1066</v>
      </c>
      <c r="AU185" t="s">
        <v>1066</v>
      </c>
      <c r="AV185" t="s">
        <v>1066</v>
      </c>
      <c r="AW185" t="s">
        <v>1066</v>
      </c>
      <c r="AY185">
        <v>0</v>
      </c>
      <c r="AZ185" s="269"/>
      <c r="BA185" s="269"/>
      <c r="BB185" s="269"/>
      <c r="BC185" s="269"/>
      <c r="BD185" s="269"/>
      <c r="BE185" s="26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8"/>
      <c r="BW185" s="249"/>
      <c r="BX185" s="249"/>
      <c r="BY185" s="249"/>
      <c r="BZ185" s="249"/>
      <c r="CA185" s="242"/>
      <c r="CB185" s="242"/>
      <c r="CC185" s="242"/>
      <c r="CD185" s="242"/>
      <c r="CE185" s="249"/>
    </row>
    <row r="186" spans="1:83" ht="14.4" x14ac:dyDescent="0.3">
      <c r="A186">
        <v>517684</v>
      </c>
      <c r="B186" t="s">
        <v>540</v>
      </c>
      <c r="C186" t="s">
        <v>1067</v>
      </c>
      <c r="D186" t="s">
        <v>1067</v>
      </c>
      <c r="E186" t="s">
        <v>1067</v>
      </c>
      <c r="F186" t="s">
        <v>1067</v>
      </c>
      <c r="G186" t="s">
        <v>1067</v>
      </c>
      <c r="H186" t="s">
        <v>1067</v>
      </c>
      <c r="I186" t="s">
        <v>1067</v>
      </c>
      <c r="J186" t="s">
        <v>1067</v>
      </c>
      <c r="K186" t="s">
        <v>1067</v>
      </c>
      <c r="L186" t="s">
        <v>1067</v>
      </c>
      <c r="M186" t="s">
        <v>1067</v>
      </c>
      <c r="N186" t="s">
        <v>1067</v>
      </c>
      <c r="O186" t="s">
        <v>1067</v>
      </c>
      <c r="P186" t="s">
        <v>1067</v>
      </c>
      <c r="Q186" t="s">
        <v>1067</v>
      </c>
      <c r="R186" t="s">
        <v>1067</v>
      </c>
      <c r="S186" t="s">
        <v>1067</v>
      </c>
      <c r="T186" t="s">
        <v>1067</v>
      </c>
      <c r="U186" t="s">
        <v>1067</v>
      </c>
      <c r="V186" t="s">
        <v>1067</v>
      </c>
      <c r="W186" t="s">
        <v>1067</v>
      </c>
      <c r="X186" t="s">
        <v>1067</v>
      </c>
      <c r="Y186" t="s">
        <v>1067</v>
      </c>
      <c r="Z186" t="s">
        <v>1067</v>
      </c>
      <c r="AA186" t="s">
        <v>1067</v>
      </c>
      <c r="AB186" t="s">
        <v>1067</v>
      </c>
      <c r="AC186" t="s">
        <v>1067</v>
      </c>
      <c r="AD186" t="s">
        <v>1067</v>
      </c>
      <c r="AE186" t="s">
        <v>1067</v>
      </c>
      <c r="AF186" t="s">
        <v>1067</v>
      </c>
      <c r="AG186" t="s">
        <v>1067</v>
      </c>
      <c r="AH186" t="s">
        <v>1067</v>
      </c>
      <c r="AI186" t="s">
        <v>1067</v>
      </c>
      <c r="AJ186" t="s">
        <v>1067</v>
      </c>
      <c r="AK186" t="s">
        <v>1067</v>
      </c>
      <c r="AL186" t="s">
        <v>1067</v>
      </c>
      <c r="AM186" t="s">
        <v>1067</v>
      </c>
      <c r="AN186" t="s">
        <v>1067</v>
      </c>
      <c r="AO186" t="s">
        <v>1067</v>
      </c>
      <c r="AP186" t="s">
        <v>1067</v>
      </c>
      <c r="AQ186" t="s">
        <v>1067</v>
      </c>
      <c r="AR186" t="s">
        <v>1067</v>
      </c>
      <c r="AS186" t="s">
        <v>1067</v>
      </c>
      <c r="AT186" t="s">
        <v>1067</v>
      </c>
      <c r="AU186" t="s">
        <v>1067</v>
      </c>
      <c r="AV186" t="s">
        <v>1067</v>
      </c>
      <c r="AW186" t="s">
        <v>1067</v>
      </c>
      <c r="AX186" t="s">
        <v>5718</v>
      </c>
      <c r="AY186" t="s">
        <v>5718</v>
      </c>
      <c r="AZ186" s="269"/>
      <c r="BA186" s="269"/>
      <c r="BB186" s="269"/>
      <c r="BC186" s="269"/>
      <c r="BD186" s="269"/>
      <c r="BE186" s="269"/>
    </row>
    <row r="187" spans="1:83" ht="14.4" x14ac:dyDescent="0.3">
      <c r="A187">
        <v>517697</v>
      </c>
      <c r="B187" t="s">
        <v>540</v>
      </c>
      <c r="C187" t="s">
        <v>1066</v>
      </c>
      <c r="D187" t="s">
        <v>1066</v>
      </c>
      <c r="E187" t="s">
        <v>1066</v>
      </c>
      <c r="F187" t="s">
        <v>1066</v>
      </c>
      <c r="G187" t="s">
        <v>1066</v>
      </c>
      <c r="H187" t="s">
        <v>1066</v>
      </c>
      <c r="I187" t="s">
        <v>1066</v>
      </c>
      <c r="J187" t="s">
        <v>1066</v>
      </c>
      <c r="K187" t="s">
        <v>1066</v>
      </c>
      <c r="L187" t="s">
        <v>1066</v>
      </c>
      <c r="M187" t="s">
        <v>1066</v>
      </c>
      <c r="N187" t="s">
        <v>1066</v>
      </c>
      <c r="O187" t="s">
        <v>1066</v>
      </c>
      <c r="P187" t="s">
        <v>1066</v>
      </c>
      <c r="Q187" t="s">
        <v>1066</v>
      </c>
      <c r="R187" t="s">
        <v>1066</v>
      </c>
      <c r="S187" t="s">
        <v>1066</v>
      </c>
      <c r="T187" t="s">
        <v>1066</v>
      </c>
      <c r="U187" t="s">
        <v>1066</v>
      </c>
      <c r="V187" t="s">
        <v>1066</v>
      </c>
      <c r="W187" t="s">
        <v>1066</v>
      </c>
      <c r="X187" t="s">
        <v>1066</v>
      </c>
      <c r="Y187" t="s">
        <v>1066</v>
      </c>
      <c r="Z187" t="s">
        <v>1066</v>
      </c>
      <c r="AA187" t="s">
        <v>1066</v>
      </c>
      <c r="AB187" t="s">
        <v>1066</v>
      </c>
      <c r="AC187" t="s">
        <v>1066</v>
      </c>
      <c r="AD187" t="s">
        <v>1066</v>
      </c>
      <c r="AE187" t="s">
        <v>1066</v>
      </c>
      <c r="AF187" t="s">
        <v>1066</v>
      </c>
      <c r="AG187" t="s">
        <v>1066</v>
      </c>
      <c r="AH187" t="s">
        <v>1066</v>
      </c>
      <c r="AI187" t="s">
        <v>1066</v>
      </c>
      <c r="AJ187" t="s">
        <v>1066</v>
      </c>
      <c r="AK187" t="s">
        <v>1066</v>
      </c>
      <c r="AL187" t="s">
        <v>1066</v>
      </c>
      <c r="AM187" t="s">
        <v>1066</v>
      </c>
      <c r="AN187" t="s">
        <v>1066</v>
      </c>
      <c r="AO187" t="s">
        <v>1066</v>
      </c>
      <c r="AP187" t="s">
        <v>1066</v>
      </c>
      <c r="AQ187" t="s">
        <v>1066</v>
      </c>
      <c r="AR187" t="s">
        <v>1066</v>
      </c>
      <c r="AS187" t="s">
        <v>1066</v>
      </c>
      <c r="AT187" t="s">
        <v>1066</v>
      </c>
      <c r="AU187" t="s">
        <v>1066</v>
      </c>
      <c r="AV187" t="s">
        <v>1066</v>
      </c>
      <c r="AW187" t="s">
        <v>1066</v>
      </c>
      <c r="AY187">
        <v>0</v>
      </c>
      <c r="AZ187" s="269"/>
      <c r="BA187" s="269"/>
      <c r="BB187" s="269"/>
      <c r="BC187" s="269"/>
      <c r="BD187" s="269"/>
      <c r="BE187" s="269"/>
    </row>
    <row r="188" spans="1:83" ht="18" x14ac:dyDescent="0.5">
      <c r="A188" s="286">
        <v>517741</v>
      </c>
      <c r="B188" s="287" t="s">
        <v>540</v>
      </c>
      <c r="C188" t="s">
        <v>1067</v>
      </c>
      <c r="D188" t="s">
        <v>1067</v>
      </c>
      <c r="E188" t="s">
        <v>1067</v>
      </c>
      <c r="F188" t="s">
        <v>1067</v>
      </c>
      <c r="G188" t="s">
        <v>1067</v>
      </c>
      <c r="H188" t="s">
        <v>1067</v>
      </c>
      <c r="I188" t="s">
        <v>1067</v>
      </c>
      <c r="J188" t="s">
        <v>1067</v>
      </c>
      <c r="K188" t="s">
        <v>1067</v>
      </c>
      <c r="L188" t="s">
        <v>1067</v>
      </c>
      <c r="M188" t="s">
        <v>1067</v>
      </c>
      <c r="N188" t="s">
        <v>1067</v>
      </c>
      <c r="O188" t="s">
        <v>1067</v>
      </c>
      <c r="P188" t="s">
        <v>1067</v>
      </c>
      <c r="Q188" t="s">
        <v>1067</v>
      </c>
      <c r="R188" t="s">
        <v>1067</v>
      </c>
      <c r="S188" t="s">
        <v>1067</v>
      </c>
      <c r="T188" t="s">
        <v>1067</v>
      </c>
      <c r="U188" t="s">
        <v>1067</v>
      </c>
      <c r="V188" t="s">
        <v>1067</v>
      </c>
      <c r="W188" t="s">
        <v>1067</v>
      </c>
      <c r="X188" t="s">
        <v>1067</v>
      </c>
      <c r="Y188" t="s">
        <v>1067</v>
      </c>
      <c r="Z188" t="s">
        <v>1067</v>
      </c>
      <c r="AA188" t="s">
        <v>1067</v>
      </c>
      <c r="AB188" t="s">
        <v>1067</v>
      </c>
      <c r="AC188" t="s">
        <v>1067</v>
      </c>
      <c r="AD188" t="s">
        <v>1067</v>
      </c>
      <c r="AE188" t="s">
        <v>1067</v>
      </c>
      <c r="AF188" t="s">
        <v>1067</v>
      </c>
      <c r="AG188" t="s">
        <v>1067</v>
      </c>
      <c r="AH188" t="s">
        <v>1067</v>
      </c>
      <c r="AI188" t="s">
        <v>1067</v>
      </c>
      <c r="AJ188" t="s">
        <v>1067</v>
      </c>
      <c r="AK188" t="s">
        <v>1067</v>
      </c>
      <c r="AL188" t="s">
        <v>1067</v>
      </c>
      <c r="AM188" t="s">
        <v>1067</v>
      </c>
      <c r="AN188" t="s">
        <v>1067</v>
      </c>
      <c r="AO188" t="s">
        <v>1067</v>
      </c>
      <c r="AP188" t="s">
        <v>1067</v>
      </c>
      <c r="AQ188" t="s">
        <v>1067</v>
      </c>
      <c r="AR188" t="s">
        <v>1067</v>
      </c>
      <c r="AS188" t="s">
        <v>1067</v>
      </c>
      <c r="AT188" t="s">
        <v>1067</v>
      </c>
      <c r="AU188" t="s">
        <v>1067</v>
      </c>
      <c r="AV188" t="s">
        <v>1067</v>
      </c>
      <c r="AW188" t="s">
        <v>1067</v>
      </c>
      <c r="AY188" t="s">
        <v>5747</v>
      </c>
      <c r="AZ188" s="269"/>
      <c r="BA188" s="269"/>
      <c r="BB188" s="269"/>
      <c r="BC188" s="269"/>
      <c r="BD188" s="269"/>
      <c r="BE188" s="269"/>
    </row>
    <row r="189" spans="1:83" ht="14.4" x14ac:dyDescent="0.3">
      <c r="A189">
        <v>517742</v>
      </c>
      <c r="B189" t="s">
        <v>540</v>
      </c>
      <c r="C189" t="s">
        <v>1066</v>
      </c>
      <c r="D189" t="s">
        <v>1066</v>
      </c>
      <c r="E189" t="s">
        <v>1066</v>
      </c>
      <c r="F189" t="s">
        <v>1066</v>
      </c>
      <c r="G189" t="s">
        <v>1066</v>
      </c>
      <c r="H189" t="s">
        <v>1066</v>
      </c>
      <c r="I189" t="s">
        <v>1066</v>
      </c>
      <c r="J189" t="s">
        <v>1066</v>
      </c>
      <c r="K189" t="s">
        <v>1066</v>
      </c>
      <c r="L189" t="s">
        <v>1066</v>
      </c>
      <c r="M189" t="s">
        <v>1066</v>
      </c>
      <c r="N189" t="s">
        <v>1066</v>
      </c>
      <c r="O189" t="s">
        <v>1066</v>
      </c>
      <c r="P189" t="s">
        <v>1066</v>
      </c>
      <c r="Q189" t="s">
        <v>1066</v>
      </c>
      <c r="R189" t="s">
        <v>1066</v>
      </c>
      <c r="S189" t="s">
        <v>1066</v>
      </c>
      <c r="T189" t="s">
        <v>1066</v>
      </c>
      <c r="U189" t="s">
        <v>1066</v>
      </c>
      <c r="V189" t="s">
        <v>1066</v>
      </c>
      <c r="W189" t="s">
        <v>1066</v>
      </c>
      <c r="X189" t="s">
        <v>1066</v>
      </c>
      <c r="Y189" t="s">
        <v>1066</v>
      </c>
      <c r="Z189" t="s">
        <v>1066</v>
      </c>
      <c r="AA189" t="s">
        <v>1066</v>
      </c>
      <c r="AB189" t="s">
        <v>1066</v>
      </c>
      <c r="AC189" t="s">
        <v>1066</v>
      </c>
      <c r="AD189" t="s">
        <v>1066</v>
      </c>
      <c r="AE189" t="s">
        <v>1066</v>
      </c>
      <c r="AF189" t="s">
        <v>1066</v>
      </c>
      <c r="AG189" t="s">
        <v>1066</v>
      </c>
      <c r="AH189" t="s">
        <v>1066</v>
      </c>
      <c r="AI189" t="s">
        <v>1066</v>
      </c>
      <c r="AJ189" t="s">
        <v>1066</v>
      </c>
      <c r="AK189" t="s">
        <v>1066</v>
      </c>
      <c r="AL189" t="s">
        <v>1066</v>
      </c>
      <c r="AM189" t="s">
        <v>1066</v>
      </c>
      <c r="AN189" t="s">
        <v>1066</v>
      </c>
      <c r="AO189" t="s">
        <v>1066</v>
      </c>
      <c r="AP189" t="s">
        <v>1066</v>
      </c>
      <c r="AQ189" t="s">
        <v>1066</v>
      </c>
      <c r="AR189" t="s">
        <v>1066</v>
      </c>
      <c r="AS189" t="s">
        <v>1066</v>
      </c>
      <c r="AT189" t="s">
        <v>1066</v>
      </c>
      <c r="AU189" t="s">
        <v>1066</v>
      </c>
      <c r="AV189" t="s">
        <v>1066</v>
      </c>
      <c r="AW189" t="s">
        <v>1066</v>
      </c>
      <c r="AY189">
        <v>0</v>
      </c>
      <c r="AZ189" s="269"/>
      <c r="BA189" s="269"/>
      <c r="BB189" s="269"/>
      <c r="BC189" s="269"/>
      <c r="BD189" s="269"/>
      <c r="BE189" s="269"/>
    </row>
    <row r="190" spans="1:83" ht="14.4" x14ac:dyDescent="0.3">
      <c r="A190">
        <v>517755</v>
      </c>
      <c r="B190" t="s">
        <v>540</v>
      </c>
      <c r="C190" t="s">
        <v>1066</v>
      </c>
      <c r="D190" t="s">
        <v>1066</v>
      </c>
      <c r="E190" t="s">
        <v>1066</v>
      </c>
      <c r="F190" t="s">
        <v>1066</v>
      </c>
      <c r="G190" t="s">
        <v>1066</v>
      </c>
      <c r="H190" t="s">
        <v>1066</v>
      </c>
      <c r="I190" t="s">
        <v>1066</v>
      </c>
      <c r="J190" t="s">
        <v>1066</v>
      </c>
      <c r="K190" t="s">
        <v>1066</v>
      </c>
      <c r="L190" t="s">
        <v>1066</v>
      </c>
      <c r="M190" t="s">
        <v>1066</v>
      </c>
      <c r="N190" t="s">
        <v>1066</v>
      </c>
      <c r="O190" t="s">
        <v>1066</v>
      </c>
      <c r="P190" t="s">
        <v>1066</v>
      </c>
      <c r="Q190" t="s">
        <v>1066</v>
      </c>
      <c r="R190" t="s">
        <v>1066</v>
      </c>
      <c r="S190" t="s">
        <v>1066</v>
      </c>
      <c r="T190" t="s">
        <v>1066</v>
      </c>
      <c r="U190" t="s">
        <v>1066</v>
      </c>
      <c r="V190" t="s">
        <v>1066</v>
      </c>
      <c r="W190" t="s">
        <v>1066</v>
      </c>
      <c r="X190" t="s">
        <v>1066</v>
      </c>
      <c r="Y190" t="s">
        <v>1066</v>
      </c>
      <c r="Z190" t="s">
        <v>1066</v>
      </c>
      <c r="AA190" t="s">
        <v>1066</v>
      </c>
      <c r="AB190" t="s">
        <v>1066</v>
      </c>
      <c r="AC190" t="s">
        <v>1066</v>
      </c>
      <c r="AD190" t="s">
        <v>1066</v>
      </c>
      <c r="AE190" t="s">
        <v>1066</v>
      </c>
      <c r="AF190" t="s">
        <v>1066</v>
      </c>
      <c r="AG190" t="s">
        <v>1066</v>
      </c>
      <c r="AH190" t="s">
        <v>1066</v>
      </c>
      <c r="AI190" t="s">
        <v>1066</v>
      </c>
      <c r="AJ190" t="s">
        <v>1066</v>
      </c>
      <c r="AK190" t="s">
        <v>1066</v>
      </c>
      <c r="AL190" t="s">
        <v>1066</v>
      </c>
      <c r="AM190" t="s">
        <v>1066</v>
      </c>
      <c r="AN190" t="s">
        <v>1066</v>
      </c>
      <c r="AO190" t="s">
        <v>1066</v>
      </c>
      <c r="AP190" t="s">
        <v>1066</v>
      </c>
      <c r="AQ190" t="s">
        <v>1066</v>
      </c>
      <c r="AR190" t="s">
        <v>1066</v>
      </c>
      <c r="AS190" t="s">
        <v>1066</v>
      </c>
      <c r="AT190" t="s">
        <v>1066</v>
      </c>
      <c r="AU190" t="s">
        <v>1066</v>
      </c>
      <c r="AV190" t="s">
        <v>1066</v>
      </c>
      <c r="AW190" t="s">
        <v>1066</v>
      </c>
      <c r="AY190">
        <v>0</v>
      </c>
      <c r="AZ190" s="269"/>
      <c r="BA190" s="269"/>
      <c r="BB190" s="269"/>
      <c r="BC190" s="269"/>
      <c r="BD190" s="269"/>
      <c r="BE190" s="269"/>
    </row>
    <row r="191" spans="1:83" ht="14.4" x14ac:dyDescent="0.3">
      <c r="A191">
        <v>517787</v>
      </c>
      <c r="B191" t="s">
        <v>540</v>
      </c>
      <c r="C191" t="s">
        <v>1066</v>
      </c>
      <c r="D191" t="s">
        <v>1066</v>
      </c>
      <c r="E191" t="s">
        <v>1066</v>
      </c>
      <c r="F191" t="s">
        <v>1066</v>
      </c>
      <c r="G191" t="s">
        <v>1066</v>
      </c>
      <c r="H191" t="s">
        <v>1066</v>
      </c>
      <c r="I191" t="s">
        <v>1066</v>
      </c>
      <c r="J191" t="s">
        <v>1066</v>
      </c>
      <c r="K191" t="s">
        <v>1066</v>
      </c>
      <c r="L191" t="s">
        <v>1066</v>
      </c>
      <c r="M191" t="s">
        <v>1066</v>
      </c>
      <c r="N191" t="s">
        <v>1066</v>
      </c>
      <c r="O191" t="s">
        <v>1066</v>
      </c>
      <c r="P191" t="s">
        <v>1066</v>
      </c>
      <c r="Q191" t="s">
        <v>1066</v>
      </c>
      <c r="R191" t="s">
        <v>1066</v>
      </c>
      <c r="S191" t="s">
        <v>1066</v>
      </c>
      <c r="T191" t="s">
        <v>1066</v>
      </c>
      <c r="U191" t="s">
        <v>1066</v>
      </c>
      <c r="V191" t="s">
        <v>1066</v>
      </c>
      <c r="W191" t="s">
        <v>1066</v>
      </c>
      <c r="X191" t="s">
        <v>1066</v>
      </c>
      <c r="Y191" t="s">
        <v>1066</v>
      </c>
      <c r="Z191" t="s">
        <v>1066</v>
      </c>
      <c r="AA191" t="s">
        <v>1066</v>
      </c>
      <c r="AB191" t="s">
        <v>1066</v>
      </c>
      <c r="AC191" t="s">
        <v>1066</v>
      </c>
      <c r="AD191" t="s">
        <v>1066</v>
      </c>
      <c r="AE191" t="s">
        <v>1066</v>
      </c>
      <c r="AF191" t="s">
        <v>1066</v>
      </c>
      <c r="AG191" t="s">
        <v>1066</v>
      </c>
      <c r="AH191" t="s">
        <v>1066</v>
      </c>
      <c r="AI191" t="s">
        <v>1066</v>
      </c>
      <c r="AJ191" t="s">
        <v>1066</v>
      </c>
      <c r="AK191" t="s">
        <v>1066</v>
      </c>
      <c r="AL191" t="s">
        <v>1066</v>
      </c>
      <c r="AM191" t="s">
        <v>1066</v>
      </c>
      <c r="AN191" t="s">
        <v>1066</v>
      </c>
      <c r="AO191" t="s">
        <v>1066</v>
      </c>
      <c r="AP191" t="s">
        <v>1066</v>
      </c>
      <c r="AQ191" t="s">
        <v>1066</v>
      </c>
      <c r="AR191" t="s">
        <v>1066</v>
      </c>
      <c r="AS191" t="s">
        <v>1066</v>
      </c>
      <c r="AT191" t="s">
        <v>1066</v>
      </c>
      <c r="AU191" t="s">
        <v>1066</v>
      </c>
      <c r="AV191" t="s">
        <v>1066</v>
      </c>
      <c r="AW191" t="s">
        <v>1066</v>
      </c>
      <c r="AY191">
        <v>0</v>
      </c>
      <c r="AZ191" s="269"/>
      <c r="BA191" s="269"/>
      <c r="BB191" s="269"/>
      <c r="BC191" s="269"/>
      <c r="BD191" s="269"/>
      <c r="BE191" s="269"/>
    </row>
    <row r="192" spans="1:83" ht="14.4" x14ac:dyDescent="0.3">
      <c r="A192">
        <v>517796</v>
      </c>
      <c r="B192" t="s">
        <v>541</v>
      </c>
      <c r="C192" t="s">
        <v>1066</v>
      </c>
      <c r="D192" t="s">
        <v>1066</v>
      </c>
      <c r="E192" t="s">
        <v>1066</v>
      </c>
      <c r="F192" t="s">
        <v>1066</v>
      </c>
      <c r="G192" t="s">
        <v>1066</v>
      </c>
      <c r="H192" t="s">
        <v>1066</v>
      </c>
      <c r="I192" t="s">
        <v>1066</v>
      </c>
      <c r="J192" t="s">
        <v>1066</v>
      </c>
      <c r="K192" t="s">
        <v>1066</v>
      </c>
      <c r="L192" t="s">
        <v>1066</v>
      </c>
      <c r="M192" t="s">
        <v>1066</v>
      </c>
      <c r="N192" t="s">
        <v>1066</v>
      </c>
      <c r="O192" t="s">
        <v>1066</v>
      </c>
      <c r="P192" t="s">
        <v>1066</v>
      </c>
      <c r="Q192" t="s">
        <v>1066</v>
      </c>
      <c r="R192" t="s">
        <v>1066</v>
      </c>
      <c r="S192" t="s">
        <v>1066</v>
      </c>
      <c r="T192" t="s">
        <v>1066</v>
      </c>
      <c r="U192" t="s">
        <v>1066</v>
      </c>
      <c r="V192" t="s">
        <v>1066</v>
      </c>
      <c r="W192" t="s">
        <v>1066</v>
      </c>
      <c r="X192" t="s">
        <v>1066</v>
      </c>
      <c r="Y192" t="s">
        <v>1066</v>
      </c>
      <c r="Z192" t="s">
        <v>1066</v>
      </c>
      <c r="AA192" t="s">
        <v>1066</v>
      </c>
      <c r="AB192" t="s">
        <v>1066</v>
      </c>
      <c r="AC192" t="s">
        <v>1066</v>
      </c>
      <c r="AD192" t="s">
        <v>1066</v>
      </c>
      <c r="AE192" t="s">
        <v>1066</v>
      </c>
      <c r="AF192" t="s">
        <v>1066</v>
      </c>
      <c r="AG192" t="s">
        <v>1066</v>
      </c>
      <c r="AH192" t="s">
        <v>1066</v>
      </c>
      <c r="AI192" t="s">
        <v>1066</v>
      </c>
      <c r="AJ192" t="s">
        <v>1066</v>
      </c>
      <c r="AK192" t="s">
        <v>1066</v>
      </c>
      <c r="AL192" t="s">
        <v>1066</v>
      </c>
      <c r="AM192" t="s">
        <v>1066</v>
      </c>
      <c r="AN192" t="s">
        <v>1066</v>
      </c>
      <c r="AO192" t="s">
        <v>1066</v>
      </c>
      <c r="AP192" t="s">
        <v>1066</v>
      </c>
      <c r="AQ192" t="s">
        <v>1066</v>
      </c>
      <c r="AR192" t="s">
        <v>1066</v>
      </c>
      <c r="AW192"/>
      <c r="AY192" t="s">
        <v>2422</v>
      </c>
      <c r="AZ192" s="269"/>
      <c r="BA192" s="269"/>
      <c r="BB192" s="269"/>
      <c r="BC192" s="269"/>
      <c r="BD192" s="269"/>
      <c r="BE192" s="269"/>
    </row>
    <row r="193" spans="1:83" ht="14.4" x14ac:dyDescent="0.3">
      <c r="A193">
        <v>517820</v>
      </c>
      <c r="B193" t="s">
        <v>540</v>
      </c>
      <c r="C193" t="s">
        <v>1067</v>
      </c>
      <c r="D193" t="s">
        <v>1067</v>
      </c>
      <c r="E193" t="s">
        <v>1067</v>
      </c>
      <c r="F193" t="s">
        <v>1067</v>
      </c>
      <c r="G193" t="s">
        <v>1067</v>
      </c>
      <c r="H193" t="s">
        <v>1067</v>
      </c>
      <c r="I193" t="s">
        <v>1067</v>
      </c>
      <c r="J193" t="s">
        <v>1067</v>
      </c>
      <c r="K193" t="s">
        <v>1067</v>
      </c>
      <c r="L193" t="s">
        <v>1067</v>
      </c>
      <c r="M193" t="s">
        <v>1067</v>
      </c>
      <c r="N193" t="s">
        <v>1067</v>
      </c>
      <c r="O193" t="s">
        <v>1067</v>
      </c>
      <c r="P193" t="s">
        <v>1067</v>
      </c>
      <c r="Q193" t="s">
        <v>1067</v>
      </c>
      <c r="R193" t="s">
        <v>1067</v>
      </c>
      <c r="S193" t="s">
        <v>1067</v>
      </c>
      <c r="T193" t="s">
        <v>1067</v>
      </c>
      <c r="U193" t="s">
        <v>1067</v>
      </c>
      <c r="V193" t="s">
        <v>1067</v>
      </c>
      <c r="W193" t="s">
        <v>1067</v>
      </c>
      <c r="X193" t="s">
        <v>1067</v>
      </c>
      <c r="Y193" t="s">
        <v>1067</v>
      </c>
      <c r="Z193" t="s">
        <v>1067</v>
      </c>
      <c r="AA193" t="s">
        <v>1067</v>
      </c>
      <c r="AB193" t="s">
        <v>1067</v>
      </c>
      <c r="AC193" t="s">
        <v>1067</v>
      </c>
      <c r="AD193" t="s">
        <v>1067</v>
      </c>
      <c r="AE193" t="s">
        <v>1067</v>
      </c>
      <c r="AF193" t="s">
        <v>1067</v>
      </c>
      <c r="AG193" t="s">
        <v>1067</v>
      </c>
      <c r="AH193" t="s">
        <v>1067</v>
      </c>
      <c r="AI193" t="s">
        <v>1067</v>
      </c>
      <c r="AJ193" t="s">
        <v>1067</v>
      </c>
      <c r="AK193" t="s">
        <v>1067</v>
      </c>
      <c r="AL193" t="s">
        <v>1067</v>
      </c>
      <c r="AM193" t="s">
        <v>1067</v>
      </c>
      <c r="AN193" t="s">
        <v>1067</v>
      </c>
      <c r="AO193" t="s">
        <v>1067</v>
      </c>
      <c r="AP193" t="s">
        <v>1067</v>
      </c>
      <c r="AQ193" t="s">
        <v>1067</v>
      </c>
      <c r="AR193" t="s">
        <v>1067</v>
      </c>
      <c r="AS193" t="s">
        <v>1067</v>
      </c>
      <c r="AT193" t="s">
        <v>1067</v>
      </c>
      <c r="AU193" t="s">
        <v>1067</v>
      </c>
      <c r="AV193" t="s">
        <v>1067</v>
      </c>
      <c r="AW193" t="s">
        <v>1067</v>
      </c>
      <c r="AX193" t="s">
        <v>5718</v>
      </c>
      <c r="AY193" t="s">
        <v>5718</v>
      </c>
      <c r="AZ193" s="269"/>
      <c r="BA193" s="269"/>
      <c r="BB193" s="269"/>
      <c r="BC193" s="269"/>
      <c r="BD193" s="269"/>
      <c r="BE193" s="269"/>
    </row>
    <row r="194" spans="1:83" ht="14.4" x14ac:dyDescent="0.3">
      <c r="A194">
        <v>517870</v>
      </c>
      <c r="B194" t="s">
        <v>540</v>
      </c>
      <c r="C194" t="s">
        <v>1067</v>
      </c>
      <c r="D194" t="s">
        <v>1067</v>
      </c>
      <c r="E194" t="s">
        <v>1067</v>
      </c>
      <c r="F194" t="s">
        <v>1067</v>
      </c>
      <c r="G194" t="s">
        <v>1067</v>
      </c>
      <c r="H194" t="s">
        <v>1067</v>
      </c>
      <c r="I194" t="s">
        <v>1067</v>
      </c>
      <c r="J194" t="s">
        <v>1067</v>
      </c>
      <c r="K194" t="s">
        <v>1067</v>
      </c>
      <c r="L194" t="s">
        <v>1067</v>
      </c>
      <c r="M194" t="s">
        <v>1067</v>
      </c>
      <c r="N194" t="s">
        <v>1067</v>
      </c>
      <c r="O194" t="s">
        <v>1067</v>
      </c>
      <c r="P194" t="s">
        <v>1067</v>
      </c>
      <c r="Q194" t="s">
        <v>1067</v>
      </c>
      <c r="R194" t="s">
        <v>1067</v>
      </c>
      <c r="S194" t="s">
        <v>1067</v>
      </c>
      <c r="T194" t="s">
        <v>1067</v>
      </c>
      <c r="U194" t="s">
        <v>1067</v>
      </c>
      <c r="V194" t="s">
        <v>1067</v>
      </c>
      <c r="W194" t="s">
        <v>1067</v>
      </c>
      <c r="X194" t="s">
        <v>1067</v>
      </c>
      <c r="Y194" t="s">
        <v>1067</v>
      </c>
      <c r="Z194" t="s">
        <v>1067</v>
      </c>
      <c r="AA194" t="s">
        <v>1067</v>
      </c>
      <c r="AB194" t="s">
        <v>1067</v>
      </c>
      <c r="AC194" t="s">
        <v>1067</v>
      </c>
      <c r="AD194" t="s">
        <v>1067</v>
      </c>
      <c r="AE194" t="s">
        <v>1067</v>
      </c>
      <c r="AF194" t="s">
        <v>1067</v>
      </c>
      <c r="AG194" t="s">
        <v>1067</v>
      </c>
      <c r="AH194" t="s">
        <v>1067</v>
      </c>
      <c r="AI194" t="s">
        <v>1067</v>
      </c>
      <c r="AJ194" t="s">
        <v>1067</v>
      </c>
      <c r="AK194" t="s">
        <v>1067</v>
      </c>
      <c r="AL194" t="s">
        <v>1067</v>
      </c>
      <c r="AM194" t="s">
        <v>1067</v>
      </c>
      <c r="AN194" t="s">
        <v>1067</v>
      </c>
      <c r="AO194" t="s">
        <v>1067</v>
      </c>
      <c r="AP194" t="s">
        <v>1067</v>
      </c>
      <c r="AQ194" t="s">
        <v>1067</v>
      </c>
      <c r="AR194" t="s">
        <v>1067</v>
      </c>
      <c r="AS194" t="s">
        <v>1067</v>
      </c>
      <c r="AT194" t="s">
        <v>1067</v>
      </c>
      <c r="AU194" t="s">
        <v>1067</v>
      </c>
      <c r="AV194" t="s">
        <v>1067</v>
      </c>
      <c r="AW194" t="s">
        <v>1067</v>
      </c>
      <c r="AX194" t="s">
        <v>5718</v>
      </c>
      <c r="AY194" t="s">
        <v>5718</v>
      </c>
      <c r="AZ194" s="269"/>
      <c r="BA194" s="269"/>
      <c r="BB194" s="269"/>
      <c r="BC194" s="269"/>
      <c r="BD194" s="269"/>
      <c r="BE194" s="269"/>
    </row>
    <row r="195" spans="1:83" ht="14.4" x14ac:dyDescent="0.3">
      <c r="A195">
        <v>517874</v>
      </c>
      <c r="B195" t="s">
        <v>540</v>
      </c>
      <c r="C195" t="s">
        <v>1067</v>
      </c>
      <c r="D195" t="s">
        <v>1067</v>
      </c>
      <c r="E195" t="s">
        <v>1067</v>
      </c>
      <c r="F195" t="s">
        <v>1067</v>
      </c>
      <c r="G195" t="s">
        <v>1067</v>
      </c>
      <c r="H195" t="s">
        <v>1067</v>
      </c>
      <c r="I195" t="s">
        <v>1067</v>
      </c>
      <c r="J195" t="s">
        <v>1067</v>
      </c>
      <c r="K195" t="s">
        <v>1067</v>
      </c>
      <c r="L195" t="s">
        <v>1067</v>
      </c>
      <c r="M195" t="s">
        <v>1067</v>
      </c>
      <c r="N195" t="s">
        <v>1067</v>
      </c>
      <c r="O195" t="s">
        <v>1067</v>
      </c>
      <c r="P195" t="s">
        <v>1067</v>
      </c>
      <c r="Q195" t="s">
        <v>1067</v>
      </c>
      <c r="R195" t="s">
        <v>1067</v>
      </c>
      <c r="S195" t="s">
        <v>1067</v>
      </c>
      <c r="T195" t="s">
        <v>1067</v>
      </c>
      <c r="U195" t="s">
        <v>1067</v>
      </c>
      <c r="V195" t="s">
        <v>1067</v>
      </c>
      <c r="W195" t="s">
        <v>1067</v>
      </c>
      <c r="X195" t="s">
        <v>1067</v>
      </c>
      <c r="Y195" t="s">
        <v>1067</v>
      </c>
      <c r="Z195" t="s">
        <v>1067</v>
      </c>
      <c r="AA195" t="s">
        <v>1067</v>
      </c>
      <c r="AB195" t="s">
        <v>1067</v>
      </c>
      <c r="AC195" t="s">
        <v>1067</v>
      </c>
      <c r="AD195" t="s">
        <v>1067</v>
      </c>
      <c r="AE195" t="s">
        <v>1067</v>
      </c>
      <c r="AF195" t="s">
        <v>1067</v>
      </c>
      <c r="AG195" t="s">
        <v>1067</v>
      </c>
      <c r="AH195" t="s">
        <v>1067</v>
      </c>
      <c r="AI195" t="s">
        <v>1067</v>
      </c>
      <c r="AJ195" t="s">
        <v>1067</v>
      </c>
      <c r="AK195" t="s">
        <v>1067</v>
      </c>
      <c r="AL195" t="s">
        <v>1067</v>
      </c>
      <c r="AM195" t="s">
        <v>1067</v>
      </c>
      <c r="AN195" t="s">
        <v>1067</v>
      </c>
      <c r="AO195" t="s">
        <v>1067</v>
      </c>
      <c r="AP195" t="s">
        <v>1067</v>
      </c>
      <c r="AQ195" t="s">
        <v>1067</v>
      </c>
      <c r="AR195" t="s">
        <v>1067</v>
      </c>
      <c r="AS195" t="s">
        <v>1067</v>
      </c>
      <c r="AT195" t="s">
        <v>1067</v>
      </c>
      <c r="AU195" t="s">
        <v>1067</v>
      </c>
      <c r="AV195" t="s">
        <v>1067</v>
      </c>
      <c r="AW195" t="s">
        <v>1067</v>
      </c>
      <c r="AY195" t="s">
        <v>5718</v>
      </c>
      <c r="AZ195" s="269"/>
      <c r="BA195" s="269"/>
      <c r="BB195" s="269"/>
      <c r="BC195" s="269"/>
      <c r="BD195" s="269"/>
      <c r="BE195" s="26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8"/>
      <c r="BW195" s="249"/>
      <c r="BX195" s="249"/>
      <c r="BY195" s="249"/>
      <c r="BZ195" s="249"/>
      <c r="CA195" s="242"/>
      <c r="CB195" s="242"/>
      <c r="CC195" s="242"/>
      <c r="CD195" s="242"/>
      <c r="CE195" s="249"/>
    </row>
    <row r="196" spans="1:83" ht="14.4" x14ac:dyDescent="0.3">
      <c r="A196">
        <v>517887</v>
      </c>
      <c r="B196" t="s">
        <v>540</v>
      </c>
      <c r="C196" t="s">
        <v>1066</v>
      </c>
      <c r="D196" t="s">
        <v>1066</v>
      </c>
      <c r="E196" t="s">
        <v>1066</v>
      </c>
      <c r="F196" t="s">
        <v>1066</v>
      </c>
      <c r="G196" t="s">
        <v>1066</v>
      </c>
      <c r="H196" t="s">
        <v>1066</v>
      </c>
      <c r="I196" t="s">
        <v>1066</v>
      </c>
      <c r="J196" t="s">
        <v>1066</v>
      </c>
      <c r="K196" t="s">
        <v>1066</v>
      </c>
      <c r="L196" t="s">
        <v>1066</v>
      </c>
      <c r="M196" t="s">
        <v>1066</v>
      </c>
      <c r="N196" t="s">
        <v>1066</v>
      </c>
      <c r="O196" t="s">
        <v>1066</v>
      </c>
      <c r="P196" t="s">
        <v>1066</v>
      </c>
      <c r="Q196" t="s">
        <v>1066</v>
      </c>
      <c r="R196" t="s">
        <v>1066</v>
      </c>
      <c r="S196" t="s">
        <v>1066</v>
      </c>
      <c r="T196" t="s">
        <v>1066</v>
      </c>
      <c r="U196" t="s">
        <v>1066</v>
      </c>
      <c r="V196" t="s">
        <v>1066</v>
      </c>
      <c r="W196" t="s">
        <v>1066</v>
      </c>
      <c r="X196" t="s">
        <v>1066</v>
      </c>
      <c r="Y196" t="s">
        <v>1066</v>
      </c>
      <c r="Z196" t="s">
        <v>1066</v>
      </c>
      <c r="AA196" t="s">
        <v>1066</v>
      </c>
      <c r="AB196" t="s">
        <v>1066</v>
      </c>
      <c r="AC196" t="s">
        <v>1066</v>
      </c>
      <c r="AD196" t="s">
        <v>1066</v>
      </c>
      <c r="AE196" t="s">
        <v>1066</v>
      </c>
      <c r="AF196" t="s">
        <v>1066</v>
      </c>
      <c r="AG196" t="s">
        <v>1066</v>
      </c>
      <c r="AH196" t="s">
        <v>1066</v>
      </c>
      <c r="AI196" t="s">
        <v>1066</v>
      </c>
      <c r="AJ196" t="s">
        <v>1066</v>
      </c>
      <c r="AK196" t="s">
        <v>1066</v>
      </c>
      <c r="AL196" t="s">
        <v>1066</v>
      </c>
      <c r="AM196" t="s">
        <v>1066</v>
      </c>
      <c r="AN196" t="s">
        <v>1066</v>
      </c>
      <c r="AO196" t="s">
        <v>1066</v>
      </c>
      <c r="AP196" t="s">
        <v>1066</v>
      </c>
      <c r="AQ196" t="s">
        <v>1066</v>
      </c>
      <c r="AR196" t="s">
        <v>1066</v>
      </c>
      <c r="AS196" t="s">
        <v>1066</v>
      </c>
      <c r="AT196" t="s">
        <v>1066</v>
      </c>
      <c r="AU196" t="s">
        <v>1066</v>
      </c>
      <c r="AV196" t="s">
        <v>1066</v>
      </c>
      <c r="AW196" t="s">
        <v>1066</v>
      </c>
      <c r="AY196">
        <v>0</v>
      </c>
      <c r="AZ196" s="269"/>
      <c r="BA196" s="269"/>
      <c r="BB196" s="269"/>
      <c r="BC196" s="269"/>
      <c r="BD196" s="269"/>
      <c r="BE196" s="269"/>
    </row>
    <row r="197" spans="1:83" ht="14.4" x14ac:dyDescent="0.3">
      <c r="A197">
        <v>517901</v>
      </c>
      <c r="B197" t="s">
        <v>540</v>
      </c>
      <c r="C197" t="s">
        <v>1067</v>
      </c>
      <c r="D197" t="s">
        <v>1067</v>
      </c>
      <c r="E197" t="s">
        <v>1067</v>
      </c>
      <c r="F197" t="s">
        <v>1067</v>
      </c>
      <c r="G197" t="s">
        <v>1067</v>
      </c>
      <c r="H197" t="s">
        <v>1067</v>
      </c>
      <c r="I197" t="s">
        <v>1067</v>
      </c>
      <c r="J197" t="s">
        <v>1067</v>
      </c>
      <c r="K197" t="s">
        <v>1067</v>
      </c>
      <c r="L197" t="s">
        <v>1067</v>
      </c>
      <c r="M197" t="s">
        <v>1067</v>
      </c>
      <c r="N197" t="s">
        <v>1067</v>
      </c>
      <c r="O197" t="s">
        <v>1067</v>
      </c>
      <c r="P197" t="s">
        <v>1067</v>
      </c>
      <c r="Q197" t="s">
        <v>1067</v>
      </c>
      <c r="R197" t="s">
        <v>1067</v>
      </c>
      <c r="S197" t="s">
        <v>1067</v>
      </c>
      <c r="T197" t="s">
        <v>1067</v>
      </c>
      <c r="U197" t="s">
        <v>1067</v>
      </c>
      <c r="V197" t="s">
        <v>1067</v>
      </c>
      <c r="W197" t="s">
        <v>1067</v>
      </c>
      <c r="X197" t="s">
        <v>1067</v>
      </c>
      <c r="Y197" t="s">
        <v>1067</v>
      </c>
      <c r="Z197" t="s">
        <v>1067</v>
      </c>
      <c r="AA197" t="s">
        <v>1067</v>
      </c>
      <c r="AB197" t="s">
        <v>1067</v>
      </c>
      <c r="AC197" t="s">
        <v>1067</v>
      </c>
      <c r="AD197" t="s">
        <v>1067</v>
      </c>
      <c r="AE197" t="s">
        <v>1067</v>
      </c>
      <c r="AF197" t="s">
        <v>1067</v>
      </c>
      <c r="AG197" t="s">
        <v>1067</v>
      </c>
      <c r="AH197" t="s">
        <v>1067</v>
      </c>
      <c r="AI197" t="s">
        <v>1067</v>
      </c>
      <c r="AJ197" t="s">
        <v>1067</v>
      </c>
      <c r="AK197" t="s">
        <v>1067</v>
      </c>
      <c r="AL197" t="s">
        <v>1067</v>
      </c>
      <c r="AM197" t="s">
        <v>1067</v>
      </c>
      <c r="AN197" t="s">
        <v>1067</v>
      </c>
      <c r="AO197" t="s">
        <v>1067</v>
      </c>
      <c r="AP197" t="s">
        <v>1067</v>
      </c>
      <c r="AQ197" t="s">
        <v>1067</v>
      </c>
      <c r="AR197" t="s">
        <v>1067</v>
      </c>
      <c r="AS197" t="s">
        <v>1067</v>
      </c>
      <c r="AT197" t="s">
        <v>1067</v>
      </c>
      <c r="AU197" t="s">
        <v>1067</v>
      </c>
      <c r="AV197" t="s">
        <v>1067</v>
      </c>
      <c r="AW197" t="s">
        <v>1067</v>
      </c>
      <c r="AX197" t="s">
        <v>5718</v>
      </c>
      <c r="AY197" t="s">
        <v>5718</v>
      </c>
      <c r="AZ197" s="269"/>
      <c r="BA197" s="269"/>
      <c r="BB197" s="269"/>
      <c r="BC197" s="269"/>
      <c r="BD197" s="269"/>
      <c r="BE197" s="269"/>
    </row>
    <row r="198" spans="1:83" ht="14.4" x14ac:dyDescent="0.3">
      <c r="A198">
        <v>517908</v>
      </c>
      <c r="B198" t="s">
        <v>540</v>
      </c>
      <c r="C198" t="s">
        <v>1067</v>
      </c>
      <c r="D198" t="s">
        <v>1067</v>
      </c>
      <c r="E198" t="s">
        <v>1067</v>
      </c>
      <c r="F198" t="s">
        <v>1067</v>
      </c>
      <c r="G198" t="s">
        <v>1067</v>
      </c>
      <c r="H198" t="s">
        <v>1067</v>
      </c>
      <c r="I198" t="s">
        <v>1067</v>
      </c>
      <c r="J198" t="s">
        <v>1067</v>
      </c>
      <c r="K198" t="s">
        <v>1067</v>
      </c>
      <c r="L198" t="s">
        <v>1067</v>
      </c>
      <c r="M198" t="s">
        <v>1067</v>
      </c>
      <c r="N198" t="s">
        <v>1067</v>
      </c>
      <c r="O198" t="s">
        <v>1067</v>
      </c>
      <c r="P198" t="s">
        <v>1067</v>
      </c>
      <c r="Q198" t="s">
        <v>1067</v>
      </c>
      <c r="R198" t="s">
        <v>1067</v>
      </c>
      <c r="S198" t="s">
        <v>1067</v>
      </c>
      <c r="T198" t="s">
        <v>1067</v>
      </c>
      <c r="U198" t="s">
        <v>1067</v>
      </c>
      <c r="V198" t="s">
        <v>1067</v>
      </c>
      <c r="W198" t="s">
        <v>1067</v>
      </c>
      <c r="X198" t="s">
        <v>1067</v>
      </c>
      <c r="Y198" t="s">
        <v>1067</v>
      </c>
      <c r="Z198" t="s">
        <v>1067</v>
      </c>
      <c r="AA198" t="s">
        <v>1067</v>
      </c>
      <c r="AB198" t="s">
        <v>1067</v>
      </c>
      <c r="AC198" t="s">
        <v>1067</v>
      </c>
      <c r="AD198" t="s">
        <v>1067</v>
      </c>
      <c r="AE198" t="s">
        <v>1067</v>
      </c>
      <c r="AF198" t="s">
        <v>1067</v>
      </c>
      <c r="AG198" t="s">
        <v>1067</v>
      </c>
      <c r="AH198" t="s">
        <v>1067</v>
      </c>
      <c r="AI198" t="s">
        <v>1067</v>
      </c>
      <c r="AJ198" t="s">
        <v>1067</v>
      </c>
      <c r="AK198" t="s">
        <v>1067</v>
      </c>
      <c r="AL198" t="s">
        <v>1067</v>
      </c>
      <c r="AM198" t="s">
        <v>1067</v>
      </c>
      <c r="AN198" t="s">
        <v>1067</v>
      </c>
      <c r="AO198" t="s">
        <v>1067</v>
      </c>
      <c r="AP198" t="s">
        <v>1067</v>
      </c>
      <c r="AQ198" t="s">
        <v>1067</v>
      </c>
      <c r="AR198" t="s">
        <v>1067</v>
      </c>
      <c r="AS198" t="s">
        <v>1067</v>
      </c>
      <c r="AT198" t="s">
        <v>1067</v>
      </c>
      <c r="AU198" t="s">
        <v>1067</v>
      </c>
      <c r="AV198" t="s">
        <v>1067</v>
      </c>
      <c r="AW198" t="s">
        <v>1067</v>
      </c>
      <c r="AX198" t="s">
        <v>5718</v>
      </c>
      <c r="AY198" t="s">
        <v>5718</v>
      </c>
      <c r="AZ198" s="269"/>
      <c r="BA198" s="269"/>
      <c r="BB198" s="269"/>
      <c r="BC198" s="269"/>
      <c r="BD198" s="269"/>
      <c r="BE198" s="269"/>
    </row>
    <row r="199" spans="1:83" ht="14.4" x14ac:dyDescent="0.3">
      <c r="A199">
        <v>517909</v>
      </c>
      <c r="B199" t="s">
        <v>540</v>
      </c>
      <c r="C199" t="s">
        <v>1066</v>
      </c>
      <c r="D199" t="s">
        <v>1066</v>
      </c>
      <c r="E199" t="s">
        <v>1066</v>
      </c>
      <c r="F199" t="s">
        <v>1066</v>
      </c>
      <c r="G199" t="s">
        <v>1066</v>
      </c>
      <c r="H199" t="s">
        <v>1066</v>
      </c>
      <c r="I199" t="s">
        <v>1066</v>
      </c>
      <c r="J199" t="s">
        <v>1066</v>
      </c>
      <c r="K199" t="s">
        <v>1066</v>
      </c>
      <c r="L199" t="s">
        <v>1066</v>
      </c>
      <c r="M199" t="s">
        <v>1066</v>
      </c>
      <c r="N199" t="s">
        <v>1066</v>
      </c>
      <c r="O199" t="s">
        <v>1066</v>
      </c>
      <c r="P199" t="s">
        <v>1066</v>
      </c>
      <c r="Q199" t="s">
        <v>1066</v>
      </c>
      <c r="R199" t="s">
        <v>1066</v>
      </c>
      <c r="S199" t="s">
        <v>1066</v>
      </c>
      <c r="T199" t="s">
        <v>1066</v>
      </c>
      <c r="U199" t="s">
        <v>1066</v>
      </c>
      <c r="V199" t="s">
        <v>1066</v>
      </c>
      <c r="W199" t="s">
        <v>1066</v>
      </c>
      <c r="X199" t="s">
        <v>1066</v>
      </c>
      <c r="Y199" t="s">
        <v>1066</v>
      </c>
      <c r="Z199" t="s">
        <v>1066</v>
      </c>
      <c r="AA199" t="s">
        <v>1066</v>
      </c>
      <c r="AB199" t="s">
        <v>1066</v>
      </c>
      <c r="AC199" t="s">
        <v>1066</v>
      </c>
      <c r="AD199" t="s">
        <v>1066</v>
      </c>
      <c r="AE199" t="s">
        <v>1066</v>
      </c>
      <c r="AF199" t="s">
        <v>1066</v>
      </c>
      <c r="AG199" t="s">
        <v>1066</v>
      </c>
      <c r="AH199" t="s">
        <v>1066</v>
      </c>
      <c r="AI199" t="s">
        <v>1066</v>
      </c>
      <c r="AJ199" t="s">
        <v>1066</v>
      </c>
      <c r="AK199" t="s">
        <v>1066</v>
      </c>
      <c r="AL199" t="s">
        <v>1066</v>
      </c>
      <c r="AM199" t="s">
        <v>1066</v>
      </c>
      <c r="AN199" t="s">
        <v>1066</v>
      </c>
      <c r="AO199" t="s">
        <v>1066</v>
      </c>
      <c r="AP199" t="s">
        <v>1066</v>
      </c>
      <c r="AQ199" t="s">
        <v>1066</v>
      </c>
      <c r="AR199" t="s">
        <v>1066</v>
      </c>
      <c r="AS199" t="s">
        <v>1066</v>
      </c>
      <c r="AT199" t="s">
        <v>1066</v>
      </c>
      <c r="AU199" t="s">
        <v>1066</v>
      </c>
      <c r="AV199" t="s">
        <v>1066</v>
      </c>
      <c r="AW199" t="s">
        <v>1066</v>
      </c>
      <c r="AY199">
        <v>0</v>
      </c>
      <c r="AZ199" s="269"/>
      <c r="BA199" s="269"/>
      <c r="BB199" s="269"/>
      <c r="BC199" s="269"/>
      <c r="BD199" s="269"/>
      <c r="BE199" s="269"/>
    </row>
    <row r="200" spans="1:83" ht="14.4" x14ac:dyDescent="0.3">
      <c r="A200">
        <v>517940</v>
      </c>
      <c r="B200" t="s">
        <v>540</v>
      </c>
      <c r="C200" t="s">
        <v>1066</v>
      </c>
      <c r="D200" t="s">
        <v>1066</v>
      </c>
      <c r="E200" t="s">
        <v>1066</v>
      </c>
      <c r="F200" t="s">
        <v>1066</v>
      </c>
      <c r="G200" t="s">
        <v>1066</v>
      </c>
      <c r="H200" t="s">
        <v>1066</v>
      </c>
      <c r="I200" t="s">
        <v>1066</v>
      </c>
      <c r="J200" t="s">
        <v>1066</v>
      </c>
      <c r="K200" t="s">
        <v>1066</v>
      </c>
      <c r="L200" t="s">
        <v>1066</v>
      </c>
      <c r="M200" t="s">
        <v>1066</v>
      </c>
      <c r="N200" t="s">
        <v>1066</v>
      </c>
      <c r="O200" t="s">
        <v>1066</v>
      </c>
      <c r="P200" t="s">
        <v>1066</v>
      </c>
      <c r="Q200" t="s">
        <v>1066</v>
      </c>
      <c r="R200" t="s">
        <v>1066</v>
      </c>
      <c r="S200" t="s">
        <v>1066</v>
      </c>
      <c r="T200" t="s">
        <v>1066</v>
      </c>
      <c r="U200" t="s">
        <v>1066</v>
      </c>
      <c r="V200" t="s">
        <v>1066</v>
      </c>
      <c r="W200" t="s">
        <v>1066</v>
      </c>
      <c r="X200" t="s">
        <v>1066</v>
      </c>
      <c r="Y200" t="s">
        <v>1066</v>
      </c>
      <c r="Z200" t="s">
        <v>1066</v>
      </c>
      <c r="AA200" t="s">
        <v>1066</v>
      </c>
      <c r="AB200" t="s">
        <v>1066</v>
      </c>
      <c r="AC200" t="s">
        <v>1066</v>
      </c>
      <c r="AD200" t="s">
        <v>1066</v>
      </c>
      <c r="AE200" t="s">
        <v>1066</v>
      </c>
      <c r="AF200" t="s">
        <v>1066</v>
      </c>
      <c r="AG200" t="s">
        <v>1066</v>
      </c>
      <c r="AH200" t="s">
        <v>1066</v>
      </c>
      <c r="AI200" t="s">
        <v>1066</v>
      </c>
      <c r="AJ200" t="s">
        <v>1066</v>
      </c>
      <c r="AK200" t="s">
        <v>1066</v>
      </c>
      <c r="AL200" t="s">
        <v>1066</v>
      </c>
      <c r="AM200" t="s">
        <v>1066</v>
      </c>
      <c r="AN200" t="s">
        <v>1066</v>
      </c>
      <c r="AO200" t="s">
        <v>1066</v>
      </c>
      <c r="AP200" t="s">
        <v>1066</v>
      </c>
      <c r="AQ200" t="s">
        <v>1066</v>
      </c>
      <c r="AR200" t="s">
        <v>1066</v>
      </c>
      <c r="AS200" t="s">
        <v>1066</v>
      </c>
      <c r="AT200" t="s">
        <v>1066</v>
      </c>
      <c r="AU200" t="s">
        <v>1066</v>
      </c>
      <c r="AV200" t="s">
        <v>1066</v>
      </c>
      <c r="AW200" t="s">
        <v>1066</v>
      </c>
      <c r="AY200">
        <v>0</v>
      </c>
      <c r="AZ200" s="269"/>
      <c r="BA200" s="269"/>
      <c r="BB200" s="269"/>
      <c r="BC200" s="269"/>
      <c r="BD200" s="269"/>
      <c r="BE200" s="26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8"/>
      <c r="BW200" s="249"/>
      <c r="BX200" s="249"/>
      <c r="BY200" s="249"/>
      <c r="BZ200" s="249"/>
      <c r="CA200" s="242"/>
      <c r="CB200" s="242"/>
      <c r="CC200" s="242"/>
      <c r="CD200" s="242"/>
      <c r="CE200" s="249"/>
    </row>
    <row r="201" spans="1:83" ht="14.4" x14ac:dyDescent="0.3">
      <c r="A201">
        <v>517941</v>
      </c>
      <c r="B201" t="s">
        <v>541</v>
      </c>
      <c r="C201" t="s">
        <v>1067</v>
      </c>
      <c r="D201" t="s">
        <v>1067</v>
      </c>
      <c r="E201" t="s">
        <v>1067</v>
      </c>
      <c r="F201" t="s">
        <v>1067</v>
      </c>
      <c r="G201" t="s">
        <v>1067</v>
      </c>
      <c r="H201" t="s">
        <v>1067</v>
      </c>
      <c r="I201" t="s">
        <v>1067</v>
      </c>
      <c r="J201" t="s">
        <v>1067</v>
      </c>
      <c r="K201" t="s">
        <v>1067</v>
      </c>
      <c r="L201" t="s">
        <v>1067</v>
      </c>
      <c r="M201" t="s">
        <v>1067</v>
      </c>
      <c r="N201" t="s">
        <v>1067</v>
      </c>
      <c r="O201" t="s">
        <v>1067</v>
      </c>
      <c r="P201" t="s">
        <v>1067</v>
      </c>
      <c r="Q201" t="s">
        <v>1067</v>
      </c>
      <c r="R201" t="s">
        <v>1067</v>
      </c>
      <c r="S201" t="s">
        <v>1067</v>
      </c>
      <c r="T201" t="s">
        <v>1067</v>
      </c>
      <c r="U201" t="s">
        <v>1067</v>
      </c>
      <c r="V201" t="s">
        <v>1067</v>
      </c>
      <c r="W201" t="s">
        <v>1067</v>
      </c>
      <c r="X201" t="s">
        <v>1067</v>
      </c>
      <c r="Y201" t="s">
        <v>1067</v>
      </c>
      <c r="Z201" t="s">
        <v>1067</v>
      </c>
      <c r="AA201" t="s">
        <v>1067</v>
      </c>
      <c r="AB201" t="s">
        <v>1067</v>
      </c>
      <c r="AC201" t="s">
        <v>1067</v>
      </c>
      <c r="AD201" t="s">
        <v>1067</v>
      </c>
      <c r="AE201" t="s">
        <v>1067</v>
      </c>
      <c r="AF201" t="s">
        <v>1067</v>
      </c>
      <c r="AG201" t="s">
        <v>1067</v>
      </c>
      <c r="AH201" t="s">
        <v>1067</v>
      </c>
      <c r="AI201" t="s">
        <v>1067</v>
      </c>
      <c r="AJ201" t="s">
        <v>1067</v>
      </c>
      <c r="AK201" t="s">
        <v>1067</v>
      </c>
      <c r="AL201" t="s">
        <v>1067</v>
      </c>
      <c r="AM201" t="s">
        <v>1067</v>
      </c>
      <c r="AN201" t="s">
        <v>1067</v>
      </c>
      <c r="AO201" t="s">
        <v>1067</v>
      </c>
      <c r="AP201" t="s">
        <v>1067</v>
      </c>
      <c r="AQ201" t="s">
        <v>1067</v>
      </c>
      <c r="AR201" t="s">
        <v>1067</v>
      </c>
      <c r="AW201"/>
      <c r="AX201" t="s">
        <v>5718</v>
      </c>
      <c r="AY201" t="s">
        <v>2422</v>
      </c>
      <c r="AZ201" s="269"/>
      <c r="BA201" s="269"/>
      <c r="BB201" s="269"/>
      <c r="BC201" s="269"/>
      <c r="BD201" s="269"/>
      <c r="BE201" s="269"/>
    </row>
    <row r="202" spans="1:83" ht="14.4" x14ac:dyDescent="0.3">
      <c r="A202">
        <v>517960</v>
      </c>
      <c r="B202" t="s">
        <v>540</v>
      </c>
      <c r="C202" t="s">
        <v>1067</v>
      </c>
      <c r="D202" t="s">
        <v>1067</v>
      </c>
      <c r="E202" t="s">
        <v>1067</v>
      </c>
      <c r="F202" t="s">
        <v>1067</v>
      </c>
      <c r="G202" t="s">
        <v>1067</v>
      </c>
      <c r="H202" t="s">
        <v>1067</v>
      </c>
      <c r="I202" t="s">
        <v>1067</v>
      </c>
      <c r="J202" t="s">
        <v>1067</v>
      </c>
      <c r="K202" t="s">
        <v>1067</v>
      </c>
      <c r="L202" t="s">
        <v>1067</v>
      </c>
      <c r="M202" t="s">
        <v>1067</v>
      </c>
      <c r="N202" t="s">
        <v>1067</v>
      </c>
      <c r="O202" t="s">
        <v>1067</v>
      </c>
      <c r="P202" t="s">
        <v>1067</v>
      </c>
      <c r="Q202" t="s">
        <v>1067</v>
      </c>
      <c r="R202" t="s">
        <v>1067</v>
      </c>
      <c r="S202" t="s">
        <v>1067</v>
      </c>
      <c r="T202" t="s">
        <v>1067</v>
      </c>
      <c r="U202" t="s">
        <v>1067</v>
      </c>
      <c r="V202" t="s">
        <v>1067</v>
      </c>
      <c r="W202" t="s">
        <v>1067</v>
      </c>
      <c r="X202" t="s">
        <v>1067</v>
      </c>
      <c r="Y202" t="s">
        <v>1067</v>
      </c>
      <c r="Z202" t="s">
        <v>1067</v>
      </c>
      <c r="AA202" t="s">
        <v>1067</v>
      </c>
      <c r="AB202" t="s">
        <v>1067</v>
      </c>
      <c r="AC202" t="s">
        <v>1067</v>
      </c>
      <c r="AD202" t="s">
        <v>1067</v>
      </c>
      <c r="AE202" t="s">
        <v>1067</v>
      </c>
      <c r="AF202" t="s">
        <v>1067</v>
      </c>
      <c r="AG202" t="s">
        <v>1067</v>
      </c>
      <c r="AH202" t="s">
        <v>1067</v>
      </c>
      <c r="AI202" t="s">
        <v>1067</v>
      </c>
      <c r="AJ202" t="s">
        <v>1067</v>
      </c>
      <c r="AK202" t="s">
        <v>1067</v>
      </c>
      <c r="AL202" t="s">
        <v>1067</v>
      </c>
      <c r="AM202" t="s">
        <v>1067</v>
      </c>
      <c r="AN202" t="s">
        <v>1067</v>
      </c>
      <c r="AO202" t="s">
        <v>1067</v>
      </c>
      <c r="AP202" t="s">
        <v>1067</v>
      </c>
      <c r="AQ202" t="s">
        <v>1067</v>
      </c>
      <c r="AR202" t="s">
        <v>1067</v>
      </c>
      <c r="AS202" t="s">
        <v>1067</v>
      </c>
      <c r="AT202" t="s">
        <v>1067</v>
      </c>
      <c r="AU202" t="s">
        <v>1067</v>
      </c>
      <c r="AV202" t="s">
        <v>1067</v>
      </c>
      <c r="AW202" t="s">
        <v>1067</v>
      </c>
      <c r="AX202" t="s">
        <v>5718</v>
      </c>
      <c r="AY202" t="s">
        <v>5718</v>
      </c>
      <c r="AZ202" s="269"/>
      <c r="BA202" s="269"/>
      <c r="BB202" s="269"/>
      <c r="BC202" s="269"/>
      <c r="BD202" s="269"/>
      <c r="BE202" s="26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8"/>
      <c r="BW202" s="249"/>
      <c r="BX202" s="249"/>
      <c r="BY202" s="249"/>
      <c r="BZ202" s="249"/>
      <c r="CA202" s="242"/>
      <c r="CB202" s="242"/>
      <c r="CC202" s="242"/>
      <c r="CD202" s="242"/>
      <c r="CE202" s="249"/>
    </row>
    <row r="203" spans="1:83" ht="14.4" x14ac:dyDescent="0.3">
      <c r="A203">
        <v>518028</v>
      </c>
      <c r="B203" t="s">
        <v>540</v>
      </c>
      <c r="C203" t="s">
        <v>1066</v>
      </c>
      <c r="D203" t="s">
        <v>1066</v>
      </c>
      <c r="E203" t="s">
        <v>1066</v>
      </c>
      <c r="F203" t="s">
        <v>1066</v>
      </c>
      <c r="G203" t="s">
        <v>1066</v>
      </c>
      <c r="H203" t="s">
        <v>1066</v>
      </c>
      <c r="I203" t="s">
        <v>1066</v>
      </c>
      <c r="J203" t="s">
        <v>1066</v>
      </c>
      <c r="K203" t="s">
        <v>1066</v>
      </c>
      <c r="L203" t="s">
        <v>1066</v>
      </c>
      <c r="M203" t="s">
        <v>1066</v>
      </c>
      <c r="N203" t="s">
        <v>1066</v>
      </c>
      <c r="O203" t="s">
        <v>1066</v>
      </c>
      <c r="P203" t="s">
        <v>1066</v>
      </c>
      <c r="Q203" t="s">
        <v>1066</v>
      </c>
      <c r="R203" t="s">
        <v>1066</v>
      </c>
      <c r="S203" t="s">
        <v>1066</v>
      </c>
      <c r="T203" t="s">
        <v>1066</v>
      </c>
      <c r="U203" t="s">
        <v>1066</v>
      </c>
      <c r="V203" t="s">
        <v>1066</v>
      </c>
      <c r="W203" t="s">
        <v>1066</v>
      </c>
      <c r="X203" t="s">
        <v>1066</v>
      </c>
      <c r="Y203" t="s">
        <v>1066</v>
      </c>
      <c r="Z203" t="s">
        <v>1066</v>
      </c>
      <c r="AA203" t="s">
        <v>1066</v>
      </c>
      <c r="AB203" t="s">
        <v>1066</v>
      </c>
      <c r="AC203" t="s">
        <v>1066</v>
      </c>
      <c r="AD203" t="s">
        <v>1066</v>
      </c>
      <c r="AE203" t="s">
        <v>1066</v>
      </c>
      <c r="AF203" t="s">
        <v>1066</v>
      </c>
      <c r="AG203" t="s">
        <v>1066</v>
      </c>
      <c r="AH203" t="s">
        <v>1066</v>
      </c>
      <c r="AI203" t="s">
        <v>1066</v>
      </c>
      <c r="AJ203" t="s">
        <v>1066</v>
      </c>
      <c r="AK203" t="s">
        <v>1066</v>
      </c>
      <c r="AL203" t="s">
        <v>1066</v>
      </c>
      <c r="AM203" t="s">
        <v>1066</v>
      </c>
      <c r="AN203" t="s">
        <v>1066</v>
      </c>
      <c r="AO203" t="s">
        <v>1066</v>
      </c>
      <c r="AP203" t="s">
        <v>1066</v>
      </c>
      <c r="AQ203" t="s">
        <v>1066</v>
      </c>
      <c r="AR203" t="s">
        <v>1066</v>
      </c>
      <c r="AS203" t="s">
        <v>1066</v>
      </c>
      <c r="AT203" t="s">
        <v>1066</v>
      </c>
      <c r="AU203" t="s">
        <v>1066</v>
      </c>
      <c r="AV203" t="s">
        <v>1066</v>
      </c>
      <c r="AW203" t="s">
        <v>1066</v>
      </c>
      <c r="AY203">
        <v>0</v>
      </c>
      <c r="AZ203" s="269"/>
      <c r="BA203" s="269"/>
      <c r="BB203" s="269"/>
      <c r="BC203" s="269"/>
      <c r="BD203" s="269"/>
      <c r="BE203" s="269"/>
    </row>
    <row r="204" spans="1:83" ht="14.4" x14ac:dyDescent="0.3">
      <c r="A204">
        <v>518057</v>
      </c>
      <c r="B204" t="s">
        <v>540</v>
      </c>
      <c r="C204" t="s">
        <v>1066</v>
      </c>
      <c r="D204" t="s">
        <v>1066</v>
      </c>
      <c r="E204" t="s">
        <v>1066</v>
      </c>
      <c r="F204" t="s">
        <v>1066</v>
      </c>
      <c r="G204" t="s">
        <v>1066</v>
      </c>
      <c r="H204" t="s">
        <v>1066</v>
      </c>
      <c r="I204" t="s">
        <v>1066</v>
      </c>
      <c r="J204" t="s">
        <v>1066</v>
      </c>
      <c r="K204" t="s">
        <v>1066</v>
      </c>
      <c r="L204" t="s">
        <v>1066</v>
      </c>
      <c r="M204" t="s">
        <v>1066</v>
      </c>
      <c r="N204" t="s">
        <v>1066</v>
      </c>
      <c r="O204" t="s">
        <v>1066</v>
      </c>
      <c r="P204" t="s">
        <v>1066</v>
      </c>
      <c r="Q204" t="s">
        <v>1066</v>
      </c>
      <c r="R204" t="s">
        <v>1066</v>
      </c>
      <c r="S204" t="s">
        <v>1066</v>
      </c>
      <c r="T204" t="s">
        <v>1066</v>
      </c>
      <c r="U204" t="s">
        <v>1066</v>
      </c>
      <c r="V204" t="s">
        <v>1066</v>
      </c>
      <c r="W204" t="s">
        <v>1066</v>
      </c>
      <c r="X204" t="s">
        <v>1066</v>
      </c>
      <c r="Y204" t="s">
        <v>1066</v>
      </c>
      <c r="Z204" t="s">
        <v>1066</v>
      </c>
      <c r="AA204" t="s">
        <v>1066</v>
      </c>
      <c r="AB204" t="s">
        <v>1066</v>
      </c>
      <c r="AC204" t="s">
        <v>1066</v>
      </c>
      <c r="AD204" t="s">
        <v>1066</v>
      </c>
      <c r="AE204" t="s">
        <v>1066</v>
      </c>
      <c r="AF204" t="s">
        <v>1066</v>
      </c>
      <c r="AG204" t="s">
        <v>1066</v>
      </c>
      <c r="AH204" t="s">
        <v>1066</v>
      </c>
      <c r="AI204" t="s">
        <v>1066</v>
      </c>
      <c r="AJ204" t="s">
        <v>1066</v>
      </c>
      <c r="AK204" t="s">
        <v>1066</v>
      </c>
      <c r="AL204" t="s">
        <v>1066</v>
      </c>
      <c r="AM204" t="s">
        <v>1066</v>
      </c>
      <c r="AN204" t="s">
        <v>1066</v>
      </c>
      <c r="AO204" t="s">
        <v>1066</v>
      </c>
      <c r="AP204" t="s">
        <v>1066</v>
      </c>
      <c r="AQ204" t="s">
        <v>1066</v>
      </c>
      <c r="AR204" t="s">
        <v>1066</v>
      </c>
      <c r="AS204" t="s">
        <v>1066</v>
      </c>
      <c r="AT204" t="s">
        <v>1066</v>
      </c>
      <c r="AU204" t="s">
        <v>1066</v>
      </c>
      <c r="AV204" t="s">
        <v>1066</v>
      </c>
      <c r="AW204" t="s">
        <v>1066</v>
      </c>
      <c r="AY204">
        <v>0</v>
      </c>
      <c r="AZ204" s="269"/>
      <c r="BA204" s="269"/>
      <c r="BB204" s="269"/>
      <c r="BC204" s="269"/>
      <c r="BD204" s="269"/>
      <c r="BE204" s="26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8"/>
      <c r="BW204" s="249"/>
      <c r="BX204" s="249"/>
      <c r="BY204" s="249"/>
      <c r="BZ204" s="249"/>
      <c r="CA204" s="242"/>
      <c r="CB204" s="242"/>
      <c r="CC204" s="242"/>
      <c r="CD204" s="242"/>
      <c r="CE204" s="249"/>
    </row>
    <row r="205" spans="1:83" ht="14.4" x14ac:dyDescent="0.3">
      <c r="A205">
        <v>518066</v>
      </c>
      <c r="B205" t="s">
        <v>540</v>
      </c>
      <c r="C205" t="s">
        <v>1066</v>
      </c>
      <c r="D205" t="s">
        <v>1066</v>
      </c>
      <c r="E205" t="s">
        <v>1066</v>
      </c>
      <c r="F205" t="s">
        <v>1066</v>
      </c>
      <c r="G205" t="s">
        <v>1066</v>
      </c>
      <c r="H205" t="s">
        <v>1066</v>
      </c>
      <c r="I205" t="s">
        <v>1066</v>
      </c>
      <c r="J205" t="s">
        <v>1066</v>
      </c>
      <c r="K205" t="s">
        <v>1066</v>
      </c>
      <c r="L205" t="s">
        <v>1066</v>
      </c>
      <c r="M205" t="s">
        <v>1066</v>
      </c>
      <c r="N205" t="s">
        <v>1066</v>
      </c>
      <c r="O205" t="s">
        <v>1066</v>
      </c>
      <c r="P205" t="s">
        <v>1066</v>
      </c>
      <c r="Q205" t="s">
        <v>1066</v>
      </c>
      <c r="R205" t="s">
        <v>1066</v>
      </c>
      <c r="S205" t="s">
        <v>1066</v>
      </c>
      <c r="T205" t="s">
        <v>1066</v>
      </c>
      <c r="U205" t="s">
        <v>1066</v>
      </c>
      <c r="V205" t="s">
        <v>1066</v>
      </c>
      <c r="W205" t="s">
        <v>1066</v>
      </c>
      <c r="X205" t="s">
        <v>1066</v>
      </c>
      <c r="Y205" t="s">
        <v>1066</v>
      </c>
      <c r="Z205" t="s">
        <v>1066</v>
      </c>
      <c r="AA205" t="s">
        <v>1066</v>
      </c>
      <c r="AB205" t="s">
        <v>1066</v>
      </c>
      <c r="AC205" t="s">
        <v>1066</v>
      </c>
      <c r="AD205" t="s">
        <v>1066</v>
      </c>
      <c r="AE205" t="s">
        <v>1066</v>
      </c>
      <c r="AF205" t="s">
        <v>1066</v>
      </c>
      <c r="AG205" t="s">
        <v>1066</v>
      </c>
      <c r="AH205" t="s">
        <v>1066</v>
      </c>
      <c r="AI205" t="s">
        <v>1066</v>
      </c>
      <c r="AJ205" t="s">
        <v>1066</v>
      </c>
      <c r="AK205" t="s">
        <v>1066</v>
      </c>
      <c r="AL205" t="s">
        <v>1066</v>
      </c>
      <c r="AM205" t="s">
        <v>1066</v>
      </c>
      <c r="AN205" t="s">
        <v>1066</v>
      </c>
      <c r="AO205" t="s">
        <v>1066</v>
      </c>
      <c r="AP205" t="s">
        <v>1066</v>
      </c>
      <c r="AQ205" t="s">
        <v>1066</v>
      </c>
      <c r="AR205" t="s">
        <v>1066</v>
      </c>
      <c r="AS205" t="s">
        <v>1066</v>
      </c>
      <c r="AT205" t="s">
        <v>1066</v>
      </c>
      <c r="AU205" t="s">
        <v>1066</v>
      </c>
      <c r="AV205" t="s">
        <v>1066</v>
      </c>
      <c r="AW205" t="s">
        <v>1066</v>
      </c>
      <c r="AY205">
        <v>0</v>
      </c>
      <c r="AZ205" s="269"/>
      <c r="BA205" s="269"/>
      <c r="BB205" s="269"/>
      <c r="BC205" s="269"/>
      <c r="BD205" s="269"/>
      <c r="BE205" s="269"/>
    </row>
    <row r="206" spans="1:83" ht="14.4" x14ac:dyDescent="0.3">
      <c r="A206">
        <v>518075</v>
      </c>
      <c r="B206" t="s">
        <v>540</v>
      </c>
      <c r="C206" t="s">
        <v>1067</v>
      </c>
      <c r="D206" t="s">
        <v>1067</v>
      </c>
      <c r="E206" t="s">
        <v>1067</v>
      </c>
      <c r="F206" t="s">
        <v>1067</v>
      </c>
      <c r="G206" t="s">
        <v>1067</v>
      </c>
      <c r="H206" t="s">
        <v>1067</v>
      </c>
      <c r="I206" t="s">
        <v>1067</v>
      </c>
      <c r="J206" t="s">
        <v>1067</v>
      </c>
      <c r="K206" t="s">
        <v>1067</v>
      </c>
      <c r="L206" t="s">
        <v>1067</v>
      </c>
      <c r="M206" t="s">
        <v>1067</v>
      </c>
      <c r="N206" t="s">
        <v>1067</v>
      </c>
      <c r="O206" t="s">
        <v>1067</v>
      </c>
      <c r="P206" t="s">
        <v>1067</v>
      </c>
      <c r="Q206" t="s">
        <v>1067</v>
      </c>
      <c r="R206" t="s">
        <v>1067</v>
      </c>
      <c r="S206" t="s">
        <v>1067</v>
      </c>
      <c r="T206" t="s">
        <v>1067</v>
      </c>
      <c r="U206" t="s">
        <v>1067</v>
      </c>
      <c r="V206" t="s">
        <v>1067</v>
      </c>
      <c r="W206" t="s">
        <v>1067</v>
      </c>
      <c r="X206" t="s">
        <v>1067</v>
      </c>
      <c r="Y206" t="s">
        <v>1067</v>
      </c>
      <c r="Z206" t="s">
        <v>1067</v>
      </c>
      <c r="AA206" t="s">
        <v>1067</v>
      </c>
      <c r="AB206" t="s">
        <v>1067</v>
      </c>
      <c r="AC206" t="s">
        <v>1067</v>
      </c>
      <c r="AD206" t="s">
        <v>1067</v>
      </c>
      <c r="AE206" t="s">
        <v>1067</v>
      </c>
      <c r="AF206" t="s">
        <v>1067</v>
      </c>
      <c r="AG206" t="s">
        <v>1067</v>
      </c>
      <c r="AH206" t="s">
        <v>1067</v>
      </c>
      <c r="AI206" t="s">
        <v>1067</v>
      </c>
      <c r="AJ206" t="s">
        <v>1067</v>
      </c>
      <c r="AK206" t="s">
        <v>1067</v>
      </c>
      <c r="AL206" t="s">
        <v>1067</v>
      </c>
      <c r="AM206" t="s">
        <v>1067</v>
      </c>
      <c r="AN206" t="s">
        <v>1067</v>
      </c>
      <c r="AO206" t="s">
        <v>1067</v>
      </c>
      <c r="AP206" t="s">
        <v>1067</v>
      </c>
      <c r="AQ206" t="s">
        <v>1067</v>
      </c>
      <c r="AR206" t="s">
        <v>1067</v>
      </c>
      <c r="AS206" t="s">
        <v>1067</v>
      </c>
      <c r="AT206" t="s">
        <v>1067</v>
      </c>
      <c r="AU206" t="s">
        <v>1067</v>
      </c>
      <c r="AV206" t="s">
        <v>1067</v>
      </c>
      <c r="AW206" t="s">
        <v>1067</v>
      </c>
      <c r="AX206" t="s">
        <v>5718</v>
      </c>
      <c r="AY206" t="s">
        <v>5718</v>
      </c>
      <c r="AZ206" s="269"/>
      <c r="BA206" s="269"/>
      <c r="BB206" s="269"/>
      <c r="BC206" s="269"/>
      <c r="BD206" s="269"/>
      <c r="BE206" s="26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8"/>
      <c r="BW206" s="249"/>
      <c r="BX206" s="249"/>
      <c r="BY206" s="249"/>
      <c r="BZ206" s="249"/>
      <c r="CA206" s="242"/>
      <c r="CB206" s="242"/>
      <c r="CC206" s="242"/>
      <c r="CD206" s="242"/>
      <c r="CE206" s="249"/>
    </row>
    <row r="207" spans="1:83" ht="14.4" x14ac:dyDescent="0.3">
      <c r="A207">
        <v>518089</v>
      </c>
      <c r="B207" t="s">
        <v>541</v>
      </c>
      <c r="C207" t="s">
        <v>1067</v>
      </c>
      <c r="D207" t="s">
        <v>1067</v>
      </c>
      <c r="E207" t="s">
        <v>1067</v>
      </c>
      <c r="F207" t="s">
        <v>1067</v>
      </c>
      <c r="G207" t="s">
        <v>1067</v>
      </c>
      <c r="H207" t="s">
        <v>1067</v>
      </c>
      <c r="I207" t="s">
        <v>1067</v>
      </c>
      <c r="J207" t="s">
        <v>1067</v>
      </c>
      <c r="K207" t="s">
        <v>1067</v>
      </c>
      <c r="L207" t="s">
        <v>1067</v>
      </c>
      <c r="M207" t="s">
        <v>1067</v>
      </c>
      <c r="N207" t="s">
        <v>1067</v>
      </c>
      <c r="O207" t="s">
        <v>1067</v>
      </c>
      <c r="P207" t="s">
        <v>1067</v>
      </c>
      <c r="Q207" t="s">
        <v>1067</v>
      </c>
      <c r="R207" t="s">
        <v>1067</v>
      </c>
      <c r="S207" t="s">
        <v>1067</v>
      </c>
      <c r="T207" t="s">
        <v>1067</v>
      </c>
      <c r="U207" t="s">
        <v>1067</v>
      </c>
      <c r="V207" t="s">
        <v>1067</v>
      </c>
      <c r="W207" t="s">
        <v>1067</v>
      </c>
      <c r="X207" t="s">
        <v>1067</v>
      </c>
      <c r="Y207" t="s">
        <v>1067</v>
      </c>
      <c r="Z207" t="s">
        <v>1067</v>
      </c>
      <c r="AA207" t="s">
        <v>1067</v>
      </c>
      <c r="AB207" t="s">
        <v>1067</v>
      </c>
      <c r="AC207" t="s">
        <v>1067</v>
      </c>
      <c r="AD207" t="s">
        <v>1067</v>
      </c>
      <c r="AE207" t="s">
        <v>1067</v>
      </c>
      <c r="AF207" t="s">
        <v>1067</v>
      </c>
      <c r="AG207" t="s">
        <v>1067</v>
      </c>
      <c r="AH207" t="s">
        <v>1067</v>
      </c>
      <c r="AI207" t="s">
        <v>1067</v>
      </c>
      <c r="AJ207" t="s">
        <v>1067</v>
      </c>
      <c r="AK207" t="s">
        <v>1067</v>
      </c>
      <c r="AL207" t="s">
        <v>1067</v>
      </c>
      <c r="AM207" t="s">
        <v>1067</v>
      </c>
      <c r="AN207" t="s">
        <v>1067</v>
      </c>
      <c r="AO207" t="s">
        <v>1067</v>
      </c>
      <c r="AP207" t="s">
        <v>1067</v>
      </c>
      <c r="AQ207" t="s">
        <v>1067</v>
      </c>
      <c r="AR207" t="s">
        <v>1067</v>
      </c>
      <c r="AW207"/>
      <c r="AX207" t="s">
        <v>5718</v>
      </c>
      <c r="AY207" t="s">
        <v>2422</v>
      </c>
      <c r="AZ207" s="269"/>
      <c r="BA207" s="269"/>
      <c r="BB207" s="269"/>
      <c r="BC207" s="269"/>
      <c r="BD207" s="269"/>
      <c r="BE207" s="26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8"/>
      <c r="BW207" s="249"/>
      <c r="BX207" s="249"/>
      <c r="BY207" s="249"/>
      <c r="BZ207" s="249"/>
      <c r="CA207" s="242"/>
      <c r="CB207" s="242"/>
      <c r="CC207" s="242"/>
      <c r="CD207" s="242"/>
      <c r="CE207" s="249"/>
    </row>
    <row r="208" spans="1:83" ht="14.4" x14ac:dyDescent="0.3">
      <c r="A208">
        <v>518124</v>
      </c>
      <c r="B208" t="s">
        <v>540</v>
      </c>
      <c r="C208" t="s">
        <v>1067</v>
      </c>
      <c r="D208" t="s">
        <v>1067</v>
      </c>
      <c r="E208" t="s">
        <v>1067</v>
      </c>
      <c r="F208" t="s">
        <v>1067</v>
      </c>
      <c r="G208" t="s">
        <v>1067</v>
      </c>
      <c r="H208" t="s">
        <v>1067</v>
      </c>
      <c r="I208" t="s">
        <v>1067</v>
      </c>
      <c r="J208" t="s">
        <v>1067</v>
      </c>
      <c r="K208" t="s">
        <v>1067</v>
      </c>
      <c r="L208" t="s">
        <v>1067</v>
      </c>
      <c r="M208" t="s">
        <v>1067</v>
      </c>
      <c r="N208" t="s">
        <v>1067</v>
      </c>
      <c r="O208" t="s">
        <v>1067</v>
      </c>
      <c r="P208" t="s">
        <v>1067</v>
      </c>
      <c r="Q208" t="s">
        <v>1067</v>
      </c>
      <c r="R208" t="s">
        <v>1067</v>
      </c>
      <c r="S208" t="s">
        <v>1067</v>
      </c>
      <c r="T208" t="s">
        <v>1067</v>
      </c>
      <c r="U208" t="s">
        <v>1067</v>
      </c>
      <c r="V208" t="s">
        <v>1067</v>
      </c>
      <c r="W208" t="s">
        <v>1067</v>
      </c>
      <c r="X208" t="s">
        <v>1067</v>
      </c>
      <c r="Y208" t="s">
        <v>1067</v>
      </c>
      <c r="Z208" t="s">
        <v>1067</v>
      </c>
      <c r="AA208" t="s">
        <v>1067</v>
      </c>
      <c r="AB208" t="s">
        <v>1067</v>
      </c>
      <c r="AC208" t="s">
        <v>1067</v>
      </c>
      <c r="AD208" t="s">
        <v>1067</v>
      </c>
      <c r="AE208" t="s">
        <v>1067</v>
      </c>
      <c r="AF208" t="s">
        <v>1067</v>
      </c>
      <c r="AG208" t="s">
        <v>1067</v>
      </c>
      <c r="AH208" t="s">
        <v>1067</v>
      </c>
      <c r="AI208" t="s">
        <v>1067</v>
      </c>
      <c r="AJ208" t="s">
        <v>1067</v>
      </c>
      <c r="AK208" t="s">
        <v>1067</v>
      </c>
      <c r="AL208" t="s">
        <v>1067</v>
      </c>
      <c r="AM208" t="s">
        <v>1067</v>
      </c>
      <c r="AN208" t="s">
        <v>1067</v>
      </c>
      <c r="AO208" t="s">
        <v>1067</v>
      </c>
      <c r="AP208" t="s">
        <v>1067</v>
      </c>
      <c r="AQ208" t="s">
        <v>1067</v>
      </c>
      <c r="AR208" t="s">
        <v>1067</v>
      </c>
      <c r="AS208" t="s">
        <v>1067</v>
      </c>
      <c r="AT208" t="s">
        <v>1067</v>
      </c>
      <c r="AU208" t="s">
        <v>1067</v>
      </c>
      <c r="AV208" t="s">
        <v>1067</v>
      </c>
      <c r="AW208" t="s">
        <v>1067</v>
      </c>
      <c r="AX208" t="s">
        <v>5718</v>
      </c>
      <c r="AY208" t="s">
        <v>5718</v>
      </c>
      <c r="AZ208" s="269"/>
      <c r="BA208" s="269"/>
      <c r="BB208" s="269"/>
      <c r="BC208" s="269"/>
      <c r="BD208" s="269"/>
      <c r="BE208" s="26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8"/>
      <c r="BW208" s="249"/>
      <c r="BX208" s="249"/>
      <c r="BY208" s="249"/>
      <c r="BZ208" s="249"/>
      <c r="CA208" s="242"/>
      <c r="CB208" s="242"/>
      <c r="CC208" s="242"/>
      <c r="CD208" s="242"/>
      <c r="CE208" s="249"/>
    </row>
    <row r="209" spans="1:83" ht="14.4" x14ac:dyDescent="0.3">
      <c r="A209" s="285">
        <v>518125</v>
      </c>
      <c r="B209" s="285" t="s">
        <v>540</v>
      </c>
      <c r="C209" t="s">
        <v>1067</v>
      </c>
      <c r="D209" t="s">
        <v>1067</v>
      </c>
      <c r="E209" t="s">
        <v>1067</v>
      </c>
      <c r="F209" t="s">
        <v>1067</v>
      </c>
      <c r="G209" t="s">
        <v>1067</v>
      </c>
      <c r="H209" t="s">
        <v>1067</v>
      </c>
      <c r="I209" t="s">
        <v>1067</v>
      </c>
      <c r="J209" t="s">
        <v>1067</v>
      </c>
      <c r="K209" t="s">
        <v>1067</v>
      </c>
      <c r="L209" t="s">
        <v>1067</v>
      </c>
      <c r="M209" t="s">
        <v>1067</v>
      </c>
      <c r="N209" t="s">
        <v>1067</v>
      </c>
      <c r="O209" t="s">
        <v>1067</v>
      </c>
      <c r="P209" t="s">
        <v>1067</v>
      </c>
      <c r="Q209" t="s">
        <v>1067</v>
      </c>
      <c r="R209" t="s">
        <v>1067</v>
      </c>
      <c r="S209" t="s">
        <v>1067</v>
      </c>
      <c r="T209" t="s">
        <v>1067</v>
      </c>
      <c r="U209" t="s">
        <v>1067</v>
      </c>
      <c r="V209" t="s">
        <v>1067</v>
      </c>
      <c r="W209" t="s">
        <v>1067</v>
      </c>
      <c r="X209" t="s">
        <v>1067</v>
      </c>
      <c r="Y209" t="s">
        <v>1067</v>
      </c>
      <c r="Z209" t="s">
        <v>1067</v>
      </c>
      <c r="AA209" t="s">
        <v>1067</v>
      </c>
      <c r="AB209" t="s">
        <v>1067</v>
      </c>
      <c r="AC209" t="s">
        <v>1067</v>
      </c>
      <c r="AD209" t="s">
        <v>1067</v>
      </c>
      <c r="AE209" t="s">
        <v>1067</v>
      </c>
      <c r="AF209" t="s">
        <v>1067</v>
      </c>
      <c r="AG209" t="s">
        <v>1067</v>
      </c>
      <c r="AH209" t="s">
        <v>1067</v>
      </c>
      <c r="AI209" t="s">
        <v>1067</v>
      </c>
      <c r="AJ209" t="s">
        <v>1067</v>
      </c>
      <c r="AK209" t="s">
        <v>1067</v>
      </c>
      <c r="AL209" t="s">
        <v>1067</v>
      </c>
      <c r="AM209" t="s">
        <v>1067</v>
      </c>
      <c r="AN209" t="s">
        <v>1067</v>
      </c>
      <c r="AO209" t="s">
        <v>1067</v>
      </c>
      <c r="AP209" t="s">
        <v>1067</v>
      </c>
      <c r="AQ209" t="s">
        <v>1067</v>
      </c>
      <c r="AR209" t="s">
        <v>1067</v>
      </c>
      <c r="AS209" t="s">
        <v>1067</v>
      </c>
      <c r="AT209" t="s">
        <v>1067</v>
      </c>
      <c r="AU209" t="s">
        <v>1067</v>
      </c>
      <c r="AV209" t="s">
        <v>1067</v>
      </c>
      <c r="AW209" t="s">
        <v>1067</v>
      </c>
      <c r="AY209" t="s">
        <v>5718</v>
      </c>
      <c r="AZ209" s="269"/>
      <c r="BA209" s="269"/>
      <c r="BB209" s="269"/>
      <c r="BC209" s="269"/>
      <c r="BD209" s="269"/>
      <c r="BE209" s="269"/>
    </row>
    <row r="210" spans="1:83" ht="14.4" x14ac:dyDescent="0.3">
      <c r="A210">
        <v>518126</v>
      </c>
      <c r="B210" t="s">
        <v>540</v>
      </c>
      <c r="C210" t="s">
        <v>1066</v>
      </c>
      <c r="D210" t="s">
        <v>1066</v>
      </c>
      <c r="E210" t="s">
        <v>1066</v>
      </c>
      <c r="F210" t="s">
        <v>1066</v>
      </c>
      <c r="G210" t="s">
        <v>1066</v>
      </c>
      <c r="H210" t="s">
        <v>1066</v>
      </c>
      <c r="I210" t="s">
        <v>1066</v>
      </c>
      <c r="J210" t="s">
        <v>1066</v>
      </c>
      <c r="K210" t="s">
        <v>1066</v>
      </c>
      <c r="L210" t="s">
        <v>1066</v>
      </c>
      <c r="M210" t="s">
        <v>1066</v>
      </c>
      <c r="N210" t="s">
        <v>1066</v>
      </c>
      <c r="O210" t="s">
        <v>1066</v>
      </c>
      <c r="P210" t="s">
        <v>1066</v>
      </c>
      <c r="Q210" t="s">
        <v>1066</v>
      </c>
      <c r="R210" t="s">
        <v>1066</v>
      </c>
      <c r="S210" t="s">
        <v>1066</v>
      </c>
      <c r="T210" t="s">
        <v>1066</v>
      </c>
      <c r="U210" t="s">
        <v>1066</v>
      </c>
      <c r="V210" t="s">
        <v>1066</v>
      </c>
      <c r="W210" t="s">
        <v>1066</v>
      </c>
      <c r="X210" t="s">
        <v>1066</v>
      </c>
      <c r="Y210" t="s">
        <v>1066</v>
      </c>
      <c r="Z210" t="s">
        <v>1066</v>
      </c>
      <c r="AA210" t="s">
        <v>1066</v>
      </c>
      <c r="AB210" t="s">
        <v>1066</v>
      </c>
      <c r="AC210" t="s">
        <v>1066</v>
      </c>
      <c r="AD210" t="s">
        <v>1066</v>
      </c>
      <c r="AE210" t="s">
        <v>1066</v>
      </c>
      <c r="AF210" t="s">
        <v>1066</v>
      </c>
      <c r="AG210" t="s">
        <v>1066</v>
      </c>
      <c r="AH210" t="s">
        <v>1066</v>
      </c>
      <c r="AI210" t="s">
        <v>1066</v>
      </c>
      <c r="AJ210" t="s">
        <v>1066</v>
      </c>
      <c r="AK210" t="s">
        <v>1066</v>
      </c>
      <c r="AL210" t="s">
        <v>1066</v>
      </c>
      <c r="AM210" t="s">
        <v>1066</v>
      </c>
      <c r="AN210" t="s">
        <v>1066</v>
      </c>
      <c r="AO210" t="s">
        <v>1066</v>
      </c>
      <c r="AP210" t="s">
        <v>1066</v>
      </c>
      <c r="AQ210" t="s">
        <v>1066</v>
      </c>
      <c r="AR210" t="s">
        <v>1066</v>
      </c>
      <c r="AS210" t="s">
        <v>1066</v>
      </c>
      <c r="AT210" t="s">
        <v>1066</v>
      </c>
      <c r="AU210" t="s">
        <v>1066</v>
      </c>
      <c r="AV210" t="s">
        <v>1066</v>
      </c>
      <c r="AW210" t="s">
        <v>1066</v>
      </c>
      <c r="AY210">
        <v>0</v>
      </c>
      <c r="AZ210" s="269"/>
      <c r="BA210" s="269"/>
      <c r="BB210" s="269"/>
      <c r="BC210" s="269"/>
      <c r="BD210" s="269"/>
      <c r="BE210" s="269"/>
    </row>
    <row r="211" spans="1:83" ht="14.4" x14ac:dyDescent="0.3">
      <c r="A211">
        <v>518127</v>
      </c>
      <c r="B211" t="s">
        <v>540</v>
      </c>
      <c r="C211" t="s">
        <v>1066</v>
      </c>
      <c r="D211" t="s">
        <v>1066</v>
      </c>
      <c r="E211" t="s">
        <v>1066</v>
      </c>
      <c r="F211" t="s">
        <v>1066</v>
      </c>
      <c r="G211" t="s">
        <v>1066</v>
      </c>
      <c r="H211" t="s">
        <v>1066</v>
      </c>
      <c r="I211" t="s">
        <v>1066</v>
      </c>
      <c r="J211" t="s">
        <v>1066</v>
      </c>
      <c r="K211" t="s">
        <v>1066</v>
      </c>
      <c r="L211" t="s">
        <v>1066</v>
      </c>
      <c r="M211" t="s">
        <v>1066</v>
      </c>
      <c r="N211" t="s">
        <v>1066</v>
      </c>
      <c r="O211" t="s">
        <v>1066</v>
      </c>
      <c r="P211" t="s">
        <v>1066</v>
      </c>
      <c r="Q211" t="s">
        <v>1066</v>
      </c>
      <c r="R211" t="s">
        <v>1066</v>
      </c>
      <c r="S211" t="s">
        <v>1066</v>
      </c>
      <c r="T211" t="s">
        <v>1066</v>
      </c>
      <c r="U211" t="s">
        <v>1066</v>
      </c>
      <c r="V211" t="s">
        <v>1066</v>
      </c>
      <c r="W211" t="s">
        <v>1066</v>
      </c>
      <c r="X211" t="s">
        <v>1066</v>
      </c>
      <c r="Y211" t="s">
        <v>1066</v>
      </c>
      <c r="Z211" t="s">
        <v>1066</v>
      </c>
      <c r="AA211" t="s">
        <v>1066</v>
      </c>
      <c r="AB211" t="s">
        <v>1066</v>
      </c>
      <c r="AC211" t="s">
        <v>1066</v>
      </c>
      <c r="AD211" t="s">
        <v>1066</v>
      </c>
      <c r="AE211" t="s">
        <v>1066</v>
      </c>
      <c r="AF211" t="s">
        <v>1066</v>
      </c>
      <c r="AG211" t="s">
        <v>1066</v>
      </c>
      <c r="AH211" t="s">
        <v>1066</v>
      </c>
      <c r="AI211" t="s">
        <v>1066</v>
      </c>
      <c r="AJ211" t="s">
        <v>1066</v>
      </c>
      <c r="AK211" t="s">
        <v>1066</v>
      </c>
      <c r="AL211" t="s">
        <v>1066</v>
      </c>
      <c r="AM211" t="s">
        <v>1066</v>
      </c>
      <c r="AN211" t="s">
        <v>1066</v>
      </c>
      <c r="AO211" t="s">
        <v>1066</v>
      </c>
      <c r="AP211" t="s">
        <v>1066</v>
      </c>
      <c r="AQ211" t="s">
        <v>1066</v>
      </c>
      <c r="AR211" t="s">
        <v>1066</v>
      </c>
      <c r="AS211" t="s">
        <v>1066</v>
      </c>
      <c r="AT211" t="s">
        <v>1066</v>
      </c>
      <c r="AU211" t="s">
        <v>1066</v>
      </c>
      <c r="AV211" t="s">
        <v>1066</v>
      </c>
      <c r="AW211" t="s">
        <v>1066</v>
      </c>
      <c r="AY211">
        <v>0</v>
      </c>
      <c r="AZ211" s="269"/>
      <c r="BA211" s="269"/>
      <c r="BB211" s="269"/>
      <c r="BC211" s="269"/>
      <c r="BD211" s="269"/>
      <c r="BE211" s="269"/>
    </row>
    <row r="212" spans="1:83" ht="14.4" x14ac:dyDescent="0.3">
      <c r="A212">
        <v>518146</v>
      </c>
      <c r="B212" t="s">
        <v>540</v>
      </c>
      <c r="C212" t="s">
        <v>1066</v>
      </c>
      <c r="D212" t="s">
        <v>1066</v>
      </c>
      <c r="E212" t="s">
        <v>1066</v>
      </c>
      <c r="F212" t="s">
        <v>1066</v>
      </c>
      <c r="G212" t="s">
        <v>1066</v>
      </c>
      <c r="H212" t="s">
        <v>1066</v>
      </c>
      <c r="I212" t="s">
        <v>1066</v>
      </c>
      <c r="J212" t="s">
        <v>1066</v>
      </c>
      <c r="K212" t="s">
        <v>1066</v>
      </c>
      <c r="L212" t="s">
        <v>1066</v>
      </c>
      <c r="M212" t="s">
        <v>1066</v>
      </c>
      <c r="N212" t="s">
        <v>1066</v>
      </c>
      <c r="O212" t="s">
        <v>1066</v>
      </c>
      <c r="P212" t="s">
        <v>1066</v>
      </c>
      <c r="Q212" t="s">
        <v>1066</v>
      </c>
      <c r="R212" t="s">
        <v>1066</v>
      </c>
      <c r="S212" t="s">
        <v>1066</v>
      </c>
      <c r="T212" t="s">
        <v>1066</v>
      </c>
      <c r="U212" t="s">
        <v>1066</v>
      </c>
      <c r="V212" t="s">
        <v>1066</v>
      </c>
      <c r="W212" t="s">
        <v>1066</v>
      </c>
      <c r="X212" t="s">
        <v>1066</v>
      </c>
      <c r="Y212" t="s">
        <v>1066</v>
      </c>
      <c r="Z212" t="s">
        <v>1066</v>
      </c>
      <c r="AA212" t="s">
        <v>1066</v>
      </c>
      <c r="AB212" t="s">
        <v>1066</v>
      </c>
      <c r="AC212" t="s">
        <v>1066</v>
      </c>
      <c r="AD212" t="s">
        <v>1066</v>
      </c>
      <c r="AE212" t="s">
        <v>1066</v>
      </c>
      <c r="AF212" t="s">
        <v>1066</v>
      </c>
      <c r="AG212" t="s">
        <v>1066</v>
      </c>
      <c r="AH212" t="s">
        <v>1066</v>
      </c>
      <c r="AI212" t="s">
        <v>1066</v>
      </c>
      <c r="AJ212" t="s">
        <v>1066</v>
      </c>
      <c r="AK212" t="s">
        <v>1066</v>
      </c>
      <c r="AL212" t="s">
        <v>1066</v>
      </c>
      <c r="AM212" t="s">
        <v>1066</v>
      </c>
      <c r="AN212" t="s">
        <v>1066</v>
      </c>
      <c r="AO212" t="s">
        <v>1066</v>
      </c>
      <c r="AP212" t="s">
        <v>1066</v>
      </c>
      <c r="AQ212" t="s">
        <v>1066</v>
      </c>
      <c r="AR212" t="s">
        <v>1066</v>
      </c>
      <c r="AS212" t="s">
        <v>1066</v>
      </c>
      <c r="AT212" t="s">
        <v>1066</v>
      </c>
      <c r="AU212" t="s">
        <v>1066</v>
      </c>
      <c r="AV212" t="s">
        <v>1066</v>
      </c>
      <c r="AW212" t="s">
        <v>1066</v>
      </c>
      <c r="AY212">
        <v>0</v>
      </c>
      <c r="AZ212" s="269"/>
      <c r="BA212" s="269"/>
      <c r="BB212" s="269"/>
      <c r="BC212" s="269"/>
      <c r="BD212" s="269"/>
      <c r="BE212" s="26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8"/>
      <c r="BW212" s="249"/>
      <c r="BX212" s="249"/>
      <c r="BY212" s="249"/>
      <c r="BZ212" s="249"/>
      <c r="CA212" s="242"/>
      <c r="CB212" s="242"/>
      <c r="CC212" s="242"/>
      <c r="CD212" s="242"/>
      <c r="CE212" s="249"/>
    </row>
    <row r="213" spans="1:83" ht="14.4" x14ac:dyDescent="0.3">
      <c r="A213">
        <v>518188</v>
      </c>
      <c r="B213" t="s">
        <v>540</v>
      </c>
      <c r="C213" t="s">
        <v>1067</v>
      </c>
      <c r="D213" t="s">
        <v>1067</v>
      </c>
      <c r="E213" t="s">
        <v>1067</v>
      </c>
      <c r="F213" t="s">
        <v>1067</v>
      </c>
      <c r="G213" t="s">
        <v>1067</v>
      </c>
      <c r="H213" t="s">
        <v>1067</v>
      </c>
      <c r="I213" t="s">
        <v>1067</v>
      </c>
      <c r="J213" t="s">
        <v>1067</v>
      </c>
      <c r="K213" t="s">
        <v>1067</v>
      </c>
      <c r="L213" t="s">
        <v>1067</v>
      </c>
      <c r="M213" t="s">
        <v>1067</v>
      </c>
      <c r="N213" t="s">
        <v>1067</v>
      </c>
      <c r="O213" t="s">
        <v>1067</v>
      </c>
      <c r="P213" t="s">
        <v>1067</v>
      </c>
      <c r="Q213" t="s">
        <v>1067</v>
      </c>
      <c r="R213" t="s">
        <v>1067</v>
      </c>
      <c r="S213" t="s">
        <v>1067</v>
      </c>
      <c r="T213" t="s">
        <v>1067</v>
      </c>
      <c r="U213" t="s">
        <v>1067</v>
      </c>
      <c r="V213" t="s">
        <v>1067</v>
      </c>
      <c r="W213" t="s">
        <v>1067</v>
      </c>
      <c r="X213" t="s">
        <v>1067</v>
      </c>
      <c r="Y213" t="s">
        <v>1067</v>
      </c>
      <c r="Z213" t="s">
        <v>1067</v>
      </c>
      <c r="AA213" t="s">
        <v>1067</v>
      </c>
      <c r="AB213" t="s">
        <v>1067</v>
      </c>
      <c r="AC213" t="s">
        <v>1067</v>
      </c>
      <c r="AD213" t="s">
        <v>1067</v>
      </c>
      <c r="AE213" t="s">
        <v>1067</v>
      </c>
      <c r="AF213" t="s">
        <v>1067</v>
      </c>
      <c r="AG213" t="s">
        <v>1067</v>
      </c>
      <c r="AH213" t="s">
        <v>1067</v>
      </c>
      <c r="AI213" t="s">
        <v>1067</v>
      </c>
      <c r="AJ213" t="s">
        <v>1067</v>
      </c>
      <c r="AK213" t="s">
        <v>1067</v>
      </c>
      <c r="AL213" t="s">
        <v>1067</v>
      </c>
      <c r="AM213" t="s">
        <v>1067</v>
      </c>
      <c r="AN213" t="s">
        <v>1067</v>
      </c>
      <c r="AO213" t="s">
        <v>1067</v>
      </c>
      <c r="AP213" t="s">
        <v>1067</v>
      </c>
      <c r="AQ213" t="s">
        <v>1067</v>
      </c>
      <c r="AR213" t="s">
        <v>1067</v>
      </c>
      <c r="AS213" t="s">
        <v>1067</v>
      </c>
      <c r="AT213" t="s">
        <v>1067</v>
      </c>
      <c r="AU213" t="s">
        <v>1067</v>
      </c>
      <c r="AV213" t="s">
        <v>1067</v>
      </c>
      <c r="AW213" t="s">
        <v>1067</v>
      </c>
      <c r="AX213" t="s">
        <v>5718</v>
      </c>
      <c r="AY213" t="s">
        <v>5718</v>
      </c>
      <c r="AZ213" s="269"/>
      <c r="BA213" s="269"/>
      <c r="BB213" s="269"/>
      <c r="BC213" s="269"/>
      <c r="BD213" s="269"/>
      <c r="BE213" s="26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8"/>
      <c r="BW213" s="249"/>
      <c r="BX213" s="249"/>
      <c r="BY213" s="249"/>
      <c r="BZ213" s="249"/>
      <c r="CA213" s="242"/>
      <c r="CB213" s="242"/>
      <c r="CC213" s="242"/>
      <c r="CD213" s="242"/>
      <c r="CE213" s="249"/>
    </row>
    <row r="214" spans="1:83" ht="14.4" x14ac:dyDescent="0.3">
      <c r="A214">
        <v>518206</v>
      </c>
      <c r="B214" t="s">
        <v>540</v>
      </c>
      <c r="C214" t="s">
        <v>1066</v>
      </c>
      <c r="D214" t="s">
        <v>1066</v>
      </c>
      <c r="E214" t="s">
        <v>1066</v>
      </c>
      <c r="F214" t="s">
        <v>1066</v>
      </c>
      <c r="G214" t="s">
        <v>1066</v>
      </c>
      <c r="H214" t="s">
        <v>1066</v>
      </c>
      <c r="I214" t="s">
        <v>1066</v>
      </c>
      <c r="J214" t="s">
        <v>1066</v>
      </c>
      <c r="K214" t="s">
        <v>1066</v>
      </c>
      <c r="L214" t="s">
        <v>1066</v>
      </c>
      <c r="M214" t="s">
        <v>1066</v>
      </c>
      <c r="N214" t="s">
        <v>1066</v>
      </c>
      <c r="O214" t="s">
        <v>1066</v>
      </c>
      <c r="P214" t="s">
        <v>1066</v>
      </c>
      <c r="Q214" t="s">
        <v>1066</v>
      </c>
      <c r="R214" t="s">
        <v>1066</v>
      </c>
      <c r="S214" t="s">
        <v>1066</v>
      </c>
      <c r="T214" t="s">
        <v>1066</v>
      </c>
      <c r="U214" t="s">
        <v>1066</v>
      </c>
      <c r="V214" t="s">
        <v>1066</v>
      </c>
      <c r="W214" t="s">
        <v>1066</v>
      </c>
      <c r="X214" t="s">
        <v>1066</v>
      </c>
      <c r="Y214" t="s">
        <v>1066</v>
      </c>
      <c r="Z214" t="s">
        <v>1066</v>
      </c>
      <c r="AA214" t="s">
        <v>1066</v>
      </c>
      <c r="AB214" t="s">
        <v>1066</v>
      </c>
      <c r="AC214" t="s">
        <v>1066</v>
      </c>
      <c r="AD214" t="s">
        <v>1066</v>
      </c>
      <c r="AE214" t="s">
        <v>1066</v>
      </c>
      <c r="AF214" t="s">
        <v>1066</v>
      </c>
      <c r="AG214" t="s">
        <v>1066</v>
      </c>
      <c r="AH214" t="s">
        <v>1066</v>
      </c>
      <c r="AI214" t="s">
        <v>1066</v>
      </c>
      <c r="AJ214" t="s">
        <v>1066</v>
      </c>
      <c r="AK214" t="s">
        <v>1066</v>
      </c>
      <c r="AL214" t="s">
        <v>1066</v>
      </c>
      <c r="AM214" t="s">
        <v>1066</v>
      </c>
      <c r="AN214" t="s">
        <v>1066</v>
      </c>
      <c r="AO214" t="s">
        <v>1066</v>
      </c>
      <c r="AP214" t="s">
        <v>1066</v>
      </c>
      <c r="AQ214" t="s">
        <v>1066</v>
      </c>
      <c r="AR214" t="s">
        <v>1066</v>
      </c>
      <c r="AS214" t="s">
        <v>1066</v>
      </c>
      <c r="AT214" t="s">
        <v>1066</v>
      </c>
      <c r="AU214" t="s">
        <v>1066</v>
      </c>
      <c r="AV214" t="s">
        <v>1066</v>
      </c>
      <c r="AW214" t="s">
        <v>1066</v>
      </c>
      <c r="AY214">
        <v>0</v>
      </c>
      <c r="AZ214" s="269"/>
      <c r="BA214" s="269"/>
      <c r="BB214" s="269"/>
      <c r="BC214" s="269"/>
      <c r="BD214" s="269"/>
      <c r="BE214" s="269"/>
    </row>
    <row r="215" spans="1:83" ht="14.4" x14ac:dyDescent="0.3">
      <c r="A215">
        <v>518233</v>
      </c>
      <c r="B215" t="s">
        <v>540</v>
      </c>
      <c r="C215" t="s">
        <v>1066</v>
      </c>
      <c r="D215" t="s">
        <v>1066</v>
      </c>
      <c r="E215" t="s">
        <v>1066</v>
      </c>
      <c r="F215" t="s">
        <v>1066</v>
      </c>
      <c r="G215" t="s">
        <v>1066</v>
      </c>
      <c r="H215" t="s">
        <v>1066</v>
      </c>
      <c r="I215" t="s">
        <v>1066</v>
      </c>
      <c r="J215" t="s">
        <v>1066</v>
      </c>
      <c r="K215" t="s">
        <v>1066</v>
      </c>
      <c r="L215" t="s">
        <v>1066</v>
      </c>
      <c r="M215" t="s">
        <v>1066</v>
      </c>
      <c r="N215" t="s">
        <v>1066</v>
      </c>
      <c r="O215" t="s">
        <v>1066</v>
      </c>
      <c r="P215" t="s">
        <v>1066</v>
      </c>
      <c r="Q215" t="s">
        <v>1066</v>
      </c>
      <c r="R215" t="s">
        <v>1066</v>
      </c>
      <c r="S215" t="s">
        <v>1066</v>
      </c>
      <c r="T215" t="s">
        <v>1066</v>
      </c>
      <c r="U215" t="s">
        <v>1066</v>
      </c>
      <c r="V215" t="s">
        <v>1066</v>
      </c>
      <c r="W215" t="s">
        <v>1066</v>
      </c>
      <c r="X215" t="s">
        <v>1066</v>
      </c>
      <c r="Y215" t="s">
        <v>1066</v>
      </c>
      <c r="Z215" t="s">
        <v>1066</v>
      </c>
      <c r="AA215" t="s">
        <v>1066</v>
      </c>
      <c r="AB215" t="s">
        <v>1066</v>
      </c>
      <c r="AC215" t="s">
        <v>1066</v>
      </c>
      <c r="AD215" t="s">
        <v>1066</v>
      </c>
      <c r="AE215" t="s">
        <v>1066</v>
      </c>
      <c r="AF215" t="s">
        <v>1066</v>
      </c>
      <c r="AG215" t="s">
        <v>1066</v>
      </c>
      <c r="AH215" t="s">
        <v>1066</v>
      </c>
      <c r="AI215" t="s">
        <v>1066</v>
      </c>
      <c r="AJ215" t="s">
        <v>1066</v>
      </c>
      <c r="AK215" t="s">
        <v>1066</v>
      </c>
      <c r="AL215" t="s">
        <v>1066</v>
      </c>
      <c r="AM215" t="s">
        <v>1066</v>
      </c>
      <c r="AN215" t="s">
        <v>1066</v>
      </c>
      <c r="AO215" t="s">
        <v>1066</v>
      </c>
      <c r="AP215" t="s">
        <v>1066</v>
      </c>
      <c r="AQ215" t="s">
        <v>1066</v>
      </c>
      <c r="AR215" t="s">
        <v>1066</v>
      </c>
      <c r="AS215" t="s">
        <v>1066</v>
      </c>
      <c r="AT215" t="s">
        <v>1066</v>
      </c>
      <c r="AU215" t="s">
        <v>1066</v>
      </c>
      <c r="AV215" t="s">
        <v>1066</v>
      </c>
      <c r="AW215" t="s">
        <v>1066</v>
      </c>
      <c r="AY215">
        <v>0</v>
      </c>
      <c r="AZ215" s="269"/>
      <c r="BA215" s="269"/>
      <c r="BB215" s="269"/>
      <c r="BC215" s="269"/>
      <c r="BD215" s="269"/>
      <c r="BE215" s="269"/>
    </row>
    <row r="216" spans="1:83" ht="14.4" x14ac:dyDescent="0.3">
      <c r="A216">
        <v>518236</v>
      </c>
      <c r="B216" t="s">
        <v>540</v>
      </c>
      <c r="C216" t="s">
        <v>1067</v>
      </c>
      <c r="D216" t="s">
        <v>1067</v>
      </c>
      <c r="E216" t="s">
        <v>1067</v>
      </c>
      <c r="F216" t="s">
        <v>1067</v>
      </c>
      <c r="G216" t="s">
        <v>1067</v>
      </c>
      <c r="H216" t="s">
        <v>1067</v>
      </c>
      <c r="I216" t="s">
        <v>1067</v>
      </c>
      <c r="J216" t="s">
        <v>1067</v>
      </c>
      <c r="K216" t="s">
        <v>1067</v>
      </c>
      <c r="L216" t="s">
        <v>1067</v>
      </c>
      <c r="M216" t="s">
        <v>1067</v>
      </c>
      <c r="N216" t="s">
        <v>1067</v>
      </c>
      <c r="O216" t="s">
        <v>1067</v>
      </c>
      <c r="P216" t="s">
        <v>1067</v>
      </c>
      <c r="Q216" t="s">
        <v>1067</v>
      </c>
      <c r="R216" t="s">
        <v>1067</v>
      </c>
      <c r="S216" t="s">
        <v>1067</v>
      </c>
      <c r="T216" t="s">
        <v>1067</v>
      </c>
      <c r="U216" t="s">
        <v>1067</v>
      </c>
      <c r="V216" t="s">
        <v>1067</v>
      </c>
      <c r="W216" t="s">
        <v>1067</v>
      </c>
      <c r="X216" t="s">
        <v>1067</v>
      </c>
      <c r="Y216" t="s">
        <v>1067</v>
      </c>
      <c r="Z216" t="s">
        <v>1067</v>
      </c>
      <c r="AA216" t="s">
        <v>1067</v>
      </c>
      <c r="AB216" t="s">
        <v>1067</v>
      </c>
      <c r="AC216" t="s">
        <v>1067</v>
      </c>
      <c r="AD216" t="s">
        <v>1067</v>
      </c>
      <c r="AE216" t="s">
        <v>1067</v>
      </c>
      <c r="AF216" t="s">
        <v>1067</v>
      </c>
      <c r="AG216" t="s">
        <v>1067</v>
      </c>
      <c r="AH216" t="s">
        <v>1067</v>
      </c>
      <c r="AI216" t="s">
        <v>1067</v>
      </c>
      <c r="AJ216" t="s">
        <v>1067</v>
      </c>
      <c r="AK216" t="s">
        <v>1067</v>
      </c>
      <c r="AL216" t="s">
        <v>1067</v>
      </c>
      <c r="AM216" t="s">
        <v>1067</v>
      </c>
      <c r="AN216" t="s">
        <v>1067</v>
      </c>
      <c r="AO216" t="s">
        <v>1067</v>
      </c>
      <c r="AP216" t="s">
        <v>1067</v>
      </c>
      <c r="AQ216" t="s">
        <v>1067</v>
      </c>
      <c r="AR216" t="s">
        <v>1067</v>
      </c>
      <c r="AS216" t="s">
        <v>1067</v>
      </c>
      <c r="AT216" t="s">
        <v>1067</v>
      </c>
      <c r="AU216" t="s">
        <v>1067</v>
      </c>
      <c r="AV216" t="s">
        <v>1067</v>
      </c>
      <c r="AW216" t="s">
        <v>1067</v>
      </c>
      <c r="AX216" t="s">
        <v>5742</v>
      </c>
      <c r="AY216" t="s">
        <v>5742</v>
      </c>
      <c r="AZ216" s="269"/>
      <c r="BA216" s="269"/>
      <c r="BB216" s="269"/>
      <c r="BC216" s="269"/>
      <c r="BD216" s="269"/>
      <c r="BE216" s="269"/>
    </row>
    <row r="217" spans="1:83" ht="14.4" x14ac:dyDescent="0.3">
      <c r="A217">
        <v>518243</v>
      </c>
      <c r="B217" t="s">
        <v>540</v>
      </c>
      <c r="C217" t="s">
        <v>1067</v>
      </c>
      <c r="D217" t="s">
        <v>1067</v>
      </c>
      <c r="E217" t="s">
        <v>1067</v>
      </c>
      <c r="F217" t="s">
        <v>1067</v>
      </c>
      <c r="G217" t="s">
        <v>1067</v>
      </c>
      <c r="H217" t="s">
        <v>1067</v>
      </c>
      <c r="I217" t="s">
        <v>1067</v>
      </c>
      <c r="J217" t="s">
        <v>1067</v>
      </c>
      <c r="K217" t="s">
        <v>1067</v>
      </c>
      <c r="L217" t="s">
        <v>1067</v>
      </c>
      <c r="M217" t="s">
        <v>1067</v>
      </c>
      <c r="N217" t="s">
        <v>1067</v>
      </c>
      <c r="O217" t="s">
        <v>1067</v>
      </c>
      <c r="P217" t="s">
        <v>1067</v>
      </c>
      <c r="Q217" t="s">
        <v>1067</v>
      </c>
      <c r="R217" t="s">
        <v>1067</v>
      </c>
      <c r="S217" t="s">
        <v>1067</v>
      </c>
      <c r="T217" t="s">
        <v>1067</v>
      </c>
      <c r="U217" t="s">
        <v>1067</v>
      </c>
      <c r="V217" t="s">
        <v>1067</v>
      </c>
      <c r="W217" t="s">
        <v>1067</v>
      </c>
      <c r="X217" t="s">
        <v>1067</v>
      </c>
      <c r="Y217" t="s">
        <v>1067</v>
      </c>
      <c r="Z217" t="s">
        <v>1067</v>
      </c>
      <c r="AA217" t="s">
        <v>1067</v>
      </c>
      <c r="AB217" t="s">
        <v>1067</v>
      </c>
      <c r="AC217" t="s">
        <v>1067</v>
      </c>
      <c r="AD217" t="s">
        <v>1067</v>
      </c>
      <c r="AE217" t="s">
        <v>1067</v>
      </c>
      <c r="AF217" t="s">
        <v>1067</v>
      </c>
      <c r="AG217" t="s">
        <v>1067</v>
      </c>
      <c r="AH217" t="s">
        <v>1067</v>
      </c>
      <c r="AI217" t="s">
        <v>1067</v>
      </c>
      <c r="AJ217" t="s">
        <v>1067</v>
      </c>
      <c r="AK217" t="s">
        <v>1067</v>
      </c>
      <c r="AL217" t="s">
        <v>1067</v>
      </c>
      <c r="AM217" t="s">
        <v>1067</v>
      </c>
      <c r="AN217" t="s">
        <v>1067</v>
      </c>
      <c r="AO217" t="s">
        <v>1067</v>
      </c>
      <c r="AP217" t="s">
        <v>1067</v>
      </c>
      <c r="AQ217" t="s">
        <v>1067</v>
      </c>
      <c r="AR217" t="s">
        <v>1067</v>
      </c>
      <c r="AS217" t="s">
        <v>1067</v>
      </c>
      <c r="AT217" t="s">
        <v>1067</v>
      </c>
      <c r="AU217" t="s">
        <v>1067</v>
      </c>
      <c r="AV217" t="s">
        <v>1067</v>
      </c>
      <c r="AW217" t="s">
        <v>1067</v>
      </c>
      <c r="AX217" t="s">
        <v>5718</v>
      </c>
      <c r="AY217" t="s">
        <v>5718</v>
      </c>
      <c r="AZ217" s="269"/>
      <c r="BA217" s="269"/>
      <c r="BB217" s="269"/>
      <c r="BC217" s="269"/>
      <c r="BD217" s="269"/>
      <c r="BE217" s="269"/>
    </row>
    <row r="218" spans="1:83" ht="14.4" x14ac:dyDescent="0.3">
      <c r="A218">
        <v>518245</v>
      </c>
      <c r="B218" t="s">
        <v>540</v>
      </c>
      <c r="C218" t="s">
        <v>1067</v>
      </c>
      <c r="D218" t="s">
        <v>1067</v>
      </c>
      <c r="E218" t="s">
        <v>1067</v>
      </c>
      <c r="F218" t="s">
        <v>1067</v>
      </c>
      <c r="G218" t="s">
        <v>1067</v>
      </c>
      <c r="H218" t="s">
        <v>1067</v>
      </c>
      <c r="I218" t="s">
        <v>1067</v>
      </c>
      <c r="J218" t="s">
        <v>1067</v>
      </c>
      <c r="K218" t="s">
        <v>1067</v>
      </c>
      <c r="L218" t="s">
        <v>1067</v>
      </c>
      <c r="M218" t="s">
        <v>1067</v>
      </c>
      <c r="N218" t="s">
        <v>1067</v>
      </c>
      <c r="O218" t="s">
        <v>1067</v>
      </c>
      <c r="P218" t="s">
        <v>1067</v>
      </c>
      <c r="Q218" t="s">
        <v>1067</v>
      </c>
      <c r="R218" t="s">
        <v>1067</v>
      </c>
      <c r="S218" t="s">
        <v>1067</v>
      </c>
      <c r="T218" t="s">
        <v>1067</v>
      </c>
      <c r="U218" t="s">
        <v>1067</v>
      </c>
      <c r="V218" t="s">
        <v>1067</v>
      </c>
      <c r="W218" t="s">
        <v>1067</v>
      </c>
      <c r="X218" t="s">
        <v>1067</v>
      </c>
      <c r="Y218" t="s">
        <v>1067</v>
      </c>
      <c r="Z218" t="s">
        <v>1067</v>
      </c>
      <c r="AA218" t="s">
        <v>1067</v>
      </c>
      <c r="AB218" t="s">
        <v>1067</v>
      </c>
      <c r="AC218" t="s">
        <v>1067</v>
      </c>
      <c r="AD218" t="s">
        <v>1067</v>
      </c>
      <c r="AE218" t="s">
        <v>1067</v>
      </c>
      <c r="AF218" t="s">
        <v>1067</v>
      </c>
      <c r="AG218" t="s">
        <v>1067</v>
      </c>
      <c r="AH218" t="s">
        <v>1067</v>
      </c>
      <c r="AI218" t="s">
        <v>1067</v>
      </c>
      <c r="AJ218" t="s">
        <v>1067</v>
      </c>
      <c r="AK218" t="s">
        <v>1067</v>
      </c>
      <c r="AL218" t="s">
        <v>1067</v>
      </c>
      <c r="AM218" t="s">
        <v>1067</v>
      </c>
      <c r="AN218" t="s">
        <v>1067</v>
      </c>
      <c r="AO218" t="s">
        <v>1067</v>
      </c>
      <c r="AP218" t="s">
        <v>1067</v>
      </c>
      <c r="AQ218" t="s">
        <v>1067</v>
      </c>
      <c r="AR218" t="s">
        <v>1067</v>
      </c>
      <c r="AS218" t="s">
        <v>1067</v>
      </c>
      <c r="AT218" t="s">
        <v>1067</v>
      </c>
      <c r="AU218" t="s">
        <v>1067</v>
      </c>
      <c r="AV218" t="s">
        <v>1067</v>
      </c>
      <c r="AW218" t="s">
        <v>1067</v>
      </c>
      <c r="AX218" t="s">
        <v>5718</v>
      </c>
      <c r="AY218" t="s">
        <v>5718</v>
      </c>
      <c r="AZ218" s="269"/>
      <c r="BA218" s="269"/>
      <c r="BB218" s="269"/>
      <c r="BC218" s="269"/>
      <c r="BD218" s="269"/>
      <c r="BE218" s="269"/>
    </row>
    <row r="219" spans="1:83" ht="14.4" x14ac:dyDescent="0.3">
      <c r="A219">
        <v>518247</v>
      </c>
      <c r="B219" t="s">
        <v>540</v>
      </c>
      <c r="C219" t="s">
        <v>1067</v>
      </c>
      <c r="D219" t="s">
        <v>1067</v>
      </c>
      <c r="E219" t="s">
        <v>1067</v>
      </c>
      <c r="F219" t="s">
        <v>1067</v>
      </c>
      <c r="G219" t="s">
        <v>1067</v>
      </c>
      <c r="H219" t="s">
        <v>1067</v>
      </c>
      <c r="I219" t="s">
        <v>1067</v>
      </c>
      <c r="J219" t="s">
        <v>1067</v>
      </c>
      <c r="K219" t="s">
        <v>1067</v>
      </c>
      <c r="L219" t="s">
        <v>1067</v>
      </c>
      <c r="M219" t="s">
        <v>1067</v>
      </c>
      <c r="N219" t="s">
        <v>1067</v>
      </c>
      <c r="O219" t="s">
        <v>1067</v>
      </c>
      <c r="P219" t="s">
        <v>1067</v>
      </c>
      <c r="Q219" t="s">
        <v>1067</v>
      </c>
      <c r="R219" t="s">
        <v>1067</v>
      </c>
      <c r="S219" t="s">
        <v>1067</v>
      </c>
      <c r="T219" t="s">
        <v>1067</v>
      </c>
      <c r="U219" t="s">
        <v>1067</v>
      </c>
      <c r="V219" t="s">
        <v>1067</v>
      </c>
      <c r="W219" t="s">
        <v>1067</v>
      </c>
      <c r="X219" t="s">
        <v>1067</v>
      </c>
      <c r="Y219" t="s">
        <v>1067</v>
      </c>
      <c r="Z219" t="s">
        <v>1067</v>
      </c>
      <c r="AA219" t="s">
        <v>1067</v>
      </c>
      <c r="AB219" t="s">
        <v>1067</v>
      </c>
      <c r="AC219" t="s">
        <v>1067</v>
      </c>
      <c r="AD219" t="s">
        <v>1067</v>
      </c>
      <c r="AE219" t="s">
        <v>1067</v>
      </c>
      <c r="AF219" t="s">
        <v>1067</v>
      </c>
      <c r="AG219" t="s">
        <v>1067</v>
      </c>
      <c r="AH219" t="s">
        <v>1067</v>
      </c>
      <c r="AI219" t="s">
        <v>1067</v>
      </c>
      <c r="AJ219" t="s">
        <v>1067</v>
      </c>
      <c r="AK219" t="s">
        <v>1067</v>
      </c>
      <c r="AL219" t="s">
        <v>1067</v>
      </c>
      <c r="AM219" t="s">
        <v>1067</v>
      </c>
      <c r="AN219" t="s">
        <v>1067</v>
      </c>
      <c r="AO219" t="s">
        <v>1067</v>
      </c>
      <c r="AP219" t="s">
        <v>1067</v>
      </c>
      <c r="AQ219" t="s">
        <v>1067</v>
      </c>
      <c r="AR219" t="s">
        <v>1067</v>
      </c>
      <c r="AS219" t="s">
        <v>1067</v>
      </c>
      <c r="AT219" t="s">
        <v>1067</v>
      </c>
      <c r="AU219" t="s">
        <v>1067</v>
      </c>
      <c r="AV219" t="s">
        <v>1067</v>
      </c>
      <c r="AW219" t="s">
        <v>1067</v>
      </c>
      <c r="AX219" t="s">
        <v>5718</v>
      </c>
      <c r="AY219" t="s">
        <v>5718</v>
      </c>
      <c r="AZ219" s="250"/>
      <c r="BA219" s="250"/>
      <c r="BB219" s="250"/>
      <c r="BC219" s="250"/>
      <c r="BD219" s="250"/>
      <c r="BE219" s="269"/>
    </row>
    <row r="220" spans="1:83" ht="14.4" x14ac:dyDescent="0.3">
      <c r="A220">
        <v>518250</v>
      </c>
      <c r="B220" t="s">
        <v>540</v>
      </c>
      <c r="C220" t="s">
        <v>1066</v>
      </c>
      <c r="D220" t="s">
        <v>1066</v>
      </c>
      <c r="E220" t="s">
        <v>1066</v>
      </c>
      <c r="F220" t="s">
        <v>1066</v>
      </c>
      <c r="G220" t="s">
        <v>1066</v>
      </c>
      <c r="H220" t="s">
        <v>1066</v>
      </c>
      <c r="I220" t="s">
        <v>1066</v>
      </c>
      <c r="J220" t="s">
        <v>1066</v>
      </c>
      <c r="K220" t="s">
        <v>1066</v>
      </c>
      <c r="L220" t="s">
        <v>1066</v>
      </c>
      <c r="M220" t="s">
        <v>1066</v>
      </c>
      <c r="N220" t="s">
        <v>1066</v>
      </c>
      <c r="O220" t="s">
        <v>1066</v>
      </c>
      <c r="P220" t="s">
        <v>1066</v>
      </c>
      <c r="Q220" t="s">
        <v>1066</v>
      </c>
      <c r="R220" t="s">
        <v>1066</v>
      </c>
      <c r="S220" t="s">
        <v>1066</v>
      </c>
      <c r="T220" t="s">
        <v>1066</v>
      </c>
      <c r="U220" t="s">
        <v>1066</v>
      </c>
      <c r="V220" t="s">
        <v>1066</v>
      </c>
      <c r="W220" t="s">
        <v>1066</v>
      </c>
      <c r="X220" t="s">
        <v>1066</v>
      </c>
      <c r="Y220" t="s">
        <v>1066</v>
      </c>
      <c r="Z220" t="s">
        <v>1066</v>
      </c>
      <c r="AA220" t="s">
        <v>1066</v>
      </c>
      <c r="AB220" t="s">
        <v>1066</v>
      </c>
      <c r="AC220" t="s">
        <v>1066</v>
      </c>
      <c r="AD220" t="s">
        <v>1066</v>
      </c>
      <c r="AE220" t="s">
        <v>1066</v>
      </c>
      <c r="AF220" t="s">
        <v>1066</v>
      </c>
      <c r="AG220" t="s">
        <v>1066</v>
      </c>
      <c r="AH220" t="s">
        <v>1066</v>
      </c>
      <c r="AI220" t="s">
        <v>1066</v>
      </c>
      <c r="AJ220" t="s">
        <v>1066</v>
      </c>
      <c r="AK220" t="s">
        <v>1066</v>
      </c>
      <c r="AL220" t="s">
        <v>1066</v>
      </c>
      <c r="AM220" t="s">
        <v>1066</v>
      </c>
      <c r="AN220" t="s">
        <v>1066</v>
      </c>
      <c r="AO220" t="s">
        <v>1066</v>
      </c>
      <c r="AP220" t="s">
        <v>1066</v>
      </c>
      <c r="AQ220" t="s">
        <v>1066</v>
      </c>
      <c r="AR220" t="s">
        <v>1066</v>
      </c>
      <c r="AS220" t="s">
        <v>1066</v>
      </c>
      <c r="AT220" t="s">
        <v>1066</v>
      </c>
      <c r="AU220" t="s">
        <v>1066</v>
      </c>
      <c r="AV220" t="s">
        <v>1066</v>
      </c>
      <c r="AW220" t="s">
        <v>1066</v>
      </c>
      <c r="AY220">
        <v>0</v>
      </c>
      <c r="AZ220" s="269"/>
      <c r="BA220" s="269"/>
      <c r="BB220" s="269"/>
      <c r="BC220" s="269"/>
      <c r="BD220" s="269"/>
      <c r="BE220" s="269"/>
    </row>
    <row r="221" spans="1:83" ht="14.4" x14ac:dyDescent="0.3">
      <c r="A221">
        <v>518260</v>
      </c>
      <c r="B221" t="s">
        <v>540</v>
      </c>
      <c r="C221" t="s">
        <v>1067</v>
      </c>
      <c r="D221" t="s">
        <v>1067</v>
      </c>
      <c r="E221" t="s">
        <v>1067</v>
      </c>
      <c r="F221" t="s">
        <v>1067</v>
      </c>
      <c r="G221" t="s">
        <v>1067</v>
      </c>
      <c r="H221" t="s">
        <v>1067</v>
      </c>
      <c r="I221" t="s">
        <v>1067</v>
      </c>
      <c r="J221" t="s">
        <v>1067</v>
      </c>
      <c r="K221" t="s">
        <v>1067</v>
      </c>
      <c r="L221" t="s">
        <v>1067</v>
      </c>
      <c r="M221" t="s">
        <v>1067</v>
      </c>
      <c r="N221" t="s">
        <v>1067</v>
      </c>
      <c r="O221" t="s">
        <v>1067</v>
      </c>
      <c r="P221" t="s">
        <v>1067</v>
      </c>
      <c r="Q221" t="s">
        <v>1067</v>
      </c>
      <c r="R221" t="s">
        <v>1067</v>
      </c>
      <c r="S221" t="s">
        <v>1067</v>
      </c>
      <c r="T221" t="s">
        <v>1067</v>
      </c>
      <c r="U221" t="s">
        <v>1067</v>
      </c>
      <c r="V221" t="s">
        <v>1067</v>
      </c>
      <c r="W221" t="s">
        <v>1067</v>
      </c>
      <c r="X221" t="s">
        <v>1067</v>
      </c>
      <c r="Y221" t="s">
        <v>1067</v>
      </c>
      <c r="Z221" t="s">
        <v>1067</v>
      </c>
      <c r="AA221" t="s">
        <v>1067</v>
      </c>
      <c r="AB221" t="s">
        <v>1067</v>
      </c>
      <c r="AC221" t="s">
        <v>1067</v>
      </c>
      <c r="AD221" t="s">
        <v>1067</v>
      </c>
      <c r="AE221" t="s">
        <v>1067</v>
      </c>
      <c r="AF221" t="s">
        <v>1067</v>
      </c>
      <c r="AG221" t="s">
        <v>1067</v>
      </c>
      <c r="AH221" t="s">
        <v>1067</v>
      </c>
      <c r="AI221" t="s">
        <v>1067</v>
      </c>
      <c r="AJ221" t="s">
        <v>1067</v>
      </c>
      <c r="AK221" t="s">
        <v>1067</v>
      </c>
      <c r="AL221" t="s">
        <v>1067</v>
      </c>
      <c r="AM221" t="s">
        <v>1067</v>
      </c>
      <c r="AN221" t="s">
        <v>1067</v>
      </c>
      <c r="AO221" t="s">
        <v>1067</v>
      </c>
      <c r="AP221" t="s">
        <v>1067</v>
      </c>
      <c r="AQ221" t="s">
        <v>1067</v>
      </c>
      <c r="AR221" t="s">
        <v>1067</v>
      </c>
      <c r="AS221" t="s">
        <v>1067</v>
      </c>
      <c r="AT221" t="s">
        <v>1067</v>
      </c>
      <c r="AU221" t="s">
        <v>1067</v>
      </c>
      <c r="AV221" t="s">
        <v>1067</v>
      </c>
      <c r="AW221" t="s">
        <v>1067</v>
      </c>
      <c r="AX221" t="s">
        <v>5718</v>
      </c>
      <c r="AY221" t="s">
        <v>5718</v>
      </c>
      <c r="AZ221" s="269"/>
      <c r="BA221" s="269"/>
      <c r="BB221" s="269"/>
      <c r="BC221" s="269"/>
      <c r="BD221" s="269"/>
      <c r="BE221" s="269"/>
    </row>
    <row r="222" spans="1:83" ht="14.4" x14ac:dyDescent="0.3">
      <c r="A222">
        <v>518262</v>
      </c>
      <c r="B222" t="s">
        <v>540</v>
      </c>
      <c r="C222" t="s">
        <v>1066</v>
      </c>
      <c r="D222" t="s">
        <v>1066</v>
      </c>
      <c r="E222" t="s">
        <v>1066</v>
      </c>
      <c r="F222" t="s">
        <v>1066</v>
      </c>
      <c r="G222" t="s">
        <v>1066</v>
      </c>
      <c r="H222" t="s">
        <v>1066</v>
      </c>
      <c r="I222" t="s">
        <v>1066</v>
      </c>
      <c r="J222" t="s">
        <v>1066</v>
      </c>
      <c r="K222" t="s">
        <v>1066</v>
      </c>
      <c r="L222" t="s">
        <v>1066</v>
      </c>
      <c r="M222" t="s">
        <v>1066</v>
      </c>
      <c r="N222" t="s">
        <v>1066</v>
      </c>
      <c r="O222" t="s">
        <v>1066</v>
      </c>
      <c r="P222" t="s">
        <v>1066</v>
      </c>
      <c r="Q222" t="s">
        <v>1066</v>
      </c>
      <c r="R222" t="s">
        <v>1066</v>
      </c>
      <c r="S222" t="s">
        <v>1066</v>
      </c>
      <c r="T222" t="s">
        <v>1066</v>
      </c>
      <c r="U222" t="s">
        <v>1066</v>
      </c>
      <c r="V222" t="s">
        <v>1066</v>
      </c>
      <c r="W222" t="s">
        <v>1066</v>
      </c>
      <c r="X222" t="s">
        <v>1066</v>
      </c>
      <c r="Y222" t="s">
        <v>1066</v>
      </c>
      <c r="Z222" t="s">
        <v>1066</v>
      </c>
      <c r="AA222" t="s">
        <v>1066</v>
      </c>
      <c r="AB222" t="s">
        <v>1066</v>
      </c>
      <c r="AC222" t="s">
        <v>1066</v>
      </c>
      <c r="AD222" t="s">
        <v>1066</v>
      </c>
      <c r="AE222" t="s">
        <v>1066</v>
      </c>
      <c r="AF222" t="s">
        <v>1066</v>
      </c>
      <c r="AG222" t="s">
        <v>1066</v>
      </c>
      <c r="AH222" t="s">
        <v>1066</v>
      </c>
      <c r="AI222" t="s">
        <v>1066</v>
      </c>
      <c r="AJ222" t="s">
        <v>1066</v>
      </c>
      <c r="AK222" t="s">
        <v>1066</v>
      </c>
      <c r="AL222" t="s">
        <v>1066</v>
      </c>
      <c r="AM222" t="s">
        <v>1066</v>
      </c>
      <c r="AN222" t="s">
        <v>1066</v>
      </c>
      <c r="AO222" t="s">
        <v>1066</v>
      </c>
      <c r="AP222" t="s">
        <v>1066</v>
      </c>
      <c r="AQ222" t="s">
        <v>1066</v>
      </c>
      <c r="AR222" t="s">
        <v>1066</v>
      </c>
      <c r="AS222" t="s">
        <v>1066</v>
      </c>
      <c r="AT222" t="s">
        <v>1066</v>
      </c>
      <c r="AU222" t="s">
        <v>1066</v>
      </c>
      <c r="AV222" t="s">
        <v>1066</v>
      </c>
      <c r="AW222" t="s">
        <v>1066</v>
      </c>
      <c r="AY222">
        <v>0</v>
      </c>
      <c r="AZ222" s="269"/>
      <c r="BA222" s="269"/>
      <c r="BB222" s="269"/>
      <c r="BC222" s="269"/>
      <c r="BD222" s="269"/>
      <c r="BE222" s="269"/>
    </row>
    <row r="223" spans="1:83" ht="14.4" x14ac:dyDescent="0.3">
      <c r="A223">
        <v>518285</v>
      </c>
      <c r="B223" t="s">
        <v>540</v>
      </c>
      <c r="C223" t="s">
        <v>1066</v>
      </c>
      <c r="D223" t="s">
        <v>1066</v>
      </c>
      <c r="E223" t="s">
        <v>1066</v>
      </c>
      <c r="F223" t="s">
        <v>1066</v>
      </c>
      <c r="G223" t="s">
        <v>1066</v>
      </c>
      <c r="H223" t="s">
        <v>1066</v>
      </c>
      <c r="I223" t="s">
        <v>1066</v>
      </c>
      <c r="J223" t="s">
        <v>1066</v>
      </c>
      <c r="K223" t="s">
        <v>1066</v>
      </c>
      <c r="L223" t="s">
        <v>1066</v>
      </c>
      <c r="M223" t="s">
        <v>1066</v>
      </c>
      <c r="N223" t="s">
        <v>1066</v>
      </c>
      <c r="O223" t="s">
        <v>1066</v>
      </c>
      <c r="P223" t="s">
        <v>1066</v>
      </c>
      <c r="Q223" t="s">
        <v>1066</v>
      </c>
      <c r="R223" t="s">
        <v>1066</v>
      </c>
      <c r="S223" t="s">
        <v>1066</v>
      </c>
      <c r="T223" t="s">
        <v>1066</v>
      </c>
      <c r="U223" t="s">
        <v>1066</v>
      </c>
      <c r="V223" t="s">
        <v>1066</v>
      </c>
      <c r="W223" t="s">
        <v>1066</v>
      </c>
      <c r="X223" t="s">
        <v>1066</v>
      </c>
      <c r="Y223" t="s">
        <v>1066</v>
      </c>
      <c r="Z223" t="s">
        <v>1066</v>
      </c>
      <c r="AA223" t="s">
        <v>1066</v>
      </c>
      <c r="AB223" t="s">
        <v>1066</v>
      </c>
      <c r="AC223" t="s">
        <v>1066</v>
      </c>
      <c r="AD223" t="s">
        <v>1066</v>
      </c>
      <c r="AE223" t="s">
        <v>1066</v>
      </c>
      <c r="AF223" t="s">
        <v>1066</v>
      </c>
      <c r="AG223" t="s">
        <v>1066</v>
      </c>
      <c r="AH223" t="s">
        <v>1066</v>
      </c>
      <c r="AI223" t="s">
        <v>1066</v>
      </c>
      <c r="AJ223" t="s">
        <v>1066</v>
      </c>
      <c r="AK223" t="s">
        <v>1066</v>
      </c>
      <c r="AL223" t="s">
        <v>1066</v>
      </c>
      <c r="AM223" t="s">
        <v>1066</v>
      </c>
      <c r="AN223" t="s">
        <v>1066</v>
      </c>
      <c r="AO223" t="s">
        <v>1066</v>
      </c>
      <c r="AP223" t="s">
        <v>1066</v>
      </c>
      <c r="AQ223" t="s">
        <v>1066</v>
      </c>
      <c r="AR223" t="s">
        <v>1066</v>
      </c>
      <c r="AS223" t="s">
        <v>1066</v>
      </c>
      <c r="AT223" t="s">
        <v>1066</v>
      </c>
      <c r="AU223" t="s">
        <v>1066</v>
      </c>
      <c r="AV223" t="s">
        <v>1066</v>
      </c>
      <c r="AW223" t="s">
        <v>1066</v>
      </c>
      <c r="AY223">
        <v>0</v>
      </c>
      <c r="AZ223" s="269"/>
      <c r="BA223" s="269"/>
      <c r="BB223" s="269"/>
      <c r="BC223" s="269"/>
      <c r="BD223" s="269"/>
      <c r="BE223" s="26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8"/>
      <c r="BW223" s="249"/>
      <c r="BX223" s="249"/>
      <c r="BY223" s="249"/>
      <c r="BZ223" s="249"/>
      <c r="CA223" s="242"/>
      <c r="CB223" s="242"/>
      <c r="CC223" s="242"/>
      <c r="CD223" s="242"/>
      <c r="CE223" s="249"/>
    </row>
    <row r="224" spans="1:83" ht="14.4" x14ac:dyDescent="0.3">
      <c r="A224">
        <v>518288</v>
      </c>
      <c r="B224" t="s">
        <v>540</v>
      </c>
      <c r="C224" t="s">
        <v>1067</v>
      </c>
      <c r="D224" t="s">
        <v>1067</v>
      </c>
      <c r="E224" t="s">
        <v>1067</v>
      </c>
      <c r="F224" t="s">
        <v>1067</v>
      </c>
      <c r="G224" t="s">
        <v>1067</v>
      </c>
      <c r="H224" t="s">
        <v>1067</v>
      </c>
      <c r="I224" t="s">
        <v>1067</v>
      </c>
      <c r="J224" t="s">
        <v>1067</v>
      </c>
      <c r="K224" t="s">
        <v>1067</v>
      </c>
      <c r="L224" t="s">
        <v>1067</v>
      </c>
      <c r="M224" t="s">
        <v>1067</v>
      </c>
      <c r="N224" t="s">
        <v>1067</v>
      </c>
      <c r="O224" t="s">
        <v>1067</v>
      </c>
      <c r="P224" t="s">
        <v>1067</v>
      </c>
      <c r="Q224" t="s">
        <v>1067</v>
      </c>
      <c r="R224" t="s">
        <v>1067</v>
      </c>
      <c r="S224" t="s">
        <v>1067</v>
      </c>
      <c r="T224" t="s">
        <v>1067</v>
      </c>
      <c r="U224" t="s">
        <v>1067</v>
      </c>
      <c r="V224" t="s">
        <v>1067</v>
      </c>
      <c r="W224" t="s">
        <v>1067</v>
      </c>
      <c r="X224" t="s">
        <v>1067</v>
      </c>
      <c r="Y224" t="s">
        <v>1067</v>
      </c>
      <c r="Z224" t="s">
        <v>1067</v>
      </c>
      <c r="AA224" t="s">
        <v>1067</v>
      </c>
      <c r="AB224" t="s">
        <v>1067</v>
      </c>
      <c r="AC224" t="s">
        <v>1067</v>
      </c>
      <c r="AD224" t="s">
        <v>1067</v>
      </c>
      <c r="AE224" t="s">
        <v>1067</v>
      </c>
      <c r="AF224" t="s">
        <v>1067</v>
      </c>
      <c r="AG224" t="s">
        <v>1067</v>
      </c>
      <c r="AH224" t="s">
        <v>1067</v>
      </c>
      <c r="AI224" t="s">
        <v>1067</v>
      </c>
      <c r="AJ224" t="s">
        <v>1067</v>
      </c>
      <c r="AK224" t="s">
        <v>1067</v>
      </c>
      <c r="AL224" t="s">
        <v>1067</v>
      </c>
      <c r="AM224" t="s">
        <v>1067</v>
      </c>
      <c r="AN224" t="s">
        <v>1067</v>
      </c>
      <c r="AO224" t="s">
        <v>1067</v>
      </c>
      <c r="AP224" t="s">
        <v>1067</v>
      </c>
      <c r="AQ224" t="s">
        <v>1067</v>
      </c>
      <c r="AR224" t="s">
        <v>1067</v>
      </c>
      <c r="AS224" t="s">
        <v>1067</v>
      </c>
      <c r="AT224" t="s">
        <v>1067</v>
      </c>
      <c r="AU224" t="s">
        <v>1067</v>
      </c>
      <c r="AV224" t="s">
        <v>1067</v>
      </c>
      <c r="AW224" t="s">
        <v>1067</v>
      </c>
      <c r="AX224" t="s">
        <v>5718</v>
      </c>
      <c r="AY224" t="s">
        <v>5718</v>
      </c>
      <c r="AZ224" s="269"/>
      <c r="BA224" s="269"/>
      <c r="BB224" s="269"/>
      <c r="BC224" s="269"/>
      <c r="BD224" s="269"/>
      <c r="BE224" s="26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8"/>
      <c r="BW224" s="249"/>
      <c r="BX224" s="249"/>
      <c r="BY224" s="249"/>
      <c r="BZ224" s="249"/>
      <c r="CA224" s="242"/>
      <c r="CB224" s="242"/>
      <c r="CC224" s="242"/>
      <c r="CD224" s="242"/>
      <c r="CE224" s="249"/>
    </row>
    <row r="225" spans="1:83" ht="14.4" x14ac:dyDescent="0.3">
      <c r="A225">
        <v>518295</v>
      </c>
      <c r="B225" t="s">
        <v>540</v>
      </c>
      <c r="C225" t="s">
        <v>1066</v>
      </c>
      <c r="D225" t="s">
        <v>1066</v>
      </c>
      <c r="E225" t="s">
        <v>1066</v>
      </c>
      <c r="F225" t="s">
        <v>1066</v>
      </c>
      <c r="G225" t="s">
        <v>1066</v>
      </c>
      <c r="H225" t="s">
        <v>1066</v>
      </c>
      <c r="I225" t="s">
        <v>1066</v>
      </c>
      <c r="J225" t="s">
        <v>1066</v>
      </c>
      <c r="K225" t="s">
        <v>1066</v>
      </c>
      <c r="L225" t="s">
        <v>1066</v>
      </c>
      <c r="M225" t="s">
        <v>1066</v>
      </c>
      <c r="N225" t="s">
        <v>1066</v>
      </c>
      <c r="O225" t="s">
        <v>1066</v>
      </c>
      <c r="P225" t="s">
        <v>1066</v>
      </c>
      <c r="Q225" t="s">
        <v>1066</v>
      </c>
      <c r="R225" t="s">
        <v>1066</v>
      </c>
      <c r="S225" t="s">
        <v>1066</v>
      </c>
      <c r="T225" t="s">
        <v>1066</v>
      </c>
      <c r="U225" t="s">
        <v>1066</v>
      </c>
      <c r="V225" t="s">
        <v>1066</v>
      </c>
      <c r="W225" t="s">
        <v>1066</v>
      </c>
      <c r="X225" t="s">
        <v>1066</v>
      </c>
      <c r="Y225" t="s">
        <v>1066</v>
      </c>
      <c r="Z225" t="s">
        <v>1066</v>
      </c>
      <c r="AA225" t="s">
        <v>1066</v>
      </c>
      <c r="AB225" t="s">
        <v>1066</v>
      </c>
      <c r="AC225" t="s">
        <v>1066</v>
      </c>
      <c r="AD225" t="s">
        <v>1066</v>
      </c>
      <c r="AE225" t="s">
        <v>1066</v>
      </c>
      <c r="AF225" t="s">
        <v>1066</v>
      </c>
      <c r="AG225" t="s">
        <v>1066</v>
      </c>
      <c r="AH225" t="s">
        <v>1066</v>
      </c>
      <c r="AI225" t="s">
        <v>1066</v>
      </c>
      <c r="AJ225" t="s">
        <v>1066</v>
      </c>
      <c r="AK225" t="s">
        <v>1066</v>
      </c>
      <c r="AL225" t="s">
        <v>1066</v>
      </c>
      <c r="AM225" t="s">
        <v>1066</v>
      </c>
      <c r="AN225" t="s">
        <v>1066</v>
      </c>
      <c r="AO225" t="s">
        <v>1066</v>
      </c>
      <c r="AP225" t="s">
        <v>1066</v>
      </c>
      <c r="AQ225" t="s">
        <v>1066</v>
      </c>
      <c r="AR225" t="s">
        <v>1066</v>
      </c>
      <c r="AS225" t="s">
        <v>1066</v>
      </c>
      <c r="AT225" t="s">
        <v>1066</v>
      </c>
      <c r="AU225" t="s">
        <v>1066</v>
      </c>
      <c r="AV225" t="s">
        <v>1066</v>
      </c>
      <c r="AW225" t="s">
        <v>1066</v>
      </c>
      <c r="AY225">
        <v>0</v>
      </c>
      <c r="AZ225" s="269"/>
      <c r="BA225" s="269"/>
      <c r="BB225" s="269"/>
      <c r="BC225" s="269"/>
      <c r="BD225" s="269"/>
      <c r="BE225" s="269"/>
    </row>
    <row r="226" spans="1:83" ht="14.4" x14ac:dyDescent="0.3">
      <c r="A226">
        <v>518314</v>
      </c>
      <c r="B226" t="s">
        <v>540</v>
      </c>
      <c r="C226" t="s">
        <v>1067</v>
      </c>
      <c r="D226" t="s">
        <v>1067</v>
      </c>
      <c r="E226" t="s">
        <v>1067</v>
      </c>
      <c r="F226" t="s">
        <v>1067</v>
      </c>
      <c r="G226" t="s">
        <v>1067</v>
      </c>
      <c r="H226" t="s">
        <v>1067</v>
      </c>
      <c r="I226" t="s">
        <v>1067</v>
      </c>
      <c r="J226" t="s">
        <v>1067</v>
      </c>
      <c r="K226" t="s">
        <v>1067</v>
      </c>
      <c r="L226" t="s">
        <v>1067</v>
      </c>
      <c r="M226" t="s">
        <v>1067</v>
      </c>
      <c r="N226" t="s">
        <v>1067</v>
      </c>
      <c r="O226" t="s">
        <v>1067</v>
      </c>
      <c r="P226" t="s">
        <v>1067</v>
      </c>
      <c r="Q226" t="s">
        <v>1067</v>
      </c>
      <c r="R226" t="s">
        <v>1067</v>
      </c>
      <c r="S226" t="s">
        <v>1067</v>
      </c>
      <c r="T226" t="s">
        <v>1067</v>
      </c>
      <c r="U226" t="s">
        <v>1067</v>
      </c>
      <c r="V226" t="s">
        <v>1067</v>
      </c>
      <c r="W226" t="s">
        <v>1067</v>
      </c>
      <c r="X226" t="s">
        <v>1067</v>
      </c>
      <c r="Y226" t="s">
        <v>1067</v>
      </c>
      <c r="Z226" t="s">
        <v>1067</v>
      </c>
      <c r="AA226" t="s">
        <v>1067</v>
      </c>
      <c r="AB226" t="s">
        <v>1067</v>
      </c>
      <c r="AC226" t="s">
        <v>1067</v>
      </c>
      <c r="AD226" t="s">
        <v>1067</v>
      </c>
      <c r="AE226" t="s">
        <v>1067</v>
      </c>
      <c r="AF226" t="s">
        <v>1067</v>
      </c>
      <c r="AG226" t="s">
        <v>1067</v>
      </c>
      <c r="AH226" t="s">
        <v>1067</v>
      </c>
      <c r="AI226" t="s">
        <v>1067</v>
      </c>
      <c r="AJ226" t="s">
        <v>1067</v>
      </c>
      <c r="AK226" t="s">
        <v>1067</v>
      </c>
      <c r="AL226" t="s">
        <v>1067</v>
      </c>
      <c r="AM226" t="s">
        <v>1067</v>
      </c>
      <c r="AN226" t="s">
        <v>1067</v>
      </c>
      <c r="AO226" t="s">
        <v>1067</v>
      </c>
      <c r="AP226" t="s">
        <v>1067</v>
      </c>
      <c r="AQ226" t="s">
        <v>1067</v>
      </c>
      <c r="AR226" t="s">
        <v>1067</v>
      </c>
      <c r="AS226" t="s">
        <v>1067</v>
      </c>
      <c r="AT226" t="s">
        <v>1067</v>
      </c>
      <c r="AU226" t="s">
        <v>1067</v>
      </c>
      <c r="AV226" t="s">
        <v>1067</v>
      </c>
      <c r="AW226" t="s">
        <v>1067</v>
      </c>
      <c r="AX226" t="s">
        <v>5718</v>
      </c>
      <c r="AY226" t="s">
        <v>5718</v>
      </c>
      <c r="AZ226" s="269"/>
      <c r="BA226" s="269"/>
      <c r="BB226" s="269"/>
      <c r="BC226" s="269"/>
      <c r="BD226" s="269"/>
      <c r="BE226" s="26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8"/>
      <c r="BW226" s="249"/>
      <c r="BX226" s="249"/>
      <c r="BY226" s="249"/>
      <c r="BZ226" s="249"/>
      <c r="CA226" s="242"/>
      <c r="CB226" s="242"/>
      <c r="CC226" s="242"/>
      <c r="CD226" s="242"/>
      <c r="CE226" s="249"/>
    </row>
    <row r="227" spans="1:83" ht="14.4" x14ac:dyDescent="0.3">
      <c r="A227">
        <v>518360</v>
      </c>
      <c r="B227" t="s">
        <v>540</v>
      </c>
      <c r="C227" t="s">
        <v>1066</v>
      </c>
      <c r="D227" t="s">
        <v>1066</v>
      </c>
      <c r="E227" t="s">
        <v>1066</v>
      </c>
      <c r="F227" t="s">
        <v>1066</v>
      </c>
      <c r="G227" t="s">
        <v>1066</v>
      </c>
      <c r="H227" t="s">
        <v>1066</v>
      </c>
      <c r="I227" t="s">
        <v>1066</v>
      </c>
      <c r="J227" t="s">
        <v>1066</v>
      </c>
      <c r="K227" t="s">
        <v>1066</v>
      </c>
      <c r="L227" t="s">
        <v>1066</v>
      </c>
      <c r="M227" t="s">
        <v>1066</v>
      </c>
      <c r="N227" t="s">
        <v>1066</v>
      </c>
      <c r="O227" t="s">
        <v>1066</v>
      </c>
      <c r="P227" t="s">
        <v>1066</v>
      </c>
      <c r="Q227" t="s">
        <v>1066</v>
      </c>
      <c r="R227" t="s">
        <v>1066</v>
      </c>
      <c r="S227" t="s">
        <v>1066</v>
      </c>
      <c r="T227" t="s">
        <v>1066</v>
      </c>
      <c r="U227" t="s">
        <v>1066</v>
      </c>
      <c r="V227" t="s">
        <v>1066</v>
      </c>
      <c r="W227" t="s">
        <v>1066</v>
      </c>
      <c r="X227" t="s">
        <v>1066</v>
      </c>
      <c r="Y227" t="s">
        <v>1066</v>
      </c>
      <c r="Z227" t="s">
        <v>1066</v>
      </c>
      <c r="AA227" t="s">
        <v>1066</v>
      </c>
      <c r="AB227" t="s">
        <v>1066</v>
      </c>
      <c r="AC227" t="s">
        <v>1066</v>
      </c>
      <c r="AD227" t="s">
        <v>1066</v>
      </c>
      <c r="AE227" t="s">
        <v>1066</v>
      </c>
      <c r="AF227" t="s">
        <v>1066</v>
      </c>
      <c r="AG227" t="s">
        <v>1066</v>
      </c>
      <c r="AH227" t="s">
        <v>1066</v>
      </c>
      <c r="AI227" t="s">
        <v>1066</v>
      </c>
      <c r="AJ227" t="s">
        <v>1066</v>
      </c>
      <c r="AK227" t="s">
        <v>1066</v>
      </c>
      <c r="AL227" t="s">
        <v>1066</v>
      </c>
      <c r="AM227" t="s">
        <v>1066</v>
      </c>
      <c r="AN227" t="s">
        <v>1066</v>
      </c>
      <c r="AO227" t="s">
        <v>1066</v>
      </c>
      <c r="AP227" t="s">
        <v>1066</v>
      </c>
      <c r="AQ227" t="s">
        <v>1066</v>
      </c>
      <c r="AR227" t="s">
        <v>1066</v>
      </c>
      <c r="AS227" t="s">
        <v>1066</v>
      </c>
      <c r="AT227" t="s">
        <v>1066</v>
      </c>
      <c r="AU227" t="s">
        <v>1066</v>
      </c>
      <c r="AV227" t="s">
        <v>1066</v>
      </c>
      <c r="AW227" t="s">
        <v>1066</v>
      </c>
      <c r="AY227">
        <v>0</v>
      </c>
      <c r="AZ227" s="269"/>
      <c r="BA227" s="269"/>
      <c r="BB227" s="269"/>
      <c r="BC227" s="269"/>
      <c r="BD227" s="269"/>
      <c r="BE227" s="26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8"/>
      <c r="BW227" s="249"/>
      <c r="BX227" s="249"/>
      <c r="BY227" s="249"/>
      <c r="BZ227" s="249"/>
      <c r="CA227" s="242"/>
      <c r="CB227" s="242"/>
      <c r="CC227" s="242"/>
      <c r="CD227" s="242"/>
      <c r="CE227" s="249"/>
    </row>
    <row r="228" spans="1:83" ht="14.4" x14ac:dyDescent="0.3">
      <c r="A228">
        <v>518375</v>
      </c>
      <c r="B228" t="s">
        <v>540</v>
      </c>
      <c r="C228" t="s">
        <v>1066</v>
      </c>
      <c r="D228" t="s">
        <v>1066</v>
      </c>
      <c r="E228" t="s">
        <v>1066</v>
      </c>
      <c r="F228" t="s">
        <v>1066</v>
      </c>
      <c r="G228" t="s">
        <v>1066</v>
      </c>
      <c r="H228" t="s">
        <v>1066</v>
      </c>
      <c r="I228" t="s">
        <v>1066</v>
      </c>
      <c r="J228" t="s">
        <v>1066</v>
      </c>
      <c r="K228" t="s">
        <v>1066</v>
      </c>
      <c r="L228" t="s">
        <v>1066</v>
      </c>
      <c r="M228" t="s">
        <v>1066</v>
      </c>
      <c r="N228" t="s">
        <v>1066</v>
      </c>
      <c r="O228" t="s">
        <v>1066</v>
      </c>
      <c r="P228" t="s">
        <v>1066</v>
      </c>
      <c r="Q228" t="s">
        <v>1066</v>
      </c>
      <c r="R228" t="s">
        <v>1066</v>
      </c>
      <c r="S228" t="s">
        <v>1066</v>
      </c>
      <c r="T228" t="s">
        <v>1066</v>
      </c>
      <c r="U228" t="s">
        <v>1066</v>
      </c>
      <c r="V228" t="s">
        <v>1066</v>
      </c>
      <c r="W228" t="s">
        <v>1066</v>
      </c>
      <c r="X228" t="s">
        <v>1066</v>
      </c>
      <c r="Y228" t="s">
        <v>1066</v>
      </c>
      <c r="Z228" t="s">
        <v>1066</v>
      </c>
      <c r="AA228" t="s">
        <v>1066</v>
      </c>
      <c r="AB228" t="s">
        <v>1066</v>
      </c>
      <c r="AC228" t="s">
        <v>1066</v>
      </c>
      <c r="AD228" t="s">
        <v>1066</v>
      </c>
      <c r="AE228" t="s">
        <v>1066</v>
      </c>
      <c r="AF228" t="s">
        <v>1066</v>
      </c>
      <c r="AG228" t="s">
        <v>1066</v>
      </c>
      <c r="AH228" t="s">
        <v>1066</v>
      </c>
      <c r="AI228" t="s">
        <v>1066</v>
      </c>
      <c r="AJ228" t="s">
        <v>1066</v>
      </c>
      <c r="AK228" t="s">
        <v>1066</v>
      </c>
      <c r="AL228" t="s">
        <v>1066</v>
      </c>
      <c r="AM228" t="s">
        <v>1066</v>
      </c>
      <c r="AN228" t="s">
        <v>1066</v>
      </c>
      <c r="AO228" t="s">
        <v>1066</v>
      </c>
      <c r="AP228" t="s">
        <v>1066</v>
      </c>
      <c r="AQ228" t="s">
        <v>1066</v>
      </c>
      <c r="AR228" t="s">
        <v>1066</v>
      </c>
      <c r="AS228" t="s">
        <v>1066</v>
      </c>
      <c r="AT228" t="s">
        <v>1066</v>
      </c>
      <c r="AU228" t="s">
        <v>1066</v>
      </c>
      <c r="AV228" t="s">
        <v>1066</v>
      </c>
      <c r="AW228" t="s">
        <v>1066</v>
      </c>
      <c r="AY228">
        <v>0</v>
      </c>
      <c r="AZ228" s="250"/>
      <c r="BA228" s="250"/>
      <c r="BB228" s="250"/>
      <c r="BC228" s="250"/>
      <c r="BD228" s="250"/>
      <c r="BE228" s="26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8"/>
      <c r="BW228" s="249"/>
      <c r="BX228" s="249"/>
      <c r="BY228" s="249"/>
      <c r="BZ228" s="249"/>
      <c r="CA228" s="242"/>
      <c r="CB228" s="242"/>
      <c r="CC228" s="242"/>
      <c r="CD228" s="242"/>
      <c r="CE228" s="249"/>
    </row>
    <row r="229" spans="1:83" ht="14.4" x14ac:dyDescent="0.3">
      <c r="A229">
        <v>518376</v>
      </c>
      <c r="B229" t="s">
        <v>540</v>
      </c>
      <c r="C229" t="s">
        <v>1066</v>
      </c>
      <c r="D229" t="s">
        <v>1066</v>
      </c>
      <c r="E229" t="s">
        <v>1066</v>
      </c>
      <c r="F229" t="s">
        <v>1066</v>
      </c>
      <c r="G229" t="s">
        <v>1066</v>
      </c>
      <c r="H229" t="s">
        <v>1066</v>
      </c>
      <c r="I229" t="s">
        <v>1066</v>
      </c>
      <c r="J229" t="s">
        <v>1066</v>
      </c>
      <c r="K229" t="s">
        <v>1066</v>
      </c>
      <c r="L229" t="s">
        <v>1066</v>
      </c>
      <c r="M229" t="s">
        <v>1066</v>
      </c>
      <c r="N229" t="s">
        <v>1066</v>
      </c>
      <c r="O229" t="s">
        <v>1066</v>
      </c>
      <c r="P229" t="s">
        <v>1066</v>
      </c>
      <c r="Q229" t="s">
        <v>1066</v>
      </c>
      <c r="R229" t="s">
        <v>1066</v>
      </c>
      <c r="S229" t="s">
        <v>1066</v>
      </c>
      <c r="T229" t="s">
        <v>1066</v>
      </c>
      <c r="U229" t="s">
        <v>1066</v>
      </c>
      <c r="V229" t="s">
        <v>1066</v>
      </c>
      <c r="W229" t="s">
        <v>1066</v>
      </c>
      <c r="X229" t="s">
        <v>1066</v>
      </c>
      <c r="Y229" t="s">
        <v>1066</v>
      </c>
      <c r="Z229" t="s">
        <v>1066</v>
      </c>
      <c r="AA229" t="s">
        <v>1066</v>
      </c>
      <c r="AB229" t="s">
        <v>1066</v>
      </c>
      <c r="AC229" t="s">
        <v>1066</v>
      </c>
      <c r="AD229" t="s">
        <v>1066</v>
      </c>
      <c r="AE229" t="s">
        <v>1066</v>
      </c>
      <c r="AF229" t="s">
        <v>1066</v>
      </c>
      <c r="AG229" t="s">
        <v>1066</v>
      </c>
      <c r="AH229" t="s">
        <v>1066</v>
      </c>
      <c r="AI229" t="s">
        <v>1066</v>
      </c>
      <c r="AJ229" t="s">
        <v>1066</v>
      </c>
      <c r="AK229" t="s">
        <v>1066</v>
      </c>
      <c r="AL229" t="s">
        <v>1066</v>
      </c>
      <c r="AM229" t="s">
        <v>1066</v>
      </c>
      <c r="AN229" t="s">
        <v>1066</v>
      </c>
      <c r="AO229" t="s">
        <v>1066</v>
      </c>
      <c r="AP229" t="s">
        <v>1066</v>
      </c>
      <c r="AQ229" t="s">
        <v>1066</v>
      </c>
      <c r="AR229" t="s">
        <v>1066</v>
      </c>
      <c r="AS229" t="s">
        <v>1066</v>
      </c>
      <c r="AT229" t="s">
        <v>1066</v>
      </c>
      <c r="AU229" t="s">
        <v>1066</v>
      </c>
      <c r="AV229" t="s">
        <v>1066</v>
      </c>
      <c r="AW229" t="s">
        <v>1066</v>
      </c>
      <c r="AY229">
        <v>0</v>
      </c>
      <c r="AZ229" s="269"/>
      <c r="BA229" s="269"/>
      <c r="BB229" s="269"/>
      <c r="BC229" s="269"/>
      <c r="BD229" s="269"/>
      <c r="BE229" s="26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8"/>
      <c r="BW229" s="249"/>
      <c r="BX229" s="249"/>
      <c r="BY229" s="249"/>
      <c r="BZ229" s="249"/>
      <c r="CA229" s="242"/>
      <c r="CB229" s="242"/>
      <c r="CC229" s="242"/>
      <c r="CD229" s="242"/>
      <c r="CE229" s="249"/>
    </row>
    <row r="230" spans="1:83" ht="14.4" x14ac:dyDescent="0.3">
      <c r="A230">
        <v>518385</v>
      </c>
      <c r="B230" t="s">
        <v>540</v>
      </c>
      <c r="C230" t="s">
        <v>1067</v>
      </c>
      <c r="D230" t="s">
        <v>1067</v>
      </c>
      <c r="E230" t="s">
        <v>1067</v>
      </c>
      <c r="F230" t="s">
        <v>1067</v>
      </c>
      <c r="G230" t="s">
        <v>1067</v>
      </c>
      <c r="H230" t="s">
        <v>1067</v>
      </c>
      <c r="I230" t="s">
        <v>1067</v>
      </c>
      <c r="J230" t="s">
        <v>1067</v>
      </c>
      <c r="K230" t="s">
        <v>1067</v>
      </c>
      <c r="L230" t="s">
        <v>1067</v>
      </c>
      <c r="M230" t="s">
        <v>1067</v>
      </c>
      <c r="N230" t="s">
        <v>1067</v>
      </c>
      <c r="O230" t="s">
        <v>1067</v>
      </c>
      <c r="P230" t="s">
        <v>1067</v>
      </c>
      <c r="Q230" t="s">
        <v>1067</v>
      </c>
      <c r="R230" t="s">
        <v>1067</v>
      </c>
      <c r="S230" t="s">
        <v>1067</v>
      </c>
      <c r="T230" t="s">
        <v>1067</v>
      </c>
      <c r="U230" t="s">
        <v>1067</v>
      </c>
      <c r="V230" t="s">
        <v>1067</v>
      </c>
      <c r="W230" t="s">
        <v>1067</v>
      </c>
      <c r="X230" t="s">
        <v>1067</v>
      </c>
      <c r="Y230" t="s">
        <v>1067</v>
      </c>
      <c r="Z230" t="s">
        <v>1067</v>
      </c>
      <c r="AA230" t="s">
        <v>1067</v>
      </c>
      <c r="AB230" t="s">
        <v>1067</v>
      </c>
      <c r="AC230" t="s">
        <v>1067</v>
      </c>
      <c r="AD230" t="s">
        <v>1067</v>
      </c>
      <c r="AE230" t="s">
        <v>1067</v>
      </c>
      <c r="AF230" t="s">
        <v>1067</v>
      </c>
      <c r="AG230" t="s">
        <v>1067</v>
      </c>
      <c r="AH230" t="s">
        <v>1067</v>
      </c>
      <c r="AI230" t="s">
        <v>1067</v>
      </c>
      <c r="AJ230" t="s">
        <v>1067</v>
      </c>
      <c r="AK230" t="s">
        <v>1067</v>
      </c>
      <c r="AL230" t="s">
        <v>1067</v>
      </c>
      <c r="AM230" t="s">
        <v>1067</v>
      </c>
      <c r="AN230" t="s">
        <v>1067</v>
      </c>
      <c r="AO230" t="s">
        <v>1067</v>
      </c>
      <c r="AP230" t="s">
        <v>1067</v>
      </c>
      <c r="AQ230" t="s">
        <v>1067</v>
      </c>
      <c r="AR230" t="s">
        <v>1067</v>
      </c>
      <c r="AS230" t="s">
        <v>1067</v>
      </c>
      <c r="AT230" t="s">
        <v>1067</v>
      </c>
      <c r="AU230" t="s">
        <v>1067</v>
      </c>
      <c r="AV230" t="s">
        <v>1067</v>
      </c>
      <c r="AW230" t="s">
        <v>1067</v>
      </c>
      <c r="AX230" t="s">
        <v>5718</v>
      </c>
      <c r="AY230" t="s">
        <v>5718</v>
      </c>
      <c r="AZ230" s="269"/>
      <c r="BA230" s="269"/>
      <c r="BB230" s="269"/>
      <c r="BC230" s="269"/>
      <c r="BD230" s="269"/>
      <c r="BE230" s="269"/>
    </row>
    <row r="231" spans="1:83" ht="14.4" x14ac:dyDescent="0.3">
      <c r="A231">
        <v>518393</v>
      </c>
      <c r="B231" t="s">
        <v>540</v>
      </c>
      <c r="C231" t="s">
        <v>1067</v>
      </c>
      <c r="D231" t="s">
        <v>1067</v>
      </c>
      <c r="E231" t="s">
        <v>1067</v>
      </c>
      <c r="F231" t="s">
        <v>1067</v>
      </c>
      <c r="G231" t="s">
        <v>1067</v>
      </c>
      <c r="H231" t="s">
        <v>1067</v>
      </c>
      <c r="I231" t="s">
        <v>1067</v>
      </c>
      <c r="J231" t="s">
        <v>1067</v>
      </c>
      <c r="K231" t="s">
        <v>1067</v>
      </c>
      <c r="L231" t="s">
        <v>1067</v>
      </c>
      <c r="M231" t="s">
        <v>1067</v>
      </c>
      <c r="N231" t="s">
        <v>1067</v>
      </c>
      <c r="O231" t="s">
        <v>1067</v>
      </c>
      <c r="P231" t="s">
        <v>1067</v>
      </c>
      <c r="Q231" t="s">
        <v>1067</v>
      </c>
      <c r="R231" t="s">
        <v>1067</v>
      </c>
      <c r="S231" t="s">
        <v>1067</v>
      </c>
      <c r="T231" t="s">
        <v>1067</v>
      </c>
      <c r="U231" t="s">
        <v>1067</v>
      </c>
      <c r="V231" t="s">
        <v>1067</v>
      </c>
      <c r="W231" t="s">
        <v>1067</v>
      </c>
      <c r="X231" t="s">
        <v>1067</v>
      </c>
      <c r="Y231" t="s">
        <v>1067</v>
      </c>
      <c r="Z231" t="s">
        <v>1067</v>
      </c>
      <c r="AA231" t="s">
        <v>1067</v>
      </c>
      <c r="AB231" t="s">
        <v>1067</v>
      </c>
      <c r="AC231" t="s">
        <v>1067</v>
      </c>
      <c r="AD231" t="s">
        <v>1067</v>
      </c>
      <c r="AE231" t="s">
        <v>1067</v>
      </c>
      <c r="AF231" t="s">
        <v>1067</v>
      </c>
      <c r="AG231" t="s">
        <v>1067</v>
      </c>
      <c r="AH231" t="s">
        <v>1067</v>
      </c>
      <c r="AI231" t="s">
        <v>1067</v>
      </c>
      <c r="AJ231" t="s">
        <v>1067</v>
      </c>
      <c r="AK231" t="s">
        <v>1067</v>
      </c>
      <c r="AL231" t="s">
        <v>1067</v>
      </c>
      <c r="AM231" t="s">
        <v>1067</v>
      </c>
      <c r="AN231" t="s">
        <v>1067</v>
      </c>
      <c r="AO231" t="s">
        <v>1067</v>
      </c>
      <c r="AP231" t="s">
        <v>1067</v>
      </c>
      <c r="AQ231" t="s">
        <v>1067</v>
      </c>
      <c r="AR231" t="s">
        <v>1067</v>
      </c>
      <c r="AS231" t="s">
        <v>1067</v>
      </c>
      <c r="AT231" t="s">
        <v>1067</v>
      </c>
      <c r="AU231" t="s">
        <v>1067</v>
      </c>
      <c r="AV231" t="s">
        <v>1067</v>
      </c>
      <c r="AW231" t="s">
        <v>1067</v>
      </c>
      <c r="AX231" t="s">
        <v>5718</v>
      </c>
      <c r="AY231" t="s">
        <v>5718</v>
      </c>
      <c r="AZ231" s="269"/>
      <c r="BA231" s="269"/>
      <c r="BB231" s="269"/>
      <c r="BC231" s="269"/>
      <c r="BD231" s="269"/>
      <c r="BE231" s="269"/>
    </row>
    <row r="232" spans="1:83" ht="14.4" x14ac:dyDescent="0.3">
      <c r="A232">
        <v>518422</v>
      </c>
      <c r="B232" t="s">
        <v>540</v>
      </c>
      <c r="C232" t="s">
        <v>1066</v>
      </c>
      <c r="D232" t="s">
        <v>1066</v>
      </c>
      <c r="E232" t="s">
        <v>1066</v>
      </c>
      <c r="F232" t="s">
        <v>1066</v>
      </c>
      <c r="G232" t="s">
        <v>1066</v>
      </c>
      <c r="H232" t="s">
        <v>1066</v>
      </c>
      <c r="I232" t="s">
        <v>1066</v>
      </c>
      <c r="J232" t="s">
        <v>1066</v>
      </c>
      <c r="K232" t="s">
        <v>1066</v>
      </c>
      <c r="L232" t="s">
        <v>1066</v>
      </c>
      <c r="M232" t="s">
        <v>1066</v>
      </c>
      <c r="N232" t="s">
        <v>1066</v>
      </c>
      <c r="O232" t="s">
        <v>1066</v>
      </c>
      <c r="P232" t="s">
        <v>1066</v>
      </c>
      <c r="Q232" t="s">
        <v>1066</v>
      </c>
      <c r="R232" t="s">
        <v>1066</v>
      </c>
      <c r="S232" t="s">
        <v>1066</v>
      </c>
      <c r="T232" t="s">
        <v>1066</v>
      </c>
      <c r="U232" t="s">
        <v>1066</v>
      </c>
      <c r="V232" t="s">
        <v>1066</v>
      </c>
      <c r="W232" t="s">
        <v>1066</v>
      </c>
      <c r="X232" t="s">
        <v>1066</v>
      </c>
      <c r="Y232" t="s">
        <v>1066</v>
      </c>
      <c r="Z232" t="s">
        <v>1066</v>
      </c>
      <c r="AA232" t="s">
        <v>1066</v>
      </c>
      <c r="AB232" t="s">
        <v>1066</v>
      </c>
      <c r="AC232" t="s">
        <v>1066</v>
      </c>
      <c r="AD232" t="s">
        <v>1066</v>
      </c>
      <c r="AE232" t="s">
        <v>1066</v>
      </c>
      <c r="AF232" t="s">
        <v>1066</v>
      </c>
      <c r="AG232" t="s">
        <v>1066</v>
      </c>
      <c r="AH232" t="s">
        <v>1066</v>
      </c>
      <c r="AI232" t="s">
        <v>1066</v>
      </c>
      <c r="AJ232" t="s">
        <v>1066</v>
      </c>
      <c r="AK232" t="s">
        <v>1066</v>
      </c>
      <c r="AL232" t="s">
        <v>1066</v>
      </c>
      <c r="AM232" t="s">
        <v>1066</v>
      </c>
      <c r="AN232" t="s">
        <v>1066</v>
      </c>
      <c r="AO232" t="s">
        <v>1066</v>
      </c>
      <c r="AP232" t="s">
        <v>1066</v>
      </c>
      <c r="AQ232" t="s">
        <v>1066</v>
      </c>
      <c r="AR232" t="s">
        <v>1066</v>
      </c>
      <c r="AS232" t="s">
        <v>1066</v>
      </c>
      <c r="AT232" t="s">
        <v>1066</v>
      </c>
      <c r="AU232" t="s">
        <v>1066</v>
      </c>
      <c r="AV232" t="s">
        <v>1066</v>
      </c>
      <c r="AW232" t="s">
        <v>1066</v>
      </c>
      <c r="AY232">
        <v>0</v>
      </c>
      <c r="AZ232" s="269"/>
      <c r="BA232" s="269"/>
      <c r="BB232" s="269"/>
      <c r="BC232" s="269"/>
      <c r="BD232" s="269"/>
      <c r="BE232" s="26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8"/>
      <c r="BW232" s="249"/>
      <c r="BX232" s="249"/>
      <c r="BY232" s="249"/>
      <c r="BZ232" s="249"/>
      <c r="CA232" s="242"/>
      <c r="CB232" s="242"/>
      <c r="CC232" s="242"/>
      <c r="CD232" s="242"/>
      <c r="CE232" s="249"/>
    </row>
    <row r="233" spans="1:83" ht="14.4" x14ac:dyDescent="0.3">
      <c r="A233">
        <v>518448</v>
      </c>
      <c r="B233" t="s">
        <v>540</v>
      </c>
      <c r="C233" t="s">
        <v>1067</v>
      </c>
      <c r="D233" t="s">
        <v>1067</v>
      </c>
      <c r="E233" t="s">
        <v>1067</v>
      </c>
      <c r="F233" t="s">
        <v>1067</v>
      </c>
      <c r="G233" t="s">
        <v>1067</v>
      </c>
      <c r="H233" t="s">
        <v>1067</v>
      </c>
      <c r="I233" t="s">
        <v>1067</v>
      </c>
      <c r="J233" t="s">
        <v>1067</v>
      </c>
      <c r="K233" t="s">
        <v>1067</v>
      </c>
      <c r="L233" t="s">
        <v>1067</v>
      </c>
      <c r="M233" t="s">
        <v>1067</v>
      </c>
      <c r="N233" t="s">
        <v>1067</v>
      </c>
      <c r="O233" t="s">
        <v>1067</v>
      </c>
      <c r="P233" t="s">
        <v>1067</v>
      </c>
      <c r="Q233" t="s">
        <v>1067</v>
      </c>
      <c r="R233" t="s">
        <v>1067</v>
      </c>
      <c r="S233" t="s">
        <v>1067</v>
      </c>
      <c r="T233" t="s">
        <v>1067</v>
      </c>
      <c r="U233" t="s">
        <v>1067</v>
      </c>
      <c r="V233" t="s">
        <v>1067</v>
      </c>
      <c r="W233" t="s">
        <v>1067</v>
      </c>
      <c r="X233" t="s">
        <v>1067</v>
      </c>
      <c r="Y233" t="s">
        <v>1067</v>
      </c>
      <c r="Z233" t="s">
        <v>1067</v>
      </c>
      <c r="AA233" t="s">
        <v>1067</v>
      </c>
      <c r="AB233" t="s">
        <v>1067</v>
      </c>
      <c r="AC233" t="s">
        <v>1067</v>
      </c>
      <c r="AD233" t="s">
        <v>1067</v>
      </c>
      <c r="AE233" t="s">
        <v>1067</v>
      </c>
      <c r="AF233" t="s">
        <v>1067</v>
      </c>
      <c r="AG233" t="s">
        <v>1067</v>
      </c>
      <c r="AH233" t="s">
        <v>1067</v>
      </c>
      <c r="AI233" t="s">
        <v>1067</v>
      </c>
      <c r="AJ233" t="s">
        <v>1067</v>
      </c>
      <c r="AK233" t="s">
        <v>1067</v>
      </c>
      <c r="AL233" t="s">
        <v>1067</v>
      </c>
      <c r="AM233" t="s">
        <v>1067</v>
      </c>
      <c r="AN233" t="s">
        <v>1067</v>
      </c>
      <c r="AO233" t="s">
        <v>1067</v>
      </c>
      <c r="AP233" t="s">
        <v>1067</v>
      </c>
      <c r="AQ233" t="s">
        <v>1067</v>
      </c>
      <c r="AR233" t="s">
        <v>1067</v>
      </c>
      <c r="AS233" t="s">
        <v>1067</v>
      </c>
      <c r="AT233" t="s">
        <v>1067</v>
      </c>
      <c r="AU233" t="s">
        <v>1067</v>
      </c>
      <c r="AV233" t="s">
        <v>1067</v>
      </c>
      <c r="AW233" t="s">
        <v>1067</v>
      </c>
      <c r="AX233" t="s">
        <v>5742</v>
      </c>
      <c r="AY233" t="s">
        <v>5742</v>
      </c>
      <c r="AZ233" s="269"/>
      <c r="BA233" s="269"/>
      <c r="BB233" s="269"/>
      <c r="BC233" s="269"/>
      <c r="BD233" s="269"/>
      <c r="BE233" s="269"/>
    </row>
    <row r="234" spans="1:83" ht="14.4" x14ac:dyDescent="0.3">
      <c r="A234">
        <v>518488</v>
      </c>
      <c r="B234" t="s">
        <v>540</v>
      </c>
      <c r="C234" t="s">
        <v>1067</v>
      </c>
      <c r="D234" t="s">
        <v>1067</v>
      </c>
      <c r="E234" t="s">
        <v>1067</v>
      </c>
      <c r="F234" t="s">
        <v>1067</v>
      </c>
      <c r="G234" t="s">
        <v>1067</v>
      </c>
      <c r="H234" t="s">
        <v>1067</v>
      </c>
      <c r="I234" t="s">
        <v>1067</v>
      </c>
      <c r="J234" t="s">
        <v>1067</v>
      </c>
      <c r="K234" t="s">
        <v>1067</v>
      </c>
      <c r="L234" t="s">
        <v>1067</v>
      </c>
      <c r="M234" t="s">
        <v>1067</v>
      </c>
      <c r="N234" t="s">
        <v>1067</v>
      </c>
      <c r="O234" t="s">
        <v>1067</v>
      </c>
      <c r="P234" t="s">
        <v>1067</v>
      </c>
      <c r="Q234" t="s">
        <v>1067</v>
      </c>
      <c r="R234" t="s">
        <v>1067</v>
      </c>
      <c r="S234" t="s">
        <v>1067</v>
      </c>
      <c r="T234" t="s">
        <v>1067</v>
      </c>
      <c r="U234" t="s">
        <v>1067</v>
      </c>
      <c r="V234" t="s">
        <v>1067</v>
      </c>
      <c r="W234" t="s">
        <v>1067</v>
      </c>
      <c r="X234" t="s">
        <v>1067</v>
      </c>
      <c r="Y234" t="s">
        <v>1067</v>
      </c>
      <c r="Z234" t="s">
        <v>1067</v>
      </c>
      <c r="AA234" t="s">
        <v>1067</v>
      </c>
      <c r="AB234" t="s">
        <v>1067</v>
      </c>
      <c r="AC234" t="s">
        <v>1067</v>
      </c>
      <c r="AD234" t="s">
        <v>1067</v>
      </c>
      <c r="AE234" t="s">
        <v>1067</v>
      </c>
      <c r="AF234" t="s">
        <v>1067</v>
      </c>
      <c r="AG234" t="s">
        <v>1067</v>
      </c>
      <c r="AH234" t="s">
        <v>1067</v>
      </c>
      <c r="AI234" t="s">
        <v>1067</v>
      </c>
      <c r="AJ234" t="s">
        <v>1067</v>
      </c>
      <c r="AK234" t="s">
        <v>1067</v>
      </c>
      <c r="AL234" t="s">
        <v>1067</v>
      </c>
      <c r="AM234" t="s">
        <v>1067</v>
      </c>
      <c r="AN234" t="s">
        <v>1067</v>
      </c>
      <c r="AO234" t="s">
        <v>1067</v>
      </c>
      <c r="AP234" t="s">
        <v>1067</v>
      </c>
      <c r="AQ234" t="s">
        <v>1067</v>
      </c>
      <c r="AR234" t="s">
        <v>1067</v>
      </c>
      <c r="AS234" t="s">
        <v>1067</v>
      </c>
      <c r="AT234" t="s">
        <v>1067</v>
      </c>
      <c r="AU234" t="s">
        <v>1067</v>
      </c>
      <c r="AV234" t="s">
        <v>1067</v>
      </c>
      <c r="AW234" t="s">
        <v>1067</v>
      </c>
      <c r="AX234" t="s">
        <v>5718</v>
      </c>
      <c r="AY234" t="s">
        <v>5718</v>
      </c>
      <c r="AZ234" s="269"/>
      <c r="BA234" s="269"/>
      <c r="BB234" s="269"/>
      <c r="BC234" s="269"/>
      <c r="BD234" s="269"/>
      <c r="BE234" s="26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8"/>
      <c r="BW234" s="249"/>
      <c r="BX234" s="249"/>
      <c r="BY234" s="249"/>
      <c r="BZ234" s="249"/>
      <c r="CA234" s="242"/>
      <c r="CB234" s="242"/>
      <c r="CC234" s="242"/>
      <c r="CD234" s="242"/>
      <c r="CE234" s="249"/>
    </row>
    <row r="235" spans="1:83" ht="14.4" x14ac:dyDescent="0.3">
      <c r="A235">
        <v>518489</v>
      </c>
      <c r="B235" t="s">
        <v>540</v>
      </c>
      <c r="C235" t="s">
        <v>1066</v>
      </c>
      <c r="D235" t="s">
        <v>1066</v>
      </c>
      <c r="E235" t="s">
        <v>1066</v>
      </c>
      <c r="F235" t="s">
        <v>1066</v>
      </c>
      <c r="G235" t="s">
        <v>1066</v>
      </c>
      <c r="H235" t="s">
        <v>1066</v>
      </c>
      <c r="I235" t="s">
        <v>1066</v>
      </c>
      <c r="J235" t="s">
        <v>1066</v>
      </c>
      <c r="K235" t="s">
        <v>1066</v>
      </c>
      <c r="L235" t="s">
        <v>1066</v>
      </c>
      <c r="M235" t="s">
        <v>1066</v>
      </c>
      <c r="N235" t="s">
        <v>1066</v>
      </c>
      <c r="O235" t="s">
        <v>1066</v>
      </c>
      <c r="P235" t="s">
        <v>1066</v>
      </c>
      <c r="Q235" t="s">
        <v>1066</v>
      </c>
      <c r="R235" t="s">
        <v>1066</v>
      </c>
      <c r="S235" t="s">
        <v>1066</v>
      </c>
      <c r="T235" t="s">
        <v>1066</v>
      </c>
      <c r="U235" t="s">
        <v>1066</v>
      </c>
      <c r="V235" t="s">
        <v>1066</v>
      </c>
      <c r="W235" t="s">
        <v>1066</v>
      </c>
      <c r="X235" t="s">
        <v>1066</v>
      </c>
      <c r="Y235" t="s">
        <v>1066</v>
      </c>
      <c r="Z235" t="s">
        <v>1066</v>
      </c>
      <c r="AA235" t="s">
        <v>1066</v>
      </c>
      <c r="AB235" t="s">
        <v>1066</v>
      </c>
      <c r="AC235" t="s">
        <v>1066</v>
      </c>
      <c r="AD235" t="s">
        <v>1066</v>
      </c>
      <c r="AE235" t="s">
        <v>1066</v>
      </c>
      <c r="AF235" t="s">
        <v>1066</v>
      </c>
      <c r="AG235" t="s">
        <v>1066</v>
      </c>
      <c r="AH235" t="s">
        <v>1066</v>
      </c>
      <c r="AI235" t="s">
        <v>1066</v>
      </c>
      <c r="AJ235" t="s">
        <v>1066</v>
      </c>
      <c r="AK235" t="s">
        <v>1066</v>
      </c>
      <c r="AL235" t="s">
        <v>1066</v>
      </c>
      <c r="AM235" t="s">
        <v>1066</v>
      </c>
      <c r="AN235" t="s">
        <v>1066</v>
      </c>
      <c r="AO235" t="s">
        <v>1066</v>
      </c>
      <c r="AP235" t="s">
        <v>1066</v>
      </c>
      <c r="AQ235" t="s">
        <v>1066</v>
      </c>
      <c r="AR235" t="s">
        <v>1066</v>
      </c>
      <c r="AS235" t="s">
        <v>1066</v>
      </c>
      <c r="AT235" t="s">
        <v>1066</v>
      </c>
      <c r="AU235" t="s">
        <v>1066</v>
      </c>
      <c r="AV235" t="s">
        <v>1066</v>
      </c>
      <c r="AW235" t="s">
        <v>1066</v>
      </c>
      <c r="AY235">
        <v>0</v>
      </c>
      <c r="AZ235" s="269"/>
      <c r="BA235" s="269"/>
      <c r="BB235" s="269"/>
      <c r="BC235" s="269"/>
      <c r="BD235" s="269"/>
      <c r="BE235" s="269"/>
    </row>
    <row r="236" spans="1:83" ht="14.4" x14ac:dyDescent="0.3">
      <c r="A236">
        <v>518513</v>
      </c>
      <c r="B236" t="s">
        <v>540</v>
      </c>
      <c r="C236" t="s">
        <v>1067</v>
      </c>
      <c r="D236" t="s">
        <v>1067</v>
      </c>
      <c r="E236" t="s">
        <v>1067</v>
      </c>
      <c r="F236" t="s">
        <v>1067</v>
      </c>
      <c r="G236" t="s">
        <v>1067</v>
      </c>
      <c r="H236" t="s">
        <v>1067</v>
      </c>
      <c r="I236" t="s">
        <v>1067</v>
      </c>
      <c r="J236" t="s">
        <v>1067</v>
      </c>
      <c r="K236" t="s">
        <v>1067</v>
      </c>
      <c r="L236" t="s">
        <v>1067</v>
      </c>
      <c r="M236" t="s">
        <v>1067</v>
      </c>
      <c r="N236" t="s">
        <v>1067</v>
      </c>
      <c r="O236" t="s">
        <v>1067</v>
      </c>
      <c r="P236" t="s">
        <v>1067</v>
      </c>
      <c r="Q236" t="s">
        <v>1067</v>
      </c>
      <c r="R236" t="s">
        <v>1067</v>
      </c>
      <c r="S236" t="s">
        <v>1067</v>
      </c>
      <c r="T236" t="s">
        <v>1067</v>
      </c>
      <c r="U236" t="s">
        <v>1067</v>
      </c>
      <c r="V236" t="s">
        <v>1067</v>
      </c>
      <c r="W236" t="s">
        <v>1067</v>
      </c>
      <c r="X236" t="s">
        <v>1067</v>
      </c>
      <c r="Y236" t="s">
        <v>1067</v>
      </c>
      <c r="Z236" t="s">
        <v>1067</v>
      </c>
      <c r="AA236" t="s">
        <v>1067</v>
      </c>
      <c r="AB236" t="s">
        <v>1067</v>
      </c>
      <c r="AC236" t="s">
        <v>1067</v>
      </c>
      <c r="AD236" t="s">
        <v>1067</v>
      </c>
      <c r="AE236" t="s">
        <v>1067</v>
      </c>
      <c r="AF236" t="s">
        <v>1067</v>
      </c>
      <c r="AG236" t="s">
        <v>1067</v>
      </c>
      <c r="AH236" t="s">
        <v>1067</v>
      </c>
      <c r="AI236" t="s">
        <v>1067</v>
      </c>
      <c r="AJ236" t="s">
        <v>1067</v>
      </c>
      <c r="AK236" t="s">
        <v>1067</v>
      </c>
      <c r="AL236" t="s">
        <v>1067</v>
      </c>
      <c r="AM236" t="s">
        <v>1067</v>
      </c>
      <c r="AN236" t="s">
        <v>1067</v>
      </c>
      <c r="AO236" t="s">
        <v>1067</v>
      </c>
      <c r="AP236" t="s">
        <v>1067</v>
      </c>
      <c r="AQ236" t="s">
        <v>1067</v>
      </c>
      <c r="AR236" t="s">
        <v>1067</v>
      </c>
      <c r="AS236" t="s">
        <v>1067</v>
      </c>
      <c r="AT236" t="s">
        <v>1067</v>
      </c>
      <c r="AU236" t="s">
        <v>1067</v>
      </c>
      <c r="AV236" t="s">
        <v>1067</v>
      </c>
      <c r="AW236" t="s">
        <v>1067</v>
      </c>
      <c r="AX236" t="s">
        <v>5718</v>
      </c>
      <c r="AY236" t="s">
        <v>5718</v>
      </c>
      <c r="AZ236" s="269"/>
      <c r="BA236" s="269"/>
      <c r="BB236" s="269"/>
      <c r="BC236" s="269"/>
      <c r="BD236" s="269"/>
      <c r="BE236" s="269"/>
    </row>
    <row r="237" spans="1:83" ht="14.4" x14ac:dyDescent="0.3">
      <c r="A237">
        <v>518516</v>
      </c>
      <c r="B237" t="s">
        <v>540</v>
      </c>
      <c r="C237" t="s">
        <v>1067</v>
      </c>
      <c r="D237" t="s">
        <v>1067</v>
      </c>
      <c r="E237" t="s">
        <v>1067</v>
      </c>
      <c r="F237" t="s">
        <v>1067</v>
      </c>
      <c r="G237" t="s">
        <v>1067</v>
      </c>
      <c r="H237" t="s">
        <v>1067</v>
      </c>
      <c r="I237" t="s">
        <v>1067</v>
      </c>
      <c r="J237" t="s">
        <v>1067</v>
      </c>
      <c r="K237" t="s">
        <v>1067</v>
      </c>
      <c r="L237" t="s">
        <v>1067</v>
      </c>
      <c r="M237" t="s">
        <v>1067</v>
      </c>
      <c r="N237" t="s">
        <v>1067</v>
      </c>
      <c r="O237" t="s">
        <v>1067</v>
      </c>
      <c r="P237" t="s">
        <v>1067</v>
      </c>
      <c r="Q237" t="s">
        <v>1067</v>
      </c>
      <c r="R237" t="s">
        <v>1067</v>
      </c>
      <c r="S237" t="s">
        <v>1067</v>
      </c>
      <c r="T237" t="s">
        <v>1067</v>
      </c>
      <c r="U237" t="s">
        <v>1067</v>
      </c>
      <c r="V237" t="s">
        <v>1067</v>
      </c>
      <c r="W237" t="s">
        <v>1067</v>
      </c>
      <c r="X237" t="s">
        <v>1067</v>
      </c>
      <c r="Y237" t="s">
        <v>1067</v>
      </c>
      <c r="Z237" t="s">
        <v>1067</v>
      </c>
      <c r="AA237" t="s">
        <v>1067</v>
      </c>
      <c r="AB237" t="s">
        <v>1067</v>
      </c>
      <c r="AC237" t="s">
        <v>1067</v>
      </c>
      <c r="AD237" t="s">
        <v>1067</v>
      </c>
      <c r="AE237" t="s">
        <v>1067</v>
      </c>
      <c r="AF237" t="s">
        <v>1067</v>
      </c>
      <c r="AG237" t="s">
        <v>1067</v>
      </c>
      <c r="AH237" t="s">
        <v>1067</v>
      </c>
      <c r="AI237" t="s">
        <v>1067</v>
      </c>
      <c r="AJ237" t="s">
        <v>1067</v>
      </c>
      <c r="AK237" t="s">
        <v>1067</v>
      </c>
      <c r="AL237" t="s">
        <v>1067</v>
      </c>
      <c r="AM237" t="s">
        <v>1067</v>
      </c>
      <c r="AN237" t="s">
        <v>1067</v>
      </c>
      <c r="AO237" t="s">
        <v>1067</v>
      </c>
      <c r="AP237" t="s">
        <v>1067</v>
      </c>
      <c r="AQ237" t="s">
        <v>1067</v>
      </c>
      <c r="AR237" t="s">
        <v>1067</v>
      </c>
      <c r="AS237" t="s">
        <v>1067</v>
      </c>
      <c r="AT237" t="s">
        <v>1067</v>
      </c>
      <c r="AU237" t="s">
        <v>1067</v>
      </c>
      <c r="AV237" t="s">
        <v>1067</v>
      </c>
      <c r="AW237" t="s">
        <v>1067</v>
      </c>
      <c r="AX237" t="s">
        <v>5718</v>
      </c>
      <c r="AY237" t="s">
        <v>5718</v>
      </c>
      <c r="AZ237" s="269"/>
      <c r="BA237" s="269"/>
      <c r="BB237" s="269"/>
      <c r="BC237" s="269"/>
      <c r="BD237" s="269"/>
      <c r="BE237" s="269"/>
    </row>
    <row r="238" spans="1:83" ht="14.4" x14ac:dyDescent="0.3">
      <c r="A238">
        <v>518521</v>
      </c>
      <c r="B238" t="s">
        <v>540</v>
      </c>
      <c r="C238" t="s">
        <v>1067</v>
      </c>
      <c r="D238" t="s">
        <v>1067</v>
      </c>
      <c r="E238" t="s">
        <v>1067</v>
      </c>
      <c r="F238" t="s">
        <v>1067</v>
      </c>
      <c r="G238" t="s">
        <v>1067</v>
      </c>
      <c r="H238" t="s">
        <v>1067</v>
      </c>
      <c r="I238" t="s">
        <v>1067</v>
      </c>
      <c r="J238" t="s">
        <v>1067</v>
      </c>
      <c r="K238" t="s">
        <v>1067</v>
      </c>
      <c r="L238" t="s">
        <v>1067</v>
      </c>
      <c r="M238" t="s">
        <v>1067</v>
      </c>
      <c r="N238" t="s">
        <v>1067</v>
      </c>
      <c r="O238" t="s">
        <v>1067</v>
      </c>
      <c r="P238" t="s">
        <v>1067</v>
      </c>
      <c r="Q238" t="s">
        <v>1067</v>
      </c>
      <c r="R238" t="s">
        <v>1067</v>
      </c>
      <c r="S238" t="s">
        <v>1067</v>
      </c>
      <c r="T238" t="s">
        <v>1067</v>
      </c>
      <c r="U238" t="s">
        <v>1067</v>
      </c>
      <c r="V238" t="s">
        <v>1067</v>
      </c>
      <c r="W238" t="s">
        <v>1067</v>
      </c>
      <c r="X238" t="s">
        <v>1067</v>
      </c>
      <c r="Y238" t="s">
        <v>1067</v>
      </c>
      <c r="Z238" t="s">
        <v>1067</v>
      </c>
      <c r="AA238" t="s">
        <v>1067</v>
      </c>
      <c r="AB238" t="s">
        <v>1067</v>
      </c>
      <c r="AC238" t="s">
        <v>1067</v>
      </c>
      <c r="AD238" t="s">
        <v>1067</v>
      </c>
      <c r="AE238" t="s">
        <v>1067</v>
      </c>
      <c r="AF238" t="s">
        <v>1067</v>
      </c>
      <c r="AG238" t="s">
        <v>1067</v>
      </c>
      <c r="AH238" t="s">
        <v>1067</v>
      </c>
      <c r="AI238" t="s">
        <v>1067</v>
      </c>
      <c r="AJ238" t="s">
        <v>1067</v>
      </c>
      <c r="AK238" t="s">
        <v>1067</v>
      </c>
      <c r="AL238" t="s">
        <v>1067</v>
      </c>
      <c r="AM238" t="s">
        <v>1067</v>
      </c>
      <c r="AN238" t="s">
        <v>1067</v>
      </c>
      <c r="AO238" t="s">
        <v>1067</v>
      </c>
      <c r="AP238" t="s">
        <v>1067</v>
      </c>
      <c r="AQ238" t="s">
        <v>1067</v>
      </c>
      <c r="AR238" t="s">
        <v>1067</v>
      </c>
      <c r="AS238" t="s">
        <v>1067</v>
      </c>
      <c r="AT238" t="s">
        <v>1067</v>
      </c>
      <c r="AU238" t="s">
        <v>1067</v>
      </c>
      <c r="AV238" t="s">
        <v>1067</v>
      </c>
      <c r="AW238" t="s">
        <v>1067</v>
      </c>
      <c r="AX238" t="s">
        <v>5718</v>
      </c>
      <c r="AY238" t="s">
        <v>5718</v>
      </c>
      <c r="AZ238" s="269"/>
      <c r="BA238" s="269"/>
      <c r="BB238" s="269"/>
      <c r="BC238" s="269"/>
      <c r="BD238" s="269"/>
      <c r="BE238" s="269"/>
    </row>
    <row r="239" spans="1:83" ht="14.4" x14ac:dyDescent="0.3">
      <c r="A239">
        <v>518526</v>
      </c>
      <c r="B239" t="s">
        <v>540</v>
      </c>
      <c r="C239" t="s">
        <v>1067</v>
      </c>
      <c r="D239" t="s">
        <v>1067</v>
      </c>
      <c r="E239" t="s">
        <v>1067</v>
      </c>
      <c r="F239" t="s">
        <v>1067</v>
      </c>
      <c r="G239" t="s">
        <v>1067</v>
      </c>
      <c r="H239" t="s">
        <v>1067</v>
      </c>
      <c r="I239" t="s">
        <v>1067</v>
      </c>
      <c r="J239" t="s">
        <v>1067</v>
      </c>
      <c r="K239" t="s">
        <v>1067</v>
      </c>
      <c r="L239" t="s">
        <v>1067</v>
      </c>
      <c r="M239" t="s">
        <v>1067</v>
      </c>
      <c r="N239" t="s">
        <v>1067</v>
      </c>
      <c r="O239" t="s">
        <v>1067</v>
      </c>
      <c r="P239" t="s">
        <v>1067</v>
      </c>
      <c r="Q239" t="s">
        <v>1067</v>
      </c>
      <c r="R239" t="s">
        <v>1067</v>
      </c>
      <c r="S239" t="s">
        <v>1067</v>
      </c>
      <c r="T239" t="s">
        <v>1067</v>
      </c>
      <c r="U239" t="s">
        <v>1067</v>
      </c>
      <c r="V239" t="s">
        <v>1067</v>
      </c>
      <c r="W239" t="s">
        <v>1067</v>
      </c>
      <c r="X239" t="s">
        <v>1067</v>
      </c>
      <c r="Y239" t="s">
        <v>1067</v>
      </c>
      <c r="Z239" t="s">
        <v>1067</v>
      </c>
      <c r="AA239" t="s">
        <v>1067</v>
      </c>
      <c r="AB239" t="s">
        <v>1067</v>
      </c>
      <c r="AC239" t="s">
        <v>1067</v>
      </c>
      <c r="AD239" t="s">
        <v>1067</v>
      </c>
      <c r="AE239" t="s">
        <v>1067</v>
      </c>
      <c r="AF239" t="s">
        <v>1067</v>
      </c>
      <c r="AG239" t="s">
        <v>1067</v>
      </c>
      <c r="AH239" t="s">
        <v>1067</v>
      </c>
      <c r="AI239" t="s">
        <v>1067</v>
      </c>
      <c r="AJ239" t="s">
        <v>1067</v>
      </c>
      <c r="AK239" t="s">
        <v>1067</v>
      </c>
      <c r="AL239" t="s">
        <v>1067</v>
      </c>
      <c r="AM239" t="s">
        <v>1067</v>
      </c>
      <c r="AN239" t="s">
        <v>1067</v>
      </c>
      <c r="AO239" t="s">
        <v>1067</v>
      </c>
      <c r="AP239" t="s">
        <v>1067</v>
      </c>
      <c r="AQ239" t="s">
        <v>1067</v>
      </c>
      <c r="AR239" t="s">
        <v>1067</v>
      </c>
      <c r="AS239" t="s">
        <v>1067</v>
      </c>
      <c r="AT239" t="s">
        <v>1067</v>
      </c>
      <c r="AU239" t="s">
        <v>1067</v>
      </c>
      <c r="AV239" t="s">
        <v>1067</v>
      </c>
      <c r="AW239" t="s">
        <v>1067</v>
      </c>
      <c r="AX239" t="s">
        <v>5718</v>
      </c>
      <c r="AY239" t="s">
        <v>5718</v>
      </c>
      <c r="AZ239" s="269"/>
      <c r="BA239" s="269"/>
      <c r="BB239" s="269"/>
      <c r="BC239" s="269"/>
      <c r="BD239" s="269"/>
      <c r="BE239" s="269"/>
    </row>
    <row r="240" spans="1:83" ht="14.4" x14ac:dyDescent="0.3">
      <c r="A240">
        <v>518562</v>
      </c>
      <c r="B240" t="s">
        <v>540</v>
      </c>
      <c r="C240" t="s">
        <v>1067</v>
      </c>
      <c r="D240" t="s">
        <v>1067</v>
      </c>
      <c r="E240" t="s">
        <v>1067</v>
      </c>
      <c r="F240" t="s">
        <v>1067</v>
      </c>
      <c r="G240" t="s">
        <v>1067</v>
      </c>
      <c r="H240" t="s">
        <v>1067</v>
      </c>
      <c r="I240" t="s">
        <v>1067</v>
      </c>
      <c r="J240" t="s">
        <v>1067</v>
      </c>
      <c r="K240" t="s">
        <v>1067</v>
      </c>
      <c r="L240" t="s">
        <v>1067</v>
      </c>
      <c r="M240" t="s">
        <v>1067</v>
      </c>
      <c r="N240" t="s">
        <v>1067</v>
      </c>
      <c r="O240" t="s">
        <v>1067</v>
      </c>
      <c r="P240" t="s">
        <v>1067</v>
      </c>
      <c r="Q240" t="s">
        <v>1067</v>
      </c>
      <c r="R240" t="s">
        <v>1067</v>
      </c>
      <c r="S240" t="s">
        <v>1067</v>
      </c>
      <c r="T240" t="s">
        <v>1067</v>
      </c>
      <c r="U240" t="s">
        <v>1067</v>
      </c>
      <c r="V240" t="s">
        <v>1067</v>
      </c>
      <c r="W240" t="s">
        <v>1067</v>
      </c>
      <c r="X240" t="s">
        <v>1067</v>
      </c>
      <c r="Y240" t="s">
        <v>1067</v>
      </c>
      <c r="Z240" t="s">
        <v>1067</v>
      </c>
      <c r="AA240" t="s">
        <v>1067</v>
      </c>
      <c r="AB240" t="s">
        <v>1067</v>
      </c>
      <c r="AC240" t="s">
        <v>1067</v>
      </c>
      <c r="AD240" t="s">
        <v>1067</v>
      </c>
      <c r="AE240" t="s">
        <v>1067</v>
      </c>
      <c r="AF240" t="s">
        <v>1067</v>
      </c>
      <c r="AG240" t="s">
        <v>1067</v>
      </c>
      <c r="AH240" t="s">
        <v>1067</v>
      </c>
      <c r="AI240" t="s">
        <v>1067</v>
      </c>
      <c r="AJ240" t="s">
        <v>1067</v>
      </c>
      <c r="AK240" t="s">
        <v>1067</v>
      </c>
      <c r="AL240" t="s">
        <v>1067</v>
      </c>
      <c r="AM240" t="s">
        <v>1067</v>
      </c>
      <c r="AN240" t="s">
        <v>1067</v>
      </c>
      <c r="AO240" t="s">
        <v>1067</v>
      </c>
      <c r="AP240" t="s">
        <v>1067</v>
      </c>
      <c r="AQ240" t="s">
        <v>1067</v>
      </c>
      <c r="AR240" t="s">
        <v>1067</v>
      </c>
      <c r="AS240" t="s">
        <v>1067</v>
      </c>
      <c r="AT240" t="s">
        <v>1067</v>
      </c>
      <c r="AU240" t="s">
        <v>1067</v>
      </c>
      <c r="AV240" t="s">
        <v>1067</v>
      </c>
      <c r="AW240" t="s">
        <v>1067</v>
      </c>
      <c r="AX240" t="s">
        <v>5743</v>
      </c>
      <c r="AY240" t="s">
        <v>5743</v>
      </c>
      <c r="AZ240" s="269"/>
      <c r="BA240" s="269"/>
      <c r="BB240" s="269"/>
      <c r="BC240" s="269"/>
      <c r="BD240" s="269"/>
      <c r="BE240" s="269"/>
    </row>
    <row r="241" spans="1:83" ht="14.4" x14ac:dyDescent="0.3">
      <c r="A241">
        <v>518579</v>
      </c>
      <c r="B241" t="s">
        <v>540</v>
      </c>
      <c r="C241" t="s">
        <v>1066</v>
      </c>
      <c r="D241" t="s">
        <v>1066</v>
      </c>
      <c r="E241" t="s">
        <v>1066</v>
      </c>
      <c r="F241" t="s">
        <v>1066</v>
      </c>
      <c r="G241" t="s">
        <v>1066</v>
      </c>
      <c r="H241" t="s">
        <v>1066</v>
      </c>
      <c r="I241" t="s">
        <v>1066</v>
      </c>
      <c r="J241" t="s">
        <v>1066</v>
      </c>
      <c r="K241" t="s">
        <v>1066</v>
      </c>
      <c r="L241" t="s">
        <v>1066</v>
      </c>
      <c r="M241" t="s">
        <v>1066</v>
      </c>
      <c r="N241" t="s">
        <v>1066</v>
      </c>
      <c r="O241" t="s">
        <v>1066</v>
      </c>
      <c r="P241" t="s">
        <v>1066</v>
      </c>
      <c r="Q241" t="s">
        <v>1066</v>
      </c>
      <c r="R241" t="s">
        <v>1066</v>
      </c>
      <c r="S241" t="s">
        <v>1066</v>
      </c>
      <c r="T241" t="s">
        <v>1066</v>
      </c>
      <c r="U241" t="s">
        <v>1066</v>
      </c>
      <c r="V241" t="s">
        <v>1066</v>
      </c>
      <c r="W241" t="s">
        <v>1066</v>
      </c>
      <c r="X241" t="s">
        <v>1066</v>
      </c>
      <c r="Y241" t="s">
        <v>1066</v>
      </c>
      <c r="Z241" t="s">
        <v>1066</v>
      </c>
      <c r="AA241" t="s">
        <v>1066</v>
      </c>
      <c r="AB241" t="s">
        <v>1066</v>
      </c>
      <c r="AC241" t="s">
        <v>1066</v>
      </c>
      <c r="AD241" t="s">
        <v>1066</v>
      </c>
      <c r="AE241" t="s">
        <v>1066</v>
      </c>
      <c r="AF241" t="s">
        <v>1066</v>
      </c>
      <c r="AG241" t="s">
        <v>1066</v>
      </c>
      <c r="AH241" t="s">
        <v>1066</v>
      </c>
      <c r="AI241" t="s">
        <v>1066</v>
      </c>
      <c r="AJ241" t="s">
        <v>1066</v>
      </c>
      <c r="AK241" t="s">
        <v>1066</v>
      </c>
      <c r="AL241" t="s">
        <v>1066</v>
      </c>
      <c r="AM241" t="s">
        <v>1066</v>
      </c>
      <c r="AN241" t="s">
        <v>1066</v>
      </c>
      <c r="AO241" t="s">
        <v>1066</v>
      </c>
      <c r="AP241" t="s">
        <v>1066</v>
      </c>
      <c r="AQ241" t="s">
        <v>1066</v>
      </c>
      <c r="AR241" t="s">
        <v>1066</v>
      </c>
      <c r="AS241" t="s">
        <v>1066</v>
      </c>
      <c r="AT241" t="s">
        <v>1066</v>
      </c>
      <c r="AU241" t="s">
        <v>1066</v>
      </c>
      <c r="AV241" t="s">
        <v>1066</v>
      </c>
      <c r="AW241" t="s">
        <v>1066</v>
      </c>
      <c r="AY241">
        <v>0</v>
      </c>
      <c r="AZ241" s="269"/>
      <c r="BA241" s="269"/>
      <c r="BB241" s="269"/>
      <c r="BC241" s="269"/>
      <c r="BD241" s="269"/>
      <c r="BE241" s="269"/>
    </row>
    <row r="242" spans="1:83" ht="14.4" x14ac:dyDescent="0.3">
      <c r="A242">
        <v>518580</v>
      </c>
      <c r="B242" t="s">
        <v>540</v>
      </c>
      <c r="C242" t="s">
        <v>1067</v>
      </c>
      <c r="D242" t="s">
        <v>1067</v>
      </c>
      <c r="E242" t="s">
        <v>1067</v>
      </c>
      <c r="F242" t="s">
        <v>1067</v>
      </c>
      <c r="G242" t="s">
        <v>1067</v>
      </c>
      <c r="H242" t="s">
        <v>1067</v>
      </c>
      <c r="I242" t="s">
        <v>1067</v>
      </c>
      <c r="J242" t="s">
        <v>1067</v>
      </c>
      <c r="K242" t="s">
        <v>1067</v>
      </c>
      <c r="L242" t="s">
        <v>1067</v>
      </c>
      <c r="M242" t="s">
        <v>1067</v>
      </c>
      <c r="N242" t="s">
        <v>1067</v>
      </c>
      <c r="O242" t="s">
        <v>1067</v>
      </c>
      <c r="P242" t="s">
        <v>1067</v>
      </c>
      <c r="Q242" t="s">
        <v>1067</v>
      </c>
      <c r="R242" t="s">
        <v>1067</v>
      </c>
      <c r="S242" t="s">
        <v>1067</v>
      </c>
      <c r="T242" t="s">
        <v>1067</v>
      </c>
      <c r="U242" t="s">
        <v>1067</v>
      </c>
      <c r="V242" t="s">
        <v>1067</v>
      </c>
      <c r="W242" t="s">
        <v>1067</v>
      </c>
      <c r="X242" t="s">
        <v>1067</v>
      </c>
      <c r="Y242" t="s">
        <v>1067</v>
      </c>
      <c r="Z242" t="s">
        <v>1067</v>
      </c>
      <c r="AA242" t="s">
        <v>1067</v>
      </c>
      <c r="AB242" t="s">
        <v>1067</v>
      </c>
      <c r="AC242" t="s">
        <v>1067</v>
      </c>
      <c r="AD242" t="s">
        <v>1067</v>
      </c>
      <c r="AE242" t="s">
        <v>1067</v>
      </c>
      <c r="AF242" t="s">
        <v>1067</v>
      </c>
      <c r="AG242" t="s">
        <v>1067</v>
      </c>
      <c r="AH242" t="s">
        <v>1067</v>
      </c>
      <c r="AI242" t="s">
        <v>1067</v>
      </c>
      <c r="AJ242" t="s">
        <v>1067</v>
      </c>
      <c r="AK242" t="s">
        <v>1067</v>
      </c>
      <c r="AL242" t="s">
        <v>1067</v>
      </c>
      <c r="AM242" t="s">
        <v>1067</v>
      </c>
      <c r="AN242" t="s">
        <v>1067</v>
      </c>
      <c r="AO242" t="s">
        <v>1067</v>
      </c>
      <c r="AP242" t="s">
        <v>1067</v>
      </c>
      <c r="AQ242" t="s">
        <v>1067</v>
      </c>
      <c r="AR242" t="s">
        <v>1067</v>
      </c>
      <c r="AS242" t="s">
        <v>1067</v>
      </c>
      <c r="AT242" t="s">
        <v>1067</v>
      </c>
      <c r="AU242" t="s">
        <v>1067</v>
      </c>
      <c r="AV242" t="s">
        <v>1067</v>
      </c>
      <c r="AW242" t="s">
        <v>1067</v>
      </c>
      <c r="AX242" t="s">
        <v>5718</v>
      </c>
      <c r="AY242" t="s">
        <v>5718</v>
      </c>
      <c r="AZ242" s="269"/>
      <c r="BA242" s="269"/>
      <c r="BB242" s="269"/>
      <c r="BC242" s="269"/>
      <c r="BD242" s="269"/>
      <c r="BE242" s="269"/>
    </row>
    <row r="243" spans="1:83" ht="14.4" x14ac:dyDescent="0.3">
      <c r="A243">
        <v>518584</v>
      </c>
      <c r="B243" t="s">
        <v>540</v>
      </c>
      <c r="C243" t="s">
        <v>1066</v>
      </c>
      <c r="D243" t="s">
        <v>1066</v>
      </c>
      <c r="E243" t="s">
        <v>1066</v>
      </c>
      <c r="F243" t="s">
        <v>1066</v>
      </c>
      <c r="G243" t="s">
        <v>1066</v>
      </c>
      <c r="H243" t="s">
        <v>1066</v>
      </c>
      <c r="I243" t="s">
        <v>1066</v>
      </c>
      <c r="J243" t="s">
        <v>1066</v>
      </c>
      <c r="K243" t="s">
        <v>1066</v>
      </c>
      <c r="L243" t="s">
        <v>1066</v>
      </c>
      <c r="M243" t="s">
        <v>1066</v>
      </c>
      <c r="N243" t="s">
        <v>1066</v>
      </c>
      <c r="O243" t="s">
        <v>1066</v>
      </c>
      <c r="P243" t="s">
        <v>1066</v>
      </c>
      <c r="Q243" t="s">
        <v>1066</v>
      </c>
      <c r="R243" t="s">
        <v>1066</v>
      </c>
      <c r="S243" t="s">
        <v>1066</v>
      </c>
      <c r="T243" t="s">
        <v>1066</v>
      </c>
      <c r="U243" t="s">
        <v>1066</v>
      </c>
      <c r="V243" t="s">
        <v>1066</v>
      </c>
      <c r="W243" t="s">
        <v>1066</v>
      </c>
      <c r="X243" t="s">
        <v>1066</v>
      </c>
      <c r="Y243" t="s">
        <v>1066</v>
      </c>
      <c r="Z243" t="s">
        <v>1066</v>
      </c>
      <c r="AA243" t="s">
        <v>1066</v>
      </c>
      <c r="AB243" t="s">
        <v>1066</v>
      </c>
      <c r="AC243" t="s">
        <v>1066</v>
      </c>
      <c r="AD243" t="s">
        <v>1066</v>
      </c>
      <c r="AE243" t="s">
        <v>1066</v>
      </c>
      <c r="AF243" t="s">
        <v>1066</v>
      </c>
      <c r="AG243" t="s">
        <v>1066</v>
      </c>
      <c r="AH243" t="s">
        <v>1066</v>
      </c>
      <c r="AI243" t="s">
        <v>1066</v>
      </c>
      <c r="AJ243" t="s">
        <v>1066</v>
      </c>
      <c r="AK243" t="s">
        <v>1066</v>
      </c>
      <c r="AL243" t="s">
        <v>1066</v>
      </c>
      <c r="AM243" t="s">
        <v>1066</v>
      </c>
      <c r="AN243" t="s">
        <v>1066</v>
      </c>
      <c r="AO243" t="s">
        <v>1066</v>
      </c>
      <c r="AP243" t="s">
        <v>1066</v>
      </c>
      <c r="AQ243" t="s">
        <v>1066</v>
      </c>
      <c r="AR243" t="s">
        <v>1066</v>
      </c>
      <c r="AS243" t="s">
        <v>1066</v>
      </c>
      <c r="AT243" t="s">
        <v>1066</v>
      </c>
      <c r="AU243" t="s">
        <v>1066</v>
      </c>
      <c r="AV243" t="s">
        <v>1066</v>
      </c>
      <c r="AW243" t="s">
        <v>1066</v>
      </c>
      <c r="AY243">
        <v>0</v>
      </c>
      <c r="AZ243" s="269"/>
      <c r="BA243" s="269"/>
      <c r="BB243" s="269"/>
      <c r="BC243" s="269"/>
      <c r="BD243" s="269"/>
      <c r="BE243" s="269"/>
    </row>
    <row r="244" spans="1:83" ht="14.4" x14ac:dyDescent="0.3">
      <c r="A244">
        <v>518586</v>
      </c>
      <c r="B244" t="s">
        <v>540</v>
      </c>
      <c r="C244" t="s">
        <v>1066</v>
      </c>
      <c r="D244" t="s">
        <v>1066</v>
      </c>
      <c r="E244" t="s">
        <v>1066</v>
      </c>
      <c r="F244" t="s">
        <v>1066</v>
      </c>
      <c r="G244" t="s">
        <v>1066</v>
      </c>
      <c r="H244" t="s">
        <v>1066</v>
      </c>
      <c r="I244" t="s">
        <v>1066</v>
      </c>
      <c r="J244" t="s">
        <v>1066</v>
      </c>
      <c r="K244" t="s">
        <v>1066</v>
      </c>
      <c r="L244" t="s">
        <v>1066</v>
      </c>
      <c r="M244" t="s">
        <v>1066</v>
      </c>
      <c r="N244" t="s">
        <v>1066</v>
      </c>
      <c r="O244" t="s">
        <v>1066</v>
      </c>
      <c r="P244" t="s">
        <v>1066</v>
      </c>
      <c r="Q244" t="s">
        <v>1066</v>
      </c>
      <c r="R244" t="s">
        <v>1066</v>
      </c>
      <c r="S244" t="s">
        <v>1066</v>
      </c>
      <c r="T244" t="s">
        <v>1066</v>
      </c>
      <c r="U244" t="s">
        <v>1066</v>
      </c>
      <c r="V244" t="s">
        <v>1066</v>
      </c>
      <c r="W244" t="s">
        <v>1066</v>
      </c>
      <c r="X244" t="s">
        <v>1066</v>
      </c>
      <c r="Y244" t="s">
        <v>1066</v>
      </c>
      <c r="Z244" t="s">
        <v>1066</v>
      </c>
      <c r="AA244" t="s">
        <v>1066</v>
      </c>
      <c r="AB244" t="s">
        <v>1066</v>
      </c>
      <c r="AC244" t="s">
        <v>1066</v>
      </c>
      <c r="AD244" t="s">
        <v>1066</v>
      </c>
      <c r="AE244" t="s">
        <v>1066</v>
      </c>
      <c r="AF244" t="s">
        <v>1066</v>
      </c>
      <c r="AG244" t="s">
        <v>1066</v>
      </c>
      <c r="AH244" t="s">
        <v>1066</v>
      </c>
      <c r="AI244" t="s">
        <v>1066</v>
      </c>
      <c r="AJ244" t="s">
        <v>1066</v>
      </c>
      <c r="AK244" t="s">
        <v>1066</v>
      </c>
      <c r="AL244" t="s">
        <v>1066</v>
      </c>
      <c r="AM244" t="s">
        <v>1066</v>
      </c>
      <c r="AN244" t="s">
        <v>1066</v>
      </c>
      <c r="AO244" t="s">
        <v>1066</v>
      </c>
      <c r="AP244" t="s">
        <v>1066</v>
      </c>
      <c r="AQ244" t="s">
        <v>1066</v>
      </c>
      <c r="AR244" t="s">
        <v>1066</v>
      </c>
      <c r="AS244" t="s">
        <v>1066</v>
      </c>
      <c r="AT244" t="s">
        <v>1066</v>
      </c>
      <c r="AU244" t="s">
        <v>1066</v>
      </c>
      <c r="AV244" t="s">
        <v>1066</v>
      </c>
      <c r="AW244" t="s">
        <v>1066</v>
      </c>
      <c r="AY244">
        <v>0</v>
      </c>
      <c r="AZ244" s="269"/>
      <c r="BA244" s="269"/>
      <c r="BB244" s="269"/>
      <c r="BC244" s="269"/>
      <c r="BD244" s="269"/>
      <c r="BE244" s="269"/>
    </row>
    <row r="245" spans="1:83" ht="14.4" x14ac:dyDescent="0.3">
      <c r="A245">
        <v>518594</v>
      </c>
      <c r="B245" t="s">
        <v>540</v>
      </c>
      <c r="C245" t="s">
        <v>1066</v>
      </c>
      <c r="D245" t="s">
        <v>1066</v>
      </c>
      <c r="E245" t="s">
        <v>1066</v>
      </c>
      <c r="F245" t="s">
        <v>1066</v>
      </c>
      <c r="G245" t="s">
        <v>1066</v>
      </c>
      <c r="H245" t="s">
        <v>1066</v>
      </c>
      <c r="I245" t="s">
        <v>1066</v>
      </c>
      <c r="J245" t="s">
        <v>1066</v>
      </c>
      <c r="K245" t="s">
        <v>1066</v>
      </c>
      <c r="L245" t="s">
        <v>1066</v>
      </c>
      <c r="M245" t="s">
        <v>1066</v>
      </c>
      <c r="N245" t="s">
        <v>1066</v>
      </c>
      <c r="O245" t="s">
        <v>1066</v>
      </c>
      <c r="P245" t="s">
        <v>1066</v>
      </c>
      <c r="Q245" t="s">
        <v>1066</v>
      </c>
      <c r="R245" t="s">
        <v>1066</v>
      </c>
      <c r="S245" t="s">
        <v>1066</v>
      </c>
      <c r="T245" t="s">
        <v>1066</v>
      </c>
      <c r="U245" t="s">
        <v>1066</v>
      </c>
      <c r="V245" t="s">
        <v>1066</v>
      </c>
      <c r="W245" t="s">
        <v>1066</v>
      </c>
      <c r="X245" t="s">
        <v>1066</v>
      </c>
      <c r="Y245" t="s">
        <v>1066</v>
      </c>
      <c r="Z245" t="s">
        <v>1066</v>
      </c>
      <c r="AA245" t="s">
        <v>1066</v>
      </c>
      <c r="AB245" t="s">
        <v>1066</v>
      </c>
      <c r="AC245" t="s">
        <v>1066</v>
      </c>
      <c r="AD245" t="s">
        <v>1066</v>
      </c>
      <c r="AE245" t="s">
        <v>1066</v>
      </c>
      <c r="AF245" t="s">
        <v>1066</v>
      </c>
      <c r="AG245" t="s">
        <v>1066</v>
      </c>
      <c r="AH245" t="s">
        <v>1066</v>
      </c>
      <c r="AI245" t="s">
        <v>1066</v>
      </c>
      <c r="AJ245" t="s">
        <v>1066</v>
      </c>
      <c r="AK245" t="s">
        <v>1066</v>
      </c>
      <c r="AL245" t="s">
        <v>1066</v>
      </c>
      <c r="AM245" t="s">
        <v>1066</v>
      </c>
      <c r="AN245" t="s">
        <v>1066</v>
      </c>
      <c r="AO245" t="s">
        <v>1066</v>
      </c>
      <c r="AP245" t="s">
        <v>1066</v>
      </c>
      <c r="AQ245" t="s">
        <v>1066</v>
      </c>
      <c r="AR245" t="s">
        <v>1066</v>
      </c>
      <c r="AS245" t="s">
        <v>1066</v>
      </c>
      <c r="AT245" t="s">
        <v>1066</v>
      </c>
      <c r="AU245" t="s">
        <v>1066</v>
      </c>
      <c r="AV245" t="s">
        <v>1066</v>
      </c>
      <c r="AW245" t="s">
        <v>1066</v>
      </c>
      <c r="AY245">
        <v>0</v>
      </c>
      <c r="AZ245" s="250"/>
      <c r="BA245" s="250"/>
      <c r="BB245" s="250"/>
      <c r="BC245" s="250"/>
      <c r="BD245" s="250"/>
      <c r="BE245" s="269"/>
    </row>
    <row r="246" spans="1:83" ht="14.4" x14ac:dyDescent="0.3">
      <c r="A246">
        <v>518602</v>
      </c>
      <c r="B246" t="s">
        <v>540</v>
      </c>
      <c r="C246" t="s">
        <v>1067</v>
      </c>
      <c r="D246" t="s">
        <v>1067</v>
      </c>
      <c r="E246" t="s">
        <v>1067</v>
      </c>
      <c r="F246" t="s">
        <v>1067</v>
      </c>
      <c r="G246" t="s">
        <v>1067</v>
      </c>
      <c r="H246" t="s">
        <v>1067</v>
      </c>
      <c r="I246" t="s">
        <v>1067</v>
      </c>
      <c r="J246" t="s">
        <v>1067</v>
      </c>
      <c r="K246" t="s">
        <v>1067</v>
      </c>
      <c r="L246" t="s">
        <v>1067</v>
      </c>
      <c r="M246" t="s">
        <v>1067</v>
      </c>
      <c r="N246" t="s">
        <v>1067</v>
      </c>
      <c r="O246" t="s">
        <v>1067</v>
      </c>
      <c r="P246" t="s">
        <v>1067</v>
      </c>
      <c r="Q246" t="s">
        <v>1067</v>
      </c>
      <c r="R246" t="s">
        <v>1067</v>
      </c>
      <c r="S246" t="s">
        <v>1067</v>
      </c>
      <c r="T246" t="s">
        <v>1067</v>
      </c>
      <c r="U246" t="s">
        <v>1067</v>
      </c>
      <c r="V246" t="s">
        <v>1067</v>
      </c>
      <c r="W246" t="s">
        <v>1067</v>
      </c>
      <c r="X246" t="s">
        <v>1067</v>
      </c>
      <c r="Y246" t="s">
        <v>1067</v>
      </c>
      <c r="Z246" t="s">
        <v>1067</v>
      </c>
      <c r="AA246" t="s">
        <v>1067</v>
      </c>
      <c r="AB246" t="s">
        <v>1067</v>
      </c>
      <c r="AC246" t="s">
        <v>1067</v>
      </c>
      <c r="AD246" t="s">
        <v>1067</v>
      </c>
      <c r="AE246" t="s">
        <v>1067</v>
      </c>
      <c r="AF246" t="s">
        <v>1067</v>
      </c>
      <c r="AG246" t="s">
        <v>1067</v>
      </c>
      <c r="AH246" t="s">
        <v>1067</v>
      </c>
      <c r="AI246" t="s">
        <v>1067</v>
      </c>
      <c r="AJ246" t="s">
        <v>1067</v>
      </c>
      <c r="AK246" t="s">
        <v>1067</v>
      </c>
      <c r="AL246" t="s">
        <v>1067</v>
      </c>
      <c r="AM246" t="s">
        <v>1067</v>
      </c>
      <c r="AN246" t="s">
        <v>1067</v>
      </c>
      <c r="AO246" t="s">
        <v>1067</v>
      </c>
      <c r="AP246" t="s">
        <v>1067</v>
      </c>
      <c r="AQ246" t="s">
        <v>1067</v>
      </c>
      <c r="AR246" t="s">
        <v>1067</v>
      </c>
      <c r="AS246" t="s">
        <v>1067</v>
      </c>
      <c r="AT246" t="s">
        <v>1067</v>
      </c>
      <c r="AU246" t="s">
        <v>1067</v>
      </c>
      <c r="AV246" t="s">
        <v>1067</v>
      </c>
      <c r="AW246" t="s">
        <v>1067</v>
      </c>
      <c r="AX246" t="s">
        <v>5718</v>
      </c>
      <c r="AY246" t="s">
        <v>5718</v>
      </c>
      <c r="AZ246" s="269"/>
      <c r="BA246" s="269"/>
      <c r="BB246" s="269"/>
      <c r="BC246" s="269"/>
      <c r="BD246" s="269"/>
      <c r="BE246" s="269"/>
    </row>
    <row r="247" spans="1:83" ht="14.4" x14ac:dyDescent="0.3">
      <c r="A247">
        <v>518615</v>
      </c>
      <c r="B247" t="s">
        <v>540</v>
      </c>
      <c r="C247" t="s">
        <v>1066</v>
      </c>
      <c r="D247" t="s">
        <v>1066</v>
      </c>
      <c r="E247" t="s">
        <v>1066</v>
      </c>
      <c r="F247" t="s">
        <v>1066</v>
      </c>
      <c r="G247" t="s">
        <v>1066</v>
      </c>
      <c r="H247" t="s">
        <v>1066</v>
      </c>
      <c r="I247" t="s">
        <v>1066</v>
      </c>
      <c r="J247" t="s">
        <v>1066</v>
      </c>
      <c r="K247" t="s">
        <v>1066</v>
      </c>
      <c r="L247" t="s">
        <v>1066</v>
      </c>
      <c r="M247" t="s">
        <v>1066</v>
      </c>
      <c r="N247" t="s">
        <v>1066</v>
      </c>
      <c r="O247" t="s">
        <v>1066</v>
      </c>
      <c r="P247" t="s">
        <v>1066</v>
      </c>
      <c r="Q247" t="s">
        <v>1066</v>
      </c>
      <c r="R247" t="s">
        <v>1066</v>
      </c>
      <c r="S247" t="s">
        <v>1066</v>
      </c>
      <c r="T247" t="s">
        <v>1066</v>
      </c>
      <c r="U247" t="s">
        <v>1066</v>
      </c>
      <c r="V247" t="s">
        <v>1066</v>
      </c>
      <c r="W247" t="s">
        <v>1066</v>
      </c>
      <c r="X247" t="s">
        <v>1066</v>
      </c>
      <c r="Y247" t="s">
        <v>1066</v>
      </c>
      <c r="Z247" t="s">
        <v>1066</v>
      </c>
      <c r="AA247" t="s">
        <v>1066</v>
      </c>
      <c r="AB247" t="s">
        <v>1066</v>
      </c>
      <c r="AC247" t="s">
        <v>1066</v>
      </c>
      <c r="AD247" t="s">
        <v>1066</v>
      </c>
      <c r="AE247" t="s">
        <v>1066</v>
      </c>
      <c r="AF247" t="s">
        <v>1066</v>
      </c>
      <c r="AG247" t="s">
        <v>1066</v>
      </c>
      <c r="AH247" t="s">
        <v>1066</v>
      </c>
      <c r="AI247" t="s">
        <v>1066</v>
      </c>
      <c r="AJ247" t="s">
        <v>1066</v>
      </c>
      <c r="AK247" t="s">
        <v>1066</v>
      </c>
      <c r="AL247" t="s">
        <v>1066</v>
      </c>
      <c r="AM247" t="s">
        <v>1066</v>
      </c>
      <c r="AN247" t="s">
        <v>1066</v>
      </c>
      <c r="AO247" t="s">
        <v>1066</v>
      </c>
      <c r="AP247" t="s">
        <v>1066</v>
      </c>
      <c r="AQ247" t="s">
        <v>1066</v>
      </c>
      <c r="AR247" t="s">
        <v>1066</v>
      </c>
      <c r="AS247" t="s">
        <v>1066</v>
      </c>
      <c r="AT247" t="s">
        <v>1066</v>
      </c>
      <c r="AU247" t="s">
        <v>1066</v>
      </c>
      <c r="AV247" t="s">
        <v>1066</v>
      </c>
      <c r="AW247" t="s">
        <v>1066</v>
      </c>
      <c r="AY247">
        <v>0</v>
      </c>
      <c r="AZ247" s="269"/>
      <c r="BA247" s="269"/>
      <c r="BB247" s="269"/>
      <c r="BC247" s="269"/>
      <c r="BD247" s="269"/>
      <c r="BE247" s="269"/>
    </row>
    <row r="248" spans="1:83" ht="14.4" x14ac:dyDescent="0.3">
      <c r="A248">
        <v>518625</v>
      </c>
      <c r="B248" t="s">
        <v>540</v>
      </c>
      <c r="C248" t="s">
        <v>1067</v>
      </c>
      <c r="D248" t="s">
        <v>1067</v>
      </c>
      <c r="E248" t="s">
        <v>1067</v>
      </c>
      <c r="F248" t="s">
        <v>1067</v>
      </c>
      <c r="G248" t="s">
        <v>1067</v>
      </c>
      <c r="H248" t="s">
        <v>1067</v>
      </c>
      <c r="I248" t="s">
        <v>1067</v>
      </c>
      <c r="J248" t="s">
        <v>1067</v>
      </c>
      <c r="K248" t="s">
        <v>1067</v>
      </c>
      <c r="L248" t="s">
        <v>1067</v>
      </c>
      <c r="M248" t="s">
        <v>1067</v>
      </c>
      <c r="N248" t="s">
        <v>1067</v>
      </c>
      <c r="O248" t="s">
        <v>1067</v>
      </c>
      <c r="P248" t="s">
        <v>1067</v>
      </c>
      <c r="Q248" t="s">
        <v>1067</v>
      </c>
      <c r="R248" t="s">
        <v>1067</v>
      </c>
      <c r="S248" t="s">
        <v>1067</v>
      </c>
      <c r="T248" t="s">
        <v>1067</v>
      </c>
      <c r="U248" t="s">
        <v>1067</v>
      </c>
      <c r="V248" t="s">
        <v>1067</v>
      </c>
      <c r="W248" t="s">
        <v>1067</v>
      </c>
      <c r="X248" t="s">
        <v>1067</v>
      </c>
      <c r="Y248" t="s">
        <v>1067</v>
      </c>
      <c r="Z248" t="s">
        <v>1067</v>
      </c>
      <c r="AA248" t="s">
        <v>1067</v>
      </c>
      <c r="AB248" t="s">
        <v>1067</v>
      </c>
      <c r="AC248" t="s">
        <v>1067</v>
      </c>
      <c r="AD248" t="s">
        <v>1067</v>
      </c>
      <c r="AE248" t="s">
        <v>1067</v>
      </c>
      <c r="AF248" t="s">
        <v>1067</v>
      </c>
      <c r="AG248" t="s">
        <v>1067</v>
      </c>
      <c r="AH248" t="s">
        <v>1067</v>
      </c>
      <c r="AI248" t="s">
        <v>1067</v>
      </c>
      <c r="AJ248" t="s">
        <v>1067</v>
      </c>
      <c r="AK248" t="s">
        <v>1067</v>
      </c>
      <c r="AL248" t="s">
        <v>1067</v>
      </c>
      <c r="AM248" t="s">
        <v>1067</v>
      </c>
      <c r="AN248" t="s">
        <v>1067</v>
      </c>
      <c r="AO248" t="s">
        <v>1067</v>
      </c>
      <c r="AP248" t="s">
        <v>1067</v>
      </c>
      <c r="AQ248" t="s">
        <v>1067</v>
      </c>
      <c r="AR248" t="s">
        <v>1067</v>
      </c>
      <c r="AS248" t="s">
        <v>1067</v>
      </c>
      <c r="AT248" t="s">
        <v>1067</v>
      </c>
      <c r="AU248" t="s">
        <v>1067</v>
      </c>
      <c r="AV248" t="s">
        <v>1067</v>
      </c>
      <c r="AW248" t="s">
        <v>1067</v>
      </c>
      <c r="AX248" t="s">
        <v>5742</v>
      </c>
      <c r="AY248" t="s">
        <v>5742</v>
      </c>
      <c r="AZ248" s="250"/>
      <c r="BA248" s="250"/>
      <c r="BB248" s="250"/>
      <c r="BC248" s="250"/>
      <c r="BD248" s="250"/>
      <c r="BE248" s="269"/>
      <c r="BH248" s="249"/>
      <c r="BI248" s="249"/>
      <c r="BJ248" s="249"/>
      <c r="BK248" s="249"/>
      <c r="BL248" s="249"/>
      <c r="BM248" s="249"/>
      <c r="BN248" s="249"/>
      <c r="BO248" s="249"/>
      <c r="BP248" s="249"/>
      <c r="BQ248" s="249"/>
      <c r="BR248" s="249"/>
      <c r="BS248" s="249"/>
      <c r="BT248" s="249"/>
      <c r="BU248" s="249"/>
      <c r="BV248" s="248"/>
      <c r="BW248" s="249"/>
      <c r="BX248" s="249"/>
      <c r="BY248" s="249"/>
      <c r="BZ248" s="249"/>
      <c r="CA248" s="242"/>
      <c r="CB248" s="242"/>
      <c r="CC248" s="242"/>
      <c r="CD248" s="242"/>
      <c r="CE248" s="249"/>
    </row>
    <row r="249" spans="1:83" ht="14.4" x14ac:dyDescent="0.3">
      <c r="A249">
        <v>518627</v>
      </c>
      <c r="B249" t="s">
        <v>540</v>
      </c>
      <c r="C249" t="s">
        <v>1066</v>
      </c>
      <c r="D249" t="s">
        <v>1066</v>
      </c>
      <c r="E249" t="s">
        <v>1066</v>
      </c>
      <c r="F249" t="s">
        <v>1066</v>
      </c>
      <c r="G249" t="s">
        <v>1066</v>
      </c>
      <c r="H249" t="s">
        <v>1066</v>
      </c>
      <c r="I249" t="s">
        <v>1066</v>
      </c>
      <c r="J249" t="s">
        <v>1066</v>
      </c>
      <c r="K249" t="s">
        <v>1066</v>
      </c>
      <c r="L249" t="s">
        <v>1066</v>
      </c>
      <c r="M249" t="s">
        <v>1066</v>
      </c>
      <c r="N249" t="s">
        <v>1066</v>
      </c>
      <c r="O249" t="s">
        <v>1066</v>
      </c>
      <c r="P249" t="s">
        <v>1066</v>
      </c>
      <c r="Q249" t="s">
        <v>1066</v>
      </c>
      <c r="R249" t="s">
        <v>1066</v>
      </c>
      <c r="S249" t="s">
        <v>1066</v>
      </c>
      <c r="T249" t="s">
        <v>1066</v>
      </c>
      <c r="U249" t="s">
        <v>1066</v>
      </c>
      <c r="V249" t="s">
        <v>1066</v>
      </c>
      <c r="W249" t="s">
        <v>1066</v>
      </c>
      <c r="X249" t="s">
        <v>1066</v>
      </c>
      <c r="Y249" t="s">
        <v>1066</v>
      </c>
      <c r="Z249" t="s">
        <v>1066</v>
      </c>
      <c r="AA249" t="s">
        <v>1066</v>
      </c>
      <c r="AB249" t="s">
        <v>1066</v>
      </c>
      <c r="AC249" t="s">
        <v>1066</v>
      </c>
      <c r="AD249" t="s">
        <v>1066</v>
      </c>
      <c r="AE249" t="s">
        <v>1066</v>
      </c>
      <c r="AF249" t="s">
        <v>1066</v>
      </c>
      <c r="AG249" t="s">
        <v>1066</v>
      </c>
      <c r="AH249" t="s">
        <v>1066</v>
      </c>
      <c r="AI249" t="s">
        <v>1066</v>
      </c>
      <c r="AJ249" t="s">
        <v>1066</v>
      </c>
      <c r="AK249" t="s">
        <v>1066</v>
      </c>
      <c r="AL249" t="s">
        <v>1066</v>
      </c>
      <c r="AM249" t="s">
        <v>1066</v>
      </c>
      <c r="AN249" t="s">
        <v>1066</v>
      </c>
      <c r="AO249" t="s">
        <v>1066</v>
      </c>
      <c r="AP249" t="s">
        <v>1066</v>
      </c>
      <c r="AQ249" t="s">
        <v>1066</v>
      </c>
      <c r="AR249" t="s">
        <v>1066</v>
      </c>
      <c r="AS249" t="s">
        <v>1066</v>
      </c>
      <c r="AT249" t="s">
        <v>1066</v>
      </c>
      <c r="AU249" t="s">
        <v>1066</v>
      </c>
      <c r="AV249" t="s">
        <v>1066</v>
      </c>
      <c r="AW249" t="s">
        <v>1066</v>
      </c>
      <c r="AY249">
        <v>0</v>
      </c>
      <c r="AZ249" s="269"/>
      <c r="BA249" s="269"/>
      <c r="BB249" s="269"/>
      <c r="BC249" s="269"/>
      <c r="BD249" s="269"/>
      <c r="BE249" s="269"/>
      <c r="BH249" s="249"/>
      <c r="BI249" s="249"/>
      <c r="BJ249" s="249"/>
      <c r="BK249" s="249"/>
      <c r="BL249" s="249"/>
      <c r="BM249" s="249"/>
      <c r="BN249" s="249"/>
      <c r="BO249" s="249"/>
      <c r="BP249" s="249"/>
      <c r="BQ249" s="249"/>
      <c r="BR249" s="249"/>
      <c r="BS249" s="249"/>
      <c r="BT249" s="249"/>
      <c r="BU249" s="249"/>
      <c r="BV249" s="248"/>
      <c r="BW249" s="249"/>
      <c r="BX249" s="249"/>
      <c r="BY249" s="249"/>
      <c r="BZ249" s="249"/>
      <c r="CA249" s="242"/>
      <c r="CB249" s="242"/>
      <c r="CC249" s="242"/>
      <c r="CD249" s="242"/>
      <c r="CE249" s="249"/>
    </row>
    <row r="250" spans="1:83" ht="14.4" x14ac:dyDescent="0.3">
      <c r="A250">
        <v>518628</v>
      </c>
      <c r="B250" t="s">
        <v>540</v>
      </c>
      <c r="C250" t="s">
        <v>1066</v>
      </c>
      <c r="D250" t="s">
        <v>1066</v>
      </c>
      <c r="E250" t="s">
        <v>1066</v>
      </c>
      <c r="F250" t="s">
        <v>1066</v>
      </c>
      <c r="G250" t="s">
        <v>1066</v>
      </c>
      <c r="H250" t="s">
        <v>1066</v>
      </c>
      <c r="I250" t="s">
        <v>1066</v>
      </c>
      <c r="J250" t="s">
        <v>1066</v>
      </c>
      <c r="K250" t="s">
        <v>1066</v>
      </c>
      <c r="L250" t="s">
        <v>1066</v>
      </c>
      <c r="M250" t="s">
        <v>1066</v>
      </c>
      <c r="N250" t="s">
        <v>1066</v>
      </c>
      <c r="O250" t="s">
        <v>1066</v>
      </c>
      <c r="P250" t="s">
        <v>1066</v>
      </c>
      <c r="Q250" t="s">
        <v>1066</v>
      </c>
      <c r="R250" t="s">
        <v>1066</v>
      </c>
      <c r="S250" t="s">
        <v>1066</v>
      </c>
      <c r="T250" t="s">
        <v>1066</v>
      </c>
      <c r="U250" t="s">
        <v>1066</v>
      </c>
      <c r="V250" t="s">
        <v>1066</v>
      </c>
      <c r="W250" t="s">
        <v>1066</v>
      </c>
      <c r="X250" t="s">
        <v>1066</v>
      </c>
      <c r="Y250" t="s">
        <v>1066</v>
      </c>
      <c r="Z250" t="s">
        <v>1066</v>
      </c>
      <c r="AA250" t="s">
        <v>1066</v>
      </c>
      <c r="AB250" t="s">
        <v>1066</v>
      </c>
      <c r="AC250" t="s">
        <v>1066</v>
      </c>
      <c r="AD250" t="s">
        <v>1066</v>
      </c>
      <c r="AE250" t="s">
        <v>1066</v>
      </c>
      <c r="AF250" t="s">
        <v>1066</v>
      </c>
      <c r="AG250" t="s">
        <v>1066</v>
      </c>
      <c r="AH250" t="s">
        <v>1066</v>
      </c>
      <c r="AI250" t="s">
        <v>1066</v>
      </c>
      <c r="AJ250" t="s">
        <v>1066</v>
      </c>
      <c r="AK250" t="s">
        <v>1066</v>
      </c>
      <c r="AL250" t="s">
        <v>1066</v>
      </c>
      <c r="AM250" t="s">
        <v>1066</v>
      </c>
      <c r="AN250" t="s">
        <v>1066</v>
      </c>
      <c r="AO250" t="s">
        <v>1066</v>
      </c>
      <c r="AP250" t="s">
        <v>1066</v>
      </c>
      <c r="AQ250" t="s">
        <v>1066</v>
      </c>
      <c r="AR250" t="s">
        <v>1066</v>
      </c>
      <c r="AS250" t="s">
        <v>1066</v>
      </c>
      <c r="AT250" t="s">
        <v>1066</v>
      </c>
      <c r="AU250" t="s">
        <v>1066</v>
      </c>
      <c r="AV250" t="s">
        <v>1066</v>
      </c>
      <c r="AW250" t="s">
        <v>1066</v>
      </c>
      <c r="AY250">
        <v>0</v>
      </c>
      <c r="AZ250" s="269"/>
      <c r="BA250" s="269"/>
      <c r="BB250" s="269"/>
      <c r="BC250" s="269"/>
      <c r="BD250" s="269"/>
      <c r="BE250" s="269"/>
    </row>
    <row r="251" spans="1:83" ht="14.4" x14ac:dyDescent="0.3">
      <c r="A251">
        <v>518638</v>
      </c>
      <c r="B251" t="s">
        <v>540</v>
      </c>
      <c r="C251" t="s">
        <v>1066</v>
      </c>
      <c r="D251" t="s">
        <v>1066</v>
      </c>
      <c r="E251" t="s">
        <v>1066</v>
      </c>
      <c r="F251" t="s">
        <v>1066</v>
      </c>
      <c r="G251" t="s">
        <v>1066</v>
      </c>
      <c r="H251" t="s">
        <v>1066</v>
      </c>
      <c r="I251" t="s">
        <v>1066</v>
      </c>
      <c r="J251" t="s">
        <v>1066</v>
      </c>
      <c r="K251" t="s">
        <v>1066</v>
      </c>
      <c r="L251" t="s">
        <v>1066</v>
      </c>
      <c r="M251" t="s">
        <v>1066</v>
      </c>
      <c r="N251" t="s">
        <v>1066</v>
      </c>
      <c r="O251" t="s">
        <v>1066</v>
      </c>
      <c r="P251" t="s">
        <v>1066</v>
      </c>
      <c r="Q251" t="s">
        <v>1066</v>
      </c>
      <c r="R251" t="s">
        <v>1066</v>
      </c>
      <c r="S251" t="s">
        <v>1066</v>
      </c>
      <c r="T251" t="s">
        <v>1066</v>
      </c>
      <c r="U251" t="s">
        <v>1066</v>
      </c>
      <c r="V251" t="s">
        <v>1066</v>
      </c>
      <c r="W251" t="s">
        <v>1066</v>
      </c>
      <c r="X251" t="s">
        <v>1066</v>
      </c>
      <c r="Y251" t="s">
        <v>1066</v>
      </c>
      <c r="Z251" t="s">
        <v>1066</v>
      </c>
      <c r="AA251" t="s">
        <v>1066</v>
      </c>
      <c r="AB251" t="s">
        <v>1066</v>
      </c>
      <c r="AC251" t="s">
        <v>1066</v>
      </c>
      <c r="AD251" t="s">
        <v>1066</v>
      </c>
      <c r="AE251" t="s">
        <v>1066</v>
      </c>
      <c r="AF251" t="s">
        <v>1066</v>
      </c>
      <c r="AG251" t="s">
        <v>1066</v>
      </c>
      <c r="AH251" t="s">
        <v>1066</v>
      </c>
      <c r="AI251" t="s">
        <v>1066</v>
      </c>
      <c r="AJ251" t="s">
        <v>1066</v>
      </c>
      <c r="AK251" t="s">
        <v>1066</v>
      </c>
      <c r="AL251" t="s">
        <v>1066</v>
      </c>
      <c r="AM251" t="s">
        <v>1066</v>
      </c>
      <c r="AN251" t="s">
        <v>1066</v>
      </c>
      <c r="AO251" t="s">
        <v>1066</v>
      </c>
      <c r="AP251" t="s">
        <v>1066</v>
      </c>
      <c r="AQ251" t="s">
        <v>1066</v>
      </c>
      <c r="AR251" t="s">
        <v>1066</v>
      </c>
      <c r="AS251" t="s">
        <v>1066</v>
      </c>
      <c r="AT251" t="s">
        <v>1066</v>
      </c>
      <c r="AU251" t="s">
        <v>1066</v>
      </c>
      <c r="AV251" t="s">
        <v>1066</v>
      </c>
      <c r="AW251" t="s">
        <v>1066</v>
      </c>
      <c r="AY251">
        <v>0</v>
      </c>
      <c r="AZ251" s="269"/>
      <c r="BA251" s="269"/>
      <c r="BB251" s="269"/>
      <c r="BC251" s="269"/>
      <c r="BD251" s="269"/>
      <c r="BE251" s="269"/>
    </row>
    <row r="252" spans="1:83" ht="14.4" x14ac:dyDescent="0.3">
      <c r="A252">
        <v>518692</v>
      </c>
      <c r="B252" t="s">
        <v>540</v>
      </c>
      <c r="C252" t="s">
        <v>1067</v>
      </c>
      <c r="D252" t="s">
        <v>1067</v>
      </c>
      <c r="E252" t="s">
        <v>1067</v>
      </c>
      <c r="F252" t="s">
        <v>1067</v>
      </c>
      <c r="G252" t="s">
        <v>1067</v>
      </c>
      <c r="H252" t="s">
        <v>1067</v>
      </c>
      <c r="I252" t="s">
        <v>1067</v>
      </c>
      <c r="J252" t="s">
        <v>1067</v>
      </c>
      <c r="K252" t="s">
        <v>1067</v>
      </c>
      <c r="L252" t="s">
        <v>1067</v>
      </c>
      <c r="M252" t="s">
        <v>1067</v>
      </c>
      <c r="N252" t="s">
        <v>1067</v>
      </c>
      <c r="O252" t="s">
        <v>1067</v>
      </c>
      <c r="P252" t="s">
        <v>1067</v>
      </c>
      <c r="Q252" t="s">
        <v>1067</v>
      </c>
      <c r="R252" t="s">
        <v>1067</v>
      </c>
      <c r="S252" t="s">
        <v>1067</v>
      </c>
      <c r="T252" t="s">
        <v>1067</v>
      </c>
      <c r="U252" t="s">
        <v>1067</v>
      </c>
      <c r="V252" t="s">
        <v>1067</v>
      </c>
      <c r="W252" t="s">
        <v>1067</v>
      </c>
      <c r="X252" t="s">
        <v>1067</v>
      </c>
      <c r="Y252" t="s">
        <v>1067</v>
      </c>
      <c r="Z252" t="s">
        <v>1067</v>
      </c>
      <c r="AA252" t="s">
        <v>1067</v>
      </c>
      <c r="AB252" t="s">
        <v>1067</v>
      </c>
      <c r="AC252" t="s">
        <v>1067</v>
      </c>
      <c r="AD252" t="s">
        <v>1067</v>
      </c>
      <c r="AE252" t="s">
        <v>1067</v>
      </c>
      <c r="AF252" t="s">
        <v>1067</v>
      </c>
      <c r="AG252" t="s">
        <v>1067</v>
      </c>
      <c r="AH252" t="s">
        <v>1067</v>
      </c>
      <c r="AI252" t="s">
        <v>1067</v>
      </c>
      <c r="AJ252" t="s">
        <v>1067</v>
      </c>
      <c r="AK252" t="s">
        <v>1067</v>
      </c>
      <c r="AL252" t="s">
        <v>1067</v>
      </c>
      <c r="AM252" t="s">
        <v>1067</v>
      </c>
      <c r="AN252" t="s">
        <v>1067</v>
      </c>
      <c r="AO252" t="s">
        <v>1067</v>
      </c>
      <c r="AP252" t="s">
        <v>1067</v>
      </c>
      <c r="AQ252" t="s">
        <v>1067</v>
      </c>
      <c r="AR252" t="s">
        <v>1067</v>
      </c>
      <c r="AS252" t="s">
        <v>1067</v>
      </c>
      <c r="AT252" t="s">
        <v>1067</v>
      </c>
      <c r="AU252" t="s">
        <v>1067</v>
      </c>
      <c r="AV252" t="s">
        <v>1067</v>
      </c>
      <c r="AW252" t="s">
        <v>1067</v>
      </c>
      <c r="AX252" t="s">
        <v>5718</v>
      </c>
      <c r="AY252" t="s">
        <v>5718</v>
      </c>
      <c r="AZ252" s="269"/>
      <c r="BA252" s="269"/>
      <c r="BB252" s="269"/>
      <c r="BC252" s="269"/>
      <c r="BD252" s="269"/>
      <c r="BE252" s="269"/>
    </row>
    <row r="253" spans="1:83" ht="14.4" x14ac:dyDescent="0.3">
      <c r="A253">
        <v>518725</v>
      </c>
      <c r="B253" t="s">
        <v>540</v>
      </c>
      <c r="C253" t="s">
        <v>1066</v>
      </c>
      <c r="D253" t="s">
        <v>1066</v>
      </c>
      <c r="E253" t="s">
        <v>1066</v>
      </c>
      <c r="F253" t="s">
        <v>1066</v>
      </c>
      <c r="G253" t="s">
        <v>1066</v>
      </c>
      <c r="H253" t="s">
        <v>1066</v>
      </c>
      <c r="I253" t="s">
        <v>1066</v>
      </c>
      <c r="J253" t="s">
        <v>1066</v>
      </c>
      <c r="K253" t="s">
        <v>1066</v>
      </c>
      <c r="L253" t="s">
        <v>1066</v>
      </c>
      <c r="M253" t="s">
        <v>1066</v>
      </c>
      <c r="N253" t="s">
        <v>1066</v>
      </c>
      <c r="O253" t="s">
        <v>1066</v>
      </c>
      <c r="P253" t="s">
        <v>1066</v>
      </c>
      <c r="Q253" t="s">
        <v>1066</v>
      </c>
      <c r="R253" t="s">
        <v>1066</v>
      </c>
      <c r="S253" t="s">
        <v>1066</v>
      </c>
      <c r="T253" t="s">
        <v>1066</v>
      </c>
      <c r="U253" t="s">
        <v>1066</v>
      </c>
      <c r="V253" t="s">
        <v>1066</v>
      </c>
      <c r="W253" t="s">
        <v>1066</v>
      </c>
      <c r="X253" t="s">
        <v>1066</v>
      </c>
      <c r="Y253" t="s">
        <v>1066</v>
      </c>
      <c r="Z253" t="s">
        <v>1066</v>
      </c>
      <c r="AA253" t="s">
        <v>1066</v>
      </c>
      <c r="AB253" t="s">
        <v>1066</v>
      </c>
      <c r="AC253" t="s">
        <v>1066</v>
      </c>
      <c r="AD253" t="s">
        <v>1066</v>
      </c>
      <c r="AE253" t="s">
        <v>1066</v>
      </c>
      <c r="AF253" t="s">
        <v>1066</v>
      </c>
      <c r="AG253" t="s">
        <v>1066</v>
      </c>
      <c r="AH253" t="s">
        <v>1066</v>
      </c>
      <c r="AI253" t="s">
        <v>1066</v>
      </c>
      <c r="AJ253" t="s">
        <v>1066</v>
      </c>
      <c r="AK253" t="s">
        <v>1066</v>
      </c>
      <c r="AL253" t="s">
        <v>1066</v>
      </c>
      <c r="AM253" t="s">
        <v>1066</v>
      </c>
      <c r="AN253" t="s">
        <v>1066</v>
      </c>
      <c r="AO253" t="s">
        <v>1066</v>
      </c>
      <c r="AP253" t="s">
        <v>1066</v>
      </c>
      <c r="AQ253" t="s">
        <v>1066</v>
      </c>
      <c r="AR253" t="s">
        <v>1066</v>
      </c>
      <c r="AS253" t="s">
        <v>1066</v>
      </c>
      <c r="AT253" t="s">
        <v>1066</v>
      </c>
      <c r="AU253" t="s">
        <v>1066</v>
      </c>
      <c r="AV253" t="s">
        <v>1066</v>
      </c>
      <c r="AW253" t="s">
        <v>1066</v>
      </c>
      <c r="AY253">
        <v>0</v>
      </c>
      <c r="AZ253" s="269"/>
      <c r="BA253" s="269"/>
      <c r="BB253" s="269"/>
      <c r="BC253" s="269"/>
      <c r="BD253" s="269"/>
      <c r="BE253" s="269"/>
      <c r="BH253" s="249"/>
      <c r="BI253" s="249"/>
      <c r="BJ253" s="249"/>
      <c r="BK253" s="249"/>
      <c r="BL253" s="249"/>
      <c r="BM253" s="249"/>
      <c r="BN253" s="249"/>
      <c r="BO253" s="249"/>
      <c r="BP253" s="249"/>
      <c r="BQ253" s="249"/>
      <c r="BR253" s="249"/>
      <c r="BS253" s="249"/>
      <c r="BT253" s="249"/>
      <c r="BU253" s="249"/>
      <c r="BV253" s="248"/>
      <c r="BW253" s="249"/>
      <c r="BX253" s="249"/>
      <c r="BY253" s="249"/>
      <c r="BZ253" s="249"/>
      <c r="CA253" s="242"/>
      <c r="CB253" s="242"/>
      <c r="CC253" s="242"/>
      <c r="CD253" s="242"/>
      <c r="CE253" s="249"/>
    </row>
    <row r="254" spans="1:83" ht="14.4" x14ac:dyDescent="0.3">
      <c r="A254">
        <v>518727</v>
      </c>
      <c r="B254" t="s">
        <v>540</v>
      </c>
      <c r="C254" t="s">
        <v>1067</v>
      </c>
      <c r="D254" t="s">
        <v>1067</v>
      </c>
      <c r="E254" t="s">
        <v>1067</v>
      </c>
      <c r="F254" t="s">
        <v>1067</v>
      </c>
      <c r="G254" t="s">
        <v>1067</v>
      </c>
      <c r="H254" t="s">
        <v>1067</v>
      </c>
      <c r="I254" t="s">
        <v>1067</v>
      </c>
      <c r="J254" t="s">
        <v>1067</v>
      </c>
      <c r="K254" t="s">
        <v>1067</v>
      </c>
      <c r="L254" t="s">
        <v>1067</v>
      </c>
      <c r="M254" t="s">
        <v>1067</v>
      </c>
      <c r="N254" t="s">
        <v>1067</v>
      </c>
      <c r="O254" t="s">
        <v>1067</v>
      </c>
      <c r="P254" t="s">
        <v>1067</v>
      </c>
      <c r="Q254" t="s">
        <v>1067</v>
      </c>
      <c r="R254" t="s">
        <v>1067</v>
      </c>
      <c r="S254" t="s">
        <v>1067</v>
      </c>
      <c r="T254" t="s">
        <v>1067</v>
      </c>
      <c r="U254" t="s">
        <v>1067</v>
      </c>
      <c r="V254" t="s">
        <v>1067</v>
      </c>
      <c r="W254" t="s">
        <v>1067</v>
      </c>
      <c r="X254" t="s">
        <v>1067</v>
      </c>
      <c r="Y254" t="s">
        <v>1067</v>
      </c>
      <c r="Z254" t="s">
        <v>1067</v>
      </c>
      <c r="AA254" t="s">
        <v>1067</v>
      </c>
      <c r="AB254" t="s">
        <v>1067</v>
      </c>
      <c r="AC254" t="s">
        <v>1067</v>
      </c>
      <c r="AD254" t="s">
        <v>1067</v>
      </c>
      <c r="AE254" t="s">
        <v>1067</v>
      </c>
      <c r="AF254" t="s">
        <v>1067</v>
      </c>
      <c r="AG254" t="s">
        <v>1067</v>
      </c>
      <c r="AH254" t="s">
        <v>1067</v>
      </c>
      <c r="AI254" t="s">
        <v>1067</v>
      </c>
      <c r="AJ254" t="s">
        <v>1067</v>
      </c>
      <c r="AK254" t="s">
        <v>1067</v>
      </c>
      <c r="AL254" t="s">
        <v>1067</v>
      </c>
      <c r="AM254" t="s">
        <v>1067</v>
      </c>
      <c r="AN254" t="s">
        <v>1067</v>
      </c>
      <c r="AO254" t="s">
        <v>1067</v>
      </c>
      <c r="AP254" t="s">
        <v>1067</v>
      </c>
      <c r="AQ254" t="s">
        <v>1067</v>
      </c>
      <c r="AR254" t="s">
        <v>1067</v>
      </c>
      <c r="AS254" t="s">
        <v>1067</v>
      </c>
      <c r="AT254" t="s">
        <v>1067</v>
      </c>
      <c r="AU254" t="s">
        <v>1067</v>
      </c>
      <c r="AV254" t="s">
        <v>1067</v>
      </c>
      <c r="AW254" t="s">
        <v>1067</v>
      </c>
      <c r="AX254" t="s">
        <v>5718</v>
      </c>
      <c r="AY254" t="s">
        <v>5718</v>
      </c>
      <c r="AZ254" s="269"/>
      <c r="BA254" s="269"/>
      <c r="BB254" s="269"/>
      <c r="BC254" s="269"/>
      <c r="BD254" s="269"/>
      <c r="BE254" s="269"/>
    </row>
    <row r="255" spans="1:83" ht="14.4" x14ac:dyDescent="0.3">
      <c r="A255">
        <v>518729</v>
      </c>
      <c r="B255" t="s">
        <v>540</v>
      </c>
      <c r="C255" t="s">
        <v>1066</v>
      </c>
      <c r="D255" t="s">
        <v>1066</v>
      </c>
      <c r="E255" t="s">
        <v>1066</v>
      </c>
      <c r="F255" t="s">
        <v>1066</v>
      </c>
      <c r="G255" t="s">
        <v>1066</v>
      </c>
      <c r="H255" t="s">
        <v>1066</v>
      </c>
      <c r="I255" t="s">
        <v>1066</v>
      </c>
      <c r="J255" t="s">
        <v>1066</v>
      </c>
      <c r="K255" t="s">
        <v>1066</v>
      </c>
      <c r="L255" t="s">
        <v>1066</v>
      </c>
      <c r="M255" t="s">
        <v>1066</v>
      </c>
      <c r="N255" t="s">
        <v>1066</v>
      </c>
      <c r="O255" t="s">
        <v>1066</v>
      </c>
      <c r="P255" t="s">
        <v>1066</v>
      </c>
      <c r="Q255" t="s">
        <v>1066</v>
      </c>
      <c r="R255" t="s">
        <v>1066</v>
      </c>
      <c r="S255" t="s">
        <v>1066</v>
      </c>
      <c r="T255" t="s">
        <v>1066</v>
      </c>
      <c r="U255" t="s">
        <v>1066</v>
      </c>
      <c r="V255" t="s">
        <v>1066</v>
      </c>
      <c r="W255" t="s">
        <v>1066</v>
      </c>
      <c r="X255" t="s">
        <v>1066</v>
      </c>
      <c r="Y255" t="s">
        <v>1066</v>
      </c>
      <c r="Z255" t="s">
        <v>1066</v>
      </c>
      <c r="AA255" t="s">
        <v>1066</v>
      </c>
      <c r="AB255" t="s">
        <v>1066</v>
      </c>
      <c r="AC255" t="s">
        <v>1066</v>
      </c>
      <c r="AD255" t="s">
        <v>1066</v>
      </c>
      <c r="AE255" t="s">
        <v>1066</v>
      </c>
      <c r="AF255" t="s">
        <v>1066</v>
      </c>
      <c r="AG255" t="s">
        <v>1066</v>
      </c>
      <c r="AH255" t="s">
        <v>1066</v>
      </c>
      <c r="AI255" t="s">
        <v>1066</v>
      </c>
      <c r="AJ255" t="s">
        <v>1066</v>
      </c>
      <c r="AK255" t="s">
        <v>1066</v>
      </c>
      <c r="AL255" t="s">
        <v>1066</v>
      </c>
      <c r="AM255" t="s">
        <v>1066</v>
      </c>
      <c r="AN255" t="s">
        <v>1066</v>
      </c>
      <c r="AO255" t="s">
        <v>1066</v>
      </c>
      <c r="AP255" t="s">
        <v>1066</v>
      </c>
      <c r="AQ255" t="s">
        <v>1066</v>
      </c>
      <c r="AR255" t="s">
        <v>1066</v>
      </c>
      <c r="AS255" t="s">
        <v>1066</v>
      </c>
      <c r="AT255" t="s">
        <v>1066</v>
      </c>
      <c r="AU255" t="s">
        <v>1066</v>
      </c>
      <c r="AV255" t="s">
        <v>1066</v>
      </c>
      <c r="AW255" t="s">
        <v>1066</v>
      </c>
      <c r="AY255">
        <v>0</v>
      </c>
      <c r="AZ255" s="269"/>
      <c r="BA255" s="269"/>
      <c r="BB255" s="269"/>
      <c r="BC255" s="269"/>
      <c r="BD255" s="269"/>
      <c r="BE255" s="269"/>
    </row>
    <row r="256" spans="1:83" ht="14.4" x14ac:dyDescent="0.3">
      <c r="A256">
        <v>518732</v>
      </c>
      <c r="B256" t="s">
        <v>540</v>
      </c>
      <c r="C256" t="s">
        <v>1066</v>
      </c>
      <c r="D256" t="s">
        <v>1066</v>
      </c>
      <c r="E256" t="s">
        <v>1066</v>
      </c>
      <c r="F256" t="s">
        <v>1066</v>
      </c>
      <c r="G256" t="s">
        <v>1066</v>
      </c>
      <c r="H256" t="s">
        <v>1066</v>
      </c>
      <c r="I256" t="s">
        <v>1066</v>
      </c>
      <c r="J256" t="s">
        <v>1066</v>
      </c>
      <c r="K256" t="s">
        <v>1066</v>
      </c>
      <c r="L256" t="s">
        <v>1066</v>
      </c>
      <c r="M256" t="s">
        <v>1066</v>
      </c>
      <c r="N256" t="s">
        <v>1066</v>
      </c>
      <c r="O256" t="s">
        <v>1066</v>
      </c>
      <c r="P256" t="s">
        <v>1066</v>
      </c>
      <c r="Q256" t="s">
        <v>1066</v>
      </c>
      <c r="R256" t="s">
        <v>1066</v>
      </c>
      <c r="S256" t="s">
        <v>1066</v>
      </c>
      <c r="T256" t="s">
        <v>1066</v>
      </c>
      <c r="U256" t="s">
        <v>1066</v>
      </c>
      <c r="V256" t="s">
        <v>1066</v>
      </c>
      <c r="W256" t="s">
        <v>1066</v>
      </c>
      <c r="X256" t="s">
        <v>1066</v>
      </c>
      <c r="Y256" t="s">
        <v>1066</v>
      </c>
      <c r="Z256" t="s">
        <v>1066</v>
      </c>
      <c r="AA256" t="s">
        <v>1066</v>
      </c>
      <c r="AB256" t="s">
        <v>1066</v>
      </c>
      <c r="AC256" t="s">
        <v>1066</v>
      </c>
      <c r="AD256" t="s">
        <v>1066</v>
      </c>
      <c r="AE256" t="s">
        <v>1066</v>
      </c>
      <c r="AF256" t="s">
        <v>1066</v>
      </c>
      <c r="AG256" t="s">
        <v>1066</v>
      </c>
      <c r="AH256" t="s">
        <v>1066</v>
      </c>
      <c r="AI256" t="s">
        <v>1066</v>
      </c>
      <c r="AJ256" t="s">
        <v>1066</v>
      </c>
      <c r="AK256" t="s">
        <v>1066</v>
      </c>
      <c r="AL256" t="s">
        <v>1066</v>
      </c>
      <c r="AM256" t="s">
        <v>1066</v>
      </c>
      <c r="AN256" t="s">
        <v>1066</v>
      </c>
      <c r="AO256" t="s">
        <v>1066</v>
      </c>
      <c r="AP256" t="s">
        <v>1066</v>
      </c>
      <c r="AQ256" t="s">
        <v>1066</v>
      </c>
      <c r="AR256" t="s">
        <v>1066</v>
      </c>
      <c r="AS256" t="s">
        <v>1066</v>
      </c>
      <c r="AT256" t="s">
        <v>1066</v>
      </c>
      <c r="AU256" t="s">
        <v>1066</v>
      </c>
      <c r="AV256" t="s">
        <v>1066</v>
      </c>
      <c r="AW256" t="s">
        <v>1066</v>
      </c>
      <c r="AY256">
        <v>0</v>
      </c>
      <c r="AZ256" s="269"/>
      <c r="BA256" s="269"/>
      <c r="BB256" s="269"/>
      <c r="BC256" s="269"/>
      <c r="BD256" s="269"/>
      <c r="BE256" s="269"/>
    </row>
    <row r="257" spans="1:83" ht="14.4" x14ac:dyDescent="0.3">
      <c r="A257">
        <v>518739</v>
      </c>
      <c r="B257" t="s">
        <v>540</v>
      </c>
      <c r="C257" t="s">
        <v>1066</v>
      </c>
      <c r="D257" t="s">
        <v>1066</v>
      </c>
      <c r="E257" t="s">
        <v>1066</v>
      </c>
      <c r="F257" t="s">
        <v>1066</v>
      </c>
      <c r="G257" t="s">
        <v>1066</v>
      </c>
      <c r="H257" t="s">
        <v>1066</v>
      </c>
      <c r="I257" t="s">
        <v>1066</v>
      </c>
      <c r="J257" t="s">
        <v>1066</v>
      </c>
      <c r="K257" t="s">
        <v>1066</v>
      </c>
      <c r="L257" t="s">
        <v>1066</v>
      </c>
      <c r="M257" t="s">
        <v>1066</v>
      </c>
      <c r="N257" t="s">
        <v>1066</v>
      </c>
      <c r="O257" t="s">
        <v>1066</v>
      </c>
      <c r="P257" t="s">
        <v>1066</v>
      </c>
      <c r="Q257" t="s">
        <v>1066</v>
      </c>
      <c r="R257" t="s">
        <v>1066</v>
      </c>
      <c r="S257" t="s">
        <v>1066</v>
      </c>
      <c r="T257" t="s">
        <v>1066</v>
      </c>
      <c r="U257" t="s">
        <v>1066</v>
      </c>
      <c r="V257" t="s">
        <v>1066</v>
      </c>
      <c r="W257" t="s">
        <v>1066</v>
      </c>
      <c r="X257" t="s">
        <v>1066</v>
      </c>
      <c r="Y257" t="s">
        <v>1066</v>
      </c>
      <c r="Z257" t="s">
        <v>1066</v>
      </c>
      <c r="AA257" t="s">
        <v>1066</v>
      </c>
      <c r="AB257" t="s">
        <v>1066</v>
      </c>
      <c r="AC257" t="s">
        <v>1066</v>
      </c>
      <c r="AD257" t="s">
        <v>1066</v>
      </c>
      <c r="AE257" t="s">
        <v>1066</v>
      </c>
      <c r="AF257" t="s">
        <v>1066</v>
      </c>
      <c r="AG257" t="s">
        <v>1066</v>
      </c>
      <c r="AH257" t="s">
        <v>1066</v>
      </c>
      <c r="AI257" t="s">
        <v>1066</v>
      </c>
      <c r="AJ257" t="s">
        <v>1066</v>
      </c>
      <c r="AK257" t="s">
        <v>1066</v>
      </c>
      <c r="AL257" t="s">
        <v>1066</v>
      </c>
      <c r="AM257" t="s">
        <v>1066</v>
      </c>
      <c r="AN257" t="s">
        <v>1066</v>
      </c>
      <c r="AO257" t="s">
        <v>1066</v>
      </c>
      <c r="AP257" t="s">
        <v>1066</v>
      </c>
      <c r="AQ257" t="s">
        <v>1066</v>
      </c>
      <c r="AR257" t="s">
        <v>1066</v>
      </c>
      <c r="AS257" t="s">
        <v>1066</v>
      </c>
      <c r="AT257" t="s">
        <v>1066</v>
      </c>
      <c r="AU257" t="s">
        <v>1066</v>
      </c>
      <c r="AV257" t="s">
        <v>1066</v>
      </c>
      <c r="AW257" t="s">
        <v>1066</v>
      </c>
      <c r="AY257">
        <v>0</v>
      </c>
      <c r="AZ257" s="250"/>
      <c r="BA257" s="250"/>
      <c r="BB257" s="250"/>
      <c r="BC257" s="250"/>
      <c r="BD257" s="250"/>
      <c r="BE257" s="269"/>
    </row>
    <row r="258" spans="1:83" ht="14.4" x14ac:dyDescent="0.3">
      <c r="A258">
        <v>518740</v>
      </c>
      <c r="B258" t="s">
        <v>540</v>
      </c>
      <c r="C258" t="s">
        <v>1066</v>
      </c>
      <c r="D258" t="s">
        <v>1066</v>
      </c>
      <c r="E258" t="s">
        <v>1066</v>
      </c>
      <c r="F258" t="s">
        <v>1066</v>
      </c>
      <c r="G258" t="s">
        <v>1066</v>
      </c>
      <c r="H258" t="s">
        <v>1066</v>
      </c>
      <c r="I258" t="s">
        <v>1066</v>
      </c>
      <c r="J258" t="s">
        <v>1066</v>
      </c>
      <c r="K258" t="s">
        <v>1066</v>
      </c>
      <c r="L258" t="s">
        <v>1066</v>
      </c>
      <c r="M258" t="s">
        <v>1066</v>
      </c>
      <c r="N258" t="s">
        <v>1066</v>
      </c>
      <c r="O258" t="s">
        <v>1066</v>
      </c>
      <c r="P258" t="s">
        <v>1066</v>
      </c>
      <c r="Q258" t="s">
        <v>1066</v>
      </c>
      <c r="R258" t="s">
        <v>1066</v>
      </c>
      <c r="S258" t="s">
        <v>1066</v>
      </c>
      <c r="T258" t="s">
        <v>1066</v>
      </c>
      <c r="U258" t="s">
        <v>1066</v>
      </c>
      <c r="V258" t="s">
        <v>1066</v>
      </c>
      <c r="W258" t="s">
        <v>1066</v>
      </c>
      <c r="X258" t="s">
        <v>1066</v>
      </c>
      <c r="Y258" t="s">
        <v>1066</v>
      </c>
      <c r="Z258" t="s">
        <v>1066</v>
      </c>
      <c r="AA258" t="s">
        <v>1066</v>
      </c>
      <c r="AB258" t="s">
        <v>1066</v>
      </c>
      <c r="AC258" t="s">
        <v>1066</v>
      </c>
      <c r="AD258" t="s">
        <v>1066</v>
      </c>
      <c r="AE258" t="s">
        <v>1066</v>
      </c>
      <c r="AF258" t="s">
        <v>1066</v>
      </c>
      <c r="AG258" t="s">
        <v>1066</v>
      </c>
      <c r="AH258" t="s">
        <v>1066</v>
      </c>
      <c r="AI258" t="s">
        <v>1066</v>
      </c>
      <c r="AJ258" t="s">
        <v>1066</v>
      </c>
      <c r="AK258" t="s">
        <v>1066</v>
      </c>
      <c r="AL258" t="s">
        <v>1066</v>
      </c>
      <c r="AM258" t="s">
        <v>1066</v>
      </c>
      <c r="AN258" t="s">
        <v>1066</v>
      </c>
      <c r="AO258" t="s">
        <v>1066</v>
      </c>
      <c r="AP258" t="s">
        <v>1066</v>
      </c>
      <c r="AQ258" t="s">
        <v>1066</v>
      </c>
      <c r="AR258" t="s">
        <v>1066</v>
      </c>
      <c r="AS258" t="s">
        <v>1066</v>
      </c>
      <c r="AT258" t="s">
        <v>1066</v>
      </c>
      <c r="AU258" t="s">
        <v>1066</v>
      </c>
      <c r="AV258" t="s">
        <v>1066</v>
      </c>
      <c r="AW258" t="s">
        <v>1066</v>
      </c>
      <c r="AY258">
        <v>0</v>
      </c>
      <c r="AZ258" s="269"/>
      <c r="BA258" s="269"/>
      <c r="BB258" s="269"/>
      <c r="BC258" s="269"/>
      <c r="BD258" s="269"/>
      <c r="BE258" s="269"/>
      <c r="BH258" s="249"/>
      <c r="BI258" s="249"/>
      <c r="BJ258" s="249"/>
      <c r="BK258" s="249"/>
      <c r="BL258" s="249"/>
      <c r="BM258" s="249"/>
      <c r="BN258" s="249"/>
      <c r="BO258" s="249"/>
      <c r="BP258" s="249"/>
      <c r="BQ258" s="249"/>
      <c r="BR258" s="249"/>
      <c r="BS258" s="249"/>
      <c r="BT258" s="249"/>
      <c r="BU258" s="249"/>
      <c r="BV258" s="248"/>
      <c r="BW258" s="249"/>
      <c r="BX258" s="249"/>
      <c r="BY258" s="249"/>
      <c r="BZ258" s="249"/>
      <c r="CA258" s="242"/>
      <c r="CB258" s="242"/>
      <c r="CC258" s="242"/>
      <c r="CD258" s="242"/>
      <c r="CE258" s="249"/>
    </row>
    <row r="259" spans="1:83" ht="14.4" x14ac:dyDescent="0.3">
      <c r="A259">
        <v>518753</v>
      </c>
      <c r="B259" t="s">
        <v>540</v>
      </c>
      <c r="C259" t="s">
        <v>1066</v>
      </c>
      <c r="D259" t="s">
        <v>1066</v>
      </c>
      <c r="E259" t="s">
        <v>1066</v>
      </c>
      <c r="F259" t="s">
        <v>1066</v>
      </c>
      <c r="G259" t="s">
        <v>1066</v>
      </c>
      <c r="H259" t="s">
        <v>1066</v>
      </c>
      <c r="I259" t="s">
        <v>1066</v>
      </c>
      <c r="J259" t="s">
        <v>1066</v>
      </c>
      <c r="K259" t="s">
        <v>1066</v>
      </c>
      <c r="L259" t="s">
        <v>1066</v>
      </c>
      <c r="M259" t="s">
        <v>1066</v>
      </c>
      <c r="N259" t="s">
        <v>1066</v>
      </c>
      <c r="O259" t="s">
        <v>1066</v>
      </c>
      <c r="P259" t="s">
        <v>1066</v>
      </c>
      <c r="Q259" t="s">
        <v>1066</v>
      </c>
      <c r="R259" t="s">
        <v>1066</v>
      </c>
      <c r="S259" t="s">
        <v>1066</v>
      </c>
      <c r="T259" t="s">
        <v>1066</v>
      </c>
      <c r="U259" t="s">
        <v>1066</v>
      </c>
      <c r="V259" t="s">
        <v>1066</v>
      </c>
      <c r="W259" t="s">
        <v>1066</v>
      </c>
      <c r="X259" t="s">
        <v>1066</v>
      </c>
      <c r="Y259" t="s">
        <v>1066</v>
      </c>
      <c r="Z259" t="s">
        <v>1066</v>
      </c>
      <c r="AA259" t="s">
        <v>1066</v>
      </c>
      <c r="AB259" t="s">
        <v>1066</v>
      </c>
      <c r="AC259" t="s">
        <v>1066</v>
      </c>
      <c r="AD259" t="s">
        <v>1066</v>
      </c>
      <c r="AE259" t="s">
        <v>1066</v>
      </c>
      <c r="AF259" t="s">
        <v>1066</v>
      </c>
      <c r="AG259" t="s">
        <v>1066</v>
      </c>
      <c r="AH259" t="s">
        <v>1066</v>
      </c>
      <c r="AI259" t="s">
        <v>1066</v>
      </c>
      <c r="AJ259" t="s">
        <v>1066</v>
      </c>
      <c r="AK259" t="s">
        <v>1066</v>
      </c>
      <c r="AL259" t="s">
        <v>1066</v>
      </c>
      <c r="AM259" t="s">
        <v>1066</v>
      </c>
      <c r="AN259" t="s">
        <v>1066</v>
      </c>
      <c r="AO259" t="s">
        <v>1066</v>
      </c>
      <c r="AP259" t="s">
        <v>1066</v>
      </c>
      <c r="AQ259" t="s">
        <v>1066</v>
      </c>
      <c r="AR259" t="s">
        <v>1066</v>
      </c>
      <c r="AS259" t="s">
        <v>1066</v>
      </c>
      <c r="AT259" t="s">
        <v>1066</v>
      </c>
      <c r="AU259" t="s">
        <v>1066</v>
      </c>
      <c r="AV259" t="s">
        <v>1066</v>
      </c>
      <c r="AW259" t="s">
        <v>1066</v>
      </c>
      <c r="AY259">
        <v>0</v>
      </c>
      <c r="AZ259" s="250"/>
      <c r="BA259" s="250"/>
      <c r="BB259" s="250"/>
      <c r="BC259" s="250"/>
      <c r="BD259" s="250"/>
      <c r="BE259" s="269"/>
      <c r="BH259" s="249"/>
      <c r="BI259" s="249"/>
      <c r="BJ259" s="249"/>
      <c r="BK259" s="249"/>
      <c r="BL259" s="249"/>
      <c r="BM259" s="249"/>
      <c r="BN259" s="249"/>
      <c r="BO259" s="249"/>
      <c r="BP259" s="249"/>
      <c r="BQ259" s="249"/>
      <c r="BR259" s="249"/>
      <c r="BS259" s="249"/>
      <c r="BT259" s="249"/>
      <c r="BU259" s="249"/>
      <c r="BV259" s="248"/>
      <c r="BW259" s="249"/>
      <c r="BX259" s="249"/>
      <c r="BY259" s="249"/>
      <c r="BZ259" s="249"/>
      <c r="CA259" s="242"/>
      <c r="CB259" s="242"/>
      <c r="CC259" s="242"/>
      <c r="CD259" s="242"/>
      <c r="CE259" s="249"/>
    </row>
    <row r="260" spans="1:83" ht="14.4" x14ac:dyDescent="0.3">
      <c r="A260">
        <v>518782</v>
      </c>
      <c r="B260" t="s">
        <v>540</v>
      </c>
      <c r="C260" t="s">
        <v>1066</v>
      </c>
      <c r="D260" t="s">
        <v>1066</v>
      </c>
      <c r="E260" t="s">
        <v>1066</v>
      </c>
      <c r="F260" t="s">
        <v>1066</v>
      </c>
      <c r="G260" t="s">
        <v>1066</v>
      </c>
      <c r="H260" t="s">
        <v>1066</v>
      </c>
      <c r="I260" t="s">
        <v>1066</v>
      </c>
      <c r="J260" t="s">
        <v>1066</v>
      </c>
      <c r="K260" t="s">
        <v>1066</v>
      </c>
      <c r="L260" t="s">
        <v>1066</v>
      </c>
      <c r="M260" t="s">
        <v>1066</v>
      </c>
      <c r="N260" t="s">
        <v>1066</v>
      </c>
      <c r="O260" t="s">
        <v>1066</v>
      </c>
      <c r="P260" t="s">
        <v>1066</v>
      </c>
      <c r="Q260" t="s">
        <v>1066</v>
      </c>
      <c r="R260" t="s">
        <v>1066</v>
      </c>
      <c r="S260" t="s">
        <v>1066</v>
      </c>
      <c r="T260" t="s">
        <v>1066</v>
      </c>
      <c r="U260" t="s">
        <v>1066</v>
      </c>
      <c r="V260" t="s">
        <v>1066</v>
      </c>
      <c r="W260" t="s">
        <v>1066</v>
      </c>
      <c r="X260" t="s">
        <v>1066</v>
      </c>
      <c r="Y260" t="s">
        <v>1066</v>
      </c>
      <c r="Z260" t="s">
        <v>1066</v>
      </c>
      <c r="AA260" t="s">
        <v>1066</v>
      </c>
      <c r="AB260" t="s">
        <v>1066</v>
      </c>
      <c r="AC260" t="s">
        <v>1066</v>
      </c>
      <c r="AD260" t="s">
        <v>1066</v>
      </c>
      <c r="AE260" t="s">
        <v>1066</v>
      </c>
      <c r="AF260" t="s">
        <v>1066</v>
      </c>
      <c r="AG260" t="s">
        <v>1066</v>
      </c>
      <c r="AH260" t="s">
        <v>1066</v>
      </c>
      <c r="AI260" t="s">
        <v>1066</v>
      </c>
      <c r="AJ260" t="s">
        <v>1066</v>
      </c>
      <c r="AK260" t="s">
        <v>1066</v>
      </c>
      <c r="AL260" t="s">
        <v>1066</v>
      </c>
      <c r="AM260" t="s">
        <v>1066</v>
      </c>
      <c r="AN260" t="s">
        <v>1066</v>
      </c>
      <c r="AO260" t="s">
        <v>1066</v>
      </c>
      <c r="AP260" t="s">
        <v>1066</v>
      </c>
      <c r="AQ260" t="s">
        <v>1066</v>
      </c>
      <c r="AR260" t="s">
        <v>1066</v>
      </c>
      <c r="AS260" t="s">
        <v>1066</v>
      </c>
      <c r="AT260" t="s">
        <v>1066</v>
      </c>
      <c r="AU260" t="s">
        <v>1066</v>
      </c>
      <c r="AV260" t="s">
        <v>1066</v>
      </c>
      <c r="AW260" t="s">
        <v>1066</v>
      </c>
      <c r="AY260">
        <v>0</v>
      </c>
      <c r="AZ260" s="269"/>
      <c r="BA260" s="269"/>
      <c r="BB260" s="269"/>
      <c r="BC260" s="269"/>
      <c r="BD260" s="269"/>
      <c r="BE260" s="269"/>
      <c r="BH260" s="249"/>
      <c r="BI260" s="249"/>
      <c r="BJ260" s="249"/>
      <c r="BK260" s="249"/>
      <c r="BL260" s="249"/>
      <c r="BM260" s="249"/>
      <c r="BN260" s="249"/>
      <c r="BO260" s="249"/>
      <c r="BP260" s="249"/>
      <c r="BQ260" s="249"/>
      <c r="BR260" s="249"/>
      <c r="BS260" s="249"/>
      <c r="BT260" s="249"/>
      <c r="BU260" s="249"/>
      <c r="BV260" s="248"/>
      <c r="BW260" s="249"/>
      <c r="BX260" s="249"/>
      <c r="BY260" s="249"/>
      <c r="BZ260" s="249"/>
      <c r="CA260" s="242"/>
      <c r="CB260" s="242"/>
      <c r="CC260" s="242"/>
      <c r="CD260" s="242"/>
      <c r="CE260" s="249"/>
    </row>
    <row r="261" spans="1:83" ht="14.4" x14ac:dyDescent="0.3">
      <c r="A261">
        <v>518791</v>
      </c>
      <c r="B261" t="s">
        <v>540</v>
      </c>
      <c r="C261" t="s">
        <v>1066</v>
      </c>
      <c r="D261" t="s">
        <v>1066</v>
      </c>
      <c r="E261" t="s">
        <v>1066</v>
      </c>
      <c r="F261" t="s">
        <v>1066</v>
      </c>
      <c r="G261" t="s">
        <v>1066</v>
      </c>
      <c r="H261" t="s">
        <v>1066</v>
      </c>
      <c r="I261" t="s">
        <v>1066</v>
      </c>
      <c r="J261" t="s">
        <v>1066</v>
      </c>
      <c r="K261" t="s">
        <v>1066</v>
      </c>
      <c r="L261" t="s">
        <v>1066</v>
      </c>
      <c r="M261" t="s">
        <v>1066</v>
      </c>
      <c r="N261" t="s">
        <v>1066</v>
      </c>
      <c r="O261" t="s">
        <v>1066</v>
      </c>
      <c r="P261" t="s">
        <v>1066</v>
      </c>
      <c r="Q261" t="s">
        <v>1066</v>
      </c>
      <c r="R261" t="s">
        <v>1066</v>
      </c>
      <c r="S261" t="s">
        <v>1066</v>
      </c>
      <c r="T261" t="s">
        <v>1066</v>
      </c>
      <c r="U261" t="s">
        <v>1066</v>
      </c>
      <c r="V261" t="s">
        <v>1066</v>
      </c>
      <c r="W261" t="s">
        <v>1066</v>
      </c>
      <c r="X261" t="s">
        <v>1066</v>
      </c>
      <c r="Y261" t="s">
        <v>1066</v>
      </c>
      <c r="Z261" t="s">
        <v>1066</v>
      </c>
      <c r="AA261" t="s">
        <v>1066</v>
      </c>
      <c r="AB261" t="s">
        <v>1066</v>
      </c>
      <c r="AC261" t="s">
        <v>1066</v>
      </c>
      <c r="AD261" t="s">
        <v>1066</v>
      </c>
      <c r="AE261" t="s">
        <v>1066</v>
      </c>
      <c r="AF261" t="s">
        <v>1066</v>
      </c>
      <c r="AG261" t="s">
        <v>1066</v>
      </c>
      <c r="AH261" t="s">
        <v>1066</v>
      </c>
      <c r="AI261" t="s">
        <v>1066</v>
      </c>
      <c r="AJ261" t="s">
        <v>1066</v>
      </c>
      <c r="AK261" t="s">
        <v>1066</v>
      </c>
      <c r="AL261" t="s">
        <v>1066</v>
      </c>
      <c r="AM261" t="s">
        <v>1066</v>
      </c>
      <c r="AN261" t="s">
        <v>1066</v>
      </c>
      <c r="AO261" t="s">
        <v>1066</v>
      </c>
      <c r="AP261" t="s">
        <v>1066</v>
      </c>
      <c r="AQ261" t="s">
        <v>1066</v>
      </c>
      <c r="AR261" t="s">
        <v>1066</v>
      </c>
      <c r="AS261" t="s">
        <v>1066</v>
      </c>
      <c r="AT261" t="s">
        <v>1066</v>
      </c>
      <c r="AU261" t="s">
        <v>1066</v>
      </c>
      <c r="AV261" t="s">
        <v>1066</v>
      </c>
      <c r="AW261" t="s">
        <v>1066</v>
      </c>
      <c r="AY261">
        <v>0</v>
      </c>
      <c r="AZ261" s="269"/>
      <c r="BA261" s="269"/>
      <c r="BB261" s="269"/>
      <c r="BC261" s="269"/>
      <c r="BD261" s="269"/>
      <c r="BE261" s="269"/>
    </row>
    <row r="262" spans="1:83" ht="14.4" x14ac:dyDescent="0.3">
      <c r="A262">
        <v>518825</v>
      </c>
      <c r="B262" t="s">
        <v>541</v>
      </c>
      <c r="C262" t="s">
        <v>1066</v>
      </c>
      <c r="D262" t="s">
        <v>1066</v>
      </c>
      <c r="E262" t="s">
        <v>1066</v>
      </c>
      <c r="F262" t="s">
        <v>1066</v>
      </c>
      <c r="G262" t="s">
        <v>1066</v>
      </c>
      <c r="H262" t="s">
        <v>1066</v>
      </c>
      <c r="I262" t="s">
        <v>1066</v>
      </c>
      <c r="J262" t="s">
        <v>1066</v>
      </c>
      <c r="K262" t="s">
        <v>1066</v>
      </c>
      <c r="L262" t="s">
        <v>1066</v>
      </c>
      <c r="M262" t="s">
        <v>1066</v>
      </c>
      <c r="N262" t="s">
        <v>1066</v>
      </c>
      <c r="O262" t="s">
        <v>1066</v>
      </c>
      <c r="P262" t="s">
        <v>1066</v>
      </c>
      <c r="Q262" t="s">
        <v>1066</v>
      </c>
      <c r="R262" t="s">
        <v>1066</v>
      </c>
      <c r="S262" t="s">
        <v>1066</v>
      </c>
      <c r="T262" t="s">
        <v>1066</v>
      </c>
      <c r="U262" t="s">
        <v>1066</v>
      </c>
      <c r="V262" t="s">
        <v>1066</v>
      </c>
      <c r="W262" t="s">
        <v>1066</v>
      </c>
      <c r="X262" t="s">
        <v>1066</v>
      </c>
      <c r="Y262" t="s">
        <v>1066</v>
      </c>
      <c r="Z262" t="s">
        <v>1066</v>
      </c>
      <c r="AA262" t="s">
        <v>1066</v>
      </c>
      <c r="AB262" t="s">
        <v>1066</v>
      </c>
      <c r="AC262" t="s">
        <v>1066</v>
      </c>
      <c r="AD262" t="s">
        <v>1066</v>
      </c>
      <c r="AE262" t="s">
        <v>1066</v>
      </c>
      <c r="AF262" t="s">
        <v>1066</v>
      </c>
      <c r="AG262" t="s">
        <v>1066</v>
      </c>
      <c r="AH262" t="s">
        <v>1066</v>
      </c>
      <c r="AI262" t="s">
        <v>1066</v>
      </c>
      <c r="AJ262" t="s">
        <v>1066</v>
      </c>
      <c r="AK262" t="s">
        <v>1066</v>
      </c>
      <c r="AL262" t="s">
        <v>1066</v>
      </c>
      <c r="AM262" t="s">
        <v>1066</v>
      </c>
      <c r="AN262" t="s">
        <v>1066</v>
      </c>
      <c r="AO262" t="s">
        <v>1066</v>
      </c>
      <c r="AP262" t="s">
        <v>1066</v>
      </c>
      <c r="AQ262" t="s">
        <v>1066</v>
      </c>
      <c r="AR262" t="s">
        <v>1066</v>
      </c>
      <c r="AW262"/>
      <c r="AY262" t="s">
        <v>2422</v>
      </c>
      <c r="AZ262" s="269"/>
      <c r="BA262" s="269"/>
      <c r="BB262" s="269"/>
      <c r="BC262" s="269"/>
      <c r="BD262" s="269"/>
      <c r="BE262" s="26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49"/>
      <c r="BR262" s="249"/>
      <c r="BS262" s="249"/>
      <c r="BT262" s="249"/>
      <c r="BU262" s="249"/>
      <c r="BV262" s="248"/>
      <c r="BW262" s="249"/>
      <c r="BX262" s="249"/>
      <c r="BY262" s="249"/>
      <c r="BZ262" s="249"/>
      <c r="CA262" s="242"/>
      <c r="CB262" s="242"/>
      <c r="CC262" s="242"/>
      <c r="CD262" s="242"/>
      <c r="CE262" s="249"/>
    </row>
    <row r="263" spans="1:83" ht="14.4" x14ac:dyDescent="0.3">
      <c r="A263">
        <v>518830</v>
      </c>
      <c r="B263" t="s">
        <v>540</v>
      </c>
      <c r="C263" t="s">
        <v>1067</v>
      </c>
      <c r="D263" t="s">
        <v>1067</v>
      </c>
      <c r="E263" t="s">
        <v>1067</v>
      </c>
      <c r="F263" t="s">
        <v>1067</v>
      </c>
      <c r="G263" t="s">
        <v>1067</v>
      </c>
      <c r="H263" t="s">
        <v>1067</v>
      </c>
      <c r="I263" t="s">
        <v>1067</v>
      </c>
      <c r="J263" t="s">
        <v>1067</v>
      </c>
      <c r="K263" t="s">
        <v>1067</v>
      </c>
      <c r="L263" t="s">
        <v>1067</v>
      </c>
      <c r="M263" t="s">
        <v>1067</v>
      </c>
      <c r="N263" t="s">
        <v>1067</v>
      </c>
      <c r="O263" t="s">
        <v>1067</v>
      </c>
      <c r="P263" t="s">
        <v>1067</v>
      </c>
      <c r="Q263" t="s">
        <v>1067</v>
      </c>
      <c r="R263" t="s">
        <v>1067</v>
      </c>
      <c r="S263" t="s">
        <v>1067</v>
      </c>
      <c r="T263" t="s">
        <v>1067</v>
      </c>
      <c r="U263" t="s">
        <v>1067</v>
      </c>
      <c r="V263" t="s">
        <v>1067</v>
      </c>
      <c r="W263" t="s">
        <v>1067</v>
      </c>
      <c r="X263" t="s">
        <v>1067</v>
      </c>
      <c r="Y263" t="s">
        <v>1067</v>
      </c>
      <c r="Z263" t="s">
        <v>1067</v>
      </c>
      <c r="AA263" t="s">
        <v>1067</v>
      </c>
      <c r="AB263" t="s">
        <v>1067</v>
      </c>
      <c r="AC263" t="s">
        <v>1067</v>
      </c>
      <c r="AD263" t="s">
        <v>1067</v>
      </c>
      <c r="AE263" t="s">
        <v>1067</v>
      </c>
      <c r="AF263" t="s">
        <v>1067</v>
      </c>
      <c r="AG263" t="s">
        <v>1067</v>
      </c>
      <c r="AH263" t="s">
        <v>1067</v>
      </c>
      <c r="AI263" t="s">
        <v>1067</v>
      </c>
      <c r="AJ263" t="s">
        <v>1067</v>
      </c>
      <c r="AK263" t="s">
        <v>1067</v>
      </c>
      <c r="AL263" t="s">
        <v>1067</v>
      </c>
      <c r="AM263" t="s">
        <v>1067</v>
      </c>
      <c r="AN263" t="s">
        <v>1067</v>
      </c>
      <c r="AO263" t="s">
        <v>1067</v>
      </c>
      <c r="AP263" t="s">
        <v>1067</v>
      </c>
      <c r="AQ263" t="s">
        <v>1067</v>
      </c>
      <c r="AR263" t="s">
        <v>1067</v>
      </c>
      <c r="AS263" t="s">
        <v>1067</v>
      </c>
      <c r="AT263" t="s">
        <v>1067</v>
      </c>
      <c r="AU263" t="s">
        <v>1067</v>
      </c>
      <c r="AV263" t="s">
        <v>1067</v>
      </c>
      <c r="AW263" t="s">
        <v>1067</v>
      </c>
      <c r="AX263" t="s">
        <v>5718</v>
      </c>
      <c r="AY263" t="s">
        <v>5718</v>
      </c>
      <c r="AZ263" s="269"/>
      <c r="BA263" s="269"/>
      <c r="BB263" s="269"/>
      <c r="BC263" s="269"/>
      <c r="BD263" s="269"/>
      <c r="BE263" s="269"/>
    </row>
    <row r="264" spans="1:83" ht="14.4" x14ac:dyDescent="0.3">
      <c r="A264">
        <v>518836</v>
      </c>
      <c r="B264" t="s">
        <v>540</v>
      </c>
      <c r="C264" t="s">
        <v>1066</v>
      </c>
      <c r="D264" t="s">
        <v>1066</v>
      </c>
      <c r="E264" t="s">
        <v>1066</v>
      </c>
      <c r="F264" t="s">
        <v>1066</v>
      </c>
      <c r="G264" t="s">
        <v>1066</v>
      </c>
      <c r="H264" t="s">
        <v>1066</v>
      </c>
      <c r="I264" t="s">
        <v>1066</v>
      </c>
      <c r="J264" t="s">
        <v>1066</v>
      </c>
      <c r="K264" t="s">
        <v>1066</v>
      </c>
      <c r="L264" t="s">
        <v>1066</v>
      </c>
      <c r="M264" t="s">
        <v>1066</v>
      </c>
      <c r="N264" t="s">
        <v>1066</v>
      </c>
      <c r="O264" t="s">
        <v>1066</v>
      </c>
      <c r="P264" t="s">
        <v>1066</v>
      </c>
      <c r="Q264" t="s">
        <v>1066</v>
      </c>
      <c r="R264" t="s">
        <v>1066</v>
      </c>
      <c r="S264" t="s">
        <v>1066</v>
      </c>
      <c r="T264" t="s">
        <v>1066</v>
      </c>
      <c r="U264" t="s">
        <v>1066</v>
      </c>
      <c r="V264" t="s">
        <v>1066</v>
      </c>
      <c r="W264" t="s">
        <v>1066</v>
      </c>
      <c r="X264" t="s">
        <v>1066</v>
      </c>
      <c r="Y264" t="s">
        <v>1066</v>
      </c>
      <c r="Z264" t="s">
        <v>1066</v>
      </c>
      <c r="AA264" t="s">
        <v>1066</v>
      </c>
      <c r="AB264" t="s">
        <v>1066</v>
      </c>
      <c r="AC264" t="s">
        <v>1066</v>
      </c>
      <c r="AD264" t="s">
        <v>1066</v>
      </c>
      <c r="AE264" t="s">
        <v>1066</v>
      </c>
      <c r="AF264" t="s">
        <v>1066</v>
      </c>
      <c r="AG264" t="s">
        <v>1066</v>
      </c>
      <c r="AH264" t="s">
        <v>1066</v>
      </c>
      <c r="AI264" t="s">
        <v>1066</v>
      </c>
      <c r="AJ264" t="s">
        <v>1066</v>
      </c>
      <c r="AK264" t="s">
        <v>1066</v>
      </c>
      <c r="AL264" t="s">
        <v>1066</v>
      </c>
      <c r="AM264" t="s">
        <v>1066</v>
      </c>
      <c r="AN264" t="s">
        <v>1066</v>
      </c>
      <c r="AO264" t="s">
        <v>1066</v>
      </c>
      <c r="AP264" t="s">
        <v>1066</v>
      </c>
      <c r="AQ264" t="s">
        <v>1066</v>
      </c>
      <c r="AR264" t="s">
        <v>1066</v>
      </c>
      <c r="AS264" t="s">
        <v>1066</v>
      </c>
      <c r="AT264" t="s">
        <v>1066</v>
      </c>
      <c r="AU264" t="s">
        <v>1066</v>
      </c>
      <c r="AV264" t="s">
        <v>1066</v>
      </c>
      <c r="AW264" t="s">
        <v>1066</v>
      </c>
      <c r="AY264">
        <v>0</v>
      </c>
      <c r="AZ264" s="269"/>
      <c r="BA264" s="269"/>
      <c r="BB264" s="269"/>
      <c r="BC264" s="269"/>
      <c r="BD264" s="269"/>
      <c r="BE264" s="269"/>
    </row>
    <row r="265" spans="1:83" ht="14.4" x14ac:dyDescent="0.3">
      <c r="A265">
        <v>518845</v>
      </c>
      <c r="B265" t="s">
        <v>540</v>
      </c>
      <c r="C265" t="s">
        <v>1066</v>
      </c>
      <c r="D265" t="s">
        <v>1066</v>
      </c>
      <c r="E265" t="s">
        <v>1066</v>
      </c>
      <c r="F265" t="s">
        <v>1066</v>
      </c>
      <c r="G265" t="s">
        <v>1066</v>
      </c>
      <c r="H265" t="s">
        <v>1066</v>
      </c>
      <c r="I265" t="s">
        <v>1066</v>
      </c>
      <c r="J265" t="s">
        <v>1066</v>
      </c>
      <c r="K265" t="s">
        <v>1066</v>
      </c>
      <c r="L265" t="s">
        <v>1066</v>
      </c>
      <c r="M265" t="s">
        <v>1066</v>
      </c>
      <c r="N265" t="s">
        <v>1066</v>
      </c>
      <c r="O265" t="s">
        <v>1066</v>
      </c>
      <c r="P265" t="s">
        <v>1066</v>
      </c>
      <c r="Q265" t="s">
        <v>1066</v>
      </c>
      <c r="R265" t="s">
        <v>1066</v>
      </c>
      <c r="S265" t="s">
        <v>1066</v>
      </c>
      <c r="T265" t="s">
        <v>1066</v>
      </c>
      <c r="U265" t="s">
        <v>1066</v>
      </c>
      <c r="V265" t="s">
        <v>1066</v>
      </c>
      <c r="W265" t="s">
        <v>1066</v>
      </c>
      <c r="X265" t="s">
        <v>1066</v>
      </c>
      <c r="Y265" t="s">
        <v>1066</v>
      </c>
      <c r="Z265" t="s">
        <v>1066</v>
      </c>
      <c r="AA265" t="s">
        <v>1066</v>
      </c>
      <c r="AB265" t="s">
        <v>1066</v>
      </c>
      <c r="AC265" t="s">
        <v>1066</v>
      </c>
      <c r="AD265" t="s">
        <v>1066</v>
      </c>
      <c r="AE265" t="s">
        <v>1066</v>
      </c>
      <c r="AF265" t="s">
        <v>1066</v>
      </c>
      <c r="AG265" t="s">
        <v>1066</v>
      </c>
      <c r="AH265" t="s">
        <v>1066</v>
      </c>
      <c r="AI265" t="s">
        <v>1066</v>
      </c>
      <c r="AJ265" t="s">
        <v>1066</v>
      </c>
      <c r="AK265" t="s">
        <v>1066</v>
      </c>
      <c r="AL265" t="s">
        <v>1066</v>
      </c>
      <c r="AM265" t="s">
        <v>1066</v>
      </c>
      <c r="AN265" t="s">
        <v>1066</v>
      </c>
      <c r="AO265" t="s">
        <v>1066</v>
      </c>
      <c r="AP265" t="s">
        <v>1066</v>
      </c>
      <c r="AQ265" t="s">
        <v>1066</v>
      </c>
      <c r="AR265" t="s">
        <v>1066</v>
      </c>
      <c r="AS265" t="s">
        <v>1066</v>
      </c>
      <c r="AT265" t="s">
        <v>1066</v>
      </c>
      <c r="AU265" t="s">
        <v>1066</v>
      </c>
      <c r="AV265" t="s">
        <v>1066</v>
      </c>
      <c r="AW265" t="s">
        <v>1066</v>
      </c>
      <c r="AY265">
        <v>0</v>
      </c>
      <c r="AZ265" s="269"/>
      <c r="BA265" s="269"/>
      <c r="BB265" s="269"/>
      <c r="BC265" s="269"/>
      <c r="BD265" s="269"/>
      <c r="BE265" s="269"/>
    </row>
    <row r="266" spans="1:83" ht="14.4" x14ac:dyDescent="0.3">
      <c r="A266">
        <v>518861</v>
      </c>
      <c r="B266" t="s">
        <v>540</v>
      </c>
      <c r="C266" t="s">
        <v>1067</v>
      </c>
      <c r="D266" t="s">
        <v>1067</v>
      </c>
      <c r="E266" t="s">
        <v>1067</v>
      </c>
      <c r="F266" t="s">
        <v>1067</v>
      </c>
      <c r="G266" t="s">
        <v>1067</v>
      </c>
      <c r="H266" t="s">
        <v>1067</v>
      </c>
      <c r="I266" t="s">
        <v>1067</v>
      </c>
      <c r="J266" t="s">
        <v>1067</v>
      </c>
      <c r="K266" t="s">
        <v>1067</v>
      </c>
      <c r="L266" t="s">
        <v>1067</v>
      </c>
      <c r="M266" t="s">
        <v>1067</v>
      </c>
      <c r="N266" t="s">
        <v>1067</v>
      </c>
      <c r="O266" t="s">
        <v>1067</v>
      </c>
      <c r="P266" t="s">
        <v>1067</v>
      </c>
      <c r="Q266" t="s">
        <v>1067</v>
      </c>
      <c r="R266" t="s">
        <v>1067</v>
      </c>
      <c r="S266" t="s">
        <v>1067</v>
      </c>
      <c r="T266" t="s">
        <v>1067</v>
      </c>
      <c r="U266" t="s">
        <v>1067</v>
      </c>
      <c r="V266" t="s">
        <v>1067</v>
      </c>
      <c r="W266" t="s">
        <v>1067</v>
      </c>
      <c r="X266" t="s">
        <v>1067</v>
      </c>
      <c r="Y266" t="s">
        <v>1067</v>
      </c>
      <c r="Z266" t="s">
        <v>1067</v>
      </c>
      <c r="AA266" t="s">
        <v>1067</v>
      </c>
      <c r="AB266" t="s">
        <v>1067</v>
      </c>
      <c r="AC266" t="s">
        <v>1067</v>
      </c>
      <c r="AD266" t="s">
        <v>1067</v>
      </c>
      <c r="AE266" t="s">
        <v>1067</v>
      </c>
      <c r="AF266" t="s">
        <v>1067</v>
      </c>
      <c r="AG266" t="s">
        <v>1067</v>
      </c>
      <c r="AH266" t="s">
        <v>1067</v>
      </c>
      <c r="AI266" t="s">
        <v>1067</v>
      </c>
      <c r="AJ266" t="s">
        <v>1067</v>
      </c>
      <c r="AK266" t="s">
        <v>1067</v>
      </c>
      <c r="AL266" t="s">
        <v>1067</v>
      </c>
      <c r="AM266" t="s">
        <v>1067</v>
      </c>
      <c r="AN266" t="s">
        <v>1067</v>
      </c>
      <c r="AO266" t="s">
        <v>1067</v>
      </c>
      <c r="AP266" t="s">
        <v>1067</v>
      </c>
      <c r="AQ266" t="s">
        <v>1067</v>
      </c>
      <c r="AR266" t="s">
        <v>1067</v>
      </c>
      <c r="AS266" t="s">
        <v>1067</v>
      </c>
      <c r="AT266" t="s">
        <v>1067</v>
      </c>
      <c r="AU266" t="s">
        <v>1067</v>
      </c>
      <c r="AV266" t="s">
        <v>1067</v>
      </c>
      <c r="AW266" t="s">
        <v>1067</v>
      </c>
      <c r="AX266" t="s">
        <v>5718</v>
      </c>
      <c r="AY266" t="s">
        <v>5718</v>
      </c>
      <c r="AZ266" s="269"/>
      <c r="BA266" s="269"/>
      <c r="BB266" s="269"/>
      <c r="BC266" s="269"/>
      <c r="BD266" s="269"/>
      <c r="BE266" s="269"/>
    </row>
    <row r="267" spans="1:83" ht="14.4" x14ac:dyDescent="0.3">
      <c r="A267">
        <v>518866</v>
      </c>
      <c r="B267" t="s">
        <v>540</v>
      </c>
      <c r="C267" t="s">
        <v>1067</v>
      </c>
      <c r="D267" t="s">
        <v>1067</v>
      </c>
      <c r="E267" t="s">
        <v>1067</v>
      </c>
      <c r="F267" t="s">
        <v>1067</v>
      </c>
      <c r="G267" t="s">
        <v>1067</v>
      </c>
      <c r="H267" t="s">
        <v>1067</v>
      </c>
      <c r="I267" t="s">
        <v>1067</v>
      </c>
      <c r="J267" t="s">
        <v>1067</v>
      </c>
      <c r="K267" t="s">
        <v>1067</v>
      </c>
      <c r="L267" t="s">
        <v>1067</v>
      </c>
      <c r="M267" t="s">
        <v>1067</v>
      </c>
      <c r="N267" t="s">
        <v>1067</v>
      </c>
      <c r="O267" t="s">
        <v>1067</v>
      </c>
      <c r="P267" t="s">
        <v>1067</v>
      </c>
      <c r="Q267" t="s">
        <v>1067</v>
      </c>
      <c r="R267" t="s">
        <v>1067</v>
      </c>
      <c r="S267" t="s">
        <v>1067</v>
      </c>
      <c r="T267" t="s">
        <v>1067</v>
      </c>
      <c r="U267" t="s">
        <v>1067</v>
      </c>
      <c r="V267" t="s">
        <v>1067</v>
      </c>
      <c r="W267" t="s">
        <v>1067</v>
      </c>
      <c r="X267" t="s">
        <v>1067</v>
      </c>
      <c r="Y267" t="s">
        <v>1067</v>
      </c>
      <c r="Z267" t="s">
        <v>1067</v>
      </c>
      <c r="AA267" t="s">
        <v>1067</v>
      </c>
      <c r="AB267" t="s">
        <v>1067</v>
      </c>
      <c r="AC267" t="s">
        <v>1067</v>
      </c>
      <c r="AD267" t="s">
        <v>1067</v>
      </c>
      <c r="AE267" t="s">
        <v>1067</v>
      </c>
      <c r="AF267" t="s">
        <v>1067</v>
      </c>
      <c r="AG267" t="s">
        <v>1067</v>
      </c>
      <c r="AH267" t="s">
        <v>1067</v>
      </c>
      <c r="AI267" t="s">
        <v>1067</v>
      </c>
      <c r="AJ267" t="s">
        <v>1067</v>
      </c>
      <c r="AK267" t="s">
        <v>1067</v>
      </c>
      <c r="AL267" t="s">
        <v>1067</v>
      </c>
      <c r="AM267" t="s">
        <v>1067</v>
      </c>
      <c r="AN267" t="s">
        <v>1067</v>
      </c>
      <c r="AO267" t="s">
        <v>1067</v>
      </c>
      <c r="AP267" t="s">
        <v>1067</v>
      </c>
      <c r="AQ267" t="s">
        <v>1067</v>
      </c>
      <c r="AR267" t="s">
        <v>1067</v>
      </c>
      <c r="AS267" t="s">
        <v>1067</v>
      </c>
      <c r="AT267" t="s">
        <v>1067</v>
      </c>
      <c r="AU267" t="s">
        <v>1067</v>
      </c>
      <c r="AV267" t="s">
        <v>1067</v>
      </c>
      <c r="AW267" t="s">
        <v>1067</v>
      </c>
      <c r="AX267" t="s">
        <v>5742</v>
      </c>
      <c r="AY267" t="s">
        <v>5742</v>
      </c>
      <c r="AZ267" s="269"/>
      <c r="BA267" s="269"/>
      <c r="BB267" s="269"/>
      <c r="BC267" s="269"/>
      <c r="BD267" s="269"/>
      <c r="BE267" s="269"/>
    </row>
    <row r="268" spans="1:83" ht="14.4" x14ac:dyDescent="0.3">
      <c r="A268">
        <v>518871</v>
      </c>
      <c r="B268" t="s">
        <v>540</v>
      </c>
      <c r="C268" t="s">
        <v>1067</v>
      </c>
      <c r="D268" t="s">
        <v>1067</v>
      </c>
      <c r="E268" t="s">
        <v>1067</v>
      </c>
      <c r="F268" t="s">
        <v>1067</v>
      </c>
      <c r="G268" t="s">
        <v>1067</v>
      </c>
      <c r="H268" t="s">
        <v>1067</v>
      </c>
      <c r="I268" t="s">
        <v>1067</v>
      </c>
      <c r="J268" t="s">
        <v>1067</v>
      </c>
      <c r="K268" t="s">
        <v>1067</v>
      </c>
      <c r="L268" t="s">
        <v>1067</v>
      </c>
      <c r="M268" t="s">
        <v>1067</v>
      </c>
      <c r="N268" t="s">
        <v>1067</v>
      </c>
      <c r="O268" t="s">
        <v>1067</v>
      </c>
      <c r="P268" t="s">
        <v>1067</v>
      </c>
      <c r="Q268" t="s">
        <v>1067</v>
      </c>
      <c r="R268" t="s">
        <v>1067</v>
      </c>
      <c r="S268" t="s">
        <v>1067</v>
      </c>
      <c r="T268" t="s">
        <v>1067</v>
      </c>
      <c r="U268" t="s">
        <v>1067</v>
      </c>
      <c r="V268" t="s">
        <v>1067</v>
      </c>
      <c r="W268" t="s">
        <v>1067</v>
      </c>
      <c r="X268" t="s">
        <v>1067</v>
      </c>
      <c r="Y268" t="s">
        <v>1067</v>
      </c>
      <c r="Z268" t="s">
        <v>1067</v>
      </c>
      <c r="AA268" t="s">
        <v>1067</v>
      </c>
      <c r="AB268" t="s">
        <v>1067</v>
      </c>
      <c r="AC268" t="s">
        <v>1067</v>
      </c>
      <c r="AD268" t="s">
        <v>1067</v>
      </c>
      <c r="AE268" t="s">
        <v>1067</v>
      </c>
      <c r="AF268" t="s">
        <v>1067</v>
      </c>
      <c r="AG268" t="s">
        <v>1067</v>
      </c>
      <c r="AH268" t="s">
        <v>1067</v>
      </c>
      <c r="AI268" t="s">
        <v>1067</v>
      </c>
      <c r="AJ268" t="s">
        <v>1067</v>
      </c>
      <c r="AK268" t="s">
        <v>1067</v>
      </c>
      <c r="AL268" t="s">
        <v>1067</v>
      </c>
      <c r="AM268" t="s">
        <v>1067</v>
      </c>
      <c r="AN268" t="s">
        <v>1067</v>
      </c>
      <c r="AO268" t="s">
        <v>1067</v>
      </c>
      <c r="AP268" t="s">
        <v>1067</v>
      </c>
      <c r="AQ268" t="s">
        <v>1067</v>
      </c>
      <c r="AR268" t="s">
        <v>1067</v>
      </c>
      <c r="AS268" t="s">
        <v>1067</v>
      </c>
      <c r="AT268" t="s">
        <v>1067</v>
      </c>
      <c r="AU268" t="s">
        <v>1067</v>
      </c>
      <c r="AV268" t="s">
        <v>1067</v>
      </c>
      <c r="AW268" t="s">
        <v>1067</v>
      </c>
      <c r="AX268" t="s">
        <v>5718</v>
      </c>
      <c r="AY268" t="s">
        <v>5718</v>
      </c>
      <c r="AZ268" s="269"/>
      <c r="BA268" s="269"/>
      <c r="BB268" s="269"/>
      <c r="BC268" s="269"/>
      <c r="BD268" s="269"/>
      <c r="BE268" s="269"/>
      <c r="BH268" s="249"/>
      <c r="BI268" s="249"/>
      <c r="BJ268" s="249"/>
      <c r="BK268" s="249"/>
      <c r="BL268" s="249"/>
      <c r="BM268" s="249"/>
      <c r="BN268" s="249"/>
      <c r="BO268" s="249"/>
      <c r="BP268" s="249"/>
      <c r="BQ268" s="249"/>
      <c r="BR268" s="249"/>
      <c r="BS268" s="249"/>
      <c r="BT268" s="249"/>
      <c r="BU268" s="249"/>
      <c r="BV268" s="248"/>
      <c r="BW268" s="249"/>
      <c r="BX268" s="249"/>
      <c r="BY268" s="249"/>
      <c r="BZ268" s="249"/>
      <c r="CA268" s="242"/>
      <c r="CB268" s="242"/>
      <c r="CC268" s="242"/>
      <c r="CD268" s="242"/>
      <c r="CE268" s="249"/>
    </row>
    <row r="269" spans="1:83" ht="14.4" x14ac:dyDescent="0.3">
      <c r="A269">
        <v>518898</v>
      </c>
      <c r="B269" t="s">
        <v>540</v>
      </c>
      <c r="C269" t="s">
        <v>1067</v>
      </c>
      <c r="D269" t="s">
        <v>1067</v>
      </c>
      <c r="E269" t="s">
        <v>1067</v>
      </c>
      <c r="F269" t="s">
        <v>1067</v>
      </c>
      <c r="G269" t="s">
        <v>1067</v>
      </c>
      <c r="H269" t="s">
        <v>1067</v>
      </c>
      <c r="I269" t="s">
        <v>1067</v>
      </c>
      <c r="J269" t="s">
        <v>1067</v>
      </c>
      <c r="K269" t="s">
        <v>1067</v>
      </c>
      <c r="L269" t="s">
        <v>1067</v>
      </c>
      <c r="M269" t="s">
        <v>1067</v>
      </c>
      <c r="N269" t="s">
        <v>1067</v>
      </c>
      <c r="O269" t="s">
        <v>1067</v>
      </c>
      <c r="P269" t="s">
        <v>1067</v>
      </c>
      <c r="Q269" t="s">
        <v>1067</v>
      </c>
      <c r="R269" t="s">
        <v>1067</v>
      </c>
      <c r="S269" t="s">
        <v>1067</v>
      </c>
      <c r="T269" t="s">
        <v>1067</v>
      </c>
      <c r="U269" t="s">
        <v>1067</v>
      </c>
      <c r="V269" t="s">
        <v>1067</v>
      </c>
      <c r="W269" t="s">
        <v>1067</v>
      </c>
      <c r="X269" t="s">
        <v>1067</v>
      </c>
      <c r="Y269" t="s">
        <v>1067</v>
      </c>
      <c r="Z269" t="s">
        <v>1067</v>
      </c>
      <c r="AA269" t="s">
        <v>1067</v>
      </c>
      <c r="AB269" t="s">
        <v>1067</v>
      </c>
      <c r="AC269" t="s">
        <v>1067</v>
      </c>
      <c r="AD269" t="s">
        <v>1067</v>
      </c>
      <c r="AE269" t="s">
        <v>1067</v>
      </c>
      <c r="AF269" t="s">
        <v>1067</v>
      </c>
      <c r="AG269" t="s">
        <v>1067</v>
      </c>
      <c r="AH269" t="s">
        <v>1067</v>
      </c>
      <c r="AI269" t="s">
        <v>1067</v>
      </c>
      <c r="AJ269" t="s">
        <v>1067</v>
      </c>
      <c r="AK269" t="s">
        <v>1067</v>
      </c>
      <c r="AL269" t="s">
        <v>1067</v>
      </c>
      <c r="AM269" t="s">
        <v>1067</v>
      </c>
      <c r="AN269" t="s">
        <v>1067</v>
      </c>
      <c r="AO269" t="s">
        <v>1067</v>
      </c>
      <c r="AP269" t="s">
        <v>1067</v>
      </c>
      <c r="AQ269" t="s">
        <v>1067</v>
      </c>
      <c r="AR269" t="s">
        <v>1067</v>
      </c>
      <c r="AS269" t="s">
        <v>1067</v>
      </c>
      <c r="AT269" t="s">
        <v>1067</v>
      </c>
      <c r="AU269" t="s">
        <v>1067</v>
      </c>
      <c r="AV269" t="s">
        <v>1067</v>
      </c>
      <c r="AW269" t="s">
        <v>1067</v>
      </c>
      <c r="AX269" t="s">
        <v>5718</v>
      </c>
      <c r="AY269" t="s">
        <v>5718</v>
      </c>
      <c r="AZ269" s="269"/>
      <c r="BA269" s="269"/>
      <c r="BB269" s="269"/>
      <c r="BC269" s="269"/>
      <c r="BD269" s="269"/>
      <c r="BE269" s="269"/>
    </row>
    <row r="270" spans="1:83" ht="14.4" x14ac:dyDescent="0.3">
      <c r="A270">
        <v>518907</v>
      </c>
      <c r="B270" t="s">
        <v>540</v>
      </c>
      <c r="C270" t="s">
        <v>1067</v>
      </c>
      <c r="D270" t="s">
        <v>1067</v>
      </c>
      <c r="E270" t="s">
        <v>1067</v>
      </c>
      <c r="F270" t="s">
        <v>1067</v>
      </c>
      <c r="G270" t="s">
        <v>1067</v>
      </c>
      <c r="H270" t="s">
        <v>1067</v>
      </c>
      <c r="I270" t="s">
        <v>1067</v>
      </c>
      <c r="J270" t="s">
        <v>1067</v>
      </c>
      <c r="K270" t="s">
        <v>1067</v>
      </c>
      <c r="L270" t="s">
        <v>1067</v>
      </c>
      <c r="M270" t="s">
        <v>1067</v>
      </c>
      <c r="N270" t="s">
        <v>1067</v>
      </c>
      <c r="O270" t="s">
        <v>1067</v>
      </c>
      <c r="P270" t="s">
        <v>1067</v>
      </c>
      <c r="Q270" t="s">
        <v>1067</v>
      </c>
      <c r="R270" t="s">
        <v>1067</v>
      </c>
      <c r="S270" t="s">
        <v>1067</v>
      </c>
      <c r="T270" t="s">
        <v>1067</v>
      </c>
      <c r="U270" t="s">
        <v>1067</v>
      </c>
      <c r="V270" t="s">
        <v>1067</v>
      </c>
      <c r="W270" t="s">
        <v>1067</v>
      </c>
      <c r="X270" t="s">
        <v>1067</v>
      </c>
      <c r="Y270" t="s">
        <v>1067</v>
      </c>
      <c r="Z270" t="s">
        <v>1067</v>
      </c>
      <c r="AA270" t="s">
        <v>1067</v>
      </c>
      <c r="AB270" t="s">
        <v>1067</v>
      </c>
      <c r="AC270" t="s">
        <v>1067</v>
      </c>
      <c r="AD270" t="s">
        <v>1067</v>
      </c>
      <c r="AE270" t="s">
        <v>1067</v>
      </c>
      <c r="AF270" t="s">
        <v>1067</v>
      </c>
      <c r="AG270" t="s">
        <v>1067</v>
      </c>
      <c r="AH270" t="s">
        <v>1067</v>
      </c>
      <c r="AI270" t="s">
        <v>1067</v>
      </c>
      <c r="AJ270" t="s">
        <v>1067</v>
      </c>
      <c r="AK270" t="s">
        <v>1067</v>
      </c>
      <c r="AL270" t="s">
        <v>1067</v>
      </c>
      <c r="AM270" t="s">
        <v>1067</v>
      </c>
      <c r="AN270" t="s">
        <v>1067</v>
      </c>
      <c r="AO270" t="s">
        <v>1067</v>
      </c>
      <c r="AP270" t="s">
        <v>1067</v>
      </c>
      <c r="AQ270" t="s">
        <v>1067</v>
      </c>
      <c r="AR270" t="s">
        <v>1067</v>
      </c>
      <c r="AS270" t="s">
        <v>1067</v>
      </c>
      <c r="AT270" t="s">
        <v>1067</v>
      </c>
      <c r="AU270" t="s">
        <v>1067</v>
      </c>
      <c r="AV270" t="s">
        <v>1067</v>
      </c>
      <c r="AW270" t="s">
        <v>1067</v>
      </c>
      <c r="AX270" t="s">
        <v>5718</v>
      </c>
      <c r="AY270" t="s">
        <v>5718</v>
      </c>
      <c r="AZ270" s="250"/>
      <c r="BA270" s="250"/>
      <c r="BB270" s="250"/>
      <c r="BC270" s="250"/>
      <c r="BD270" s="250"/>
      <c r="BE270" s="269"/>
    </row>
    <row r="271" spans="1:83" ht="14.4" x14ac:dyDescent="0.3">
      <c r="A271">
        <v>518913</v>
      </c>
      <c r="B271" t="s">
        <v>540</v>
      </c>
      <c r="C271" t="s">
        <v>1066</v>
      </c>
      <c r="D271" t="s">
        <v>1066</v>
      </c>
      <c r="E271" t="s">
        <v>1066</v>
      </c>
      <c r="F271" t="s">
        <v>1066</v>
      </c>
      <c r="G271" t="s">
        <v>1066</v>
      </c>
      <c r="H271" t="s">
        <v>1066</v>
      </c>
      <c r="I271" t="s">
        <v>1066</v>
      </c>
      <c r="J271" t="s">
        <v>1066</v>
      </c>
      <c r="K271" t="s">
        <v>1066</v>
      </c>
      <c r="L271" t="s">
        <v>1066</v>
      </c>
      <c r="M271" t="s">
        <v>1066</v>
      </c>
      <c r="N271" t="s">
        <v>1066</v>
      </c>
      <c r="O271" t="s">
        <v>1066</v>
      </c>
      <c r="P271" t="s">
        <v>1066</v>
      </c>
      <c r="Q271" t="s">
        <v>1066</v>
      </c>
      <c r="R271" t="s">
        <v>1066</v>
      </c>
      <c r="S271" t="s">
        <v>1066</v>
      </c>
      <c r="T271" t="s">
        <v>1066</v>
      </c>
      <c r="U271" t="s">
        <v>1066</v>
      </c>
      <c r="V271" t="s">
        <v>1066</v>
      </c>
      <c r="W271" t="s">
        <v>1066</v>
      </c>
      <c r="X271" t="s">
        <v>1066</v>
      </c>
      <c r="Y271" t="s">
        <v>1066</v>
      </c>
      <c r="Z271" t="s">
        <v>1066</v>
      </c>
      <c r="AA271" t="s">
        <v>1066</v>
      </c>
      <c r="AB271" t="s">
        <v>1066</v>
      </c>
      <c r="AC271" t="s">
        <v>1066</v>
      </c>
      <c r="AD271" t="s">
        <v>1066</v>
      </c>
      <c r="AE271" t="s">
        <v>1066</v>
      </c>
      <c r="AF271" t="s">
        <v>1066</v>
      </c>
      <c r="AG271" t="s">
        <v>1066</v>
      </c>
      <c r="AH271" t="s">
        <v>1066</v>
      </c>
      <c r="AI271" t="s">
        <v>1066</v>
      </c>
      <c r="AJ271" t="s">
        <v>1066</v>
      </c>
      <c r="AK271" t="s">
        <v>1066</v>
      </c>
      <c r="AL271" t="s">
        <v>1066</v>
      </c>
      <c r="AM271" t="s">
        <v>1066</v>
      </c>
      <c r="AN271" t="s">
        <v>1066</v>
      </c>
      <c r="AO271" t="s">
        <v>1066</v>
      </c>
      <c r="AP271" t="s">
        <v>1066</v>
      </c>
      <c r="AQ271" t="s">
        <v>1066</v>
      </c>
      <c r="AR271" t="s">
        <v>1066</v>
      </c>
      <c r="AS271" t="s">
        <v>1066</v>
      </c>
      <c r="AT271" t="s">
        <v>1066</v>
      </c>
      <c r="AU271" t="s">
        <v>1066</v>
      </c>
      <c r="AV271" t="s">
        <v>1066</v>
      </c>
      <c r="AW271" t="s">
        <v>1066</v>
      </c>
      <c r="AY271">
        <v>0</v>
      </c>
      <c r="AZ271" s="269"/>
      <c r="BA271" s="269"/>
      <c r="BB271" s="269"/>
      <c r="BC271" s="269"/>
      <c r="BD271" s="269"/>
      <c r="BE271" s="269"/>
    </row>
    <row r="272" spans="1:83" ht="14.4" x14ac:dyDescent="0.3">
      <c r="A272">
        <v>518942</v>
      </c>
      <c r="B272" t="s">
        <v>540</v>
      </c>
      <c r="C272" t="s">
        <v>1067</v>
      </c>
      <c r="D272" t="s">
        <v>1067</v>
      </c>
      <c r="E272" t="s">
        <v>1067</v>
      </c>
      <c r="F272" t="s">
        <v>1067</v>
      </c>
      <c r="G272" t="s">
        <v>1067</v>
      </c>
      <c r="H272" t="s">
        <v>1067</v>
      </c>
      <c r="I272" t="s">
        <v>1067</v>
      </c>
      <c r="J272" t="s">
        <v>1067</v>
      </c>
      <c r="K272" t="s">
        <v>1067</v>
      </c>
      <c r="L272" t="s">
        <v>1067</v>
      </c>
      <c r="M272" t="s">
        <v>1067</v>
      </c>
      <c r="N272" t="s">
        <v>1067</v>
      </c>
      <c r="O272" t="s">
        <v>1067</v>
      </c>
      <c r="P272" t="s">
        <v>1067</v>
      </c>
      <c r="Q272" t="s">
        <v>1067</v>
      </c>
      <c r="R272" t="s">
        <v>1067</v>
      </c>
      <c r="S272" t="s">
        <v>1067</v>
      </c>
      <c r="T272" t="s">
        <v>1067</v>
      </c>
      <c r="U272" t="s">
        <v>1067</v>
      </c>
      <c r="V272" t="s">
        <v>1067</v>
      </c>
      <c r="W272" t="s">
        <v>1067</v>
      </c>
      <c r="X272" t="s">
        <v>1067</v>
      </c>
      <c r="Y272" t="s">
        <v>1067</v>
      </c>
      <c r="Z272" t="s">
        <v>1067</v>
      </c>
      <c r="AA272" t="s">
        <v>1067</v>
      </c>
      <c r="AB272" t="s">
        <v>1067</v>
      </c>
      <c r="AC272" t="s">
        <v>1067</v>
      </c>
      <c r="AD272" t="s">
        <v>1067</v>
      </c>
      <c r="AE272" t="s">
        <v>1067</v>
      </c>
      <c r="AF272" t="s">
        <v>1067</v>
      </c>
      <c r="AG272" t="s">
        <v>1067</v>
      </c>
      <c r="AH272" t="s">
        <v>1067</v>
      </c>
      <c r="AI272" t="s">
        <v>1067</v>
      </c>
      <c r="AJ272" t="s">
        <v>1067</v>
      </c>
      <c r="AK272" t="s">
        <v>1067</v>
      </c>
      <c r="AL272" t="s">
        <v>1067</v>
      </c>
      <c r="AM272" t="s">
        <v>1067</v>
      </c>
      <c r="AN272" t="s">
        <v>1067</v>
      </c>
      <c r="AO272" t="s">
        <v>1067</v>
      </c>
      <c r="AP272" t="s">
        <v>1067</v>
      </c>
      <c r="AQ272" t="s">
        <v>1067</v>
      </c>
      <c r="AR272" t="s">
        <v>1067</v>
      </c>
      <c r="AS272" t="s">
        <v>1067</v>
      </c>
      <c r="AT272" t="s">
        <v>1067</v>
      </c>
      <c r="AU272" t="s">
        <v>1067</v>
      </c>
      <c r="AV272" t="s">
        <v>1067</v>
      </c>
      <c r="AW272" t="s">
        <v>1067</v>
      </c>
      <c r="AX272" t="s">
        <v>5718</v>
      </c>
      <c r="AY272" t="s">
        <v>5718</v>
      </c>
      <c r="AZ272" s="269"/>
      <c r="BA272" s="269"/>
      <c r="BB272" s="269"/>
      <c r="BC272" s="269"/>
      <c r="BD272" s="269"/>
      <c r="BE272" s="269"/>
      <c r="BH272" s="249"/>
      <c r="BI272" s="249"/>
      <c r="BJ272" s="249"/>
      <c r="BK272" s="249"/>
      <c r="BL272" s="249"/>
      <c r="BM272" s="249"/>
      <c r="BN272" s="249"/>
      <c r="BO272" s="249"/>
      <c r="BP272" s="249"/>
      <c r="BQ272" s="249"/>
      <c r="BR272" s="249"/>
      <c r="BS272" s="249"/>
      <c r="BT272" s="249"/>
      <c r="BU272" s="249"/>
      <c r="BV272" s="248"/>
      <c r="BW272" s="249"/>
      <c r="BX272" s="249"/>
      <c r="BY272" s="249"/>
      <c r="BZ272" s="249"/>
      <c r="CA272" s="242"/>
      <c r="CB272" s="242"/>
      <c r="CC272" s="242"/>
      <c r="CD272" s="242"/>
      <c r="CE272" s="249"/>
    </row>
    <row r="273" spans="1:83" ht="14.4" x14ac:dyDescent="0.3">
      <c r="A273">
        <v>518976</v>
      </c>
      <c r="B273" t="s">
        <v>540</v>
      </c>
      <c r="C273" t="s">
        <v>1067</v>
      </c>
      <c r="D273" t="s">
        <v>1067</v>
      </c>
      <c r="E273" t="s">
        <v>1067</v>
      </c>
      <c r="F273" t="s">
        <v>1067</v>
      </c>
      <c r="G273" t="s">
        <v>1067</v>
      </c>
      <c r="H273" t="s">
        <v>1067</v>
      </c>
      <c r="I273" t="s">
        <v>1067</v>
      </c>
      <c r="J273" t="s">
        <v>1067</v>
      </c>
      <c r="K273" t="s">
        <v>1067</v>
      </c>
      <c r="L273" t="s">
        <v>1067</v>
      </c>
      <c r="M273" t="s">
        <v>1067</v>
      </c>
      <c r="N273" t="s">
        <v>1067</v>
      </c>
      <c r="O273" t="s">
        <v>1067</v>
      </c>
      <c r="P273" t="s">
        <v>1067</v>
      </c>
      <c r="Q273" t="s">
        <v>1067</v>
      </c>
      <c r="R273" t="s">
        <v>1067</v>
      </c>
      <c r="S273" t="s">
        <v>1067</v>
      </c>
      <c r="T273" t="s">
        <v>1067</v>
      </c>
      <c r="U273" t="s">
        <v>1067</v>
      </c>
      <c r="V273" t="s">
        <v>1067</v>
      </c>
      <c r="W273" t="s">
        <v>1067</v>
      </c>
      <c r="X273" t="s">
        <v>1067</v>
      </c>
      <c r="Y273" t="s">
        <v>1067</v>
      </c>
      <c r="Z273" t="s">
        <v>1067</v>
      </c>
      <c r="AA273" t="s">
        <v>1067</v>
      </c>
      <c r="AB273" t="s">
        <v>1067</v>
      </c>
      <c r="AC273" t="s">
        <v>1067</v>
      </c>
      <c r="AD273" t="s">
        <v>1067</v>
      </c>
      <c r="AE273" t="s">
        <v>1067</v>
      </c>
      <c r="AF273" t="s">
        <v>1067</v>
      </c>
      <c r="AG273" t="s">
        <v>1067</v>
      </c>
      <c r="AH273" t="s">
        <v>1067</v>
      </c>
      <c r="AI273" t="s">
        <v>1067</v>
      </c>
      <c r="AJ273" t="s">
        <v>1067</v>
      </c>
      <c r="AK273" t="s">
        <v>1067</v>
      </c>
      <c r="AL273" t="s">
        <v>1067</v>
      </c>
      <c r="AM273" t="s">
        <v>1067</v>
      </c>
      <c r="AN273" t="s">
        <v>1067</v>
      </c>
      <c r="AO273" t="s">
        <v>1067</v>
      </c>
      <c r="AP273" t="s">
        <v>1067</v>
      </c>
      <c r="AQ273" t="s">
        <v>1067</v>
      </c>
      <c r="AR273" t="s">
        <v>1067</v>
      </c>
      <c r="AS273" t="s">
        <v>1067</v>
      </c>
      <c r="AT273" t="s">
        <v>1067</v>
      </c>
      <c r="AU273" t="s">
        <v>1067</v>
      </c>
      <c r="AV273" t="s">
        <v>1067</v>
      </c>
      <c r="AW273" t="s">
        <v>1067</v>
      </c>
      <c r="AX273" t="s">
        <v>5742</v>
      </c>
      <c r="AY273" t="s">
        <v>5742</v>
      </c>
      <c r="AZ273" s="269"/>
      <c r="BA273" s="269"/>
      <c r="BB273" s="269"/>
      <c r="BC273" s="269"/>
      <c r="BD273" s="269"/>
      <c r="BE273" s="269"/>
    </row>
    <row r="274" spans="1:83" ht="14.4" x14ac:dyDescent="0.3">
      <c r="A274">
        <v>518977</v>
      </c>
      <c r="B274" t="s">
        <v>540</v>
      </c>
      <c r="C274" t="s">
        <v>1066</v>
      </c>
      <c r="D274" t="s">
        <v>1066</v>
      </c>
      <c r="E274" t="s">
        <v>1066</v>
      </c>
      <c r="F274" t="s">
        <v>1066</v>
      </c>
      <c r="G274" t="s">
        <v>1066</v>
      </c>
      <c r="H274" t="s">
        <v>1066</v>
      </c>
      <c r="I274" t="s">
        <v>1066</v>
      </c>
      <c r="J274" t="s">
        <v>1066</v>
      </c>
      <c r="K274" t="s">
        <v>1066</v>
      </c>
      <c r="L274" t="s">
        <v>1066</v>
      </c>
      <c r="M274" t="s">
        <v>1066</v>
      </c>
      <c r="N274" t="s">
        <v>1066</v>
      </c>
      <c r="O274" t="s">
        <v>1066</v>
      </c>
      <c r="P274" t="s">
        <v>1066</v>
      </c>
      <c r="Q274" t="s">
        <v>1066</v>
      </c>
      <c r="R274" t="s">
        <v>1066</v>
      </c>
      <c r="S274" t="s">
        <v>1066</v>
      </c>
      <c r="T274" t="s">
        <v>1066</v>
      </c>
      <c r="U274" t="s">
        <v>1066</v>
      </c>
      <c r="V274" t="s">
        <v>1066</v>
      </c>
      <c r="W274" t="s">
        <v>1066</v>
      </c>
      <c r="X274" t="s">
        <v>1066</v>
      </c>
      <c r="Y274" t="s">
        <v>1066</v>
      </c>
      <c r="Z274" t="s">
        <v>1066</v>
      </c>
      <c r="AA274" t="s">
        <v>1066</v>
      </c>
      <c r="AB274" t="s">
        <v>1066</v>
      </c>
      <c r="AC274" t="s">
        <v>1066</v>
      </c>
      <c r="AD274" t="s">
        <v>1066</v>
      </c>
      <c r="AE274" t="s">
        <v>1066</v>
      </c>
      <c r="AF274" t="s">
        <v>1066</v>
      </c>
      <c r="AG274" t="s">
        <v>1066</v>
      </c>
      <c r="AH274" t="s">
        <v>1066</v>
      </c>
      <c r="AI274" t="s">
        <v>1066</v>
      </c>
      <c r="AJ274" t="s">
        <v>1066</v>
      </c>
      <c r="AK274" t="s">
        <v>1066</v>
      </c>
      <c r="AL274" t="s">
        <v>1066</v>
      </c>
      <c r="AM274" t="s">
        <v>1066</v>
      </c>
      <c r="AN274" t="s">
        <v>1066</v>
      </c>
      <c r="AO274" t="s">
        <v>1066</v>
      </c>
      <c r="AP274" t="s">
        <v>1066</v>
      </c>
      <c r="AQ274" t="s">
        <v>1066</v>
      </c>
      <c r="AR274" t="s">
        <v>1066</v>
      </c>
      <c r="AS274" t="s">
        <v>1066</v>
      </c>
      <c r="AT274" t="s">
        <v>1066</v>
      </c>
      <c r="AU274" t="s">
        <v>1066</v>
      </c>
      <c r="AV274" t="s">
        <v>1066</v>
      </c>
      <c r="AW274" t="s">
        <v>1066</v>
      </c>
      <c r="AY274">
        <v>0</v>
      </c>
      <c r="AZ274" s="269"/>
      <c r="BA274" s="269"/>
      <c r="BB274" s="269"/>
      <c r="BC274" s="269"/>
      <c r="BD274" s="269"/>
      <c r="BE274" s="269"/>
    </row>
    <row r="275" spans="1:83" ht="14.4" x14ac:dyDescent="0.3">
      <c r="A275">
        <v>518978</v>
      </c>
      <c r="B275" t="s">
        <v>540</v>
      </c>
      <c r="C275" t="s">
        <v>1066</v>
      </c>
      <c r="D275" t="s">
        <v>1066</v>
      </c>
      <c r="E275" t="s">
        <v>1066</v>
      </c>
      <c r="F275" t="s">
        <v>1066</v>
      </c>
      <c r="G275" t="s">
        <v>1066</v>
      </c>
      <c r="H275" t="s">
        <v>1066</v>
      </c>
      <c r="I275" t="s">
        <v>1066</v>
      </c>
      <c r="J275" t="s">
        <v>1066</v>
      </c>
      <c r="K275" t="s">
        <v>1066</v>
      </c>
      <c r="L275" t="s">
        <v>1066</v>
      </c>
      <c r="M275" t="s">
        <v>1066</v>
      </c>
      <c r="N275" t="s">
        <v>1066</v>
      </c>
      <c r="O275" t="s">
        <v>1066</v>
      </c>
      <c r="P275" t="s">
        <v>1066</v>
      </c>
      <c r="Q275" t="s">
        <v>1066</v>
      </c>
      <c r="R275" t="s">
        <v>1066</v>
      </c>
      <c r="S275" t="s">
        <v>1066</v>
      </c>
      <c r="T275" t="s">
        <v>1066</v>
      </c>
      <c r="U275" t="s">
        <v>1066</v>
      </c>
      <c r="V275" t="s">
        <v>1066</v>
      </c>
      <c r="W275" t="s">
        <v>1066</v>
      </c>
      <c r="X275" t="s">
        <v>1066</v>
      </c>
      <c r="Y275" t="s">
        <v>1066</v>
      </c>
      <c r="Z275" t="s">
        <v>1066</v>
      </c>
      <c r="AA275" t="s">
        <v>1066</v>
      </c>
      <c r="AB275" t="s">
        <v>1066</v>
      </c>
      <c r="AC275" t="s">
        <v>1066</v>
      </c>
      <c r="AD275" t="s">
        <v>1066</v>
      </c>
      <c r="AE275" t="s">
        <v>1066</v>
      </c>
      <c r="AF275" t="s">
        <v>1066</v>
      </c>
      <c r="AG275" t="s">
        <v>1066</v>
      </c>
      <c r="AH275" t="s">
        <v>1066</v>
      </c>
      <c r="AI275" t="s">
        <v>1066</v>
      </c>
      <c r="AJ275" t="s">
        <v>1066</v>
      </c>
      <c r="AK275" t="s">
        <v>1066</v>
      </c>
      <c r="AL275" t="s">
        <v>1066</v>
      </c>
      <c r="AM275" t="s">
        <v>1066</v>
      </c>
      <c r="AN275" t="s">
        <v>1066</v>
      </c>
      <c r="AO275" t="s">
        <v>1066</v>
      </c>
      <c r="AP275" t="s">
        <v>1066</v>
      </c>
      <c r="AQ275" t="s">
        <v>1066</v>
      </c>
      <c r="AR275" t="s">
        <v>1066</v>
      </c>
      <c r="AS275" t="s">
        <v>1066</v>
      </c>
      <c r="AT275" t="s">
        <v>1066</v>
      </c>
      <c r="AU275" t="s">
        <v>1066</v>
      </c>
      <c r="AV275" t="s">
        <v>1066</v>
      </c>
      <c r="AW275" t="s">
        <v>1066</v>
      </c>
      <c r="AY275">
        <v>0</v>
      </c>
      <c r="AZ275" s="269"/>
      <c r="BA275" s="269"/>
      <c r="BB275" s="269"/>
      <c r="BC275" s="269"/>
      <c r="BD275" s="269"/>
      <c r="BE275" s="26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  <c r="BR275" s="249"/>
      <c r="BS275" s="249"/>
      <c r="BT275" s="249"/>
      <c r="BU275" s="249"/>
      <c r="BV275" s="248"/>
      <c r="BW275" s="249"/>
      <c r="BX275" s="249"/>
      <c r="BY275" s="249"/>
      <c r="BZ275" s="249"/>
      <c r="CA275" s="242"/>
      <c r="CB275" s="242"/>
      <c r="CC275" s="242"/>
      <c r="CD275" s="242"/>
      <c r="CE275" s="249"/>
    </row>
    <row r="276" spans="1:83" ht="14.4" x14ac:dyDescent="0.3">
      <c r="A276">
        <v>519002</v>
      </c>
      <c r="B276" t="s">
        <v>540</v>
      </c>
      <c r="C276" t="s">
        <v>1067</v>
      </c>
      <c r="D276" t="s">
        <v>1067</v>
      </c>
      <c r="E276" t="s">
        <v>1067</v>
      </c>
      <c r="F276" t="s">
        <v>1067</v>
      </c>
      <c r="G276" t="s">
        <v>1067</v>
      </c>
      <c r="H276" t="s">
        <v>1067</v>
      </c>
      <c r="I276" t="s">
        <v>1067</v>
      </c>
      <c r="J276" t="s">
        <v>1067</v>
      </c>
      <c r="K276" t="s">
        <v>1067</v>
      </c>
      <c r="L276" t="s">
        <v>1067</v>
      </c>
      <c r="M276" t="s">
        <v>1067</v>
      </c>
      <c r="N276" t="s">
        <v>1067</v>
      </c>
      <c r="O276" t="s">
        <v>1067</v>
      </c>
      <c r="P276" t="s">
        <v>1067</v>
      </c>
      <c r="Q276" t="s">
        <v>1067</v>
      </c>
      <c r="R276" t="s">
        <v>1067</v>
      </c>
      <c r="S276" t="s">
        <v>1067</v>
      </c>
      <c r="T276" t="s">
        <v>1067</v>
      </c>
      <c r="U276" t="s">
        <v>1067</v>
      </c>
      <c r="V276" t="s">
        <v>1067</v>
      </c>
      <c r="W276" t="s">
        <v>1067</v>
      </c>
      <c r="X276" t="s">
        <v>1067</v>
      </c>
      <c r="Y276" t="s">
        <v>1067</v>
      </c>
      <c r="Z276" t="s">
        <v>1067</v>
      </c>
      <c r="AA276" t="s">
        <v>1067</v>
      </c>
      <c r="AB276" t="s">
        <v>1067</v>
      </c>
      <c r="AC276" t="s">
        <v>1067</v>
      </c>
      <c r="AD276" t="s">
        <v>1067</v>
      </c>
      <c r="AE276" t="s">
        <v>1067</v>
      </c>
      <c r="AF276" t="s">
        <v>1067</v>
      </c>
      <c r="AG276" t="s">
        <v>1067</v>
      </c>
      <c r="AH276" t="s">
        <v>1067</v>
      </c>
      <c r="AI276" t="s">
        <v>1067</v>
      </c>
      <c r="AJ276" t="s">
        <v>1067</v>
      </c>
      <c r="AK276" t="s">
        <v>1067</v>
      </c>
      <c r="AL276" t="s">
        <v>1067</v>
      </c>
      <c r="AM276" t="s">
        <v>1067</v>
      </c>
      <c r="AN276" t="s">
        <v>1067</v>
      </c>
      <c r="AO276" t="s">
        <v>1067</v>
      </c>
      <c r="AP276" t="s">
        <v>1067</v>
      </c>
      <c r="AQ276" t="s">
        <v>1067</v>
      </c>
      <c r="AR276" t="s">
        <v>1067</v>
      </c>
      <c r="AS276" t="s">
        <v>1067</v>
      </c>
      <c r="AT276" t="s">
        <v>1067</v>
      </c>
      <c r="AU276" t="s">
        <v>1067</v>
      </c>
      <c r="AV276" t="s">
        <v>1067</v>
      </c>
      <c r="AW276" t="s">
        <v>1067</v>
      </c>
      <c r="AX276" t="s">
        <v>5718</v>
      </c>
      <c r="AY276" t="s">
        <v>5718</v>
      </c>
      <c r="AZ276" s="269"/>
      <c r="BA276" s="269"/>
      <c r="BB276" s="269"/>
      <c r="BC276" s="269"/>
      <c r="BD276" s="269"/>
      <c r="BE276" s="269"/>
    </row>
    <row r="277" spans="1:83" ht="14.4" x14ac:dyDescent="0.3">
      <c r="A277">
        <v>519011</v>
      </c>
      <c r="B277" t="s">
        <v>540</v>
      </c>
      <c r="C277" t="s">
        <v>1066</v>
      </c>
      <c r="D277" t="s">
        <v>1066</v>
      </c>
      <c r="E277" t="s">
        <v>1066</v>
      </c>
      <c r="F277" t="s">
        <v>1066</v>
      </c>
      <c r="G277" t="s">
        <v>1066</v>
      </c>
      <c r="H277" t="s">
        <v>1066</v>
      </c>
      <c r="I277" t="s">
        <v>1066</v>
      </c>
      <c r="J277" t="s">
        <v>1066</v>
      </c>
      <c r="K277" t="s">
        <v>1066</v>
      </c>
      <c r="L277" t="s">
        <v>1066</v>
      </c>
      <c r="M277" t="s">
        <v>1066</v>
      </c>
      <c r="N277" t="s">
        <v>1066</v>
      </c>
      <c r="O277" t="s">
        <v>1066</v>
      </c>
      <c r="P277" t="s">
        <v>1066</v>
      </c>
      <c r="Q277" t="s">
        <v>1066</v>
      </c>
      <c r="R277" t="s">
        <v>1066</v>
      </c>
      <c r="S277" t="s">
        <v>1066</v>
      </c>
      <c r="T277" t="s">
        <v>1066</v>
      </c>
      <c r="U277" t="s">
        <v>1066</v>
      </c>
      <c r="V277" t="s">
        <v>1066</v>
      </c>
      <c r="W277" t="s">
        <v>1066</v>
      </c>
      <c r="X277" t="s">
        <v>1066</v>
      </c>
      <c r="Y277" t="s">
        <v>1066</v>
      </c>
      <c r="Z277" t="s">
        <v>1066</v>
      </c>
      <c r="AA277" t="s">
        <v>1066</v>
      </c>
      <c r="AB277" t="s">
        <v>1066</v>
      </c>
      <c r="AC277" t="s">
        <v>1066</v>
      </c>
      <c r="AD277" t="s">
        <v>1066</v>
      </c>
      <c r="AE277" t="s">
        <v>1066</v>
      </c>
      <c r="AF277" t="s">
        <v>1066</v>
      </c>
      <c r="AG277" t="s">
        <v>1066</v>
      </c>
      <c r="AH277" t="s">
        <v>1066</v>
      </c>
      <c r="AI277" t="s">
        <v>1066</v>
      </c>
      <c r="AJ277" t="s">
        <v>1066</v>
      </c>
      <c r="AK277" t="s">
        <v>1066</v>
      </c>
      <c r="AL277" t="s">
        <v>1066</v>
      </c>
      <c r="AM277" t="s">
        <v>1066</v>
      </c>
      <c r="AN277" t="s">
        <v>1066</v>
      </c>
      <c r="AO277" t="s">
        <v>1066</v>
      </c>
      <c r="AP277" t="s">
        <v>1066</v>
      </c>
      <c r="AQ277" t="s">
        <v>1066</v>
      </c>
      <c r="AR277" t="s">
        <v>1066</v>
      </c>
      <c r="AS277" t="s">
        <v>1066</v>
      </c>
      <c r="AT277" t="s">
        <v>1066</v>
      </c>
      <c r="AU277" t="s">
        <v>1066</v>
      </c>
      <c r="AV277" t="s">
        <v>1066</v>
      </c>
      <c r="AW277" t="s">
        <v>1066</v>
      </c>
      <c r="AY277">
        <v>0</v>
      </c>
      <c r="AZ277" s="269"/>
      <c r="BA277" s="269"/>
      <c r="BB277" s="269"/>
      <c r="BC277" s="269"/>
      <c r="BD277" s="269"/>
      <c r="BE277" s="269"/>
    </row>
    <row r="278" spans="1:83" ht="14.4" x14ac:dyDescent="0.3">
      <c r="A278">
        <v>519035</v>
      </c>
      <c r="B278" t="s">
        <v>540</v>
      </c>
      <c r="C278" t="s">
        <v>1067</v>
      </c>
      <c r="D278" t="s">
        <v>1067</v>
      </c>
      <c r="E278" t="s">
        <v>1067</v>
      </c>
      <c r="F278" t="s">
        <v>1067</v>
      </c>
      <c r="G278" t="s">
        <v>1067</v>
      </c>
      <c r="H278" t="s">
        <v>1067</v>
      </c>
      <c r="I278" t="s">
        <v>1067</v>
      </c>
      <c r="J278" t="s">
        <v>1067</v>
      </c>
      <c r="K278" t="s">
        <v>1067</v>
      </c>
      <c r="L278" t="s">
        <v>1067</v>
      </c>
      <c r="M278" t="s">
        <v>1067</v>
      </c>
      <c r="N278" t="s">
        <v>1067</v>
      </c>
      <c r="O278" t="s">
        <v>1067</v>
      </c>
      <c r="P278" t="s">
        <v>1067</v>
      </c>
      <c r="Q278" t="s">
        <v>1067</v>
      </c>
      <c r="R278" t="s">
        <v>1067</v>
      </c>
      <c r="S278" t="s">
        <v>1067</v>
      </c>
      <c r="T278" t="s">
        <v>1067</v>
      </c>
      <c r="U278" t="s">
        <v>1067</v>
      </c>
      <c r="V278" t="s">
        <v>1067</v>
      </c>
      <c r="W278" t="s">
        <v>1067</v>
      </c>
      <c r="X278" t="s">
        <v>1067</v>
      </c>
      <c r="Y278" t="s">
        <v>1067</v>
      </c>
      <c r="Z278" t="s">
        <v>1067</v>
      </c>
      <c r="AA278" t="s">
        <v>1067</v>
      </c>
      <c r="AB278" t="s">
        <v>1067</v>
      </c>
      <c r="AC278" t="s">
        <v>1067</v>
      </c>
      <c r="AD278" t="s">
        <v>1067</v>
      </c>
      <c r="AE278" t="s">
        <v>1067</v>
      </c>
      <c r="AF278" t="s">
        <v>1067</v>
      </c>
      <c r="AG278" t="s">
        <v>1067</v>
      </c>
      <c r="AH278" t="s">
        <v>1067</v>
      </c>
      <c r="AI278" t="s">
        <v>1067</v>
      </c>
      <c r="AJ278" t="s">
        <v>1067</v>
      </c>
      <c r="AK278" t="s">
        <v>1067</v>
      </c>
      <c r="AL278" t="s">
        <v>1067</v>
      </c>
      <c r="AM278" t="s">
        <v>1067</v>
      </c>
      <c r="AN278" t="s">
        <v>1067</v>
      </c>
      <c r="AO278" t="s">
        <v>1067</v>
      </c>
      <c r="AP278" t="s">
        <v>1067</v>
      </c>
      <c r="AQ278" t="s">
        <v>1067</v>
      </c>
      <c r="AR278" t="s">
        <v>1067</v>
      </c>
      <c r="AS278" t="s">
        <v>1067</v>
      </c>
      <c r="AT278" t="s">
        <v>1067</v>
      </c>
      <c r="AU278" t="s">
        <v>1067</v>
      </c>
      <c r="AV278" t="s">
        <v>1067</v>
      </c>
      <c r="AW278" t="s">
        <v>1067</v>
      </c>
      <c r="AX278" t="s">
        <v>5718</v>
      </c>
      <c r="AY278" t="s">
        <v>5718</v>
      </c>
      <c r="AZ278" s="269"/>
      <c r="BA278" s="269"/>
      <c r="BB278" s="269"/>
      <c r="BC278" s="269"/>
      <c r="BD278" s="269"/>
      <c r="BE278" s="269"/>
      <c r="BH278" s="249"/>
      <c r="BI278" s="249"/>
      <c r="BJ278" s="249"/>
      <c r="BK278" s="249"/>
      <c r="BL278" s="249"/>
      <c r="BM278" s="249"/>
      <c r="BN278" s="249"/>
      <c r="BO278" s="249"/>
      <c r="BP278" s="249"/>
      <c r="BQ278" s="249"/>
      <c r="BR278" s="249"/>
      <c r="BS278" s="249"/>
      <c r="BT278" s="249"/>
      <c r="BU278" s="249"/>
      <c r="BV278" s="248"/>
      <c r="BW278" s="249"/>
      <c r="BX278" s="249"/>
      <c r="BY278" s="249"/>
      <c r="BZ278" s="249"/>
      <c r="CA278" s="242"/>
      <c r="CB278" s="242"/>
      <c r="CC278" s="242"/>
      <c r="CD278" s="242"/>
      <c r="CE278" s="249"/>
    </row>
    <row r="279" spans="1:83" ht="14.4" x14ac:dyDescent="0.3">
      <c r="A279">
        <v>519038</v>
      </c>
      <c r="B279" t="s">
        <v>540</v>
      </c>
      <c r="C279" t="s">
        <v>1066</v>
      </c>
      <c r="D279" t="s">
        <v>1066</v>
      </c>
      <c r="E279" t="s">
        <v>1066</v>
      </c>
      <c r="F279" t="s">
        <v>1066</v>
      </c>
      <c r="G279" t="s">
        <v>1066</v>
      </c>
      <c r="H279" t="s">
        <v>1066</v>
      </c>
      <c r="I279" t="s">
        <v>1066</v>
      </c>
      <c r="J279" t="s">
        <v>1066</v>
      </c>
      <c r="K279" t="s">
        <v>1066</v>
      </c>
      <c r="L279" t="s">
        <v>1066</v>
      </c>
      <c r="M279" t="s">
        <v>1066</v>
      </c>
      <c r="N279" t="s">
        <v>1066</v>
      </c>
      <c r="O279" t="s">
        <v>1066</v>
      </c>
      <c r="P279" t="s">
        <v>1066</v>
      </c>
      <c r="Q279" t="s">
        <v>1066</v>
      </c>
      <c r="R279" t="s">
        <v>1066</v>
      </c>
      <c r="S279" t="s">
        <v>1066</v>
      </c>
      <c r="T279" t="s">
        <v>1066</v>
      </c>
      <c r="U279" t="s">
        <v>1066</v>
      </c>
      <c r="V279" t="s">
        <v>1066</v>
      </c>
      <c r="W279" t="s">
        <v>1066</v>
      </c>
      <c r="X279" t="s">
        <v>1066</v>
      </c>
      <c r="Y279" t="s">
        <v>1066</v>
      </c>
      <c r="Z279" t="s">
        <v>1066</v>
      </c>
      <c r="AA279" t="s">
        <v>1066</v>
      </c>
      <c r="AB279" t="s">
        <v>1066</v>
      </c>
      <c r="AC279" t="s">
        <v>1066</v>
      </c>
      <c r="AD279" t="s">
        <v>1066</v>
      </c>
      <c r="AE279" t="s">
        <v>1066</v>
      </c>
      <c r="AF279" t="s">
        <v>1066</v>
      </c>
      <c r="AG279" t="s">
        <v>1066</v>
      </c>
      <c r="AH279" t="s">
        <v>1066</v>
      </c>
      <c r="AI279" t="s">
        <v>1066</v>
      </c>
      <c r="AJ279" t="s">
        <v>1066</v>
      </c>
      <c r="AK279" t="s">
        <v>1066</v>
      </c>
      <c r="AL279" t="s">
        <v>1066</v>
      </c>
      <c r="AM279" t="s">
        <v>1066</v>
      </c>
      <c r="AN279" t="s">
        <v>1066</v>
      </c>
      <c r="AO279" t="s">
        <v>1066</v>
      </c>
      <c r="AP279" t="s">
        <v>1066</v>
      </c>
      <c r="AQ279" t="s">
        <v>1066</v>
      </c>
      <c r="AR279" t="s">
        <v>1066</v>
      </c>
      <c r="AS279" t="s">
        <v>1066</v>
      </c>
      <c r="AT279" t="s">
        <v>1066</v>
      </c>
      <c r="AU279" t="s">
        <v>1066</v>
      </c>
      <c r="AV279" t="s">
        <v>1066</v>
      </c>
      <c r="AW279" t="s">
        <v>1066</v>
      </c>
      <c r="AY279">
        <v>0</v>
      </c>
      <c r="AZ279" s="269"/>
      <c r="BA279" s="269"/>
      <c r="BB279" s="269"/>
      <c r="BC279" s="269"/>
      <c r="BD279" s="269"/>
      <c r="BE279" s="269"/>
      <c r="BH279" s="249"/>
      <c r="BI279" s="249"/>
      <c r="BJ279" s="249"/>
      <c r="BK279" s="249"/>
      <c r="BL279" s="249"/>
      <c r="BM279" s="249"/>
      <c r="BN279" s="249"/>
      <c r="BO279" s="249"/>
      <c r="BP279" s="249"/>
      <c r="BQ279" s="249"/>
      <c r="BR279" s="249"/>
      <c r="BS279" s="249"/>
      <c r="BT279" s="249"/>
      <c r="BU279" s="249"/>
      <c r="BV279" s="248"/>
      <c r="BW279" s="249"/>
      <c r="BX279" s="249"/>
      <c r="BY279" s="249"/>
      <c r="BZ279" s="249"/>
      <c r="CA279" s="242"/>
      <c r="CB279" s="242"/>
      <c r="CC279" s="242"/>
      <c r="CD279" s="242"/>
      <c r="CE279" s="249"/>
    </row>
    <row r="280" spans="1:83" ht="14.4" x14ac:dyDescent="0.3">
      <c r="A280">
        <v>519054</v>
      </c>
      <c r="B280" t="s">
        <v>540</v>
      </c>
      <c r="C280" t="s">
        <v>1066</v>
      </c>
      <c r="D280" t="s">
        <v>1066</v>
      </c>
      <c r="E280" t="s">
        <v>1066</v>
      </c>
      <c r="F280" t="s">
        <v>1066</v>
      </c>
      <c r="G280" t="s">
        <v>1066</v>
      </c>
      <c r="H280" t="s">
        <v>1066</v>
      </c>
      <c r="I280" t="s">
        <v>1066</v>
      </c>
      <c r="J280" t="s">
        <v>1066</v>
      </c>
      <c r="K280" t="s">
        <v>1066</v>
      </c>
      <c r="L280" t="s">
        <v>1066</v>
      </c>
      <c r="M280" t="s">
        <v>1066</v>
      </c>
      <c r="N280" t="s">
        <v>1066</v>
      </c>
      <c r="O280" t="s">
        <v>1066</v>
      </c>
      <c r="P280" t="s">
        <v>1066</v>
      </c>
      <c r="Q280" t="s">
        <v>1066</v>
      </c>
      <c r="R280" t="s">
        <v>1066</v>
      </c>
      <c r="S280" t="s">
        <v>1066</v>
      </c>
      <c r="T280" t="s">
        <v>1066</v>
      </c>
      <c r="U280" t="s">
        <v>1066</v>
      </c>
      <c r="V280" t="s">
        <v>1066</v>
      </c>
      <c r="W280" t="s">
        <v>1066</v>
      </c>
      <c r="X280" t="s">
        <v>1066</v>
      </c>
      <c r="Y280" t="s">
        <v>1066</v>
      </c>
      <c r="Z280" t="s">
        <v>1066</v>
      </c>
      <c r="AA280" t="s">
        <v>1066</v>
      </c>
      <c r="AB280" t="s">
        <v>1066</v>
      </c>
      <c r="AC280" t="s">
        <v>1066</v>
      </c>
      <c r="AD280" t="s">
        <v>1066</v>
      </c>
      <c r="AE280" t="s">
        <v>1066</v>
      </c>
      <c r="AF280" t="s">
        <v>1066</v>
      </c>
      <c r="AG280" t="s">
        <v>1066</v>
      </c>
      <c r="AH280" t="s">
        <v>1066</v>
      </c>
      <c r="AI280" t="s">
        <v>1066</v>
      </c>
      <c r="AJ280" t="s">
        <v>1066</v>
      </c>
      <c r="AK280" t="s">
        <v>1066</v>
      </c>
      <c r="AL280" t="s">
        <v>1066</v>
      </c>
      <c r="AM280" t="s">
        <v>1066</v>
      </c>
      <c r="AN280" t="s">
        <v>1066</v>
      </c>
      <c r="AO280" t="s">
        <v>1066</v>
      </c>
      <c r="AP280" t="s">
        <v>1066</v>
      </c>
      <c r="AQ280" t="s">
        <v>1066</v>
      </c>
      <c r="AR280" t="s">
        <v>1066</v>
      </c>
      <c r="AS280" t="s">
        <v>1066</v>
      </c>
      <c r="AT280" t="s">
        <v>1066</v>
      </c>
      <c r="AU280" t="s">
        <v>1066</v>
      </c>
      <c r="AV280" t="s">
        <v>1066</v>
      </c>
      <c r="AW280" t="s">
        <v>1066</v>
      </c>
      <c r="AY280">
        <v>0</v>
      </c>
      <c r="AZ280" s="269"/>
      <c r="BA280" s="269"/>
      <c r="BB280" s="269"/>
      <c r="BC280" s="269"/>
      <c r="BD280" s="269"/>
      <c r="BE280" s="269"/>
    </row>
    <row r="281" spans="1:83" ht="14.4" x14ac:dyDescent="0.3">
      <c r="A281">
        <v>519069</v>
      </c>
      <c r="B281" t="s">
        <v>540</v>
      </c>
      <c r="C281" t="s">
        <v>1067</v>
      </c>
      <c r="D281" t="s">
        <v>1067</v>
      </c>
      <c r="E281" t="s">
        <v>1067</v>
      </c>
      <c r="F281" t="s">
        <v>1067</v>
      </c>
      <c r="G281" t="s">
        <v>1067</v>
      </c>
      <c r="H281" t="s">
        <v>1067</v>
      </c>
      <c r="I281" t="s">
        <v>1067</v>
      </c>
      <c r="J281" t="s">
        <v>1067</v>
      </c>
      <c r="K281" t="s">
        <v>1067</v>
      </c>
      <c r="L281" t="s">
        <v>1067</v>
      </c>
      <c r="M281" t="s">
        <v>1067</v>
      </c>
      <c r="N281" t="s">
        <v>1067</v>
      </c>
      <c r="O281" t="s">
        <v>1067</v>
      </c>
      <c r="P281" t="s">
        <v>1067</v>
      </c>
      <c r="Q281" t="s">
        <v>1067</v>
      </c>
      <c r="R281" t="s">
        <v>1067</v>
      </c>
      <c r="S281" t="s">
        <v>1067</v>
      </c>
      <c r="T281" t="s">
        <v>1067</v>
      </c>
      <c r="U281" t="s">
        <v>1067</v>
      </c>
      <c r="V281" t="s">
        <v>1067</v>
      </c>
      <c r="W281" t="s">
        <v>1067</v>
      </c>
      <c r="X281" t="s">
        <v>1067</v>
      </c>
      <c r="Y281" t="s">
        <v>1067</v>
      </c>
      <c r="Z281" t="s">
        <v>1067</v>
      </c>
      <c r="AA281" t="s">
        <v>1067</v>
      </c>
      <c r="AB281" t="s">
        <v>1067</v>
      </c>
      <c r="AC281" t="s">
        <v>1067</v>
      </c>
      <c r="AD281" t="s">
        <v>1067</v>
      </c>
      <c r="AE281" t="s">
        <v>1067</v>
      </c>
      <c r="AF281" t="s">
        <v>1067</v>
      </c>
      <c r="AG281" t="s">
        <v>1067</v>
      </c>
      <c r="AH281" t="s">
        <v>1067</v>
      </c>
      <c r="AI281" t="s">
        <v>1067</v>
      </c>
      <c r="AJ281" t="s">
        <v>1067</v>
      </c>
      <c r="AK281" t="s">
        <v>1067</v>
      </c>
      <c r="AL281" t="s">
        <v>1067</v>
      </c>
      <c r="AM281" t="s">
        <v>1067</v>
      </c>
      <c r="AN281" t="s">
        <v>1067</v>
      </c>
      <c r="AO281" t="s">
        <v>1067</v>
      </c>
      <c r="AP281" t="s">
        <v>1067</v>
      </c>
      <c r="AQ281" t="s">
        <v>1067</v>
      </c>
      <c r="AR281" t="s">
        <v>1067</v>
      </c>
      <c r="AS281" t="s">
        <v>1067</v>
      </c>
      <c r="AT281" t="s">
        <v>1067</v>
      </c>
      <c r="AU281" t="s">
        <v>1067</v>
      </c>
      <c r="AV281" t="s">
        <v>1067</v>
      </c>
      <c r="AW281" t="s">
        <v>1067</v>
      </c>
      <c r="AX281" t="s">
        <v>5718</v>
      </c>
      <c r="AY281" t="s">
        <v>5718</v>
      </c>
      <c r="AZ281" s="250"/>
      <c r="BA281" s="250"/>
      <c r="BB281" s="250"/>
      <c r="BC281" s="250"/>
      <c r="BD281" s="250"/>
      <c r="BE281" s="269"/>
    </row>
    <row r="282" spans="1:83" ht="14.4" x14ac:dyDescent="0.3">
      <c r="A282">
        <v>519074</v>
      </c>
      <c r="B282" t="s">
        <v>540</v>
      </c>
      <c r="C282" t="s">
        <v>1066</v>
      </c>
      <c r="D282" t="s">
        <v>1066</v>
      </c>
      <c r="E282" t="s">
        <v>1066</v>
      </c>
      <c r="F282" t="s">
        <v>1066</v>
      </c>
      <c r="G282" t="s">
        <v>1066</v>
      </c>
      <c r="H282" t="s">
        <v>1066</v>
      </c>
      <c r="I282" t="s">
        <v>1066</v>
      </c>
      <c r="J282" t="s">
        <v>1066</v>
      </c>
      <c r="K282" t="s">
        <v>1066</v>
      </c>
      <c r="L282" t="s">
        <v>1066</v>
      </c>
      <c r="M282" t="s">
        <v>1066</v>
      </c>
      <c r="N282" t="s">
        <v>1066</v>
      </c>
      <c r="O282" t="s">
        <v>1066</v>
      </c>
      <c r="P282" t="s">
        <v>1066</v>
      </c>
      <c r="Q282" t="s">
        <v>1066</v>
      </c>
      <c r="R282" t="s">
        <v>1066</v>
      </c>
      <c r="S282" t="s">
        <v>1066</v>
      </c>
      <c r="T282" t="s">
        <v>1066</v>
      </c>
      <c r="U282" t="s">
        <v>1066</v>
      </c>
      <c r="V282" t="s">
        <v>1066</v>
      </c>
      <c r="W282" t="s">
        <v>1066</v>
      </c>
      <c r="X282" t="s">
        <v>1066</v>
      </c>
      <c r="Y282" t="s">
        <v>1066</v>
      </c>
      <c r="Z282" t="s">
        <v>1066</v>
      </c>
      <c r="AA282" t="s">
        <v>1066</v>
      </c>
      <c r="AB282" t="s">
        <v>1066</v>
      </c>
      <c r="AC282" t="s">
        <v>1066</v>
      </c>
      <c r="AD282" t="s">
        <v>1066</v>
      </c>
      <c r="AE282" t="s">
        <v>1066</v>
      </c>
      <c r="AF282" t="s">
        <v>1066</v>
      </c>
      <c r="AG282" t="s">
        <v>1066</v>
      </c>
      <c r="AH282" t="s">
        <v>1066</v>
      </c>
      <c r="AI282" t="s">
        <v>1066</v>
      </c>
      <c r="AJ282" t="s">
        <v>1066</v>
      </c>
      <c r="AK282" t="s">
        <v>1066</v>
      </c>
      <c r="AL282" t="s">
        <v>1066</v>
      </c>
      <c r="AM282" t="s">
        <v>1066</v>
      </c>
      <c r="AN282" t="s">
        <v>1066</v>
      </c>
      <c r="AO282" t="s">
        <v>1066</v>
      </c>
      <c r="AP282" t="s">
        <v>1066</v>
      </c>
      <c r="AQ282" t="s">
        <v>1066</v>
      </c>
      <c r="AR282" t="s">
        <v>1066</v>
      </c>
      <c r="AS282" t="s">
        <v>1066</v>
      </c>
      <c r="AT282" t="s">
        <v>1066</v>
      </c>
      <c r="AU282" t="s">
        <v>1066</v>
      </c>
      <c r="AV282" t="s">
        <v>1066</v>
      </c>
      <c r="AW282" t="s">
        <v>1066</v>
      </c>
      <c r="AY282">
        <v>0</v>
      </c>
      <c r="AZ282" s="269"/>
      <c r="BA282" s="269"/>
      <c r="BB282" s="269"/>
      <c r="BC282" s="269"/>
      <c r="BD282" s="269"/>
      <c r="BE282" s="269"/>
      <c r="BH282" s="249"/>
      <c r="BI282" s="249"/>
      <c r="BJ282" s="249"/>
      <c r="BK282" s="249"/>
      <c r="BL282" s="249"/>
      <c r="BM282" s="249"/>
      <c r="BN282" s="249"/>
      <c r="BO282" s="249"/>
      <c r="BP282" s="249"/>
      <c r="BQ282" s="249"/>
      <c r="BR282" s="249"/>
      <c r="BS282" s="249"/>
      <c r="BT282" s="249"/>
      <c r="BU282" s="249"/>
      <c r="BV282" s="248"/>
      <c r="BW282" s="249"/>
      <c r="BX282" s="249"/>
      <c r="BY282" s="249"/>
      <c r="BZ282" s="249"/>
      <c r="CA282" s="242"/>
      <c r="CB282" s="242"/>
      <c r="CC282" s="242"/>
      <c r="CD282" s="242"/>
      <c r="CE282" s="249"/>
    </row>
    <row r="283" spans="1:83" ht="14.4" x14ac:dyDescent="0.3">
      <c r="A283">
        <v>519084</v>
      </c>
      <c r="B283" t="s">
        <v>540</v>
      </c>
      <c r="C283" t="s">
        <v>1066</v>
      </c>
      <c r="D283" t="s">
        <v>1066</v>
      </c>
      <c r="E283" t="s">
        <v>1066</v>
      </c>
      <c r="F283" t="s">
        <v>1066</v>
      </c>
      <c r="G283" t="s">
        <v>1066</v>
      </c>
      <c r="H283" t="s">
        <v>1066</v>
      </c>
      <c r="I283" t="s">
        <v>1066</v>
      </c>
      <c r="J283" t="s">
        <v>1066</v>
      </c>
      <c r="K283" t="s">
        <v>1066</v>
      </c>
      <c r="L283" t="s">
        <v>1066</v>
      </c>
      <c r="M283" t="s">
        <v>1066</v>
      </c>
      <c r="N283" t="s">
        <v>1066</v>
      </c>
      <c r="O283" t="s">
        <v>1066</v>
      </c>
      <c r="P283" t="s">
        <v>1066</v>
      </c>
      <c r="Q283" t="s">
        <v>1066</v>
      </c>
      <c r="R283" t="s">
        <v>1066</v>
      </c>
      <c r="S283" t="s">
        <v>1066</v>
      </c>
      <c r="T283" t="s">
        <v>1066</v>
      </c>
      <c r="U283" t="s">
        <v>1066</v>
      </c>
      <c r="V283" t="s">
        <v>1066</v>
      </c>
      <c r="W283" t="s">
        <v>1066</v>
      </c>
      <c r="X283" t="s">
        <v>1066</v>
      </c>
      <c r="Y283" t="s">
        <v>1066</v>
      </c>
      <c r="Z283" t="s">
        <v>1066</v>
      </c>
      <c r="AA283" t="s">
        <v>1066</v>
      </c>
      <c r="AB283" t="s">
        <v>1066</v>
      </c>
      <c r="AC283" t="s">
        <v>1066</v>
      </c>
      <c r="AD283" t="s">
        <v>1066</v>
      </c>
      <c r="AE283" t="s">
        <v>1066</v>
      </c>
      <c r="AF283" t="s">
        <v>1066</v>
      </c>
      <c r="AG283" t="s">
        <v>1066</v>
      </c>
      <c r="AH283" t="s">
        <v>1066</v>
      </c>
      <c r="AI283" t="s">
        <v>1066</v>
      </c>
      <c r="AJ283" t="s">
        <v>1066</v>
      </c>
      <c r="AK283" t="s">
        <v>1066</v>
      </c>
      <c r="AL283" t="s">
        <v>1066</v>
      </c>
      <c r="AM283" t="s">
        <v>1066</v>
      </c>
      <c r="AN283" t="s">
        <v>1066</v>
      </c>
      <c r="AO283" t="s">
        <v>1066</v>
      </c>
      <c r="AP283" t="s">
        <v>1066</v>
      </c>
      <c r="AQ283" t="s">
        <v>1066</v>
      </c>
      <c r="AR283" t="s">
        <v>1066</v>
      </c>
      <c r="AS283" t="s">
        <v>1066</v>
      </c>
      <c r="AT283" t="s">
        <v>1066</v>
      </c>
      <c r="AU283" t="s">
        <v>1066</v>
      </c>
      <c r="AV283" t="s">
        <v>1066</v>
      </c>
      <c r="AW283" t="s">
        <v>1066</v>
      </c>
      <c r="AY283">
        <v>0</v>
      </c>
      <c r="AZ283" s="269"/>
      <c r="BA283" s="269"/>
      <c r="BB283" s="269"/>
      <c r="BC283" s="269"/>
      <c r="BD283" s="269"/>
      <c r="BE283" s="269"/>
    </row>
    <row r="284" spans="1:83" ht="14.4" x14ac:dyDescent="0.3">
      <c r="A284">
        <v>519154</v>
      </c>
      <c r="B284" t="s">
        <v>540</v>
      </c>
      <c r="C284" t="s">
        <v>1066</v>
      </c>
      <c r="D284" t="s">
        <v>1066</v>
      </c>
      <c r="E284" t="s">
        <v>1066</v>
      </c>
      <c r="F284" t="s">
        <v>1066</v>
      </c>
      <c r="G284" t="s">
        <v>1066</v>
      </c>
      <c r="H284" t="s">
        <v>1066</v>
      </c>
      <c r="I284" t="s">
        <v>1066</v>
      </c>
      <c r="J284" t="s">
        <v>1066</v>
      </c>
      <c r="K284" t="s">
        <v>1066</v>
      </c>
      <c r="L284" t="s">
        <v>1066</v>
      </c>
      <c r="M284" t="s">
        <v>1066</v>
      </c>
      <c r="N284" t="s">
        <v>1066</v>
      </c>
      <c r="O284" t="s">
        <v>1066</v>
      </c>
      <c r="P284" t="s">
        <v>1066</v>
      </c>
      <c r="Q284" t="s">
        <v>1066</v>
      </c>
      <c r="R284" t="s">
        <v>1066</v>
      </c>
      <c r="S284" t="s">
        <v>1066</v>
      </c>
      <c r="T284" t="s">
        <v>1066</v>
      </c>
      <c r="U284" t="s">
        <v>1066</v>
      </c>
      <c r="V284" t="s">
        <v>1066</v>
      </c>
      <c r="W284" t="s">
        <v>1066</v>
      </c>
      <c r="X284" t="s">
        <v>1066</v>
      </c>
      <c r="Y284" t="s">
        <v>1066</v>
      </c>
      <c r="Z284" t="s">
        <v>1066</v>
      </c>
      <c r="AA284" t="s">
        <v>1066</v>
      </c>
      <c r="AB284" t="s">
        <v>1066</v>
      </c>
      <c r="AC284" t="s">
        <v>1066</v>
      </c>
      <c r="AD284" t="s">
        <v>1066</v>
      </c>
      <c r="AE284" t="s">
        <v>1066</v>
      </c>
      <c r="AF284" t="s">
        <v>1066</v>
      </c>
      <c r="AG284" t="s">
        <v>1066</v>
      </c>
      <c r="AH284" t="s">
        <v>1066</v>
      </c>
      <c r="AI284" t="s">
        <v>1066</v>
      </c>
      <c r="AJ284" t="s">
        <v>1066</v>
      </c>
      <c r="AK284" t="s">
        <v>1066</v>
      </c>
      <c r="AL284" t="s">
        <v>1066</v>
      </c>
      <c r="AM284" t="s">
        <v>1066</v>
      </c>
      <c r="AN284" t="s">
        <v>1066</v>
      </c>
      <c r="AO284" t="s">
        <v>1066</v>
      </c>
      <c r="AP284" t="s">
        <v>1066</v>
      </c>
      <c r="AQ284" t="s">
        <v>1066</v>
      </c>
      <c r="AR284" t="s">
        <v>1066</v>
      </c>
      <c r="AS284" t="s">
        <v>1066</v>
      </c>
      <c r="AT284" t="s">
        <v>1066</v>
      </c>
      <c r="AU284" t="s">
        <v>1066</v>
      </c>
      <c r="AV284" t="s">
        <v>1066</v>
      </c>
      <c r="AW284" t="s">
        <v>1066</v>
      </c>
      <c r="AY284">
        <v>0</v>
      </c>
      <c r="AZ284" s="269"/>
      <c r="BA284" s="269"/>
      <c r="BB284" s="269"/>
      <c r="BC284" s="269"/>
      <c r="BD284" s="269"/>
      <c r="BE284" s="269"/>
    </row>
    <row r="285" spans="1:83" ht="14.4" x14ac:dyDescent="0.3">
      <c r="A285">
        <v>519180</v>
      </c>
      <c r="B285" t="s">
        <v>540</v>
      </c>
      <c r="C285" t="s">
        <v>1066</v>
      </c>
      <c r="D285" t="s">
        <v>1066</v>
      </c>
      <c r="E285" t="s">
        <v>1066</v>
      </c>
      <c r="F285" t="s">
        <v>1066</v>
      </c>
      <c r="G285" t="s">
        <v>1066</v>
      </c>
      <c r="H285" t="s">
        <v>1066</v>
      </c>
      <c r="I285" t="s">
        <v>1066</v>
      </c>
      <c r="J285" t="s">
        <v>1066</v>
      </c>
      <c r="K285" t="s">
        <v>1066</v>
      </c>
      <c r="L285" t="s">
        <v>1066</v>
      </c>
      <c r="M285" t="s">
        <v>1066</v>
      </c>
      <c r="N285" t="s">
        <v>1066</v>
      </c>
      <c r="O285" t="s">
        <v>1066</v>
      </c>
      <c r="P285" t="s">
        <v>1066</v>
      </c>
      <c r="Q285" t="s">
        <v>1066</v>
      </c>
      <c r="R285" t="s">
        <v>1066</v>
      </c>
      <c r="S285" t="s">
        <v>1066</v>
      </c>
      <c r="T285" t="s">
        <v>1066</v>
      </c>
      <c r="U285" t="s">
        <v>1066</v>
      </c>
      <c r="V285" t="s">
        <v>1066</v>
      </c>
      <c r="W285" t="s">
        <v>1066</v>
      </c>
      <c r="X285" t="s">
        <v>1066</v>
      </c>
      <c r="Y285" t="s">
        <v>1066</v>
      </c>
      <c r="Z285" t="s">
        <v>1066</v>
      </c>
      <c r="AA285" t="s">
        <v>1066</v>
      </c>
      <c r="AB285" t="s">
        <v>1066</v>
      </c>
      <c r="AC285" t="s">
        <v>1066</v>
      </c>
      <c r="AD285" t="s">
        <v>1066</v>
      </c>
      <c r="AE285" t="s">
        <v>1066</v>
      </c>
      <c r="AF285" t="s">
        <v>1066</v>
      </c>
      <c r="AG285" t="s">
        <v>1066</v>
      </c>
      <c r="AH285" t="s">
        <v>1066</v>
      </c>
      <c r="AI285" t="s">
        <v>1066</v>
      </c>
      <c r="AJ285" t="s">
        <v>1066</v>
      </c>
      <c r="AK285" t="s">
        <v>1066</v>
      </c>
      <c r="AL285" t="s">
        <v>1066</v>
      </c>
      <c r="AM285" t="s">
        <v>1066</v>
      </c>
      <c r="AN285" t="s">
        <v>1066</v>
      </c>
      <c r="AO285" t="s">
        <v>1066</v>
      </c>
      <c r="AP285" t="s">
        <v>1066</v>
      </c>
      <c r="AQ285" t="s">
        <v>1066</v>
      </c>
      <c r="AR285" t="s">
        <v>1066</v>
      </c>
      <c r="AS285" t="s">
        <v>1066</v>
      </c>
      <c r="AT285" t="s">
        <v>1066</v>
      </c>
      <c r="AU285" t="s">
        <v>1066</v>
      </c>
      <c r="AV285" t="s">
        <v>1066</v>
      </c>
      <c r="AW285" t="s">
        <v>1066</v>
      </c>
      <c r="AY285">
        <v>0</v>
      </c>
      <c r="AZ285" s="269"/>
      <c r="BA285" s="269"/>
      <c r="BB285" s="269"/>
      <c r="BC285" s="269"/>
      <c r="BD285" s="269"/>
      <c r="BE285" s="269"/>
    </row>
    <row r="286" spans="1:83" ht="14.4" x14ac:dyDescent="0.3">
      <c r="A286">
        <v>519194</v>
      </c>
      <c r="B286" t="s">
        <v>541</v>
      </c>
      <c r="C286" t="s">
        <v>1066</v>
      </c>
      <c r="D286" t="s">
        <v>1066</v>
      </c>
      <c r="E286" t="s">
        <v>1066</v>
      </c>
      <c r="F286" t="s">
        <v>1066</v>
      </c>
      <c r="G286" t="s">
        <v>1066</v>
      </c>
      <c r="H286" t="s">
        <v>1066</v>
      </c>
      <c r="I286" t="s">
        <v>1066</v>
      </c>
      <c r="J286" t="s">
        <v>1066</v>
      </c>
      <c r="K286" t="s">
        <v>1066</v>
      </c>
      <c r="L286" t="s">
        <v>1066</v>
      </c>
      <c r="M286" t="s">
        <v>1066</v>
      </c>
      <c r="N286" t="s">
        <v>1066</v>
      </c>
      <c r="O286" t="s">
        <v>1066</v>
      </c>
      <c r="P286" t="s">
        <v>1066</v>
      </c>
      <c r="Q286" t="s">
        <v>1066</v>
      </c>
      <c r="R286" t="s">
        <v>1066</v>
      </c>
      <c r="S286" t="s">
        <v>1066</v>
      </c>
      <c r="T286" t="s">
        <v>1066</v>
      </c>
      <c r="U286" t="s">
        <v>1066</v>
      </c>
      <c r="V286" t="s">
        <v>1066</v>
      </c>
      <c r="W286" t="s">
        <v>1066</v>
      </c>
      <c r="X286" t="s">
        <v>1066</v>
      </c>
      <c r="Y286" t="s">
        <v>1066</v>
      </c>
      <c r="Z286" t="s">
        <v>1066</v>
      </c>
      <c r="AA286" t="s">
        <v>1066</v>
      </c>
      <c r="AB286" t="s">
        <v>1066</v>
      </c>
      <c r="AC286" t="s">
        <v>1066</v>
      </c>
      <c r="AD286" t="s">
        <v>1066</v>
      </c>
      <c r="AE286" t="s">
        <v>1066</v>
      </c>
      <c r="AF286" t="s">
        <v>1066</v>
      </c>
      <c r="AG286" t="s">
        <v>1066</v>
      </c>
      <c r="AH286" t="s">
        <v>1066</v>
      </c>
      <c r="AI286" t="s">
        <v>1066</v>
      </c>
      <c r="AJ286" t="s">
        <v>1066</v>
      </c>
      <c r="AK286" t="s">
        <v>1066</v>
      </c>
      <c r="AL286" t="s">
        <v>1066</v>
      </c>
      <c r="AM286" t="s">
        <v>1066</v>
      </c>
      <c r="AN286" t="s">
        <v>1066</v>
      </c>
      <c r="AO286" t="s">
        <v>1066</v>
      </c>
      <c r="AP286" t="s">
        <v>1066</v>
      </c>
      <c r="AQ286" t="s">
        <v>1066</v>
      </c>
      <c r="AR286" t="s">
        <v>1066</v>
      </c>
      <c r="AW286"/>
      <c r="AY286" t="s">
        <v>2422</v>
      </c>
      <c r="AZ286" s="269"/>
      <c r="BA286" s="269"/>
      <c r="BB286" s="269"/>
      <c r="BC286" s="269"/>
      <c r="BD286" s="269"/>
      <c r="BE286" s="269"/>
    </row>
    <row r="287" spans="1:83" ht="14.4" x14ac:dyDescent="0.3">
      <c r="A287">
        <v>519264</v>
      </c>
      <c r="B287" t="s">
        <v>540</v>
      </c>
      <c r="C287" t="s">
        <v>1066</v>
      </c>
      <c r="D287" t="s">
        <v>1066</v>
      </c>
      <c r="E287" t="s">
        <v>1066</v>
      </c>
      <c r="F287" t="s">
        <v>1066</v>
      </c>
      <c r="G287" t="s">
        <v>1066</v>
      </c>
      <c r="H287" t="s">
        <v>1066</v>
      </c>
      <c r="I287" t="s">
        <v>1066</v>
      </c>
      <c r="J287" t="s">
        <v>1066</v>
      </c>
      <c r="K287" t="s">
        <v>1066</v>
      </c>
      <c r="L287" t="s">
        <v>1066</v>
      </c>
      <c r="M287" t="s">
        <v>1066</v>
      </c>
      <c r="N287" t="s">
        <v>1066</v>
      </c>
      <c r="O287" t="s">
        <v>1066</v>
      </c>
      <c r="P287" t="s">
        <v>1066</v>
      </c>
      <c r="Q287" t="s">
        <v>1066</v>
      </c>
      <c r="R287" t="s">
        <v>1066</v>
      </c>
      <c r="S287" t="s">
        <v>1066</v>
      </c>
      <c r="T287" t="s">
        <v>1066</v>
      </c>
      <c r="U287" t="s">
        <v>1066</v>
      </c>
      <c r="V287" t="s">
        <v>1066</v>
      </c>
      <c r="W287" t="s">
        <v>1066</v>
      </c>
      <c r="X287" t="s">
        <v>1066</v>
      </c>
      <c r="Y287" t="s">
        <v>1066</v>
      </c>
      <c r="Z287" t="s">
        <v>1066</v>
      </c>
      <c r="AA287" t="s">
        <v>1066</v>
      </c>
      <c r="AB287" t="s">
        <v>1066</v>
      </c>
      <c r="AC287" t="s">
        <v>1066</v>
      </c>
      <c r="AD287" t="s">
        <v>1066</v>
      </c>
      <c r="AE287" t="s">
        <v>1066</v>
      </c>
      <c r="AF287" t="s">
        <v>1066</v>
      </c>
      <c r="AG287" t="s">
        <v>1066</v>
      </c>
      <c r="AH287" t="s">
        <v>1066</v>
      </c>
      <c r="AI287" t="s">
        <v>1066</v>
      </c>
      <c r="AJ287" t="s">
        <v>1066</v>
      </c>
      <c r="AK287" t="s">
        <v>1066</v>
      </c>
      <c r="AL287" t="s">
        <v>1066</v>
      </c>
      <c r="AM287" t="s">
        <v>1066</v>
      </c>
      <c r="AN287" t="s">
        <v>1066</v>
      </c>
      <c r="AO287" t="s">
        <v>1066</v>
      </c>
      <c r="AP287" t="s">
        <v>1066</v>
      </c>
      <c r="AQ287" t="s">
        <v>1066</v>
      </c>
      <c r="AR287" t="s">
        <v>1066</v>
      </c>
      <c r="AS287" t="s">
        <v>1066</v>
      </c>
      <c r="AT287" t="s">
        <v>1066</v>
      </c>
      <c r="AU287" t="s">
        <v>1066</v>
      </c>
      <c r="AV287" t="s">
        <v>1066</v>
      </c>
      <c r="AW287" t="s">
        <v>1066</v>
      </c>
      <c r="AY287">
        <v>0</v>
      </c>
      <c r="AZ287" s="269"/>
      <c r="BA287" s="269"/>
      <c r="BB287" s="269"/>
      <c r="BC287" s="269"/>
      <c r="BD287" s="269"/>
      <c r="BE287" s="269"/>
    </row>
    <row r="288" spans="1:83" ht="14.4" x14ac:dyDescent="0.3">
      <c r="A288">
        <v>519278</v>
      </c>
      <c r="B288" t="s">
        <v>540</v>
      </c>
      <c r="C288" t="s">
        <v>1067</v>
      </c>
      <c r="D288" t="s">
        <v>1067</v>
      </c>
      <c r="E288" t="s">
        <v>1067</v>
      </c>
      <c r="F288" t="s">
        <v>1067</v>
      </c>
      <c r="G288" t="s">
        <v>1067</v>
      </c>
      <c r="H288" t="s">
        <v>1067</v>
      </c>
      <c r="I288" t="s">
        <v>1067</v>
      </c>
      <c r="J288" t="s">
        <v>1067</v>
      </c>
      <c r="K288" t="s">
        <v>1067</v>
      </c>
      <c r="L288" t="s">
        <v>1067</v>
      </c>
      <c r="M288" t="s">
        <v>1067</v>
      </c>
      <c r="N288" t="s">
        <v>1067</v>
      </c>
      <c r="O288" t="s">
        <v>1067</v>
      </c>
      <c r="P288" t="s">
        <v>1067</v>
      </c>
      <c r="Q288" t="s">
        <v>1067</v>
      </c>
      <c r="R288" t="s">
        <v>1067</v>
      </c>
      <c r="S288" t="s">
        <v>1067</v>
      </c>
      <c r="T288" t="s">
        <v>1067</v>
      </c>
      <c r="U288" t="s">
        <v>1067</v>
      </c>
      <c r="V288" t="s">
        <v>1067</v>
      </c>
      <c r="W288" t="s">
        <v>1067</v>
      </c>
      <c r="X288" t="s">
        <v>1067</v>
      </c>
      <c r="Y288" t="s">
        <v>1067</v>
      </c>
      <c r="Z288" t="s">
        <v>1067</v>
      </c>
      <c r="AA288" t="s">
        <v>1067</v>
      </c>
      <c r="AB288" t="s">
        <v>1067</v>
      </c>
      <c r="AC288" t="s">
        <v>1067</v>
      </c>
      <c r="AD288" t="s">
        <v>1067</v>
      </c>
      <c r="AE288" t="s">
        <v>1067</v>
      </c>
      <c r="AF288" t="s">
        <v>1067</v>
      </c>
      <c r="AG288" t="s">
        <v>1067</v>
      </c>
      <c r="AH288" t="s">
        <v>1067</v>
      </c>
      <c r="AI288" t="s">
        <v>1067</v>
      </c>
      <c r="AJ288" t="s">
        <v>1067</v>
      </c>
      <c r="AK288" t="s">
        <v>1067</v>
      </c>
      <c r="AL288" t="s">
        <v>1067</v>
      </c>
      <c r="AM288" t="s">
        <v>1067</v>
      </c>
      <c r="AN288" t="s">
        <v>1067</v>
      </c>
      <c r="AO288" t="s">
        <v>1067</v>
      </c>
      <c r="AP288" t="s">
        <v>1067</v>
      </c>
      <c r="AQ288" t="s">
        <v>1067</v>
      </c>
      <c r="AR288" t="s">
        <v>1067</v>
      </c>
      <c r="AS288" t="s">
        <v>1067</v>
      </c>
      <c r="AT288" t="s">
        <v>1067</v>
      </c>
      <c r="AU288" t="s">
        <v>1067</v>
      </c>
      <c r="AV288" t="s">
        <v>1067</v>
      </c>
      <c r="AW288" t="s">
        <v>1067</v>
      </c>
      <c r="AX288" t="s">
        <v>5742</v>
      </c>
      <c r="AY288" t="s">
        <v>5742</v>
      </c>
      <c r="AZ288" s="269"/>
      <c r="BA288" s="269"/>
      <c r="BB288" s="269"/>
      <c r="BC288" s="269"/>
      <c r="BD288" s="269"/>
      <c r="BE288" s="269"/>
      <c r="BH288" s="249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48"/>
      <c r="BW288" s="249"/>
      <c r="BX288" s="249"/>
      <c r="BY288" s="249"/>
      <c r="BZ288" s="249"/>
      <c r="CA288" s="242"/>
      <c r="CB288" s="242"/>
      <c r="CC288" s="242"/>
      <c r="CD288" s="242"/>
      <c r="CE288" s="249"/>
    </row>
    <row r="289" spans="1:83" ht="14.4" x14ac:dyDescent="0.3">
      <c r="A289">
        <v>519291</v>
      </c>
      <c r="B289" t="s">
        <v>540</v>
      </c>
      <c r="C289" t="s">
        <v>1067</v>
      </c>
      <c r="D289" t="s">
        <v>1067</v>
      </c>
      <c r="E289" t="s">
        <v>1067</v>
      </c>
      <c r="F289" t="s">
        <v>1067</v>
      </c>
      <c r="G289" t="s">
        <v>1067</v>
      </c>
      <c r="H289" t="s">
        <v>1067</v>
      </c>
      <c r="I289" t="s">
        <v>1067</v>
      </c>
      <c r="J289" t="s">
        <v>1067</v>
      </c>
      <c r="K289" t="s">
        <v>1067</v>
      </c>
      <c r="L289" t="s">
        <v>1067</v>
      </c>
      <c r="M289" t="s">
        <v>1067</v>
      </c>
      <c r="N289" t="s">
        <v>1067</v>
      </c>
      <c r="O289" t="s">
        <v>1067</v>
      </c>
      <c r="P289" t="s">
        <v>1067</v>
      </c>
      <c r="Q289" t="s">
        <v>1067</v>
      </c>
      <c r="R289" t="s">
        <v>1067</v>
      </c>
      <c r="S289" t="s">
        <v>1067</v>
      </c>
      <c r="T289" t="s">
        <v>1067</v>
      </c>
      <c r="U289" t="s">
        <v>1067</v>
      </c>
      <c r="V289" t="s">
        <v>1067</v>
      </c>
      <c r="W289" t="s">
        <v>1067</v>
      </c>
      <c r="X289" t="s">
        <v>1067</v>
      </c>
      <c r="Y289" t="s">
        <v>1067</v>
      </c>
      <c r="Z289" t="s">
        <v>1067</v>
      </c>
      <c r="AA289" t="s">
        <v>1067</v>
      </c>
      <c r="AB289" t="s">
        <v>1067</v>
      </c>
      <c r="AC289" t="s">
        <v>1067</v>
      </c>
      <c r="AD289" t="s">
        <v>1067</v>
      </c>
      <c r="AE289" t="s">
        <v>1067</v>
      </c>
      <c r="AF289" t="s">
        <v>1067</v>
      </c>
      <c r="AG289" t="s">
        <v>1067</v>
      </c>
      <c r="AH289" t="s">
        <v>1067</v>
      </c>
      <c r="AI289" t="s">
        <v>1067</v>
      </c>
      <c r="AJ289" t="s">
        <v>1067</v>
      </c>
      <c r="AK289" t="s">
        <v>1067</v>
      </c>
      <c r="AL289" t="s">
        <v>1067</v>
      </c>
      <c r="AM289" t="s">
        <v>1067</v>
      </c>
      <c r="AN289" t="s">
        <v>1067</v>
      </c>
      <c r="AO289" t="s">
        <v>1067</v>
      </c>
      <c r="AP289" t="s">
        <v>1067</v>
      </c>
      <c r="AQ289" t="s">
        <v>1067</v>
      </c>
      <c r="AR289" t="s">
        <v>1067</v>
      </c>
      <c r="AS289" t="s">
        <v>1067</v>
      </c>
      <c r="AT289" t="s">
        <v>1067</v>
      </c>
      <c r="AU289" t="s">
        <v>1067</v>
      </c>
      <c r="AV289" t="s">
        <v>1067</v>
      </c>
      <c r="AW289" t="s">
        <v>1067</v>
      </c>
      <c r="AX289" t="s">
        <v>5718</v>
      </c>
      <c r="AY289" t="s">
        <v>5718</v>
      </c>
      <c r="AZ289" s="269"/>
      <c r="BA289" s="269"/>
      <c r="BB289" s="269"/>
      <c r="BC289" s="269"/>
      <c r="BD289" s="269"/>
      <c r="BE289" s="269"/>
    </row>
    <row r="290" spans="1:83" ht="14.4" x14ac:dyDescent="0.3">
      <c r="A290">
        <v>519325</v>
      </c>
      <c r="B290" t="s">
        <v>540</v>
      </c>
      <c r="C290" t="s">
        <v>1067</v>
      </c>
      <c r="D290" t="s">
        <v>1067</v>
      </c>
      <c r="E290" t="s">
        <v>1067</v>
      </c>
      <c r="F290" t="s">
        <v>1067</v>
      </c>
      <c r="G290" t="s">
        <v>1067</v>
      </c>
      <c r="H290" t="s">
        <v>1067</v>
      </c>
      <c r="I290" t="s">
        <v>1067</v>
      </c>
      <c r="J290" t="s">
        <v>1067</v>
      </c>
      <c r="K290" t="s">
        <v>1067</v>
      </c>
      <c r="L290" t="s">
        <v>1067</v>
      </c>
      <c r="M290" t="s">
        <v>1067</v>
      </c>
      <c r="N290" t="s">
        <v>1067</v>
      </c>
      <c r="O290" t="s">
        <v>1067</v>
      </c>
      <c r="P290" t="s">
        <v>1067</v>
      </c>
      <c r="Q290" t="s">
        <v>1067</v>
      </c>
      <c r="R290" t="s">
        <v>1067</v>
      </c>
      <c r="S290" t="s">
        <v>1067</v>
      </c>
      <c r="T290" t="s">
        <v>1067</v>
      </c>
      <c r="U290" t="s">
        <v>1067</v>
      </c>
      <c r="V290" t="s">
        <v>1067</v>
      </c>
      <c r="W290" t="s">
        <v>1067</v>
      </c>
      <c r="X290" t="s">
        <v>1067</v>
      </c>
      <c r="Y290" t="s">
        <v>1067</v>
      </c>
      <c r="Z290" t="s">
        <v>1067</v>
      </c>
      <c r="AA290" t="s">
        <v>1067</v>
      </c>
      <c r="AB290" t="s">
        <v>1067</v>
      </c>
      <c r="AC290" t="s">
        <v>1067</v>
      </c>
      <c r="AD290" t="s">
        <v>1067</v>
      </c>
      <c r="AE290" t="s">
        <v>1067</v>
      </c>
      <c r="AF290" t="s">
        <v>1067</v>
      </c>
      <c r="AG290" t="s">
        <v>1067</v>
      </c>
      <c r="AH290" t="s">
        <v>1067</v>
      </c>
      <c r="AI290" t="s">
        <v>1067</v>
      </c>
      <c r="AJ290" t="s">
        <v>1067</v>
      </c>
      <c r="AK290" t="s">
        <v>1067</v>
      </c>
      <c r="AL290" t="s">
        <v>1067</v>
      </c>
      <c r="AM290" t="s">
        <v>1067</v>
      </c>
      <c r="AN290" t="s">
        <v>1067</v>
      </c>
      <c r="AO290" t="s">
        <v>1067</v>
      </c>
      <c r="AP290" t="s">
        <v>1067</v>
      </c>
      <c r="AQ290" t="s">
        <v>1067</v>
      </c>
      <c r="AR290" t="s">
        <v>1067</v>
      </c>
      <c r="AS290" t="s">
        <v>1067</v>
      </c>
      <c r="AT290" t="s">
        <v>1067</v>
      </c>
      <c r="AU290" t="s">
        <v>1067</v>
      </c>
      <c r="AV290" t="s">
        <v>1067</v>
      </c>
      <c r="AW290" t="s">
        <v>1067</v>
      </c>
      <c r="AX290" t="s">
        <v>5718</v>
      </c>
      <c r="AY290" t="s">
        <v>5718</v>
      </c>
      <c r="AZ290" s="269"/>
      <c r="BA290" s="269"/>
      <c r="BB290" s="269"/>
      <c r="BC290" s="269"/>
      <c r="BD290" s="269"/>
      <c r="BE290" s="269"/>
    </row>
    <row r="291" spans="1:83" ht="14.4" x14ac:dyDescent="0.3">
      <c r="A291">
        <v>519327</v>
      </c>
      <c r="B291" t="s">
        <v>540</v>
      </c>
      <c r="C291" t="s">
        <v>1067</v>
      </c>
      <c r="D291" t="s">
        <v>1067</v>
      </c>
      <c r="E291" t="s">
        <v>1067</v>
      </c>
      <c r="F291" t="s">
        <v>1067</v>
      </c>
      <c r="G291" t="s">
        <v>1067</v>
      </c>
      <c r="H291" t="s">
        <v>1067</v>
      </c>
      <c r="I291" t="s">
        <v>1067</v>
      </c>
      <c r="J291" t="s">
        <v>1067</v>
      </c>
      <c r="K291" t="s">
        <v>1067</v>
      </c>
      <c r="L291" t="s">
        <v>1067</v>
      </c>
      <c r="M291" t="s">
        <v>1067</v>
      </c>
      <c r="N291" t="s">
        <v>1067</v>
      </c>
      <c r="O291" t="s">
        <v>1067</v>
      </c>
      <c r="P291" t="s">
        <v>1067</v>
      </c>
      <c r="Q291" t="s">
        <v>1067</v>
      </c>
      <c r="R291" t="s">
        <v>1067</v>
      </c>
      <c r="S291" t="s">
        <v>1067</v>
      </c>
      <c r="T291" t="s">
        <v>1067</v>
      </c>
      <c r="U291" t="s">
        <v>1067</v>
      </c>
      <c r="V291" t="s">
        <v>1067</v>
      </c>
      <c r="W291" t="s">
        <v>1067</v>
      </c>
      <c r="X291" t="s">
        <v>1067</v>
      </c>
      <c r="Y291" t="s">
        <v>1067</v>
      </c>
      <c r="Z291" t="s">
        <v>1067</v>
      </c>
      <c r="AA291" t="s">
        <v>1067</v>
      </c>
      <c r="AB291" t="s">
        <v>1067</v>
      </c>
      <c r="AC291" t="s">
        <v>1067</v>
      </c>
      <c r="AD291" t="s">
        <v>1067</v>
      </c>
      <c r="AE291" t="s">
        <v>1067</v>
      </c>
      <c r="AF291" t="s">
        <v>1067</v>
      </c>
      <c r="AG291" t="s">
        <v>1067</v>
      </c>
      <c r="AH291" t="s">
        <v>1067</v>
      </c>
      <c r="AI291" t="s">
        <v>1067</v>
      </c>
      <c r="AJ291" t="s">
        <v>1067</v>
      </c>
      <c r="AK291" t="s">
        <v>1067</v>
      </c>
      <c r="AL291" t="s">
        <v>1067</v>
      </c>
      <c r="AM291" t="s">
        <v>1067</v>
      </c>
      <c r="AN291" t="s">
        <v>1067</v>
      </c>
      <c r="AO291" t="s">
        <v>1067</v>
      </c>
      <c r="AP291" t="s">
        <v>1067</v>
      </c>
      <c r="AQ291" t="s">
        <v>1067</v>
      </c>
      <c r="AR291" t="s">
        <v>1067</v>
      </c>
      <c r="AS291" t="s">
        <v>1067</v>
      </c>
      <c r="AT291" t="s">
        <v>1067</v>
      </c>
      <c r="AU291" t="s">
        <v>1067</v>
      </c>
      <c r="AV291" t="s">
        <v>1067</v>
      </c>
      <c r="AW291" t="s">
        <v>1067</v>
      </c>
      <c r="AX291" t="s">
        <v>5742</v>
      </c>
      <c r="AY291" t="s">
        <v>5742</v>
      </c>
      <c r="AZ291" s="269"/>
      <c r="BA291" s="269"/>
      <c r="BB291" s="269"/>
      <c r="BC291" s="269"/>
      <c r="BD291" s="269"/>
      <c r="BE291" s="269"/>
    </row>
    <row r="292" spans="1:83" ht="14.4" x14ac:dyDescent="0.3">
      <c r="A292">
        <v>519328</v>
      </c>
      <c r="B292" t="s">
        <v>540</v>
      </c>
      <c r="C292" t="s">
        <v>1067</v>
      </c>
      <c r="D292" t="s">
        <v>1067</v>
      </c>
      <c r="E292" t="s">
        <v>1067</v>
      </c>
      <c r="F292" t="s">
        <v>1067</v>
      </c>
      <c r="G292" t="s">
        <v>1067</v>
      </c>
      <c r="H292" t="s">
        <v>1067</v>
      </c>
      <c r="I292" t="s">
        <v>1067</v>
      </c>
      <c r="J292" t="s">
        <v>1067</v>
      </c>
      <c r="K292" t="s">
        <v>1067</v>
      </c>
      <c r="L292" t="s">
        <v>1067</v>
      </c>
      <c r="M292" t="s">
        <v>1067</v>
      </c>
      <c r="N292" t="s">
        <v>1067</v>
      </c>
      <c r="O292" t="s">
        <v>1067</v>
      </c>
      <c r="P292" t="s">
        <v>1067</v>
      </c>
      <c r="Q292" t="s">
        <v>1067</v>
      </c>
      <c r="R292" t="s">
        <v>1067</v>
      </c>
      <c r="S292" t="s">
        <v>1067</v>
      </c>
      <c r="T292" t="s">
        <v>1067</v>
      </c>
      <c r="U292" t="s">
        <v>1067</v>
      </c>
      <c r="V292" t="s">
        <v>1067</v>
      </c>
      <c r="W292" t="s">
        <v>1067</v>
      </c>
      <c r="X292" t="s">
        <v>1067</v>
      </c>
      <c r="Y292" t="s">
        <v>1067</v>
      </c>
      <c r="Z292" t="s">
        <v>1067</v>
      </c>
      <c r="AA292" t="s">
        <v>1067</v>
      </c>
      <c r="AB292" t="s">
        <v>1067</v>
      </c>
      <c r="AC292" t="s">
        <v>1067</v>
      </c>
      <c r="AD292" t="s">
        <v>1067</v>
      </c>
      <c r="AE292" t="s">
        <v>1067</v>
      </c>
      <c r="AF292" t="s">
        <v>1067</v>
      </c>
      <c r="AG292" t="s">
        <v>1067</v>
      </c>
      <c r="AH292" t="s">
        <v>1067</v>
      </c>
      <c r="AI292" t="s">
        <v>1067</v>
      </c>
      <c r="AJ292" t="s">
        <v>1067</v>
      </c>
      <c r="AK292" t="s">
        <v>1067</v>
      </c>
      <c r="AL292" t="s">
        <v>1067</v>
      </c>
      <c r="AM292" t="s">
        <v>1067</v>
      </c>
      <c r="AN292" t="s">
        <v>1067</v>
      </c>
      <c r="AO292" t="s">
        <v>1067</v>
      </c>
      <c r="AP292" t="s">
        <v>1067</v>
      </c>
      <c r="AQ292" t="s">
        <v>1067</v>
      </c>
      <c r="AR292" t="s">
        <v>1067</v>
      </c>
      <c r="AS292" t="s">
        <v>1067</v>
      </c>
      <c r="AT292" t="s">
        <v>1067</v>
      </c>
      <c r="AU292" t="s">
        <v>1067</v>
      </c>
      <c r="AV292" t="s">
        <v>1067</v>
      </c>
      <c r="AW292" t="s">
        <v>1067</v>
      </c>
      <c r="AX292" t="s">
        <v>5718</v>
      </c>
      <c r="AY292" t="s">
        <v>5718</v>
      </c>
      <c r="AZ292" s="269"/>
      <c r="BA292" s="269"/>
      <c r="BB292" s="269"/>
      <c r="BC292" s="269"/>
      <c r="BD292" s="269"/>
      <c r="BE292" s="269"/>
    </row>
    <row r="293" spans="1:83" ht="14.4" x14ac:dyDescent="0.3">
      <c r="A293">
        <v>519343</v>
      </c>
      <c r="B293" t="s">
        <v>540</v>
      </c>
      <c r="C293" t="s">
        <v>1066</v>
      </c>
      <c r="D293" t="s">
        <v>1066</v>
      </c>
      <c r="E293" t="s">
        <v>1066</v>
      </c>
      <c r="F293" t="s">
        <v>1066</v>
      </c>
      <c r="G293" t="s">
        <v>1066</v>
      </c>
      <c r="H293" t="s">
        <v>1066</v>
      </c>
      <c r="I293" t="s">
        <v>1066</v>
      </c>
      <c r="J293" t="s">
        <v>1066</v>
      </c>
      <c r="K293" t="s">
        <v>1066</v>
      </c>
      <c r="L293" t="s">
        <v>1066</v>
      </c>
      <c r="M293" t="s">
        <v>1066</v>
      </c>
      <c r="N293" t="s">
        <v>1066</v>
      </c>
      <c r="O293" t="s">
        <v>1066</v>
      </c>
      <c r="P293" t="s">
        <v>1066</v>
      </c>
      <c r="Q293" t="s">
        <v>1066</v>
      </c>
      <c r="R293" t="s">
        <v>1066</v>
      </c>
      <c r="S293" t="s">
        <v>1066</v>
      </c>
      <c r="T293" t="s">
        <v>1066</v>
      </c>
      <c r="U293" t="s">
        <v>1066</v>
      </c>
      <c r="V293" t="s">
        <v>1066</v>
      </c>
      <c r="W293" t="s">
        <v>1066</v>
      </c>
      <c r="X293" t="s">
        <v>1066</v>
      </c>
      <c r="Y293" t="s">
        <v>1066</v>
      </c>
      <c r="Z293" t="s">
        <v>1066</v>
      </c>
      <c r="AA293" t="s">
        <v>1066</v>
      </c>
      <c r="AB293" t="s">
        <v>1066</v>
      </c>
      <c r="AC293" t="s">
        <v>1066</v>
      </c>
      <c r="AD293" t="s">
        <v>1066</v>
      </c>
      <c r="AE293" t="s">
        <v>1066</v>
      </c>
      <c r="AF293" t="s">
        <v>1066</v>
      </c>
      <c r="AG293" t="s">
        <v>1066</v>
      </c>
      <c r="AH293" t="s">
        <v>1066</v>
      </c>
      <c r="AI293" t="s">
        <v>1066</v>
      </c>
      <c r="AJ293" t="s">
        <v>1066</v>
      </c>
      <c r="AK293" t="s">
        <v>1066</v>
      </c>
      <c r="AL293" t="s">
        <v>1066</v>
      </c>
      <c r="AM293" t="s">
        <v>1066</v>
      </c>
      <c r="AN293" t="s">
        <v>1066</v>
      </c>
      <c r="AO293" t="s">
        <v>1066</v>
      </c>
      <c r="AP293" t="s">
        <v>1066</v>
      </c>
      <c r="AQ293" t="s">
        <v>1066</v>
      </c>
      <c r="AR293" t="s">
        <v>1066</v>
      </c>
      <c r="AS293" t="s">
        <v>1066</v>
      </c>
      <c r="AT293" t="s">
        <v>1066</v>
      </c>
      <c r="AU293" t="s">
        <v>1066</v>
      </c>
      <c r="AV293" t="s">
        <v>1066</v>
      </c>
      <c r="AW293" t="s">
        <v>1066</v>
      </c>
      <c r="AY293">
        <v>0</v>
      </c>
      <c r="AZ293" s="269"/>
      <c r="BA293" s="269"/>
      <c r="BB293" s="269"/>
      <c r="BC293" s="269"/>
      <c r="BD293" s="269"/>
      <c r="BE293" s="269"/>
    </row>
    <row r="294" spans="1:83" ht="14.4" x14ac:dyDescent="0.3">
      <c r="A294">
        <v>519360</v>
      </c>
      <c r="B294" t="s">
        <v>540</v>
      </c>
      <c r="C294" t="s">
        <v>1066</v>
      </c>
      <c r="D294" t="s">
        <v>1066</v>
      </c>
      <c r="E294" t="s">
        <v>1066</v>
      </c>
      <c r="F294" t="s">
        <v>1066</v>
      </c>
      <c r="G294" t="s">
        <v>1066</v>
      </c>
      <c r="H294" t="s">
        <v>1066</v>
      </c>
      <c r="I294" t="s">
        <v>1066</v>
      </c>
      <c r="J294" t="s">
        <v>1066</v>
      </c>
      <c r="K294" t="s">
        <v>1066</v>
      </c>
      <c r="L294" t="s">
        <v>1066</v>
      </c>
      <c r="M294" t="s">
        <v>1066</v>
      </c>
      <c r="N294" t="s">
        <v>1066</v>
      </c>
      <c r="O294" t="s">
        <v>1066</v>
      </c>
      <c r="P294" t="s">
        <v>1066</v>
      </c>
      <c r="Q294" t="s">
        <v>1066</v>
      </c>
      <c r="R294" t="s">
        <v>1066</v>
      </c>
      <c r="S294" t="s">
        <v>1066</v>
      </c>
      <c r="T294" t="s">
        <v>1066</v>
      </c>
      <c r="U294" t="s">
        <v>1066</v>
      </c>
      <c r="V294" t="s">
        <v>1066</v>
      </c>
      <c r="W294" t="s">
        <v>1066</v>
      </c>
      <c r="X294" t="s">
        <v>1066</v>
      </c>
      <c r="Y294" t="s">
        <v>1066</v>
      </c>
      <c r="Z294" t="s">
        <v>1066</v>
      </c>
      <c r="AA294" t="s">
        <v>1066</v>
      </c>
      <c r="AB294" t="s">
        <v>1066</v>
      </c>
      <c r="AC294" t="s">
        <v>1066</v>
      </c>
      <c r="AD294" t="s">
        <v>1066</v>
      </c>
      <c r="AE294" t="s">
        <v>1066</v>
      </c>
      <c r="AF294" t="s">
        <v>1066</v>
      </c>
      <c r="AG294" t="s">
        <v>1066</v>
      </c>
      <c r="AH294" t="s">
        <v>1066</v>
      </c>
      <c r="AI294" t="s">
        <v>1066</v>
      </c>
      <c r="AJ294" t="s">
        <v>1066</v>
      </c>
      <c r="AK294" t="s">
        <v>1066</v>
      </c>
      <c r="AL294" t="s">
        <v>1066</v>
      </c>
      <c r="AM294" t="s">
        <v>1066</v>
      </c>
      <c r="AN294" t="s">
        <v>1066</v>
      </c>
      <c r="AO294" t="s">
        <v>1066</v>
      </c>
      <c r="AP294" t="s">
        <v>1066</v>
      </c>
      <c r="AQ294" t="s">
        <v>1066</v>
      </c>
      <c r="AR294" t="s">
        <v>1066</v>
      </c>
      <c r="AS294" t="s">
        <v>1066</v>
      </c>
      <c r="AT294" t="s">
        <v>1066</v>
      </c>
      <c r="AU294" t="s">
        <v>1066</v>
      </c>
      <c r="AV294" t="s">
        <v>1066</v>
      </c>
      <c r="AW294" t="s">
        <v>1066</v>
      </c>
      <c r="AY294">
        <v>0</v>
      </c>
      <c r="AZ294" s="269"/>
      <c r="BA294" s="269"/>
      <c r="BB294" s="269"/>
      <c r="BC294" s="269"/>
      <c r="BD294" s="269"/>
      <c r="BE294" s="269"/>
    </row>
    <row r="295" spans="1:83" ht="14.4" x14ac:dyDescent="0.3">
      <c r="A295">
        <v>519363</v>
      </c>
      <c r="B295" t="s">
        <v>540</v>
      </c>
      <c r="C295" t="s">
        <v>1067</v>
      </c>
      <c r="D295" t="s">
        <v>1067</v>
      </c>
      <c r="E295" t="s">
        <v>1067</v>
      </c>
      <c r="F295" t="s">
        <v>1067</v>
      </c>
      <c r="G295" t="s">
        <v>1067</v>
      </c>
      <c r="H295" t="s">
        <v>1067</v>
      </c>
      <c r="I295" t="s">
        <v>1067</v>
      </c>
      <c r="J295" t="s">
        <v>1067</v>
      </c>
      <c r="K295" t="s">
        <v>1067</v>
      </c>
      <c r="L295" t="s">
        <v>1067</v>
      </c>
      <c r="M295" t="s">
        <v>1067</v>
      </c>
      <c r="N295" t="s">
        <v>1067</v>
      </c>
      <c r="O295" t="s">
        <v>1067</v>
      </c>
      <c r="P295" t="s">
        <v>1067</v>
      </c>
      <c r="Q295" t="s">
        <v>1067</v>
      </c>
      <c r="R295" t="s">
        <v>1067</v>
      </c>
      <c r="S295" t="s">
        <v>1067</v>
      </c>
      <c r="T295" t="s">
        <v>1067</v>
      </c>
      <c r="U295" t="s">
        <v>1067</v>
      </c>
      <c r="V295" t="s">
        <v>1067</v>
      </c>
      <c r="W295" t="s">
        <v>1067</v>
      </c>
      <c r="X295" t="s">
        <v>1067</v>
      </c>
      <c r="Y295" t="s">
        <v>1067</v>
      </c>
      <c r="Z295" t="s">
        <v>1067</v>
      </c>
      <c r="AA295" t="s">
        <v>1067</v>
      </c>
      <c r="AB295" t="s">
        <v>1067</v>
      </c>
      <c r="AC295" t="s">
        <v>1067</v>
      </c>
      <c r="AD295" t="s">
        <v>1067</v>
      </c>
      <c r="AE295" t="s">
        <v>1067</v>
      </c>
      <c r="AF295" t="s">
        <v>1067</v>
      </c>
      <c r="AG295" t="s">
        <v>1067</v>
      </c>
      <c r="AH295" t="s">
        <v>1067</v>
      </c>
      <c r="AI295" t="s">
        <v>1067</v>
      </c>
      <c r="AJ295" t="s">
        <v>1067</v>
      </c>
      <c r="AK295" t="s">
        <v>1067</v>
      </c>
      <c r="AL295" t="s">
        <v>1067</v>
      </c>
      <c r="AM295" t="s">
        <v>1067</v>
      </c>
      <c r="AN295" t="s">
        <v>1067</v>
      </c>
      <c r="AO295" t="s">
        <v>1067</v>
      </c>
      <c r="AP295" t="s">
        <v>1067</v>
      </c>
      <c r="AQ295" t="s">
        <v>1067</v>
      </c>
      <c r="AR295" t="s">
        <v>1067</v>
      </c>
      <c r="AS295" t="s">
        <v>1067</v>
      </c>
      <c r="AT295" t="s">
        <v>1067</v>
      </c>
      <c r="AU295" t="s">
        <v>1067</v>
      </c>
      <c r="AV295" t="s">
        <v>1067</v>
      </c>
      <c r="AW295" t="s">
        <v>1067</v>
      </c>
      <c r="AX295" t="s">
        <v>5718</v>
      </c>
      <c r="AY295" t="s">
        <v>5718</v>
      </c>
      <c r="AZ295" s="250"/>
      <c r="BA295" s="250"/>
      <c r="BB295" s="250"/>
      <c r="BC295" s="250"/>
      <c r="BD295" s="250"/>
      <c r="BE295" s="269"/>
    </row>
    <row r="296" spans="1:83" ht="14.4" x14ac:dyDescent="0.3">
      <c r="A296">
        <v>519371</v>
      </c>
      <c r="B296" t="s">
        <v>540</v>
      </c>
      <c r="C296" t="s">
        <v>1066</v>
      </c>
      <c r="D296" t="s">
        <v>1066</v>
      </c>
      <c r="E296" t="s">
        <v>1066</v>
      </c>
      <c r="F296" t="s">
        <v>1066</v>
      </c>
      <c r="G296" t="s">
        <v>1066</v>
      </c>
      <c r="H296" t="s">
        <v>1066</v>
      </c>
      <c r="I296" t="s">
        <v>1066</v>
      </c>
      <c r="J296" t="s">
        <v>1066</v>
      </c>
      <c r="K296" t="s">
        <v>1066</v>
      </c>
      <c r="L296" t="s">
        <v>1066</v>
      </c>
      <c r="M296" t="s">
        <v>1066</v>
      </c>
      <c r="N296" t="s">
        <v>1066</v>
      </c>
      <c r="O296" t="s">
        <v>1066</v>
      </c>
      <c r="P296" t="s">
        <v>1066</v>
      </c>
      <c r="Q296" t="s">
        <v>1066</v>
      </c>
      <c r="R296" t="s">
        <v>1066</v>
      </c>
      <c r="S296" t="s">
        <v>1066</v>
      </c>
      <c r="T296" t="s">
        <v>1066</v>
      </c>
      <c r="U296" t="s">
        <v>1066</v>
      </c>
      <c r="V296" t="s">
        <v>1066</v>
      </c>
      <c r="W296" t="s">
        <v>1066</v>
      </c>
      <c r="X296" t="s">
        <v>1066</v>
      </c>
      <c r="Y296" t="s">
        <v>1066</v>
      </c>
      <c r="Z296" t="s">
        <v>1066</v>
      </c>
      <c r="AA296" t="s">
        <v>1066</v>
      </c>
      <c r="AB296" t="s">
        <v>1066</v>
      </c>
      <c r="AC296" t="s">
        <v>1066</v>
      </c>
      <c r="AD296" t="s">
        <v>1066</v>
      </c>
      <c r="AE296" t="s">
        <v>1066</v>
      </c>
      <c r="AF296" t="s">
        <v>1066</v>
      </c>
      <c r="AG296" t="s">
        <v>1066</v>
      </c>
      <c r="AH296" t="s">
        <v>1066</v>
      </c>
      <c r="AI296" t="s">
        <v>1066</v>
      </c>
      <c r="AJ296" t="s">
        <v>1066</v>
      </c>
      <c r="AK296" t="s">
        <v>1066</v>
      </c>
      <c r="AL296" t="s">
        <v>1066</v>
      </c>
      <c r="AM296" t="s">
        <v>1066</v>
      </c>
      <c r="AN296" t="s">
        <v>1066</v>
      </c>
      <c r="AO296" t="s">
        <v>1066</v>
      </c>
      <c r="AP296" t="s">
        <v>1066</v>
      </c>
      <c r="AQ296" t="s">
        <v>1066</v>
      </c>
      <c r="AR296" t="s">
        <v>1066</v>
      </c>
      <c r="AS296" t="s">
        <v>1066</v>
      </c>
      <c r="AT296" t="s">
        <v>1066</v>
      </c>
      <c r="AU296" t="s">
        <v>1066</v>
      </c>
      <c r="AV296" t="s">
        <v>1066</v>
      </c>
      <c r="AW296" t="s">
        <v>1066</v>
      </c>
      <c r="AY296">
        <v>0</v>
      </c>
      <c r="AZ296" s="269"/>
      <c r="BA296" s="269"/>
      <c r="BB296" s="269"/>
      <c r="BC296" s="269"/>
      <c r="BD296" s="269"/>
      <c r="BE296" s="269"/>
      <c r="BH296" s="249"/>
      <c r="BI296" s="249"/>
      <c r="BJ296" s="249"/>
      <c r="BK296" s="249"/>
      <c r="BL296" s="249"/>
      <c r="BM296" s="249"/>
      <c r="BN296" s="249"/>
      <c r="BO296" s="249"/>
      <c r="BP296" s="249"/>
      <c r="BQ296" s="249"/>
      <c r="BR296" s="249"/>
      <c r="BS296" s="249"/>
      <c r="BT296" s="249"/>
      <c r="BU296" s="249"/>
      <c r="BV296" s="248"/>
      <c r="BW296" s="249"/>
      <c r="BX296" s="249"/>
      <c r="BY296" s="249"/>
      <c r="BZ296" s="249"/>
      <c r="CA296" s="242"/>
      <c r="CB296" s="242"/>
      <c r="CC296" s="242"/>
      <c r="CD296" s="242"/>
      <c r="CE296" s="249"/>
    </row>
    <row r="297" spans="1:83" ht="14.4" x14ac:dyDescent="0.3">
      <c r="A297">
        <v>519379</v>
      </c>
      <c r="B297" t="s">
        <v>540</v>
      </c>
      <c r="C297" t="s">
        <v>1067</v>
      </c>
      <c r="D297" t="s">
        <v>1067</v>
      </c>
      <c r="E297" t="s">
        <v>1067</v>
      </c>
      <c r="F297" t="s">
        <v>1067</v>
      </c>
      <c r="G297" t="s">
        <v>1067</v>
      </c>
      <c r="H297" t="s">
        <v>1067</v>
      </c>
      <c r="I297" t="s">
        <v>1067</v>
      </c>
      <c r="J297" t="s">
        <v>1067</v>
      </c>
      <c r="K297" t="s">
        <v>1067</v>
      </c>
      <c r="L297" t="s">
        <v>1067</v>
      </c>
      <c r="M297" t="s">
        <v>1067</v>
      </c>
      <c r="N297" t="s">
        <v>1067</v>
      </c>
      <c r="O297" t="s">
        <v>1067</v>
      </c>
      <c r="P297" t="s">
        <v>1067</v>
      </c>
      <c r="Q297" t="s">
        <v>1067</v>
      </c>
      <c r="R297" t="s">
        <v>1067</v>
      </c>
      <c r="S297" t="s">
        <v>1067</v>
      </c>
      <c r="T297" t="s">
        <v>1067</v>
      </c>
      <c r="U297" t="s">
        <v>1067</v>
      </c>
      <c r="V297" t="s">
        <v>1067</v>
      </c>
      <c r="W297" t="s">
        <v>1067</v>
      </c>
      <c r="X297" t="s">
        <v>1067</v>
      </c>
      <c r="Y297" t="s">
        <v>1067</v>
      </c>
      <c r="Z297" t="s">
        <v>1067</v>
      </c>
      <c r="AA297" t="s">
        <v>1067</v>
      </c>
      <c r="AB297" t="s">
        <v>1067</v>
      </c>
      <c r="AC297" t="s">
        <v>1067</v>
      </c>
      <c r="AD297" t="s">
        <v>1067</v>
      </c>
      <c r="AE297" t="s">
        <v>1067</v>
      </c>
      <c r="AF297" t="s">
        <v>1067</v>
      </c>
      <c r="AG297" t="s">
        <v>1067</v>
      </c>
      <c r="AH297" t="s">
        <v>1067</v>
      </c>
      <c r="AI297" t="s">
        <v>1067</v>
      </c>
      <c r="AJ297" t="s">
        <v>1067</v>
      </c>
      <c r="AK297" t="s">
        <v>1067</v>
      </c>
      <c r="AL297" t="s">
        <v>1067</v>
      </c>
      <c r="AM297" t="s">
        <v>1067</v>
      </c>
      <c r="AN297" t="s">
        <v>1067</v>
      </c>
      <c r="AO297" t="s">
        <v>1067</v>
      </c>
      <c r="AP297" t="s">
        <v>1067</v>
      </c>
      <c r="AQ297" t="s">
        <v>1067</v>
      </c>
      <c r="AR297" t="s">
        <v>1067</v>
      </c>
      <c r="AS297" t="s">
        <v>1067</v>
      </c>
      <c r="AT297" t="s">
        <v>1067</v>
      </c>
      <c r="AU297" t="s">
        <v>1067</v>
      </c>
      <c r="AV297" t="s">
        <v>1067</v>
      </c>
      <c r="AW297" t="s">
        <v>1067</v>
      </c>
      <c r="AX297" t="s">
        <v>5742</v>
      </c>
      <c r="AY297" t="s">
        <v>5742</v>
      </c>
      <c r="AZ297" s="269"/>
      <c r="BA297" s="269"/>
      <c r="BB297" s="269"/>
      <c r="BC297" s="269"/>
      <c r="BD297" s="269"/>
      <c r="BE297" s="269"/>
    </row>
    <row r="298" spans="1:83" ht="14.4" x14ac:dyDescent="0.3">
      <c r="A298">
        <v>519380</v>
      </c>
      <c r="B298" t="s">
        <v>540</v>
      </c>
      <c r="C298" t="s">
        <v>1067</v>
      </c>
      <c r="D298" t="s">
        <v>1067</v>
      </c>
      <c r="E298" t="s">
        <v>1067</v>
      </c>
      <c r="F298" t="s">
        <v>1067</v>
      </c>
      <c r="G298" t="s">
        <v>1067</v>
      </c>
      <c r="H298" t="s">
        <v>1067</v>
      </c>
      <c r="I298" t="s">
        <v>1067</v>
      </c>
      <c r="J298" t="s">
        <v>1067</v>
      </c>
      <c r="K298" t="s">
        <v>1067</v>
      </c>
      <c r="L298" t="s">
        <v>1067</v>
      </c>
      <c r="M298" t="s">
        <v>1067</v>
      </c>
      <c r="N298" t="s">
        <v>1067</v>
      </c>
      <c r="O298" t="s">
        <v>1067</v>
      </c>
      <c r="P298" t="s">
        <v>1067</v>
      </c>
      <c r="Q298" t="s">
        <v>1067</v>
      </c>
      <c r="R298" t="s">
        <v>1067</v>
      </c>
      <c r="S298" t="s">
        <v>1067</v>
      </c>
      <c r="T298" t="s">
        <v>1067</v>
      </c>
      <c r="U298" t="s">
        <v>1067</v>
      </c>
      <c r="V298" t="s">
        <v>1067</v>
      </c>
      <c r="W298" t="s">
        <v>1067</v>
      </c>
      <c r="X298" t="s">
        <v>1067</v>
      </c>
      <c r="Y298" t="s">
        <v>1067</v>
      </c>
      <c r="Z298" t="s">
        <v>1067</v>
      </c>
      <c r="AA298" t="s">
        <v>1067</v>
      </c>
      <c r="AB298" t="s">
        <v>1067</v>
      </c>
      <c r="AC298" t="s">
        <v>1067</v>
      </c>
      <c r="AD298" t="s">
        <v>1067</v>
      </c>
      <c r="AE298" t="s">
        <v>1067</v>
      </c>
      <c r="AF298" t="s">
        <v>1067</v>
      </c>
      <c r="AG298" t="s">
        <v>1067</v>
      </c>
      <c r="AH298" t="s">
        <v>1067</v>
      </c>
      <c r="AI298" t="s">
        <v>1067</v>
      </c>
      <c r="AJ298" t="s">
        <v>1067</v>
      </c>
      <c r="AK298" t="s">
        <v>1067</v>
      </c>
      <c r="AL298" t="s">
        <v>1067</v>
      </c>
      <c r="AM298" t="s">
        <v>1067</v>
      </c>
      <c r="AN298" t="s">
        <v>1067</v>
      </c>
      <c r="AO298" t="s">
        <v>1067</v>
      </c>
      <c r="AP298" t="s">
        <v>1067</v>
      </c>
      <c r="AQ298" t="s">
        <v>1067</v>
      </c>
      <c r="AR298" t="s">
        <v>1067</v>
      </c>
      <c r="AS298" t="s">
        <v>1067</v>
      </c>
      <c r="AT298" t="s">
        <v>1067</v>
      </c>
      <c r="AU298" t="s">
        <v>1067</v>
      </c>
      <c r="AV298" t="s">
        <v>1067</v>
      </c>
      <c r="AW298" t="s">
        <v>1067</v>
      </c>
      <c r="AX298" t="s">
        <v>5718</v>
      </c>
      <c r="AY298" t="s">
        <v>5718</v>
      </c>
      <c r="AZ298" s="269"/>
      <c r="BA298" s="269"/>
      <c r="BB298" s="269"/>
      <c r="BC298" s="269"/>
      <c r="BD298" s="269"/>
      <c r="BE298" s="269"/>
    </row>
    <row r="299" spans="1:83" ht="14.4" x14ac:dyDescent="0.3">
      <c r="A299">
        <v>519430</v>
      </c>
      <c r="B299" t="s">
        <v>540</v>
      </c>
      <c r="C299" t="s">
        <v>1066</v>
      </c>
      <c r="D299" t="s">
        <v>1066</v>
      </c>
      <c r="E299" t="s">
        <v>1066</v>
      </c>
      <c r="F299" t="s">
        <v>1066</v>
      </c>
      <c r="G299" t="s">
        <v>1066</v>
      </c>
      <c r="H299" t="s">
        <v>1066</v>
      </c>
      <c r="I299" t="s">
        <v>1066</v>
      </c>
      <c r="J299" t="s">
        <v>1066</v>
      </c>
      <c r="K299" t="s">
        <v>1066</v>
      </c>
      <c r="L299" t="s">
        <v>1066</v>
      </c>
      <c r="M299" t="s">
        <v>1066</v>
      </c>
      <c r="N299" t="s">
        <v>1066</v>
      </c>
      <c r="O299" t="s">
        <v>1066</v>
      </c>
      <c r="P299" t="s">
        <v>1066</v>
      </c>
      <c r="Q299" t="s">
        <v>1066</v>
      </c>
      <c r="R299" t="s">
        <v>1066</v>
      </c>
      <c r="S299" t="s">
        <v>1066</v>
      </c>
      <c r="T299" t="s">
        <v>1066</v>
      </c>
      <c r="U299" t="s">
        <v>1066</v>
      </c>
      <c r="V299" t="s">
        <v>1066</v>
      </c>
      <c r="W299" t="s">
        <v>1066</v>
      </c>
      <c r="X299" t="s">
        <v>1066</v>
      </c>
      <c r="Y299" t="s">
        <v>1066</v>
      </c>
      <c r="Z299" t="s">
        <v>1066</v>
      </c>
      <c r="AA299" t="s">
        <v>1066</v>
      </c>
      <c r="AB299" t="s">
        <v>1066</v>
      </c>
      <c r="AC299" t="s">
        <v>1066</v>
      </c>
      <c r="AD299" t="s">
        <v>1066</v>
      </c>
      <c r="AE299" t="s">
        <v>1066</v>
      </c>
      <c r="AF299" t="s">
        <v>1066</v>
      </c>
      <c r="AG299" t="s">
        <v>1066</v>
      </c>
      <c r="AH299" t="s">
        <v>1066</v>
      </c>
      <c r="AI299" t="s">
        <v>1066</v>
      </c>
      <c r="AJ299" t="s">
        <v>1066</v>
      </c>
      <c r="AK299" t="s">
        <v>1066</v>
      </c>
      <c r="AL299" t="s">
        <v>1066</v>
      </c>
      <c r="AM299" t="s">
        <v>1066</v>
      </c>
      <c r="AN299" t="s">
        <v>1066</v>
      </c>
      <c r="AO299" t="s">
        <v>1066</v>
      </c>
      <c r="AP299" t="s">
        <v>1066</v>
      </c>
      <c r="AQ299" t="s">
        <v>1066</v>
      </c>
      <c r="AR299" t="s">
        <v>1066</v>
      </c>
      <c r="AS299" t="s">
        <v>1066</v>
      </c>
      <c r="AT299" t="s">
        <v>1066</v>
      </c>
      <c r="AU299" t="s">
        <v>1066</v>
      </c>
      <c r="AV299" t="s">
        <v>1066</v>
      </c>
      <c r="AW299" t="s">
        <v>1066</v>
      </c>
      <c r="AY299">
        <v>0</v>
      </c>
      <c r="AZ299" s="269"/>
      <c r="BA299" s="269"/>
      <c r="BB299" s="269"/>
      <c r="BC299" s="269"/>
      <c r="BD299" s="269"/>
      <c r="BE299" s="269"/>
      <c r="BH299" s="249"/>
      <c r="BI299" s="249"/>
      <c r="BJ299" s="249"/>
      <c r="BK299" s="249"/>
      <c r="BL299" s="249"/>
      <c r="BM299" s="249"/>
      <c r="BN299" s="249"/>
      <c r="BO299" s="249"/>
      <c r="BP299" s="249"/>
      <c r="BQ299" s="249"/>
      <c r="BR299" s="249"/>
      <c r="BS299" s="249"/>
      <c r="BT299" s="249"/>
      <c r="BU299" s="249"/>
      <c r="BV299" s="248"/>
      <c r="BW299" s="249"/>
      <c r="BX299" s="249"/>
      <c r="BY299" s="249"/>
      <c r="BZ299" s="249"/>
      <c r="CA299" s="242"/>
      <c r="CB299" s="242"/>
      <c r="CC299" s="242"/>
      <c r="CD299" s="242"/>
      <c r="CE299" s="249"/>
    </row>
    <row r="300" spans="1:83" ht="14.4" x14ac:dyDescent="0.3">
      <c r="A300">
        <v>519436</v>
      </c>
      <c r="B300" t="s">
        <v>540</v>
      </c>
      <c r="C300" t="s">
        <v>1066</v>
      </c>
      <c r="D300" t="s">
        <v>1066</v>
      </c>
      <c r="E300" t="s">
        <v>1066</v>
      </c>
      <c r="F300" t="s">
        <v>1066</v>
      </c>
      <c r="G300" t="s">
        <v>1066</v>
      </c>
      <c r="H300" t="s">
        <v>1066</v>
      </c>
      <c r="I300" t="s">
        <v>1066</v>
      </c>
      <c r="J300" t="s">
        <v>1066</v>
      </c>
      <c r="K300" t="s">
        <v>1066</v>
      </c>
      <c r="L300" t="s">
        <v>1066</v>
      </c>
      <c r="M300" t="s">
        <v>1066</v>
      </c>
      <c r="N300" t="s">
        <v>1066</v>
      </c>
      <c r="O300" t="s">
        <v>1066</v>
      </c>
      <c r="P300" t="s">
        <v>1066</v>
      </c>
      <c r="Q300" t="s">
        <v>1066</v>
      </c>
      <c r="R300" t="s">
        <v>1066</v>
      </c>
      <c r="S300" t="s">
        <v>1066</v>
      </c>
      <c r="T300" t="s">
        <v>1066</v>
      </c>
      <c r="U300" t="s">
        <v>1066</v>
      </c>
      <c r="V300" t="s">
        <v>1066</v>
      </c>
      <c r="W300" t="s">
        <v>1066</v>
      </c>
      <c r="X300" t="s">
        <v>1066</v>
      </c>
      <c r="Y300" t="s">
        <v>1066</v>
      </c>
      <c r="Z300" t="s">
        <v>1066</v>
      </c>
      <c r="AA300" t="s">
        <v>1066</v>
      </c>
      <c r="AB300" t="s">
        <v>1066</v>
      </c>
      <c r="AC300" t="s">
        <v>1066</v>
      </c>
      <c r="AD300" t="s">
        <v>1066</v>
      </c>
      <c r="AE300" t="s">
        <v>1066</v>
      </c>
      <c r="AF300" t="s">
        <v>1066</v>
      </c>
      <c r="AG300" t="s">
        <v>1066</v>
      </c>
      <c r="AH300" t="s">
        <v>1066</v>
      </c>
      <c r="AI300" t="s">
        <v>1066</v>
      </c>
      <c r="AJ300" t="s">
        <v>1066</v>
      </c>
      <c r="AK300" t="s">
        <v>1066</v>
      </c>
      <c r="AL300" t="s">
        <v>1066</v>
      </c>
      <c r="AM300" t="s">
        <v>1066</v>
      </c>
      <c r="AN300" t="s">
        <v>1066</v>
      </c>
      <c r="AO300" t="s">
        <v>1066</v>
      </c>
      <c r="AP300" t="s">
        <v>1066</v>
      </c>
      <c r="AQ300" t="s">
        <v>1066</v>
      </c>
      <c r="AR300" t="s">
        <v>1066</v>
      </c>
      <c r="AS300" t="s">
        <v>1066</v>
      </c>
      <c r="AT300" t="s">
        <v>1066</v>
      </c>
      <c r="AU300" t="s">
        <v>1066</v>
      </c>
      <c r="AV300" t="s">
        <v>1066</v>
      </c>
      <c r="AW300" t="s">
        <v>1066</v>
      </c>
      <c r="AY300">
        <v>0</v>
      </c>
      <c r="AZ300" s="269"/>
      <c r="BA300" s="269"/>
      <c r="BB300" s="269"/>
      <c r="BC300" s="269"/>
      <c r="BD300" s="269"/>
      <c r="BE300" s="269"/>
    </row>
    <row r="301" spans="1:83" ht="14.4" x14ac:dyDescent="0.3">
      <c r="A301">
        <v>519452</v>
      </c>
      <c r="B301" t="s">
        <v>540</v>
      </c>
      <c r="C301" t="s">
        <v>1066</v>
      </c>
      <c r="D301" t="s">
        <v>1066</v>
      </c>
      <c r="E301" t="s">
        <v>1066</v>
      </c>
      <c r="F301" t="s">
        <v>1066</v>
      </c>
      <c r="G301" t="s">
        <v>1066</v>
      </c>
      <c r="H301" t="s">
        <v>1066</v>
      </c>
      <c r="I301" t="s">
        <v>1066</v>
      </c>
      <c r="J301" t="s">
        <v>1066</v>
      </c>
      <c r="K301" t="s">
        <v>1066</v>
      </c>
      <c r="L301" t="s">
        <v>1066</v>
      </c>
      <c r="M301" t="s">
        <v>1066</v>
      </c>
      <c r="N301" t="s">
        <v>1066</v>
      </c>
      <c r="O301" t="s">
        <v>1066</v>
      </c>
      <c r="P301" t="s">
        <v>1066</v>
      </c>
      <c r="Q301" t="s">
        <v>1066</v>
      </c>
      <c r="R301" t="s">
        <v>1066</v>
      </c>
      <c r="S301" t="s">
        <v>1066</v>
      </c>
      <c r="T301" t="s">
        <v>1066</v>
      </c>
      <c r="U301" t="s">
        <v>1066</v>
      </c>
      <c r="V301" t="s">
        <v>1066</v>
      </c>
      <c r="W301" t="s">
        <v>1066</v>
      </c>
      <c r="X301" t="s">
        <v>1066</v>
      </c>
      <c r="Y301" t="s">
        <v>1066</v>
      </c>
      <c r="Z301" t="s">
        <v>1066</v>
      </c>
      <c r="AA301" t="s">
        <v>1066</v>
      </c>
      <c r="AB301" t="s">
        <v>1066</v>
      </c>
      <c r="AC301" t="s">
        <v>1066</v>
      </c>
      <c r="AD301" t="s">
        <v>1066</v>
      </c>
      <c r="AE301" t="s">
        <v>1066</v>
      </c>
      <c r="AF301" t="s">
        <v>1066</v>
      </c>
      <c r="AG301" t="s">
        <v>1066</v>
      </c>
      <c r="AH301" t="s">
        <v>1066</v>
      </c>
      <c r="AI301" t="s">
        <v>1066</v>
      </c>
      <c r="AJ301" t="s">
        <v>1066</v>
      </c>
      <c r="AK301" t="s">
        <v>1066</v>
      </c>
      <c r="AL301" t="s">
        <v>1066</v>
      </c>
      <c r="AM301" t="s">
        <v>1066</v>
      </c>
      <c r="AN301" t="s">
        <v>1066</v>
      </c>
      <c r="AO301" t="s">
        <v>1066</v>
      </c>
      <c r="AP301" t="s">
        <v>1066</v>
      </c>
      <c r="AQ301" t="s">
        <v>1066</v>
      </c>
      <c r="AR301" t="s">
        <v>1066</v>
      </c>
      <c r="AS301" t="s">
        <v>1066</v>
      </c>
      <c r="AT301" t="s">
        <v>1066</v>
      </c>
      <c r="AU301" t="s">
        <v>1066</v>
      </c>
      <c r="AV301" t="s">
        <v>1066</v>
      </c>
      <c r="AW301" t="s">
        <v>1066</v>
      </c>
      <c r="AY301">
        <v>0</v>
      </c>
      <c r="AZ301" s="250"/>
      <c r="BA301" s="250"/>
      <c r="BB301" s="250"/>
      <c r="BC301" s="250"/>
      <c r="BD301" s="250"/>
      <c r="BE301" s="269"/>
    </row>
    <row r="302" spans="1:83" ht="14.4" x14ac:dyDescent="0.3">
      <c r="A302">
        <v>519484</v>
      </c>
      <c r="B302" t="s">
        <v>540</v>
      </c>
      <c r="C302" t="s">
        <v>1067</v>
      </c>
      <c r="D302" t="s">
        <v>1067</v>
      </c>
      <c r="E302" t="s">
        <v>1067</v>
      </c>
      <c r="F302" t="s">
        <v>1067</v>
      </c>
      <c r="G302" t="s">
        <v>1067</v>
      </c>
      <c r="H302" t="s">
        <v>1067</v>
      </c>
      <c r="I302" t="s">
        <v>1067</v>
      </c>
      <c r="J302" t="s">
        <v>1067</v>
      </c>
      <c r="K302" t="s">
        <v>1067</v>
      </c>
      <c r="L302" t="s">
        <v>1067</v>
      </c>
      <c r="M302" t="s">
        <v>1067</v>
      </c>
      <c r="N302" t="s">
        <v>1067</v>
      </c>
      <c r="O302" t="s">
        <v>1067</v>
      </c>
      <c r="P302" t="s">
        <v>1067</v>
      </c>
      <c r="Q302" t="s">
        <v>1067</v>
      </c>
      <c r="R302" t="s">
        <v>1067</v>
      </c>
      <c r="S302" t="s">
        <v>1067</v>
      </c>
      <c r="T302" t="s">
        <v>1067</v>
      </c>
      <c r="U302" t="s">
        <v>1067</v>
      </c>
      <c r="V302" t="s">
        <v>1067</v>
      </c>
      <c r="W302" t="s">
        <v>1067</v>
      </c>
      <c r="X302" t="s">
        <v>1067</v>
      </c>
      <c r="Y302" t="s">
        <v>1067</v>
      </c>
      <c r="Z302" t="s">
        <v>1067</v>
      </c>
      <c r="AA302" t="s">
        <v>1067</v>
      </c>
      <c r="AB302" t="s">
        <v>1067</v>
      </c>
      <c r="AC302" t="s">
        <v>1067</v>
      </c>
      <c r="AD302" t="s">
        <v>1067</v>
      </c>
      <c r="AE302" t="s">
        <v>1067</v>
      </c>
      <c r="AF302" t="s">
        <v>1067</v>
      </c>
      <c r="AG302" t="s">
        <v>1067</v>
      </c>
      <c r="AH302" t="s">
        <v>1067</v>
      </c>
      <c r="AI302" t="s">
        <v>1067</v>
      </c>
      <c r="AJ302" t="s">
        <v>1067</v>
      </c>
      <c r="AK302" t="s">
        <v>1067</v>
      </c>
      <c r="AL302" t="s">
        <v>1067</v>
      </c>
      <c r="AM302" t="s">
        <v>1067</v>
      </c>
      <c r="AN302" t="s">
        <v>1067</v>
      </c>
      <c r="AO302" t="s">
        <v>1067</v>
      </c>
      <c r="AP302" t="s">
        <v>1067</v>
      </c>
      <c r="AQ302" t="s">
        <v>1067</v>
      </c>
      <c r="AR302" t="s">
        <v>1067</v>
      </c>
      <c r="AS302" t="s">
        <v>1067</v>
      </c>
      <c r="AT302" t="s">
        <v>1067</v>
      </c>
      <c r="AU302" t="s">
        <v>1067</v>
      </c>
      <c r="AV302" t="s">
        <v>1067</v>
      </c>
      <c r="AW302" t="s">
        <v>1067</v>
      </c>
      <c r="AX302" t="s">
        <v>5742</v>
      </c>
      <c r="AY302" t="s">
        <v>5742</v>
      </c>
      <c r="AZ302" s="269"/>
      <c r="BA302" s="269"/>
      <c r="BB302" s="269"/>
      <c r="BC302" s="269"/>
      <c r="BD302" s="269"/>
      <c r="BE302" s="269"/>
    </row>
    <row r="303" spans="1:83" ht="14.4" x14ac:dyDescent="0.3">
      <c r="A303">
        <v>519511</v>
      </c>
      <c r="B303" t="s">
        <v>540</v>
      </c>
      <c r="C303" t="s">
        <v>1067</v>
      </c>
      <c r="D303" t="s">
        <v>1067</v>
      </c>
      <c r="E303" t="s">
        <v>1067</v>
      </c>
      <c r="F303" t="s">
        <v>1067</v>
      </c>
      <c r="G303" t="s">
        <v>1067</v>
      </c>
      <c r="H303" t="s">
        <v>1067</v>
      </c>
      <c r="I303" t="s">
        <v>1067</v>
      </c>
      <c r="J303" t="s">
        <v>1067</v>
      </c>
      <c r="K303" t="s">
        <v>1067</v>
      </c>
      <c r="L303" t="s">
        <v>1067</v>
      </c>
      <c r="M303" t="s">
        <v>1067</v>
      </c>
      <c r="N303" t="s">
        <v>1067</v>
      </c>
      <c r="O303" t="s">
        <v>1067</v>
      </c>
      <c r="P303" t="s">
        <v>1067</v>
      </c>
      <c r="Q303" t="s">
        <v>1067</v>
      </c>
      <c r="R303" t="s">
        <v>1067</v>
      </c>
      <c r="S303" t="s">
        <v>1067</v>
      </c>
      <c r="T303" t="s">
        <v>1067</v>
      </c>
      <c r="U303" t="s">
        <v>1067</v>
      </c>
      <c r="V303" t="s">
        <v>1067</v>
      </c>
      <c r="W303" t="s">
        <v>1067</v>
      </c>
      <c r="X303" t="s">
        <v>1067</v>
      </c>
      <c r="Y303" t="s">
        <v>1067</v>
      </c>
      <c r="Z303" t="s">
        <v>1067</v>
      </c>
      <c r="AA303" t="s">
        <v>1067</v>
      </c>
      <c r="AB303" t="s">
        <v>1067</v>
      </c>
      <c r="AC303" t="s">
        <v>1067</v>
      </c>
      <c r="AD303" t="s">
        <v>1067</v>
      </c>
      <c r="AE303" t="s">
        <v>1067</v>
      </c>
      <c r="AF303" t="s">
        <v>1067</v>
      </c>
      <c r="AG303" t="s">
        <v>1067</v>
      </c>
      <c r="AH303" t="s">
        <v>1067</v>
      </c>
      <c r="AI303" t="s">
        <v>1067</v>
      </c>
      <c r="AJ303" t="s">
        <v>1067</v>
      </c>
      <c r="AK303" t="s">
        <v>1067</v>
      </c>
      <c r="AL303" t="s">
        <v>1067</v>
      </c>
      <c r="AM303" t="s">
        <v>1067</v>
      </c>
      <c r="AN303" t="s">
        <v>1067</v>
      </c>
      <c r="AO303" t="s">
        <v>1067</v>
      </c>
      <c r="AP303" t="s">
        <v>1067</v>
      </c>
      <c r="AQ303" t="s">
        <v>1067</v>
      </c>
      <c r="AR303" t="s">
        <v>1067</v>
      </c>
      <c r="AS303" t="s">
        <v>1067</v>
      </c>
      <c r="AT303" t="s">
        <v>1067</v>
      </c>
      <c r="AU303" t="s">
        <v>1067</v>
      </c>
      <c r="AV303" t="s">
        <v>1067</v>
      </c>
      <c r="AW303" t="s">
        <v>1067</v>
      </c>
      <c r="AX303" t="s">
        <v>5718</v>
      </c>
      <c r="AY303" t="s">
        <v>5718</v>
      </c>
      <c r="AZ303" s="269"/>
      <c r="BA303" s="269"/>
      <c r="BB303" s="269"/>
      <c r="BC303" s="269"/>
      <c r="BD303" s="269"/>
      <c r="BE303" s="269"/>
    </row>
    <row r="304" spans="1:83" ht="14.4" x14ac:dyDescent="0.3">
      <c r="A304">
        <v>519514</v>
      </c>
      <c r="B304" t="s">
        <v>540</v>
      </c>
      <c r="C304" t="s">
        <v>1066</v>
      </c>
      <c r="D304" t="s">
        <v>1066</v>
      </c>
      <c r="E304" t="s">
        <v>1066</v>
      </c>
      <c r="F304" t="s">
        <v>1066</v>
      </c>
      <c r="G304" t="s">
        <v>1066</v>
      </c>
      <c r="H304" t="s">
        <v>1066</v>
      </c>
      <c r="I304" t="s">
        <v>1066</v>
      </c>
      <c r="J304" t="s">
        <v>1066</v>
      </c>
      <c r="K304" t="s">
        <v>1066</v>
      </c>
      <c r="L304" t="s">
        <v>1066</v>
      </c>
      <c r="M304" t="s">
        <v>1066</v>
      </c>
      <c r="N304" t="s">
        <v>1066</v>
      </c>
      <c r="O304" t="s">
        <v>1066</v>
      </c>
      <c r="P304" t="s">
        <v>1066</v>
      </c>
      <c r="Q304" t="s">
        <v>1066</v>
      </c>
      <c r="R304" t="s">
        <v>1066</v>
      </c>
      <c r="S304" t="s">
        <v>1066</v>
      </c>
      <c r="T304" t="s">
        <v>1066</v>
      </c>
      <c r="U304" t="s">
        <v>1066</v>
      </c>
      <c r="V304" t="s">
        <v>1066</v>
      </c>
      <c r="W304" t="s">
        <v>1066</v>
      </c>
      <c r="X304" t="s">
        <v>1066</v>
      </c>
      <c r="Y304" t="s">
        <v>1066</v>
      </c>
      <c r="Z304" t="s">
        <v>1066</v>
      </c>
      <c r="AA304" t="s">
        <v>1066</v>
      </c>
      <c r="AB304" t="s">
        <v>1066</v>
      </c>
      <c r="AC304" t="s">
        <v>1066</v>
      </c>
      <c r="AD304" t="s">
        <v>1066</v>
      </c>
      <c r="AE304" t="s">
        <v>1066</v>
      </c>
      <c r="AF304" t="s">
        <v>1066</v>
      </c>
      <c r="AG304" t="s">
        <v>1066</v>
      </c>
      <c r="AH304" t="s">
        <v>1066</v>
      </c>
      <c r="AI304" t="s">
        <v>1066</v>
      </c>
      <c r="AJ304" t="s">
        <v>1066</v>
      </c>
      <c r="AK304" t="s">
        <v>1066</v>
      </c>
      <c r="AL304" t="s">
        <v>1066</v>
      </c>
      <c r="AM304" t="s">
        <v>1066</v>
      </c>
      <c r="AN304" t="s">
        <v>1066</v>
      </c>
      <c r="AO304" t="s">
        <v>1066</v>
      </c>
      <c r="AP304" t="s">
        <v>1066</v>
      </c>
      <c r="AQ304" t="s">
        <v>1066</v>
      </c>
      <c r="AR304" t="s">
        <v>1066</v>
      </c>
      <c r="AS304" t="s">
        <v>1066</v>
      </c>
      <c r="AT304" t="s">
        <v>1066</v>
      </c>
      <c r="AU304" t="s">
        <v>1066</v>
      </c>
      <c r="AV304" t="s">
        <v>1066</v>
      </c>
      <c r="AW304" t="s">
        <v>1066</v>
      </c>
      <c r="AY304">
        <v>0</v>
      </c>
      <c r="AZ304" s="269"/>
      <c r="BA304" s="269"/>
      <c r="BB304" s="269"/>
      <c r="BC304" s="269"/>
      <c r="BD304" s="269"/>
      <c r="BE304" s="269"/>
    </row>
    <row r="305" spans="1:83" ht="14.4" x14ac:dyDescent="0.3">
      <c r="A305">
        <v>519531</v>
      </c>
      <c r="B305" t="s">
        <v>540</v>
      </c>
      <c r="C305" t="s">
        <v>1066</v>
      </c>
      <c r="D305" t="s">
        <v>1066</v>
      </c>
      <c r="E305" t="s">
        <v>1066</v>
      </c>
      <c r="F305" t="s">
        <v>1066</v>
      </c>
      <c r="G305" t="s">
        <v>1066</v>
      </c>
      <c r="H305" t="s">
        <v>1066</v>
      </c>
      <c r="I305" t="s">
        <v>1066</v>
      </c>
      <c r="J305" t="s">
        <v>1066</v>
      </c>
      <c r="K305" t="s">
        <v>1066</v>
      </c>
      <c r="L305" t="s">
        <v>1066</v>
      </c>
      <c r="M305" t="s">
        <v>1066</v>
      </c>
      <c r="N305" t="s">
        <v>1066</v>
      </c>
      <c r="O305" t="s">
        <v>1066</v>
      </c>
      <c r="P305" t="s">
        <v>1066</v>
      </c>
      <c r="Q305" t="s">
        <v>1066</v>
      </c>
      <c r="R305" t="s">
        <v>1066</v>
      </c>
      <c r="S305" t="s">
        <v>1066</v>
      </c>
      <c r="T305" t="s">
        <v>1066</v>
      </c>
      <c r="U305" t="s">
        <v>1066</v>
      </c>
      <c r="V305" t="s">
        <v>1066</v>
      </c>
      <c r="W305" t="s">
        <v>1066</v>
      </c>
      <c r="X305" t="s">
        <v>1066</v>
      </c>
      <c r="Y305" t="s">
        <v>1066</v>
      </c>
      <c r="Z305" t="s">
        <v>1066</v>
      </c>
      <c r="AA305" t="s">
        <v>1066</v>
      </c>
      <c r="AB305" t="s">
        <v>1066</v>
      </c>
      <c r="AC305" t="s">
        <v>1066</v>
      </c>
      <c r="AD305" t="s">
        <v>1066</v>
      </c>
      <c r="AE305" t="s">
        <v>1066</v>
      </c>
      <c r="AF305" t="s">
        <v>1066</v>
      </c>
      <c r="AG305" t="s">
        <v>1066</v>
      </c>
      <c r="AH305" t="s">
        <v>1066</v>
      </c>
      <c r="AI305" t="s">
        <v>1066</v>
      </c>
      <c r="AJ305" t="s">
        <v>1066</v>
      </c>
      <c r="AK305" t="s">
        <v>1066</v>
      </c>
      <c r="AL305" t="s">
        <v>1066</v>
      </c>
      <c r="AM305" t="s">
        <v>1066</v>
      </c>
      <c r="AN305" t="s">
        <v>1066</v>
      </c>
      <c r="AO305" t="s">
        <v>1066</v>
      </c>
      <c r="AP305" t="s">
        <v>1066</v>
      </c>
      <c r="AQ305" t="s">
        <v>1066</v>
      </c>
      <c r="AR305" t="s">
        <v>1066</v>
      </c>
      <c r="AS305" t="s">
        <v>1066</v>
      </c>
      <c r="AT305" t="s">
        <v>1066</v>
      </c>
      <c r="AU305" t="s">
        <v>1066</v>
      </c>
      <c r="AV305" t="s">
        <v>1066</v>
      </c>
      <c r="AW305" t="s">
        <v>1066</v>
      </c>
      <c r="AY305">
        <v>0</v>
      </c>
      <c r="AZ305" s="269"/>
      <c r="BA305" s="269"/>
      <c r="BB305" s="269"/>
      <c r="BC305" s="269"/>
      <c r="BD305" s="269"/>
      <c r="BE305" s="269"/>
    </row>
    <row r="306" spans="1:83" ht="14.4" x14ac:dyDescent="0.3">
      <c r="A306">
        <v>519563</v>
      </c>
      <c r="B306" t="s">
        <v>540</v>
      </c>
      <c r="C306" t="s">
        <v>1066</v>
      </c>
      <c r="D306" t="s">
        <v>1066</v>
      </c>
      <c r="E306" t="s">
        <v>1066</v>
      </c>
      <c r="F306" t="s">
        <v>1066</v>
      </c>
      <c r="G306" t="s">
        <v>1066</v>
      </c>
      <c r="H306" t="s">
        <v>1066</v>
      </c>
      <c r="I306" t="s">
        <v>1066</v>
      </c>
      <c r="J306" t="s">
        <v>1066</v>
      </c>
      <c r="K306" t="s">
        <v>1066</v>
      </c>
      <c r="L306" t="s">
        <v>1066</v>
      </c>
      <c r="M306" t="s">
        <v>1066</v>
      </c>
      <c r="N306" t="s">
        <v>1066</v>
      </c>
      <c r="O306" t="s">
        <v>1066</v>
      </c>
      <c r="P306" t="s">
        <v>1066</v>
      </c>
      <c r="Q306" t="s">
        <v>1066</v>
      </c>
      <c r="R306" t="s">
        <v>1066</v>
      </c>
      <c r="S306" t="s">
        <v>1066</v>
      </c>
      <c r="T306" t="s">
        <v>1066</v>
      </c>
      <c r="U306" t="s">
        <v>1066</v>
      </c>
      <c r="V306" t="s">
        <v>1066</v>
      </c>
      <c r="W306" t="s">
        <v>1066</v>
      </c>
      <c r="X306" t="s">
        <v>1066</v>
      </c>
      <c r="Y306" t="s">
        <v>1066</v>
      </c>
      <c r="Z306" t="s">
        <v>1066</v>
      </c>
      <c r="AA306" t="s">
        <v>1066</v>
      </c>
      <c r="AB306" t="s">
        <v>1066</v>
      </c>
      <c r="AC306" t="s">
        <v>1066</v>
      </c>
      <c r="AD306" t="s">
        <v>1066</v>
      </c>
      <c r="AE306" t="s">
        <v>1066</v>
      </c>
      <c r="AF306" t="s">
        <v>1066</v>
      </c>
      <c r="AG306" t="s">
        <v>1066</v>
      </c>
      <c r="AH306" t="s">
        <v>1066</v>
      </c>
      <c r="AI306" t="s">
        <v>1066</v>
      </c>
      <c r="AJ306" t="s">
        <v>1066</v>
      </c>
      <c r="AK306" t="s">
        <v>1066</v>
      </c>
      <c r="AL306" t="s">
        <v>1066</v>
      </c>
      <c r="AM306" t="s">
        <v>1066</v>
      </c>
      <c r="AN306" t="s">
        <v>1066</v>
      </c>
      <c r="AO306" t="s">
        <v>1066</v>
      </c>
      <c r="AP306" t="s">
        <v>1066</v>
      </c>
      <c r="AQ306" t="s">
        <v>1066</v>
      </c>
      <c r="AR306" t="s">
        <v>1066</v>
      </c>
      <c r="AS306" t="s">
        <v>1066</v>
      </c>
      <c r="AT306" t="s">
        <v>1066</v>
      </c>
      <c r="AU306" t="s">
        <v>1066</v>
      </c>
      <c r="AV306" t="s">
        <v>1066</v>
      </c>
      <c r="AW306" t="s">
        <v>1066</v>
      </c>
      <c r="AY306">
        <v>0</v>
      </c>
      <c r="AZ306" s="269"/>
      <c r="BA306" s="269"/>
      <c r="BB306" s="269"/>
      <c r="BC306" s="269"/>
      <c r="BD306" s="269"/>
      <c r="BE306" s="269"/>
    </row>
    <row r="307" spans="1:83" ht="14.4" x14ac:dyDescent="0.3">
      <c r="A307">
        <v>519569</v>
      </c>
      <c r="B307" t="s">
        <v>540</v>
      </c>
      <c r="C307" t="s">
        <v>1067</v>
      </c>
      <c r="D307" t="s">
        <v>1067</v>
      </c>
      <c r="E307" t="s">
        <v>1067</v>
      </c>
      <c r="F307" t="s">
        <v>1067</v>
      </c>
      <c r="G307" t="s">
        <v>1067</v>
      </c>
      <c r="H307" t="s">
        <v>1067</v>
      </c>
      <c r="I307" t="s">
        <v>1067</v>
      </c>
      <c r="J307" t="s">
        <v>1067</v>
      </c>
      <c r="K307" t="s">
        <v>1067</v>
      </c>
      <c r="L307" t="s">
        <v>1067</v>
      </c>
      <c r="M307" t="s">
        <v>1067</v>
      </c>
      <c r="N307" t="s">
        <v>1067</v>
      </c>
      <c r="O307" t="s">
        <v>1067</v>
      </c>
      <c r="P307" t="s">
        <v>1067</v>
      </c>
      <c r="Q307" t="s">
        <v>1067</v>
      </c>
      <c r="R307" t="s">
        <v>1067</v>
      </c>
      <c r="S307" t="s">
        <v>1067</v>
      </c>
      <c r="T307" t="s">
        <v>1067</v>
      </c>
      <c r="U307" t="s">
        <v>1067</v>
      </c>
      <c r="V307" t="s">
        <v>1067</v>
      </c>
      <c r="W307" t="s">
        <v>1067</v>
      </c>
      <c r="X307" t="s">
        <v>1067</v>
      </c>
      <c r="Y307" t="s">
        <v>1067</v>
      </c>
      <c r="Z307" t="s">
        <v>1067</v>
      </c>
      <c r="AA307" t="s">
        <v>1067</v>
      </c>
      <c r="AB307" t="s">
        <v>1067</v>
      </c>
      <c r="AC307" t="s">
        <v>1067</v>
      </c>
      <c r="AD307" t="s">
        <v>1067</v>
      </c>
      <c r="AE307" t="s">
        <v>1067</v>
      </c>
      <c r="AF307" t="s">
        <v>1067</v>
      </c>
      <c r="AG307" t="s">
        <v>1067</v>
      </c>
      <c r="AH307" t="s">
        <v>1067</v>
      </c>
      <c r="AI307" t="s">
        <v>1067</v>
      </c>
      <c r="AJ307" t="s">
        <v>1067</v>
      </c>
      <c r="AK307" t="s">
        <v>1067</v>
      </c>
      <c r="AL307" t="s">
        <v>1067</v>
      </c>
      <c r="AM307" t="s">
        <v>1067</v>
      </c>
      <c r="AN307" t="s">
        <v>1067</v>
      </c>
      <c r="AO307" t="s">
        <v>1067</v>
      </c>
      <c r="AP307" t="s">
        <v>1067</v>
      </c>
      <c r="AQ307" t="s">
        <v>1067</v>
      </c>
      <c r="AR307" t="s">
        <v>1067</v>
      </c>
      <c r="AS307" t="s">
        <v>1067</v>
      </c>
      <c r="AT307" t="s">
        <v>1067</v>
      </c>
      <c r="AU307" t="s">
        <v>1067</v>
      </c>
      <c r="AV307" t="s">
        <v>1067</v>
      </c>
      <c r="AW307" t="s">
        <v>1067</v>
      </c>
      <c r="AX307" t="s">
        <v>5742</v>
      </c>
      <c r="AY307" t="s">
        <v>5742</v>
      </c>
      <c r="AZ307" s="269"/>
      <c r="BA307" s="269"/>
      <c r="BB307" s="269"/>
      <c r="BC307" s="269"/>
      <c r="BD307" s="269"/>
      <c r="BE307" s="269"/>
    </row>
    <row r="308" spans="1:83" ht="14.4" x14ac:dyDescent="0.3">
      <c r="A308">
        <v>519580</v>
      </c>
      <c r="B308" t="s">
        <v>540</v>
      </c>
      <c r="C308" t="s">
        <v>1066</v>
      </c>
      <c r="D308" t="s">
        <v>1066</v>
      </c>
      <c r="E308" t="s">
        <v>1066</v>
      </c>
      <c r="F308" t="s">
        <v>1066</v>
      </c>
      <c r="G308" t="s">
        <v>1066</v>
      </c>
      <c r="H308" t="s">
        <v>1066</v>
      </c>
      <c r="I308" t="s">
        <v>1066</v>
      </c>
      <c r="J308" t="s">
        <v>1066</v>
      </c>
      <c r="K308" t="s">
        <v>1066</v>
      </c>
      <c r="L308" t="s">
        <v>1066</v>
      </c>
      <c r="M308" t="s">
        <v>1066</v>
      </c>
      <c r="N308" t="s">
        <v>1066</v>
      </c>
      <c r="O308" t="s">
        <v>1066</v>
      </c>
      <c r="P308" t="s">
        <v>1066</v>
      </c>
      <c r="Q308" t="s">
        <v>1066</v>
      </c>
      <c r="R308" t="s">
        <v>1066</v>
      </c>
      <c r="S308" t="s">
        <v>1066</v>
      </c>
      <c r="T308" t="s">
        <v>1066</v>
      </c>
      <c r="U308" t="s">
        <v>1066</v>
      </c>
      <c r="V308" t="s">
        <v>1066</v>
      </c>
      <c r="W308" t="s">
        <v>1066</v>
      </c>
      <c r="X308" t="s">
        <v>1066</v>
      </c>
      <c r="Y308" t="s">
        <v>1066</v>
      </c>
      <c r="Z308" t="s">
        <v>1066</v>
      </c>
      <c r="AA308" t="s">
        <v>1066</v>
      </c>
      <c r="AB308" t="s">
        <v>1066</v>
      </c>
      <c r="AC308" t="s">
        <v>1066</v>
      </c>
      <c r="AD308" t="s">
        <v>1066</v>
      </c>
      <c r="AE308" t="s">
        <v>1066</v>
      </c>
      <c r="AF308" t="s">
        <v>1066</v>
      </c>
      <c r="AG308" t="s">
        <v>1066</v>
      </c>
      <c r="AH308" t="s">
        <v>1066</v>
      </c>
      <c r="AI308" t="s">
        <v>1066</v>
      </c>
      <c r="AJ308" t="s">
        <v>1066</v>
      </c>
      <c r="AK308" t="s">
        <v>1066</v>
      </c>
      <c r="AL308" t="s">
        <v>1066</v>
      </c>
      <c r="AM308" t="s">
        <v>1066</v>
      </c>
      <c r="AN308" t="s">
        <v>1066</v>
      </c>
      <c r="AO308" t="s">
        <v>1066</v>
      </c>
      <c r="AP308" t="s">
        <v>1066</v>
      </c>
      <c r="AQ308" t="s">
        <v>1066</v>
      </c>
      <c r="AR308" t="s">
        <v>1066</v>
      </c>
      <c r="AS308" t="s">
        <v>1066</v>
      </c>
      <c r="AT308" t="s">
        <v>1066</v>
      </c>
      <c r="AU308" t="s">
        <v>1066</v>
      </c>
      <c r="AV308" t="s">
        <v>1066</v>
      </c>
      <c r="AW308" t="s">
        <v>1066</v>
      </c>
      <c r="AY308">
        <v>0</v>
      </c>
      <c r="AZ308" s="269"/>
      <c r="BA308" s="269"/>
      <c r="BB308" s="269"/>
      <c r="BC308" s="269"/>
      <c r="BD308" s="269"/>
      <c r="BE308" s="269"/>
      <c r="BH308" s="249"/>
      <c r="BI308" s="249"/>
      <c r="BJ308" s="249"/>
      <c r="BK308" s="249"/>
      <c r="BL308" s="249"/>
      <c r="BM308" s="249"/>
      <c r="BN308" s="249"/>
      <c r="BO308" s="249"/>
      <c r="BP308" s="249"/>
      <c r="BQ308" s="249"/>
      <c r="BR308" s="249"/>
      <c r="BS308" s="249"/>
      <c r="BT308" s="249"/>
      <c r="BU308" s="249"/>
      <c r="BV308" s="248"/>
      <c r="BW308" s="249"/>
      <c r="BX308" s="249"/>
      <c r="BY308" s="249"/>
      <c r="BZ308" s="249"/>
      <c r="CA308" s="242"/>
      <c r="CB308" s="242"/>
      <c r="CC308" s="242"/>
      <c r="CD308" s="242"/>
      <c r="CE308" s="249"/>
    </row>
    <row r="309" spans="1:83" ht="14.4" x14ac:dyDescent="0.3">
      <c r="A309">
        <v>519581</v>
      </c>
      <c r="B309" t="s">
        <v>540</v>
      </c>
      <c r="C309" t="s">
        <v>1067</v>
      </c>
      <c r="D309" t="s">
        <v>1067</v>
      </c>
      <c r="E309" t="s">
        <v>1067</v>
      </c>
      <c r="F309" t="s">
        <v>1067</v>
      </c>
      <c r="G309" t="s">
        <v>1067</v>
      </c>
      <c r="H309" t="s">
        <v>1067</v>
      </c>
      <c r="I309" t="s">
        <v>1067</v>
      </c>
      <c r="J309" t="s">
        <v>1067</v>
      </c>
      <c r="K309" t="s">
        <v>1067</v>
      </c>
      <c r="L309" t="s">
        <v>1067</v>
      </c>
      <c r="M309" t="s">
        <v>1067</v>
      </c>
      <c r="N309" t="s">
        <v>1067</v>
      </c>
      <c r="O309" t="s">
        <v>1067</v>
      </c>
      <c r="P309" t="s">
        <v>1067</v>
      </c>
      <c r="Q309" t="s">
        <v>1067</v>
      </c>
      <c r="R309" t="s">
        <v>1067</v>
      </c>
      <c r="S309" t="s">
        <v>1067</v>
      </c>
      <c r="T309" t="s">
        <v>1067</v>
      </c>
      <c r="U309" t="s">
        <v>1067</v>
      </c>
      <c r="V309" t="s">
        <v>1067</v>
      </c>
      <c r="W309" t="s">
        <v>1067</v>
      </c>
      <c r="X309" t="s">
        <v>1067</v>
      </c>
      <c r="Y309" t="s">
        <v>1067</v>
      </c>
      <c r="Z309" t="s">
        <v>1067</v>
      </c>
      <c r="AA309" t="s">
        <v>1067</v>
      </c>
      <c r="AB309" t="s">
        <v>1067</v>
      </c>
      <c r="AC309" t="s">
        <v>1067</v>
      </c>
      <c r="AD309" t="s">
        <v>1067</v>
      </c>
      <c r="AE309" t="s">
        <v>1067</v>
      </c>
      <c r="AF309" t="s">
        <v>1067</v>
      </c>
      <c r="AG309" t="s">
        <v>1067</v>
      </c>
      <c r="AH309" t="s">
        <v>1067</v>
      </c>
      <c r="AI309" t="s">
        <v>1067</v>
      </c>
      <c r="AJ309" t="s">
        <v>1067</v>
      </c>
      <c r="AK309" t="s">
        <v>1067</v>
      </c>
      <c r="AL309" t="s">
        <v>1067</v>
      </c>
      <c r="AM309" t="s">
        <v>1067</v>
      </c>
      <c r="AN309" t="s">
        <v>1067</v>
      </c>
      <c r="AO309" t="s">
        <v>1067</v>
      </c>
      <c r="AP309" t="s">
        <v>1067</v>
      </c>
      <c r="AQ309" t="s">
        <v>1067</v>
      </c>
      <c r="AR309" t="s">
        <v>1067</v>
      </c>
      <c r="AS309" t="s">
        <v>1067</v>
      </c>
      <c r="AT309" t="s">
        <v>1067</v>
      </c>
      <c r="AU309" t="s">
        <v>1067</v>
      </c>
      <c r="AV309" t="s">
        <v>1067</v>
      </c>
      <c r="AW309" t="s">
        <v>1067</v>
      </c>
      <c r="AX309" t="s">
        <v>5718</v>
      </c>
      <c r="AY309" t="s">
        <v>5718</v>
      </c>
      <c r="AZ309" s="269"/>
      <c r="BA309" s="269"/>
      <c r="BB309" s="269"/>
      <c r="BC309" s="269"/>
      <c r="BD309" s="269"/>
      <c r="BE309" s="269"/>
    </row>
    <row r="310" spans="1:83" ht="14.4" x14ac:dyDescent="0.3">
      <c r="A310">
        <v>519586</v>
      </c>
      <c r="B310" t="s">
        <v>540</v>
      </c>
      <c r="C310" t="s">
        <v>1067</v>
      </c>
      <c r="D310" t="s">
        <v>1067</v>
      </c>
      <c r="E310" t="s">
        <v>1067</v>
      </c>
      <c r="F310" t="s">
        <v>1067</v>
      </c>
      <c r="G310" t="s">
        <v>1067</v>
      </c>
      <c r="H310" t="s">
        <v>1067</v>
      </c>
      <c r="I310" t="s">
        <v>1067</v>
      </c>
      <c r="J310" t="s">
        <v>1067</v>
      </c>
      <c r="K310" t="s">
        <v>1067</v>
      </c>
      <c r="L310" t="s">
        <v>1067</v>
      </c>
      <c r="M310" t="s">
        <v>1067</v>
      </c>
      <c r="N310" t="s">
        <v>1067</v>
      </c>
      <c r="O310" t="s">
        <v>1067</v>
      </c>
      <c r="P310" t="s">
        <v>1067</v>
      </c>
      <c r="Q310" t="s">
        <v>1067</v>
      </c>
      <c r="R310" t="s">
        <v>1067</v>
      </c>
      <c r="S310" t="s">
        <v>1067</v>
      </c>
      <c r="T310" t="s">
        <v>1067</v>
      </c>
      <c r="U310" t="s">
        <v>1067</v>
      </c>
      <c r="V310" t="s">
        <v>1067</v>
      </c>
      <c r="W310" t="s">
        <v>1067</v>
      </c>
      <c r="X310" t="s">
        <v>1067</v>
      </c>
      <c r="Y310" t="s">
        <v>1067</v>
      </c>
      <c r="Z310" t="s">
        <v>1067</v>
      </c>
      <c r="AA310" t="s">
        <v>1067</v>
      </c>
      <c r="AB310" t="s">
        <v>1067</v>
      </c>
      <c r="AC310" t="s">
        <v>1067</v>
      </c>
      <c r="AD310" t="s">
        <v>1067</v>
      </c>
      <c r="AE310" t="s">
        <v>1067</v>
      </c>
      <c r="AF310" t="s">
        <v>1067</v>
      </c>
      <c r="AG310" t="s">
        <v>1067</v>
      </c>
      <c r="AH310" t="s">
        <v>1067</v>
      </c>
      <c r="AI310" t="s">
        <v>1067</v>
      </c>
      <c r="AJ310" t="s">
        <v>1067</v>
      </c>
      <c r="AK310" t="s">
        <v>1067</v>
      </c>
      <c r="AL310" t="s">
        <v>1067</v>
      </c>
      <c r="AM310" t="s">
        <v>1067</v>
      </c>
      <c r="AN310" t="s">
        <v>1067</v>
      </c>
      <c r="AO310" t="s">
        <v>1067</v>
      </c>
      <c r="AP310" t="s">
        <v>1067</v>
      </c>
      <c r="AQ310" t="s">
        <v>1067</v>
      </c>
      <c r="AR310" t="s">
        <v>1067</v>
      </c>
      <c r="AS310" t="s">
        <v>1067</v>
      </c>
      <c r="AT310" t="s">
        <v>1067</v>
      </c>
      <c r="AU310" t="s">
        <v>1067</v>
      </c>
      <c r="AV310" t="s">
        <v>1067</v>
      </c>
      <c r="AW310" t="s">
        <v>1067</v>
      </c>
      <c r="AX310" t="s">
        <v>5742</v>
      </c>
      <c r="AY310" t="s">
        <v>5742</v>
      </c>
      <c r="AZ310" s="269"/>
      <c r="BA310" s="269"/>
      <c r="BB310" s="269"/>
      <c r="BC310" s="269"/>
      <c r="BD310" s="269"/>
      <c r="BE310" s="269"/>
    </row>
    <row r="311" spans="1:83" ht="14.4" x14ac:dyDescent="0.3">
      <c r="A311">
        <v>519598</v>
      </c>
      <c r="B311" t="s">
        <v>540</v>
      </c>
      <c r="C311" t="s">
        <v>1066</v>
      </c>
      <c r="D311" t="s">
        <v>1066</v>
      </c>
      <c r="E311" t="s">
        <v>1066</v>
      </c>
      <c r="F311" t="s">
        <v>1066</v>
      </c>
      <c r="G311" t="s">
        <v>1066</v>
      </c>
      <c r="H311" t="s">
        <v>1066</v>
      </c>
      <c r="I311" t="s">
        <v>1066</v>
      </c>
      <c r="J311" t="s">
        <v>1066</v>
      </c>
      <c r="K311" t="s">
        <v>1066</v>
      </c>
      <c r="L311" t="s">
        <v>1066</v>
      </c>
      <c r="M311" t="s">
        <v>1066</v>
      </c>
      <c r="N311" t="s">
        <v>1066</v>
      </c>
      <c r="O311" t="s">
        <v>1066</v>
      </c>
      <c r="P311" t="s">
        <v>1066</v>
      </c>
      <c r="Q311" t="s">
        <v>1066</v>
      </c>
      <c r="R311" t="s">
        <v>1066</v>
      </c>
      <c r="S311" t="s">
        <v>1066</v>
      </c>
      <c r="T311" t="s">
        <v>1066</v>
      </c>
      <c r="U311" t="s">
        <v>1066</v>
      </c>
      <c r="V311" t="s">
        <v>1066</v>
      </c>
      <c r="W311" t="s">
        <v>1066</v>
      </c>
      <c r="X311" t="s">
        <v>1066</v>
      </c>
      <c r="Y311" t="s">
        <v>1066</v>
      </c>
      <c r="Z311" t="s">
        <v>1066</v>
      </c>
      <c r="AA311" t="s">
        <v>1066</v>
      </c>
      <c r="AB311" t="s">
        <v>1066</v>
      </c>
      <c r="AC311" t="s">
        <v>1066</v>
      </c>
      <c r="AD311" t="s">
        <v>1066</v>
      </c>
      <c r="AE311" t="s">
        <v>1066</v>
      </c>
      <c r="AF311" t="s">
        <v>1066</v>
      </c>
      <c r="AG311" t="s">
        <v>1066</v>
      </c>
      <c r="AH311" t="s">
        <v>1066</v>
      </c>
      <c r="AI311" t="s">
        <v>1066</v>
      </c>
      <c r="AJ311" t="s">
        <v>1066</v>
      </c>
      <c r="AK311" t="s">
        <v>1066</v>
      </c>
      <c r="AL311" t="s">
        <v>1066</v>
      </c>
      <c r="AM311" t="s">
        <v>1066</v>
      </c>
      <c r="AN311" t="s">
        <v>1066</v>
      </c>
      <c r="AO311" t="s">
        <v>1066</v>
      </c>
      <c r="AP311" t="s">
        <v>1066</v>
      </c>
      <c r="AQ311" t="s">
        <v>1066</v>
      </c>
      <c r="AR311" t="s">
        <v>1066</v>
      </c>
      <c r="AS311" t="s">
        <v>1066</v>
      </c>
      <c r="AT311" t="s">
        <v>1066</v>
      </c>
      <c r="AU311" t="s">
        <v>1066</v>
      </c>
      <c r="AV311" t="s">
        <v>1066</v>
      </c>
      <c r="AW311" t="s">
        <v>1066</v>
      </c>
      <c r="AY311">
        <v>0</v>
      </c>
      <c r="AZ311" s="269"/>
      <c r="BA311" s="269"/>
      <c r="BB311" s="269"/>
      <c r="BC311" s="269"/>
      <c r="BD311" s="269"/>
      <c r="BE311" s="269"/>
      <c r="BH311" s="249"/>
      <c r="BI311" s="249"/>
      <c r="BJ311" s="249"/>
      <c r="BK311" s="249"/>
      <c r="BL311" s="249"/>
      <c r="BM311" s="249"/>
      <c r="BN311" s="249"/>
      <c r="BO311" s="249"/>
      <c r="BP311" s="249"/>
      <c r="BQ311" s="249"/>
      <c r="BR311" s="249"/>
      <c r="BS311" s="249"/>
      <c r="BT311" s="249"/>
      <c r="BU311" s="249"/>
      <c r="BV311" s="248"/>
      <c r="BW311" s="249"/>
      <c r="BX311" s="249"/>
      <c r="BY311" s="249"/>
      <c r="BZ311" s="249"/>
      <c r="CA311" s="242"/>
      <c r="CB311" s="242"/>
      <c r="CC311" s="242"/>
      <c r="CD311" s="242"/>
      <c r="CE311" s="249"/>
    </row>
    <row r="312" spans="1:83" ht="14.4" x14ac:dyDescent="0.3">
      <c r="A312">
        <v>519609</v>
      </c>
      <c r="B312" t="s">
        <v>540</v>
      </c>
      <c r="C312" t="s">
        <v>1067</v>
      </c>
      <c r="D312" t="s">
        <v>1067</v>
      </c>
      <c r="E312" t="s">
        <v>1067</v>
      </c>
      <c r="F312" t="s">
        <v>1067</v>
      </c>
      <c r="G312" t="s">
        <v>1067</v>
      </c>
      <c r="H312" t="s">
        <v>1067</v>
      </c>
      <c r="I312" t="s">
        <v>1067</v>
      </c>
      <c r="J312" t="s">
        <v>1067</v>
      </c>
      <c r="K312" t="s">
        <v>1067</v>
      </c>
      <c r="L312" t="s">
        <v>1067</v>
      </c>
      <c r="M312" t="s">
        <v>1067</v>
      </c>
      <c r="N312" t="s">
        <v>1067</v>
      </c>
      <c r="O312" t="s">
        <v>1067</v>
      </c>
      <c r="P312" t="s">
        <v>1067</v>
      </c>
      <c r="Q312" t="s">
        <v>1067</v>
      </c>
      <c r="R312" t="s">
        <v>1067</v>
      </c>
      <c r="S312" t="s">
        <v>1067</v>
      </c>
      <c r="T312" t="s">
        <v>1067</v>
      </c>
      <c r="U312" t="s">
        <v>1067</v>
      </c>
      <c r="V312" t="s">
        <v>1067</v>
      </c>
      <c r="W312" t="s">
        <v>1067</v>
      </c>
      <c r="X312" t="s">
        <v>1067</v>
      </c>
      <c r="Y312" t="s">
        <v>1067</v>
      </c>
      <c r="Z312" t="s">
        <v>1067</v>
      </c>
      <c r="AA312" t="s">
        <v>1067</v>
      </c>
      <c r="AB312" t="s">
        <v>1067</v>
      </c>
      <c r="AC312" t="s">
        <v>1067</v>
      </c>
      <c r="AD312" t="s">
        <v>1067</v>
      </c>
      <c r="AE312" t="s">
        <v>1067</v>
      </c>
      <c r="AF312" t="s">
        <v>1067</v>
      </c>
      <c r="AG312" t="s">
        <v>1067</v>
      </c>
      <c r="AH312" t="s">
        <v>1067</v>
      </c>
      <c r="AI312" t="s">
        <v>1067</v>
      </c>
      <c r="AJ312" t="s">
        <v>1067</v>
      </c>
      <c r="AK312" t="s">
        <v>1067</v>
      </c>
      <c r="AL312" t="s">
        <v>1067</v>
      </c>
      <c r="AM312" t="s">
        <v>1067</v>
      </c>
      <c r="AN312" t="s">
        <v>1067</v>
      </c>
      <c r="AO312" t="s">
        <v>1067</v>
      </c>
      <c r="AP312" t="s">
        <v>1067</v>
      </c>
      <c r="AQ312" t="s">
        <v>1067</v>
      </c>
      <c r="AR312" t="s">
        <v>1067</v>
      </c>
      <c r="AS312" t="s">
        <v>1067</v>
      </c>
      <c r="AT312" t="s">
        <v>1067</v>
      </c>
      <c r="AU312" t="s">
        <v>1067</v>
      </c>
      <c r="AV312" t="s">
        <v>1067</v>
      </c>
      <c r="AW312" t="s">
        <v>1067</v>
      </c>
      <c r="AX312" t="s">
        <v>5718</v>
      </c>
      <c r="AY312" t="s">
        <v>5718</v>
      </c>
      <c r="AZ312" s="269"/>
      <c r="BA312" s="269"/>
      <c r="BB312" s="269"/>
      <c r="BC312" s="269"/>
      <c r="BD312" s="269"/>
      <c r="BE312" s="269"/>
    </row>
    <row r="313" spans="1:83" ht="14.4" x14ac:dyDescent="0.3">
      <c r="A313">
        <v>519628</v>
      </c>
      <c r="B313" t="s">
        <v>540</v>
      </c>
      <c r="C313" t="s">
        <v>1066</v>
      </c>
      <c r="D313" t="s">
        <v>1066</v>
      </c>
      <c r="E313" t="s">
        <v>1066</v>
      </c>
      <c r="F313" t="s">
        <v>1066</v>
      </c>
      <c r="G313" t="s">
        <v>1066</v>
      </c>
      <c r="H313" t="s">
        <v>1066</v>
      </c>
      <c r="I313" t="s">
        <v>1066</v>
      </c>
      <c r="J313" t="s">
        <v>1066</v>
      </c>
      <c r="K313" t="s">
        <v>1066</v>
      </c>
      <c r="L313" t="s">
        <v>1066</v>
      </c>
      <c r="M313" t="s">
        <v>1066</v>
      </c>
      <c r="N313" t="s">
        <v>1066</v>
      </c>
      <c r="O313" t="s">
        <v>1066</v>
      </c>
      <c r="P313" t="s">
        <v>1066</v>
      </c>
      <c r="Q313" t="s">
        <v>1066</v>
      </c>
      <c r="R313" t="s">
        <v>1066</v>
      </c>
      <c r="S313" t="s">
        <v>1066</v>
      </c>
      <c r="T313" t="s">
        <v>1066</v>
      </c>
      <c r="U313" t="s">
        <v>1066</v>
      </c>
      <c r="V313" t="s">
        <v>1066</v>
      </c>
      <c r="W313" t="s">
        <v>1066</v>
      </c>
      <c r="X313" t="s">
        <v>1066</v>
      </c>
      <c r="Y313" t="s">
        <v>1066</v>
      </c>
      <c r="Z313" t="s">
        <v>1066</v>
      </c>
      <c r="AA313" t="s">
        <v>1066</v>
      </c>
      <c r="AB313" t="s">
        <v>1066</v>
      </c>
      <c r="AC313" t="s">
        <v>1066</v>
      </c>
      <c r="AD313" t="s">
        <v>1066</v>
      </c>
      <c r="AE313" t="s">
        <v>1066</v>
      </c>
      <c r="AF313" t="s">
        <v>1066</v>
      </c>
      <c r="AG313" t="s">
        <v>1066</v>
      </c>
      <c r="AH313" t="s">
        <v>1066</v>
      </c>
      <c r="AI313" t="s">
        <v>1066</v>
      </c>
      <c r="AJ313" t="s">
        <v>1066</v>
      </c>
      <c r="AK313" t="s">
        <v>1066</v>
      </c>
      <c r="AL313" t="s">
        <v>1066</v>
      </c>
      <c r="AM313" t="s">
        <v>1066</v>
      </c>
      <c r="AN313" t="s">
        <v>1066</v>
      </c>
      <c r="AO313" t="s">
        <v>1066</v>
      </c>
      <c r="AP313" t="s">
        <v>1066</v>
      </c>
      <c r="AQ313" t="s">
        <v>1066</v>
      </c>
      <c r="AR313" t="s">
        <v>1066</v>
      </c>
      <c r="AS313" t="s">
        <v>1066</v>
      </c>
      <c r="AT313" t="s">
        <v>1066</v>
      </c>
      <c r="AU313" t="s">
        <v>1066</v>
      </c>
      <c r="AV313" t="s">
        <v>1066</v>
      </c>
      <c r="AW313" t="s">
        <v>1066</v>
      </c>
      <c r="AY313">
        <v>0</v>
      </c>
      <c r="AZ313" s="269"/>
      <c r="BA313" s="269"/>
      <c r="BB313" s="269"/>
      <c r="BC313" s="269"/>
      <c r="BD313" s="269"/>
      <c r="BE313" s="269"/>
    </row>
    <row r="314" spans="1:83" ht="14.4" x14ac:dyDescent="0.3">
      <c r="A314">
        <v>519631</v>
      </c>
      <c r="B314" t="s">
        <v>540</v>
      </c>
      <c r="C314" t="s">
        <v>1066</v>
      </c>
      <c r="D314" t="s">
        <v>1066</v>
      </c>
      <c r="E314" t="s">
        <v>1066</v>
      </c>
      <c r="F314" t="s">
        <v>1066</v>
      </c>
      <c r="G314" t="s">
        <v>1066</v>
      </c>
      <c r="H314" t="s">
        <v>1066</v>
      </c>
      <c r="I314" t="s">
        <v>1066</v>
      </c>
      <c r="J314" t="s">
        <v>1066</v>
      </c>
      <c r="K314" t="s">
        <v>1066</v>
      </c>
      <c r="L314" t="s">
        <v>1066</v>
      </c>
      <c r="M314" t="s">
        <v>1066</v>
      </c>
      <c r="N314" t="s">
        <v>1066</v>
      </c>
      <c r="O314" t="s">
        <v>1066</v>
      </c>
      <c r="P314" t="s">
        <v>1066</v>
      </c>
      <c r="Q314" t="s">
        <v>1066</v>
      </c>
      <c r="R314" t="s">
        <v>1066</v>
      </c>
      <c r="S314" t="s">
        <v>1066</v>
      </c>
      <c r="T314" t="s">
        <v>1066</v>
      </c>
      <c r="U314" t="s">
        <v>1066</v>
      </c>
      <c r="V314" t="s">
        <v>1066</v>
      </c>
      <c r="W314" t="s">
        <v>1066</v>
      </c>
      <c r="X314" t="s">
        <v>1066</v>
      </c>
      <c r="Y314" t="s">
        <v>1066</v>
      </c>
      <c r="Z314" t="s">
        <v>1066</v>
      </c>
      <c r="AA314" t="s">
        <v>1066</v>
      </c>
      <c r="AB314" t="s">
        <v>1066</v>
      </c>
      <c r="AC314" t="s">
        <v>1066</v>
      </c>
      <c r="AD314" t="s">
        <v>1066</v>
      </c>
      <c r="AE314" t="s">
        <v>1066</v>
      </c>
      <c r="AF314" t="s">
        <v>1066</v>
      </c>
      <c r="AG314" t="s">
        <v>1066</v>
      </c>
      <c r="AH314" t="s">
        <v>1066</v>
      </c>
      <c r="AI314" t="s">
        <v>1066</v>
      </c>
      <c r="AJ314" t="s">
        <v>1066</v>
      </c>
      <c r="AK314" t="s">
        <v>1066</v>
      </c>
      <c r="AL314" t="s">
        <v>1066</v>
      </c>
      <c r="AM314" t="s">
        <v>1066</v>
      </c>
      <c r="AN314" t="s">
        <v>1066</v>
      </c>
      <c r="AO314" t="s">
        <v>1066</v>
      </c>
      <c r="AP314" t="s">
        <v>1066</v>
      </c>
      <c r="AQ314" t="s">
        <v>1066</v>
      </c>
      <c r="AR314" t="s">
        <v>1066</v>
      </c>
      <c r="AS314" t="s">
        <v>1066</v>
      </c>
      <c r="AT314" t="s">
        <v>1066</v>
      </c>
      <c r="AU314" t="s">
        <v>1066</v>
      </c>
      <c r="AV314" t="s">
        <v>1066</v>
      </c>
      <c r="AW314" t="s">
        <v>1066</v>
      </c>
      <c r="AY314">
        <v>0</v>
      </c>
      <c r="AZ314" s="269"/>
      <c r="BA314" s="269"/>
      <c r="BB314" s="269"/>
      <c r="BC314" s="269"/>
      <c r="BD314" s="269"/>
      <c r="BE314" s="269"/>
    </row>
    <row r="315" spans="1:83" ht="14.4" x14ac:dyDescent="0.3">
      <c r="A315">
        <v>519722</v>
      </c>
      <c r="B315" t="s">
        <v>540</v>
      </c>
      <c r="C315" t="s">
        <v>1066</v>
      </c>
      <c r="D315" t="s">
        <v>1066</v>
      </c>
      <c r="E315" t="s">
        <v>1066</v>
      </c>
      <c r="F315" t="s">
        <v>1066</v>
      </c>
      <c r="G315" t="s">
        <v>1066</v>
      </c>
      <c r="H315" t="s">
        <v>1066</v>
      </c>
      <c r="I315" t="s">
        <v>1066</v>
      </c>
      <c r="J315" t="s">
        <v>1066</v>
      </c>
      <c r="K315" t="s">
        <v>1066</v>
      </c>
      <c r="L315" t="s">
        <v>1066</v>
      </c>
      <c r="M315" t="s">
        <v>1066</v>
      </c>
      <c r="N315" t="s">
        <v>1066</v>
      </c>
      <c r="O315" t="s">
        <v>1066</v>
      </c>
      <c r="P315" t="s">
        <v>1066</v>
      </c>
      <c r="Q315" t="s">
        <v>1066</v>
      </c>
      <c r="R315" t="s">
        <v>1066</v>
      </c>
      <c r="S315" t="s">
        <v>1066</v>
      </c>
      <c r="T315" t="s">
        <v>1066</v>
      </c>
      <c r="U315" t="s">
        <v>1066</v>
      </c>
      <c r="V315" t="s">
        <v>1066</v>
      </c>
      <c r="W315" t="s">
        <v>1066</v>
      </c>
      <c r="X315" t="s">
        <v>1066</v>
      </c>
      <c r="Y315" t="s">
        <v>1066</v>
      </c>
      <c r="Z315" t="s">
        <v>1066</v>
      </c>
      <c r="AA315" t="s">
        <v>1066</v>
      </c>
      <c r="AB315" t="s">
        <v>1066</v>
      </c>
      <c r="AC315" t="s">
        <v>1066</v>
      </c>
      <c r="AD315" t="s">
        <v>1066</v>
      </c>
      <c r="AE315" t="s">
        <v>1066</v>
      </c>
      <c r="AF315" t="s">
        <v>1066</v>
      </c>
      <c r="AG315" t="s">
        <v>1066</v>
      </c>
      <c r="AH315" t="s">
        <v>1066</v>
      </c>
      <c r="AI315" t="s">
        <v>1066</v>
      </c>
      <c r="AJ315" t="s">
        <v>1066</v>
      </c>
      <c r="AK315" t="s">
        <v>1066</v>
      </c>
      <c r="AL315" t="s">
        <v>1066</v>
      </c>
      <c r="AM315" t="s">
        <v>1066</v>
      </c>
      <c r="AN315" t="s">
        <v>1066</v>
      </c>
      <c r="AO315" t="s">
        <v>1066</v>
      </c>
      <c r="AP315" t="s">
        <v>1066</v>
      </c>
      <c r="AQ315" t="s">
        <v>1066</v>
      </c>
      <c r="AR315" t="s">
        <v>1066</v>
      </c>
      <c r="AS315" t="s">
        <v>1066</v>
      </c>
      <c r="AT315" t="s">
        <v>1066</v>
      </c>
      <c r="AU315" t="s">
        <v>1066</v>
      </c>
      <c r="AV315" t="s">
        <v>1066</v>
      </c>
      <c r="AW315" t="s">
        <v>1066</v>
      </c>
      <c r="AY315">
        <v>0</v>
      </c>
      <c r="AZ315" s="269"/>
      <c r="BA315" s="269"/>
      <c r="BB315" s="269"/>
      <c r="BC315" s="269"/>
      <c r="BD315" s="269"/>
      <c r="BE315" s="269"/>
    </row>
    <row r="316" spans="1:83" ht="14.4" x14ac:dyDescent="0.3">
      <c r="A316">
        <v>519740</v>
      </c>
      <c r="B316" t="s">
        <v>540</v>
      </c>
      <c r="C316" t="s">
        <v>1066</v>
      </c>
      <c r="D316" t="s">
        <v>1066</v>
      </c>
      <c r="E316" t="s">
        <v>1066</v>
      </c>
      <c r="F316" t="s">
        <v>1066</v>
      </c>
      <c r="G316" t="s">
        <v>1066</v>
      </c>
      <c r="H316" t="s">
        <v>1066</v>
      </c>
      <c r="I316" t="s">
        <v>1066</v>
      </c>
      <c r="J316" t="s">
        <v>1066</v>
      </c>
      <c r="K316" t="s">
        <v>1066</v>
      </c>
      <c r="L316" t="s">
        <v>1066</v>
      </c>
      <c r="M316" t="s">
        <v>1066</v>
      </c>
      <c r="N316" t="s">
        <v>1066</v>
      </c>
      <c r="O316" t="s">
        <v>1066</v>
      </c>
      <c r="P316" t="s">
        <v>1066</v>
      </c>
      <c r="Q316" t="s">
        <v>1066</v>
      </c>
      <c r="R316" t="s">
        <v>1066</v>
      </c>
      <c r="S316" t="s">
        <v>1066</v>
      </c>
      <c r="T316" t="s">
        <v>1066</v>
      </c>
      <c r="U316" t="s">
        <v>1066</v>
      </c>
      <c r="V316" t="s">
        <v>1066</v>
      </c>
      <c r="W316" t="s">
        <v>1066</v>
      </c>
      <c r="X316" t="s">
        <v>1066</v>
      </c>
      <c r="Y316" t="s">
        <v>1066</v>
      </c>
      <c r="Z316" t="s">
        <v>1066</v>
      </c>
      <c r="AA316" t="s">
        <v>1066</v>
      </c>
      <c r="AB316" t="s">
        <v>1066</v>
      </c>
      <c r="AC316" t="s">
        <v>1066</v>
      </c>
      <c r="AD316" t="s">
        <v>1066</v>
      </c>
      <c r="AE316" t="s">
        <v>1066</v>
      </c>
      <c r="AF316" t="s">
        <v>1066</v>
      </c>
      <c r="AG316" t="s">
        <v>1066</v>
      </c>
      <c r="AH316" t="s">
        <v>1066</v>
      </c>
      <c r="AI316" t="s">
        <v>1066</v>
      </c>
      <c r="AJ316" t="s">
        <v>1066</v>
      </c>
      <c r="AK316" t="s">
        <v>1066</v>
      </c>
      <c r="AL316" t="s">
        <v>1066</v>
      </c>
      <c r="AM316" t="s">
        <v>1066</v>
      </c>
      <c r="AN316" t="s">
        <v>1066</v>
      </c>
      <c r="AO316" t="s">
        <v>1066</v>
      </c>
      <c r="AP316" t="s">
        <v>1066</v>
      </c>
      <c r="AQ316" t="s">
        <v>1066</v>
      </c>
      <c r="AR316" t="s">
        <v>1066</v>
      </c>
      <c r="AS316" t="s">
        <v>1066</v>
      </c>
      <c r="AT316" t="s">
        <v>1066</v>
      </c>
      <c r="AU316" t="s">
        <v>1066</v>
      </c>
      <c r="AV316" t="s">
        <v>1066</v>
      </c>
      <c r="AW316" t="s">
        <v>1066</v>
      </c>
      <c r="AY316">
        <v>0</v>
      </c>
      <c r="AZ316" s="269"/>
      <c r="BA316" s="269"/>
      <c r="BB316" s="269"/>
      <c r="BC316" s="269"/>
      <c r="BD316" s="269"/>
      <c r="BE316" s="269"/>
    </row>
    <row r="317" spans="1:83" ht="14.4" x14ac:dyDescent="0.3">
      <c r="A317">
        <v>519742</v>
      </c>
      <c r="B317" t="s">
        <v>540</v>
      </c>
      <c r="C317" t="s">
        <v>1066</v>
      </c>
      <c r="D317" t="s">
        <v>1066</v>
      </c>
      <c r="E317" t="s">
        <v>1066</v>
      </c>
      <c r="F317" t="s">
        <v>1066</v>
      </c>
      <c r="G317" t="s">
        <v>1066</v>
      </c>
      <c r="H317" t="s">
        <v>1066</v>
      </c>
      <c r="I317" t="s">
        <v>1066</v>
      </c>
      <c r="J317" t="s">
        <v>1066</v>
      </c>
      <c r="K317" t="s">
        <v>1066</v>
      </c>
      <c r="L317" t="s">
        <v>1066</v>
      </c>
      <c r="M317" t="s">
        <v>1066</v>
      </c>
      <c r="N317" t="s">
        <v>1066</v>
      </c>
      <c r="O317" t="s">
        <v>1066</v>
      </c>
      <c r="P317" t="s">
        <v>1066</v>
      </c>
      <c r="Q317" t="s">
        <v>1066</v>
      </c>
      <c r="R317" t="s">
        <v>1066</v>
      </c>
      <c r="S317" t="s">
        <v>1066</v>
      </c>
      <c r="T317" t="s">
        <v>1066</v>
      </c>
      <c r="U317" t="s">
        <v>1066</v>
      </c>
      <c r="V317" t="s">
        <v>1066</v>
      </c>
      <c r="W317" t="s">
        <v>1066</v>
      </c>
      <c r="X317" t="s">
        <v>1066</v>
      </c>
      <c r="Y317" t="s">
        <v>1066</v>
      </c>
      <c r="Z317" t="s">
        <v>1066</v>
      </c>
      <c r="AA317" t="s">
        <v>1066</v>
      </c>
      <c r="AB317" t="s">
        <v>1066</v>
      </c>
      <c r="AC317" t="s">
        <v>1066</v>
      </c>
      <c r="AD317" t="s">
        <v>1066</v>
      </c>
      <c r="AE317" t="s">
        <v>1066</v>
      </c>
      <c r="AF317" t="s">
        <v>1066</v>
      </c>
      <c r="AG317" t="s">
        <v>1066</v>
      </c>
      <c r="AH317" t="s">
        <v>1066</v>
      </c>
      <c r="AI317" t="s">
        <v>1066</v>
      </c>
      <c r="AJ317" t="s">
        <v>1066</v>
      </c>
      <c r="AK317" t="s">
        <v>1066</v>
      </c>
      <c r="AL317" t="s">
        <v>1066</v>
      </c>
      <c r="AM317" t="s">
        <v>1066</v>
      </c>
      <c r="AN317" t="s">
        <v>1066</v>
      </c>
      <c r="AO317" t="s">
        <v>1066</v>
      </c>
      <c r="AP317" t="s">
        <v>1066</v>
      </c>
      <c r="AQ317" t="s">
        <v>1066</v>
      </c>
      <c r="AR317" t="s">
        <v>1066</v>
      </c>
      <c r="AS317" t="s">
        <v>1066</v>
      </c>
      <c r="AT317" t="s">
        <v>1066</v>
      </c>
      <c r="AU317" t="s">
        <v>1066</v>
      </c>
      <c r="AV317" t="s">
        <v>1066</v>
      </c>
      <c r="AW317" t="s">
        <v>1066</v>
      </c>
      <c r="AY317">
        <v>0</v>
      </c>
      <c r="AZ317" s="269"/>
      <c r="BA317" s="269"/>
      <c r="BB317" s="269"/>
      <c r="BC317" s="269"/>
      <c r="BD317" s="269"/>
      <c r="BE317" s="269"/>
    </row>
    <row r="318" spans="1:83" ht="14.4" x14ac:dyDescent="0.3">
      <c r="A318">
        <v>519761</v>
      </c>
      <c r="B318" t="s">
        <v>540</v>
      </c>
      <c r="C318" t="s">
        <v>1066</v>
      </c>
      <c r="D318" t="s">
        <v>1066</v>
      </c>
      <c r="E318" t="s">
        <v>1066</v>
      </c>
      <c r="F318" t="s">
        <v>1066</v>
      </c>
      <c r="G318" t="s">
        <v>1066</v>
      </c>
      <c r="H318" t="s">
        <v>1066</v>
      </c>
      <c r="I318" t="s">
        <v>1066</v>
      </c>
      <c r="J318" t="s">
        <v>1066</v>
      </c>
      <c r="K318" t="s">
        <v>1066</v>
      </c>
      <c r="L318" t="s">
        <v>1066</v>
      </c>
      <c r="M318" t="s">
        <v>1066</v>
      </c>
      <c r="N318" t="s">
        <v>1066</v>
      </c>
      <c r="O318" t="s">
        <v>1066</v>
      </c>
      <c r="P318" t="s">
        <v>1066</v>
      </c>
      <c r="Q318" t="s">
        <v>1066</v>
      </c>
      <c r="R318" t="s">
        <v>1066</v>
      </c>
      <c r="S318" t="s">
        <v>1066</v>
      </c>
      <c r="T318" t="s">
        <v>1066</v>
      </c>
      <c r="U318" t="s">
        <v>1066</v>
      </c>
      <c r="V318" t="s">
        <v>1066</v>
      </c>
      <c r="W318" t="s">
        <v>1066</v>
      </c>
      <c r="X318" t="s">
        <v>1066</v>
      </c>
      <c r="Y318" t="s">
        <v>1066</v>
      </c>
      <c r="Z318" t="s">
        <v>1066</v>
      </c>
      <c r="AA318" t="s">
        <v>1066</v>
      </c>
      <c r="AB318" t="s">
        <v>1066</v>
      </c>
      <c r="AC318" t="s">
        <v>1066</v>
      </c>
      <c r="AD318" t="s">
        <v>1066</v>
      </c>
      <c r="AE318" t="s">
        <v>1066</v>
      </c>
      <c r="AF318" t="s">
        <v>1066</v>
      </c>
      <c r="AG318" t="s">
        <v>1066</v>
      </c>
      <c r="AH318" t="s">
        <v>1066</v>
      </c>
      <c r="AI318" t="s">
        <v>1066</v>
      </c>
      <c r="AJ318" t="s">
        <v>1066</v>
      </c>
      <c r="AK318" t="s">
        <v>1066</v>
      </c>
      <c r="AL318" t="s">
        <v>1066</v>
      </c>
      <c r="AM318" t="s">
        <v>1066</v>
      </c>
      <c r="AN318" t="s">
        <v>1066</v>
      </c>
      <c r="AO318" t="s">
        <v>1066</v>
      </c>
      <c r="AP318" t="s">
        <v>1066</v>
      </c>
      <c r="AQ318" t="s">
        <v>1066</v>
      </c>
      <c r="AR318" t="s">
        <v>1066</v>
      </c>
      <c r="AS318" t="s">
        <v>1066</v>
      </c>
      <c r="AT318" t="s">
        <v>1066</v>
      </c>
      <c r="AU318" t="s">
        <v>1066</v>
      </c>
      <c r="AV318" t="s">
        <v>1066</v>
      </c>
      <c r="AW318" t="s">
        <v>1066</v>
      </c>
      <c r="AY318">
        <v>0</v>
      </c>
      <c r="AZ318" s="269"/>
      <c r="BA318" s="269"/>
      <c r="BB318" s="269"/>
      <c r="BC318" s="269"/>
      <c r="BD318" s="269"/>
      <c r="BE318" s="269"/>
    </row>
    <row r="319" spans="1:83" ht="14.4" x14ac:dyDescent="0.3">
      <c r="A319">
        <v>519784</v>
      </c>
      <c r="B319" t="s">
        <v>540</v>
      </c>
      <c r="C319" t="s">
        <v>1066</v>
      </c>
      <c r="D319" t="s">
        <v>1066</v>
      </c>
      <c r="E319" t="s">
        <v>1066</v>
      </c>
      <c r="F319" t="s">
        <v>1066</v>
      </c>
      <c r="G319" t="s">
        <v>1066</v>
      </c>
      <c r="H319" t="s">
        <v>1066</v>
      </c>
      <c r="I319" t="s">
        <v>1066</v>
      </c>
      <c r="J319" t="s">
        <v>1066</v>
      </c>
      <c r="K319" t="s">
        <v>1066</v>
      </c>
      <c r="L319" t="s">
        <v>1066</v>
      </c>
      <c r="M319" t="s">
        <v>1066</v>
      </c>
      <c r="N319" t="s">
        <v>1066</v>
      </c>
      <c r="O319" t="s">
        <v>1066</v>
      </c>
      <c r="P319" t="s">
        <v>1066</v>
      </c>
      <c r="Q319" t="s">
        <v>1066</v>
      </c>
      <c r="R319" t="s">
        <v>1066</v>
      </c>
      <c r="S319" t="s">
        <v>1066</v>
      </c>
      <c r="T319" t="s">
        <v>1066</v>
      </c>
      <c r="U319" t="s">
        <v>1066</v>
      </c>
      <c r="V319" t="s">
        <v>1066</v>
      </c>
      <c r="W319" t="s">
        <v>1066</v>
      </c>
      <c r="X319" t="s">
        <v>1066</v>
      </c>
      <c r="Y319" t="s">
        <v>1066</v>
      </c>
      <c r="Z319" t="s">
        <v>1066</v>
      </c>
      <c r="AA319" t="s">
        <v>1066</v>
      </c>
      <c r="AB319" t="s">
        <v>1066</v>
      </c>
      <c r="AC319" t="s">
        <v>1066</v>
      </c>
      <c r="AD319" t="s">
        <v>1066</v>
      </c>
      <c r="AE319" t="s">
        <v>1066</v>
      </c>
      <c r="AF319" t="s">
        <v>1066</v>
      </c>
      <c r="AG319" t="s">
        <v>1066</v>
      </c>
      <c r="AH319" t="s">
        <v>1066</v>
      </c>
      <c r="AI319" t="s">
        <v>1066</v>
      </c>
      <c r="AJ319" t="s">
        <v>1066</v>
      </c>
      <c r="AK319" t="s">
        <v>1066</v>
      </c>
      <c r="AL319" t="s">
        <v>1066</v>
      </c>
      <c r="AM319" t="s">
        <v>1066</v>
      </c>
      <c r="AN319" t="s">
        <v>1066</v>
      </c>
      <c r="AO319" t="s">
        <v>1066</v>
      </c>
      <c r="AP319" t="s">
        <v>1066</v>
      </c>
      <c r="AQ319" t="s">
        <v>1066</v>
      </c>
      <c r="AR319" t="s">
        <v>1066</v>
      </c>
      <c r="AS319" t="s">
        <v>1066</v>
      </c>
      <c r="AT319" t="s">
        <v>1066</v>
      </c>
      <c r="AU319" t="s">
        <v>1066</v>
      </c>
      <c r="AV319" t="s">
        <v>1066</v>
      </c>
      <c r="AW319" t="s">
        <v>1066</v>
      </c>
      <c r="AY319">
        <v>0</v>
      </c>
      <c r="AZ319" s="269"/>
      <c r="BA319" s="269"/>
      <c r="BB319" s="269"/>
      <c r="BC319" s="269"/>
      <c r="BD319" s="269"/>
      <c r="BE319" s="269"/>
    </row>
    <row r="320" spans="1:83" ht="14.4" x14ac:dyDescent="0.3">
      <c r="A320">
        <v>519814</v>
      </c>
      <c r="B320" t="s">
        <v>540</v>
      </c>
      <c r="C320" t="s">
        <v>1066</v>
      </c>
      <c r="D320" t="s">
        <v>1066</v>
      </c>
      <c r="E320" t="s">
        <v>1066</v>
      </c>
      <c r="F320" t="s">
        <v>1066</v>
      </c>
      <c r="G320" t="s">
        <v>1066</v>
      </c>
      <c r="H320" t="s">
        <v>1066</v>
      </c>
      <c r="I320" t="s">
        <v>1066</v>
      </c>
      <c r="J320" t="s">
        <v>1066</v>
      </c>
      <c r="K320" t="s">
        <v>1066</v>
      </c>
      <c r="L320" t="s">
        <v>1066</v>
      </c>
      <c r="M320" t="s">
        <v>1066</v>
      </c>
      <c r="N320" t="s">
        <v>1066</v>
      </c>
      <c r="O320" t="s">
        <v>1066</v>
      </c>
      <c r="P320" t="s">
        <v>1066</v>
      </c>
      <c r="Q320" t="s">
        <v>1066</v>
      </c>
      <c r="R320" t="s">
        <v>1066</v>
      </c>
      <c r="S320" t="s">
        <v>1066</v>
      </c>
      <c r="T320" t="s">
        <v>1066</v>
      </c>
      <c r="U320" t="s">
        <v>1066</v>
      </c>
      <c r="V320" t="s">
        <v>1066</v>
      </c>
      <c r="W320" t="s">
        <v>1066</v>
      </c>
      <c r="X320" t="s">
        <v>1066</v>
      </c>
      <c r="Y320" t="s">
        <v>1066</v>
      </c>
      <c r="Z320" t="s">
        <v>1066</v>
      </c>
      <c r="AA320" t="s">
        <v>1066</v>
      </c>
      <c r="AB320" t="s">
        <v>1066</v>
      </c>
      <c r="AC320" t="s">
        <v>1066</v>
      </c>
      <c r="AD320" t="s">
        <v>1066</v>
      </c>
      <c r="AE320" t="s">
        <v>1066</v>
      </c>
      <c r="AF320" t="s">
        <v>1066</v>
      </c>
      <c r="AG320" t="s">
        <v>1066</v>
      </c>
      <c r="AH320" t="s">
        <v>1066</v>
      </c>
      <c r="AI320" t="s">
        <v>1066</v>
      </c>
      <c r="AJ320" t="s">
        <v>1066</v>
      </c>
      <c r="AK320" t="s">
        <v>1066</v>
      </c>
      <c r="AL320" t="s">
        <v>1066</v>
      </c>
      <c r="AM320" t="s">
        <v>1066</v>
      </c>
      <c r="AN320" t="s">
        <v>1066</v>
      </c>
      <c r="AO320" t="s">
        <v>1066</v>
      </c>
      <c r="AP320" t="s">
        <v>1066</v>
      </c>
      <c r="AQ320" t="s">
        <v>1066</v>
      </c>
      <c r="AR320" t="s">
        <v>1066</v>
      </c>
      <c r="AS320" t="s">
        <v>1066</v>
      </c>
      <c r="AT320" t="s">
        <v>1066</v>
      </c>
      <c r="AU320" t="s">
        <v>1066</v>
      </c>
      <c r="AV320" t="s">
        <v>1066</v>
      </c>
      <c r="AW320" t="s">
        <v>1066</v>
      </c>
      <c r="AY320">
        <v>0</v>
      </c>
      <c r="AZ320" s="250"/>
      <c r="BA320" s="250"/>
      <c r="BB320" s="250"/>
      <c r="BC320" s="250"/>
      <c r="BD320" s="250"/>
      <c r="BE320" s="269"/>
    </row>
    <row r="321" spans="1:83" ht="14.4" x14ac:dyDescent="0.3">
      <c r="A321">
        <v>519832</v>
      </c>
      <c r="B321" t="s">
        <v>540</v>
      </c>
      <c r="C321" t="s">
        <v>1066</v>
      </c>
      <c r="D321" t="s">
        <v>1066</v>
      </c>
      <c r="E321" t="s">
        <v>1066</v>
      </c>
      <c r="F321" t="s">
        <v>1066</v>
      </c>
      <c r="G321" t="s">
        <v>1066</v>
      </c>
      <c r="H321" t="s">
        <v>1066</v>
      </c>
      <c r="I321" t="s">
        <v>1066</v>
      </c>
      <c r="J321" t="s">
        <v>1066</v>
      </c>
      <c r="K321" t="s">
        <v>1066</v>
      </c>
      <c r="L321" t="s">
        <v>1066</v>
      </c>
      <c r="M321" t="s">
        <v>1066</v>
      </c>
      <c r="N321" t="s">
        <v>1066</v>
      </c>
      <c r="O321" t="s">
        <v>1066</v>
      </c>
      <c r="P321" t="s">
        <v>1066</v>
      </c>
      <c r="Q321" t="s">
        <v>1066</v>
      </c>
      <c r="R321" t="s">
        <v>1066</v>
      </c>
      <c r="S321" t="s">
        <v>1066</v>
      </c>
      <c r="T321" t="s">
        <v>1066</v>
      </c>
      <c r="U321" t="s">
        <v>1066</v>
      </c>
      <c r="V321" t="s">
        <v>1066</v>
      </c>
      <c r="W321" t="s">
        <v>1066</v>
      </c>
      <c r="X321" t="s">
        <v>1066</v>
      </c>
      <c r="Y321" t="s">
        <v>1066</v>
      </c>
      <c r="Z321" t="s">
        <v>1066</v>
      </c>
      <c r="AA321" t="s">
        <v>1066</v>
      </c>
      <c r="AB321" t="s">
        <v>1066</v>
      </c>
      <c r="AC321" t="s">
        <v>1066</v>
      </c>
      <c r="AD321" t="s">
        <v>1066</v>
      </c>
      <c r="AE321" t="s">
        <v>1066</v>
      </c>
      <c r="AF321" t="s">
        <v>1066</v>
      </c>
      <c r="AG321" t="s">
        <v>1066</v>
      </c>
      <c r="AH321" t="s">
        <v>1066</v>
      </c>
      <c r="AI321" t="s">
        <v>1066</v>
      </c>
      <c r="AJ321" t="s">
        <v>1066</v>
      </c>
      <c r="AK321" t="s">
        <v>1066</v>
      </c>
      <c r="AL321" t="s">
        <v>1066</v>
      </c>
      <c r="AM321" t="s">
        <v>1066</v>
      </c>
      <c r="AN321" t="s">
        <v>1066</v>
      </c>
      <c r="AO321" t="s">
        <v>1066</v>
      </c>
      <c r="AP321" t="s">
        <v>1066</v>
      </c>
      <c r="AQ321" t="s">
        <v>1066</v>
      </c>
      <c r="AR321" t="s">
        <v>1066</v>
      </c>
      <c r="AS321" t="s">
        <v>1066</v>
      </c>
      <c r="AT321" t="s">
        <v>1066</v>
      </c>
      <c r="AU321" t="s">
        <v>1066</v>
      </c>
      <c r="AV321" t="s">
        <v>1066</v>
      </c>
      <c r="AW321" t="s">
        <v>1066</v>
      </c>
      <c r="AY321">
        <v>0</v>
      </c>
      <c r="AZ321" s="269"/>
      <c r="BA321" s="269"/>
      <c r="BB321" s="269"/>
      <c r="BC321" s="269"/>
      <c r="BD321" s="269"/>
      <c r="BE321" s="269"/>
      <c r="BH321" s="249"/>
      <c r="BI321" s="249"/>
      <c r="BJ321" s="249"/>
      <c r="BK321" s="249"/>
      <c r="BL321" s="249"/>
      <c r="BM321" s="249"/>
      <c r="BN321" s="249"/>
      <c r="BO321" s="249"/>
      <c r="BP321" s="249"/>
      <c r="BQ321" s="249"/>
      <c r="BR321" s="249"/>
      <c r="BS321" s="249"/>
      <c r="BT321" s="249"/>
      <c r="BU321" s="249"/>
      <c r="BV321" s="248"/>
      <c r="BW321" s="249"/>
      <c r="BX321" s="249"/>
      <c r="BY321" s="249"/>
      <c r="BZ321" s="249"/>
      <c r="CA321" s="242"/>
      <c r="CB321" s="242"/>
      <c r="CC321" s="242"/>
      <c r="CD321" s="242"/>
      <c r="CE321" s="249"/>
    </row>
    <row r="322" spans="1:83" ht="14.4" x14ac:dyDescent="0.3">
      <c r="A322">
        <v>519833</v>
      </c>
      <c r="B322" t="s">
        <v>540</v>
      </c>
      <c r="C322" t="s">
        <v>1066</v>
      </c>
      <c r="D322" t="s">
        <v>1066</v>
      </c>
      <c r="E322" t="s">
        <v>1066</v>
      </c>
      <c r="F322" t="s">
        <v>1066</v>
      </c>
      <c r="G322" t="s">
        <v>1066</v>
      </c>
      <c r="H322" t="s">
        <v>1066</v>
      </c>
      <c r="I322" t="s">
        <v>1066</v>
      </c>
      <c r="J322" t="s">
        <v>1066</v>
      </c>
      <c r="K322" t="s">
        <v>1066</v>
      </c>
      <c r="L322" t="s">
        <v>1066</v>
      </c>
      <c r="M322" t="s">
        <v>1066</v>
      </c>
      <c r="N322" t="s">
        <v>1066</v>
      </c>
      <c r="O322" t="s">
        <v>1066</v>
      </c>
      <c r="P322" t="s">
        <v>1066</v>
      </c>
      <c r="Q322" t="s">
        <v>1066</v>
      </c>
      <c r="R322" t="s">
        <v>1066</v>
      </c>
      <c r="S322" t="s">
        <v>1066</v>
      </c>
      <c r="T322" t="s">
        <v>1066</v>
      </c>
      <c r="U322" t="s">
        <v>1066</v>
      </c>
      <c r="V322" t="s">
        <v>1066</v>
      </c>
      <c r="W322" t="s">
        <v>1066</v>
      </c>
      <c r="X322" t="s">
        <v>1066</v>
      </c>
      <c r="Y322" t="s">
        <v>1066</v>
      </c>
      <c r="Z322" t="s">
        <v>1066</v>
      </c>
      <c r="AA322" t="s">
        <v>1066</v>
      </c>
      <c r="AB322" t="s">
        <v>1066</v>
      </c>
      <c r="AC322" t="s">
        <v>1066</v>
      </c>
      <c r="AD322" t="s">
        <v>1066</v>
      </c>
      <c r="AE322" t="s">
        <v>1066</v>
      </c>
      <c r="AF322" t="s">
        <v>1066</v>
      </c>
      <c r="AG322" t="s">
        <v>1066</v>
      </c>
      <c r="AH322" t="s">
        <v>1066</v>
      </c>
      <c r="AI322" t="s">
        <v>1066</v>
      </c>
      <c r="AJ322" t="s">
        <v>1066</v>
      </c>
      <c r="AK322" t="s">
        <v>1066</v>
      </c>
      <c r="AL322" t="s">
        <v>1066</v>
      </c>
      <c r="AM322" t="s">
        <v>1066</v>
      </c>
      <c r="AN322" t="s">
        <v>1066</v>
      </c>
      <c r="AO322" t="s">
        <v>1066</v>
      </c>
      <c r="AP322" t="s">
        <v>1066</v>
      </c>
      <c r="AQ322" t="s">
        <v>1066</v>
      </c>
      <c r="AR322" t="s">
        <v>1066</v>
      </c>
      <c r="AS322" t="s">
        <v>1066</v>
      </c>
      <c r="AT322" t="s">
        <v>1066</v>
      </c>
      <c r="AU322" t="s">
        <v>1066</v>
      </c>
      <c r="AV322" t="s">
        <v>1066</v>
      </c>
      <c r="AW322" t="s">
        <v>1066</v>
      </c>
      <c r="AY322">
        <v>0</v>
      </c>
      <c r="AZ322" s="269"/>
      <c r="BA322" s="269"/>
      <c r="BB322" s="269"/>
      <c r="BC322" s="269"/>
      <c r="BD322" s="269"/>
      <c r="BE322" s="269"/>
    </row>
    <row r="323" spans="1:83" ht="14.4" x14ac:dyDescent="0.3">
      <c r="A323" s="285">
        <v>519841</v>
      </c>
      <c r="B323" s="285" t="s">
        <v>540</v>
      </c>
      <c r="C323" t="s">
        <v>1067</v>
      </c>
      <c r="D323" t="s">
        <v>1067</v>
      </c>
      <c r="E323" t="s">
        <v>1067</v>
      </c>
      <c r="F323" t="s">
        <v>1067</v>
      </c>
      <c r="G323" t="s">
        <v>1067</v>
      </c>
      <c r="H323" t="s">
        <v>1067</v>
      </c>
      <c r="I323" t="s">
        <v>1067</v>
      </c>
      <c r="J323" t="s">
        <v>1067</v>
      </c>
      <c r="K323" t="s">
        <v>1067</v>
      </c>
      <c r="L323" t="s">
        <v>1067</v>
      </c>
      <c r="M323" t="s">
        <v>1067</v>
      </c>
      <c r="N323" t="s">
        <v>1067</v>
      </c>
      <c r="O323" t="s">
        <v>1067</v>
      </c>
      <c r="P323" t="s">
        <v>1067</v>
      </c>
      <c r="Q323" t="s">
        <v>1067</v>
      </c>
      <c r="R323" t="s">
        <v>1067</v>
      </c>
      <c r="S323" t="s">
        <v>1067</v>
      </c>
      <c r="T323" t="s">
        <v>1067</v>
      </c>
      <c r="U323" t="s">
        <v>1067</v>
      </c>
      <c r="V323" t="s">
        <v>1067</v>
      </c>
      <c r="W323" t="s">
        <v>1067</v>
      </c>
      <c r="X323" t="s">
        <v>1067</v>
      </c>
      <c r="Y323" t="s">
        <v>1067</v>
      </c>
      <c r="Z323" t="s">
        <v>1067</v>
      </c>
      <c r="AA323" t="s">
        <v>1067</v>
      </c>
      <c r="AB323" t="s">
        <v>1067</v>
      </c>
      <c r="AC323" t="s">
        <v>1067</v>
      </c>
      <c r="AD323" t="s">
        <v>1067</v>
      </c>
      <c r="AE323" t="s">
        <v>1067</v>
      </c>
      <c r="AF323" t="s">
        <v>1067</v>
      </c>
      <c r="AG323" t="s">
        <v>1067</v>
      </c>
      <c r="AH323" t="s">
        <v>1067</v>
      </c>
      <c r="AI323" t="s">
        <v>1067</v>
      </c>
      <c r="AJ323" t="s">
        <v>1067</v>
      </c>
      <c r="AK323" t="s">
        <v>1067</v>
      </c>
      <c r="AL323" t="s">
        <v>1067</v>
      </c>
      <c r="AM323" t="s">
        <v>1067</v>
      </c>
      <c r="AN323" t="s">
        <v>1067</v>
      </c>
      <c r="AO323" t="s">
        <v>1067</v>
      </c>
      <c r="AP323" t="s">
        <v>1067</v>
      </c>
      <c r="AQ323" t="s">
        <v>1067</v>
      </c>
      <c r="AR323" t="s">
        <v>1067</v>
      </c>
      <c r="AS323" t="s">
        <v>1067</v>
      </c>
      <c r="AT323" t="s">
        <v>1067</v>
      </c>
      <c r="AU323" t="s">
        <v>1067</v>
      </c>
      <c r="AV323" t="s">
        <v>1067</v>
      </c>
      <c r="AW323" t="s">
        <v>1067</v>
      </c>
      <c r="AY323" t="s">
        <v>5718</v>
      </c>
      <c r="AZ323" s="269"/>
      <c r="BA323" s="269"/>
      <c r="BB323" s="269"/>
      <c r="BC323" s="269"/>
      <c r="BD323" s="269"/>
      <c r="BE323" s="269"/>
    </row>
    <row r="324" spans="1:83" ht="14.4" x14ac:dyDescent="0.3">
      <c r="A324">
        <v>519844</v>
      </c>
      <c r="B324" t="s">
        <v>541</v>
      </c>
      <c r="C324" t="s">
        <v>1066</v>
      </c>
      <c r="D324" t="s">
        <v>1066</v>
      </c>
      <c r="E324" t="s">
        <v>1066</v>
      </c>
      <c r="F324" t="s">
        <v>1066</v>
      </c>
      <c r="G324" t="s">
        <v>1066</v>
      </c>
      <c r="H324" t="s">
        <v>1066</v>
      </c>
      <c r="I324" t="s">
        <v>1066</v>
      </c>
      <c r="J324" t="s">
        <v>1066</v>
      </c>
      <c r="K324" t="s">
        <v>1066</v>
      </c>
      <c r="L324" t="s">
        <v>1066</v>
      </c>
      <c r="M324" t="s">
        <v>1066</v>
      </c>
      <c r="N324" t="s">
        <v>1066</v>
      </c>
      <c r="O324" t="s">
        <v>1066</v>
      </c>
      <c r="P324" t="s">
        <v>1066</v>
      </c>
      <c r="Q324" t="s">
        <v>1066</v>
      </c>
      <c r="R324" t="s">
        <v>1066</v>
      </c>
      <c r="S324" t="s">
        <v>1066</v>
      </c>
      <c r="T324" t="s">
        <v>1066</v>
      </c>
      <c r="U324" t="s">
        <v>1066</v>
      </c>
      <c r="V324" t="s">
        <v>1066</v>
      </c>
      <c r="W324" t="s">
        <v>1066</v>
      </c>
      <c r="X324" t="s">
        <v>1066</v>
      </c>
      <c r="Y324" t="s">
        <v>1066</v>
      </c>
      <c r="Z324" t="s">
        <v>1066</v>
      </c>
      <c r="AA324" t="s">
        <v>1066</v>
      </c>
      <c r="AB324" t="s">
        <v>1066</v>
      </c>
      <c r="AC324" t="s">
        <v>1066</v>
      </c>
      <c r="AD324" t="s">
        <v>1066</v>
      </c>
      <c r="AE324" t="s">
        <v>1066</v>
      </c>
      <c r="AF324" t="s">
        <v>1066</v>
      </c>
      <c r="AG324" t="s">
        <v>1066</v>
      </c>
      <c r="AH324" t="s">
        <v>1066</v>
      </c>
      <c r="AI324" t="s">
        <v>1066</v>
      </c>
      <c r="AJ324" t="s">
        <v>1066</v>
      </c>
      <c r="AK324" t="s">
        <v>1066</v>
      </c>
      <c r="AL324" t="s">
        <v>1066</v>
      </c>
      <c r="AM324" t="s">
        <v>1066</v>
      </c>
      <c r="AN324" t="s">
        <v>1066</v>
      </c>
      <c r="AO324" t="s">
        <v>1066</v>
      </c>
      <c r="AP324" t="s">
        <v>1066</v>
      </c>
      <c r="AQ324" t="s">
        <v>1066</v>
      </c>
      <c r="AR324" t="s">
        <v>1066</v>
      </c>
      <c r="AW324"/>
      <c r="AY324" t="s">
        <v>2422</v>
      </c>
      <c r="AZ324" s="269"/>
      <c r="BA324" s="269"/>
      <c r="BB324" s="269"/>
      <c r="BC324" s="269"/>
      <c r="BD324" s="269"/>
      <c r="BE324" s="26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49"/>
      <c r="BR324" s="249"/>
      <c r="BS324" s="249"/>
      <c r="BT324" s="249"/>
      <c r="BU324" s="249"/>
      <c r="BV324" s="248"/>
      <c r="BW324" s="249"/>
      <c r="BX324" s="249"/>
      <c r="BY324" s="249"/>
      <c r="BZ324" s="249"/>
      <c r="CA324" s="242"/>
      <c r="CB324" s="242"/>
      <c r="CC324" s="242"/>
      <c r="CD324" s="242"/>
      <c r="CE324" s="249"/>
    </row>
    <row r="325" spans="1:83" ht="14.4" x14ac:dyDescent="0.3">
      <c r="A325">
        <v>519855</v>
      </c>
      <c r="B325" t="s">
        <v>540</v>
      </c>
      <c r="C325" t="s">
        <v>1067</v>
      </c>
      <c r="D325" t="s">
        <v>1067</v>
      </c>
      <c r="E325" t="s">
        <v>1067</v>
      </c>
      <c r="F325" t="s">
        <v>1067</v>
      </c>
      <c r="G325" t="s">
        <v>1067</v>
      </c>
      <c r="H325" t="s">
        <v>1067</v>
      </c>
      <c r="I325" t="s">
        <v>1067</v>
      </c>
      <c r="J325" t="s">
        <v>1067</v>
      </c>
      <c r="K325" t="s">
        <v>1067</v>
      </c>
      <c r="L325" t="s">
        <v>1067</v>
      </c>
      <c r="M325" t="s">
        <v>1067</v>
      </c>
      <c r="N325" t="s">
        <v>1067</v>
      </c>
      <c r="O325" t="s">
        <v>1067</v>
      </c>
      <c r="P325" t="s">
        <v>1067</v>
      </c>
      <c r="Q325" t="s">
        <v>1067</v>
      </c>
      <c r="R325" t="s">
        <v>1067</v>
      </c>
      <c r="S325" t="s">
        <v>1067</v>
      </c>
      <c r="T325" t="s">
        <v>1067</v>
      </c>
      <c r="U325" t="s">
        <v>1067</v>
      </c>
      <c r="V325" t="s">
        <v>1067</v>
      </c>
      <c r="W325" t="s">
        <v>1067</v>
      </c>
      <c r="X325" t="s">
        <v>1067</v>
      </c>
      <c r="Y325" t="s">
        <v>1067</v>
      </c>
      <c r="Z325" t="s">
        <v>1067</v>
      </c>
      <c r="AA325" t="s">
        <v>1067</v>
      </c>
      <c r="AB325" t="s">
        <v>1067</v>
      </c>
      <c r="AC325" t="s">
        <v>1067</v>
      </c>
      <c r="AD325" t="s">
        <v>1067</v>
      </c>
      <c r="AE325" t="s">
        <v>1067</v>
      </c>
      <c r="AF325" t="s">
        <v>1067</v>
      </c>
      <c r="AG325" t="s">
        <v>1067</v>
      </c>
      <c r="AH325" t="s">
        <v>1067</v>
      </c>
      <c r="AI325" t="s">
        <v>1067</v>
      </c>
      <c r="AJ325" t="s">
        <v>1067</v>
      </c>
      <c r="AK325" t="s">
        <v>1067</v>
      </c>
      <c r="AL325" t="s">
        <v>1067</v>
      </c>
      <c r="AM325" t="s">
        <v>1067</v>
      </c>
      <c r="AN325" t="s">
        <v>1067</v>
      </c>
      <c r="AO325" t="s">
        <v>1067</v>
      </c>
      <c r="AP325" t="s">
        <v>1067</v>
      </c>
      <c r="AQ325" t="s">
        <v>1067</v>
      </c>
      <c r="AR325" t="s">
        <v>1067</v>
      </c>
      <c r="AS325" t="s">
        <v>1067</v>
      </c>
      <c r="AT325" t="s">
        <v>1067</v>
      </c>
      <c r="AU325" t="s">
        <v>1067</v>
      </c>
      <c r="AV325" t="s">
        <v>1067</v>
      </c>
      <c r="AW325" t="s">
        <v>1067</v>
      </c>
      <c r="AX325" t="s">
        <v>5742</v>
      </c>
      <c r="AY325" t="s">
        <v>5742</v>
      </c>
      <c r="AZ325" s="269"/>
      <c r="BA325" s="269"/>
      <c r="BB325" s="269"/>
      <c r="BC325" s="269"/>
      <c r="BD325" s="269"/>
      <c r="BE325" s="269"/>
    </row>
    <row r="326" spans="1:83" ht="14.4" x14ac:dyDescent="0.3">
      <c r="A326">
        <v>519867</v>
      </c>
      <c r="B326" t="s">
        <v>540</v>
      </c>
      <c r="C326" t="s">
        <v>1067</v>
      </c>
      <c r="D326" t="s">
        <v>1067</v>
      </c>
      <c r="E326" t="s">
        <v>1067</v>
      </c>
      <c r="F326" t="s">
        <v>1067</v>
      </c>
      <c r="G326" t="s">
        <v>1067</v>
      </c>
      <c r="H326" t="s">
        <v>1067</v>
      </c>
      <c r="I326" t="s">
        <v>1067</v>
      </c>
      <c r="J326" t="s">
        <v>1067</v>
      </c>
      <c r="K326" t="s">
        <v>1067</v>
      </c>
      <c r="L326" t="s">
        <v>1067</v>
      </c>
      <c r="M326" t="s">
        <v>1067</v>
      </c>
      <c r="N326" t="s">
        <v>1067</v>
      </c>
      <c r="O326" t="s">
        <v>1067</v>
      </c>
      <c r="P326" t="s">
        <v>1067</v>
      </c>
      <c r="Q326" t="s">
        <v>1067</v>
      </c>
      <c r="R326" t="s">
        <v>1067</v>
      </c>
      <c r="S326" t="s">
        <v>1067</v>
      </c>
      <c r="T326" t="s">
        <v>1067</v>
      </c>
      <c r="U326" t="s">
        <v>1067</v>
      </c>
      <c r="V326" t="s">
        <v>1067</v>
      </c>
      <c r="W326" t="s">
        <v>1067</v>
      </c>
      <c r="X326" t="s">
        <v>1067</v>
      </c>
      <c r="Y326" t="s">
        <v>1067</v>
      </c>
      <c r="Z326" t="s">
        <v>1067</v>
      </c>
      <c r="AA326" t="s">
        <v>1067</v>
      </c>
      <c r="AB326" t="s">
        <v>1067</v>
      </c>
      <c r="AC326" t="s">
        <v>1067</v>
      </c>
      <c r="AD326" t="s">
        <v>1067</v>
      </c>
      <c r="AE326" t="s">
        <v>1067</v>
      </c>
      <c r="AF326" t="s">
        <v>1067</v>
      </c>
      <c r="AG326" t="s">
        <v>1067</v>
      </c>
      <c r="AH326" t="s">
        <v>1067</v>
      </c>
      <c r="AI326" t="s">
        <v>1067</v>
      </c>
      <c r="AJ326" t="s">
        <v>1067</v>
      </c>
      <c r="AK326" t="s">
        <v>1067</v>
      </c>
      <c r="AL326" t="s">
        <v>1067</v>
      </c>
      <c r="AM326" t="s">
        <v>1067</v>
      </c>
      <c r="AN326" t="s">
        <v>1067</v>
      </c>
      <c r="AO326" t="s">
        <v>1067</v>
      </c>
      <c r="AP326" t="s">
        <v>1067</v>
      </c>
      <c r="AQ326" t="s">
        <v>1067</v>
      </c>
      <c r="AR326" t="s">
        <v>1067</v>
      </c>
      <c r="AS326" t="s">
        <v>1067</v>
      </c>
      <c r="AT326" t="s">
        <v>1067</v>
      </c>
      <c r="AU326" t="s">
        <v>1067</v>
      </c>
      <c r="AV326" t="s">
        <v>1067</v>
      </c>
      <c r="AW326" t="s">
        <v>1067</v>
      </c>
      <c r="AX326" t="s">
        <v>5742</v>
      </c>
      <c r="AY326" t="s">
        <v>5742</v>
      </c>
      <c r="AZ326" s="269"/>
      <c r="BA326" s="269"/>
      <c r="BB326" s="269"/>
      <c r="BC326" s="269"/>
      <c r="BD326" s="269"/>
      <c r="BE326" s="269"/>
    </row>
    <row r="327" spans="1:83" ht="14.4" x14ac:dyDescent="0.3">
      <c r="A327">
        <v>519871</v>
      </c>
      <c r="B327" t="s">
        <v>540</v>
      </c>
      <c r="C327" t="s">
        <v>1066</v>
      </c>
      <c r="D327" t="s">
        <v>1066</v>
      </c>
      <c r="E327" t="s">
        <v>1066</v>
      </c>
      <c r="F327" t="s">
        <v>1066</v>
      </c>
      <c r="G327" t="s">
        <v>1066</v>
      </c>
      <c r="H327" t="s">
        <v>1066</v>
      </c>
      <c r="I327" t="s">
        <v>1066</v>
      </c>
      <c r="J327" t="s">
        <v>1066</v>
      </c>
      <c r="K327" t="s">
        <v>1066</v>
      </c>
      <c r="L327" t="s">
        <v>1066</v>
      </c>
      <c r="M327" t="s">
        <v>1066</v>
      </c>
      <c r="N327" t="s">
        <v>1066</v>
      </c>
      <c r="O327" t="s">
        <v>1066</v>
      </c>
      <c r="P327" t="s">
        <v>1066</v>
      </c>
      <c r="Q327" t="s">
        <v>1066</v>
      </c>
      <c r="R327" t="s">
        <v>1066</v>
      </c>
      <c r="S327" t="s">
        <v>1066</v>
      </c>
      <c r="T327" t="s">
        <v>1066</v>
      </c>
      <c r="U327" t="s">
        <v>1066</v>
      </c>
      <c r="V327" t="s">
        <v>1066</v>
      </c>
      <c r="W327" t="s">
        <v>1066</v>
      </c>
      <c r="X327" t="s">
        <v>1066</v>
      </c>
      <c r="Y327" t="s">
        <v>1066</v>
      </c>
      <c r="Z327" t="s">
        <v>1066</v>
      </c>
      <c r="AA327" t="s">
        <v>1066</v>
      </c>
      <c r="AB327" t="s">
        <v>1066</v>
      </c>
      <c r="AC327" t="s">
        <v>1066</v>
      </c>
      <c r="AD327" t="s">
        <v>1066</v>
      </c>
      <c r="AE327" t="s">
        <v>1066</v>
      </c>
      <c r="AF327" t="s">
        <v>1066</v>
      </c>
      <c r="AG327" t="s">
        <v>1066</v>
      </c>
      <c r="AH327" t="s">
        <v>1066</v>
      </c>
      <c r="AI327" t="s">
        <v>1066</v>
      </c>
      <c r="AJ327" t="s">
        <v>1066</v>
      </c>
      <c r="AK327" t="s">
        <v>1066</v>
      </c>
      <c r="AL327" t="s">
        <v>1066</v>
      </c>
      <c r="AM327" t="s">
        <v>1066</v>
      </c>
      <c r="AN327" t="s">
        <v>1066</v>
      </c>
      <c r="AO327" t="s">
        <v>1066</v>
      </c>
      <c r="AP327" t="s">
        <v>1066</v>
      </c>
      <c r="AQ327" t="s">
        <v>1066</v>
      </c>
      <c r="AR327" t="s">
        <v>1066</v>
      </c>
      <c r="AS327" t="s">
        <v>1066</v>
      </c>
      <c r="AT327" t="s">
        <v>1066</v>
      </c>
      <c r="AU327" t="s">
        <v>1066</v>
      </c>
      <c r="AV327" t="s">
        <v>1066</v>
      </c>
      <c r="AW327" t="s">
        <v>1066</v>
      </c>
      <c r="AY327">
        <v>0</v>
      </c>
      <c r="AZ327" s="269"/>
      <c r="BA327" s="269"/>
      <c r="BB327" s="269"/>
      <c r="BC327" s="269"/>
      <c r="BD327" s="269"/>
      <c r="BE327" s="269"/>
      <c r="BH327" s="249"/>
      <c r="BI327" s="249"/>
      <c r="BJ327" s="249"/>
      <c r="BK327" s="249"/>
      <c r="BL327" s="249"/>
      <c r="BM327" s="249"/>
      <c r="BN327" s="249"/>
      <c r="BO327" s="249"/>
      <c r="BP327" s="249"/>
      <c r="BQ327" s="249"/>
      <c r="BR327" s="249"/>
      <c r="BS327" s="249"/>
      <c r="BT327" s="249"/>
      <c r="BU327" s="249"/>
      <c r="BV327" s="248"/>
      <c r="BW327" s="249"/>
      <c r="BX327" s="249"/>
      <c r="BY327" s="249"/>
      <c r="BZ327" s="249"/>
      <c r="CA327" s="242"/>
      <c r="CB327" s="242"/>
      <c r="CC327" s="242"/>
      <c r="CD327" s="242"/>
      <c r="CE327" s="249"/>
    </row>
    <row r="328" spans="1:83" ht="14.4" x14ac:dyDescent="0.3">
      <c r="A328">
        <v>519878</v>
      </c>
      <c r="B328" t="s">
        <v>540</v>
      </c>
      <c r="C328" t="s">
        <v>1066</v>
      </c>
      <c r="D328" t="s">
        <v>1066</v>
      </c>
      <c r="E328" t="s">
        <v>1066</v>
      </c>
      <c r="F328" t="s">
        <v>1066</v>
      </c>
      <c r="G328" t="s">
        <v>1066</v>
      </c>
      <c r="H328" t="s">
        <v>1066</v>
      </c>
      <c r="I328" t="s">
        <v>1066</v>
      </c>
      <c r="J328" t="s">
        <v>1066</v>
      </c>
      <c r="K328" t="s">
        <v>1066</v>
      </c>
      <c r="L328" t="s">
        <v>1066</v>
      </c>
      <c r="M328" t="s">
        <v>1066</v>
      </c>
      <c r="N328" t="s">
        <v>1066</v>
      </c>
      <c r="O328" t="s">
        <v>1066</v>
      </c>
      <c r="P328" t="s">
        <v>1066</v>
      </c>
      <c r="Q328" t="s">
        <v>1066</v>
      </c>
      <c r="R328" t="s">
        <v>1066</v>
      </c>
      <c r="S328" t="s">
        <v>1066</v>
      </c>
      <c r="T328" t="s">
        <v>1066</v>
      </c>
      <c r="U328" t="s">
        <v>1066</v>
      </c>
      <c r="V328" t="s">
        <v>1066</v>
      </c>
      <c r="W328" t="s">
        <v>1066</v>
      </c>
      <c r="X328" t="s">
        <v>1066</v>
      </c>
      <c r="Y328" t="s">
        <v>1066</v>
      </c>
      <c r="Z328" t="s">
        <v>1066</v>
      </c>
      <c r="AA328" t="s">
        <v>1066</v>
      </c>
      <c r="AB328" t="s">
        <v>1066</v>
      </c>
      <c r="AC328" t="s">
        <v>1066</v>
      </c>
      <c r="AD328" t="s">
        <v>1066</v>
      </c>
      <c r="AE328" t="s">
        <v>1066</v>
      </c>
      <c r="AF328" t="s">
        <v>1066</v>
      </c>
      <c r="AG328" t="s">
        <v>1066</v>
      </c>
      <c r="AH328" t="s">
        <v>1066</v>
      </c>
      <c r="AI328" t="s">
        <v>1066</v>
      </c>
      <c r="AJ328" t="s">
        <v>1066</v>
      </c>
      <c r="AK328" t="s">
        <v>1066</v>
      </c>
      <c r="AL328" t="s">
        <v>1066</v>
      </c>
      <c r="AM328" t="s">
        <v>1066</v>
      </c>
      <c r="AN328" t="s">
        <v>1066</v>
      </c>
      <c r="AO328" t="s">
        <v>1066</v>
      </c>
      <c r="AP328" t="s">
        <v>1066</v>
      </c>
      <c r="AQ328" t="s">
        <v>1066</v>
      </c>
      <c r="AR328" t="s">
        <v>1066</v>
      </c>
      <c r="AS328" t="s">
        <v>1066</v>
      </c>
      <c r="AT328" t="s">
        <v>1066</v>
      </c>
      <c r="AU328" t="s">
        <v>1066</v>
      </c>
      <c r="AV328" t="s">
        <v>1066</v>
      </c>
      <c r="AW328" t="s">
        <v>1066</v>
      </c>
      <c r="AY328">
        <v>0</v>
      </c>
      <c r="AZ328" s="269"/>
      <c r="BA328" s="269"/>
      <c r="BB328" s="269"/>
      <c r="BC328" s="269"/>
      <c r="BD328" s="269"/>
      <c r="BE328" s="269"/>
    </row>
    <row r="329" spans="1:83" ht="14.4" x14ac:dyDescent="0.3">
      <c r="A329">
        <v>519897</v>
      </c>
      <c r="B329" t="s">
        <v>540</v>
      </c>
      <c r="C329" t="s">
        <v>1066</v>
      </c>
      <c r="D329" t="s">
        <v>1066</v>
      </c>
      <c r="E329" t="s">
        <v>1066</v>
      </c>
      <c r="F329" t="s">
        <v>1066</v>
      </c>
      <c r="G329" t="s">
        <v>1066</v>
      </c>
      <c r="H329" t="s">
        <v>1066</v>
      </c>
      <c r="I329" t="s">
        <v>1066</v>
      </c>
      <c r="J329" t="s">
        <v>1066</v>
      </c>
      <c r="K329" t="s">
        <v>1066</v>
      </c>
      <c r="L329" t="s">
        <v>1066</v>
      </c>
      <c r="M329" t="s">
        <v>1066</v>
      </c>
      <c r="N329" t="s">
        <v>1066</v>
      </c>
      <c r="O329" t="s">
        <v>1066</v>
      </c>
      <c r="P329" t="s">
        <v>1066</v>
      </c>
      <c r="Q329" t="s">
        <v>1066</v>
      </c>
      <c r="R329" t="s">
        <v>1066</v>
      </c>
      <c r="S329" t="s">
        <v>1066</v>
      </c>
      <c r="T329" t="s">
        <v>1066</v>
      </c>
      <c r="U329" t="s">
        <v>1066</v>
      </c>
      <c r="V329" t="s">
        <v>1066</v>
      </c>
      <c r="W329" t="s">
        <v>1066</v>
      </c>
      <c r="X329" t="s">
        <v>1066</v>
      </c>
      <c r="Y329" t="s">
        <v>1066</v>
      </c>
      <c r="Z329" t="s">
        <v>1066</v>
      </c>
      <c r="AA329" t="s">
        <v>1066</v>
      </c>
      <c r="AB329" t="s">
        <v>1066</v>
      </c>
      <c r="AC329" t="s">
        <v>1066</v>
      </c>
      <c r="AD329" t="s">
        <v>1066</v>
      </c>
      <c r="AE329" t="s">
        <v>1066</v>
      </c>
      <c r="AF329" t="s">
        <v>1066</v>
      </c>
      <c r="AG329" t="s">
        <v>1066</v>
      </c>
      <c r="AH329" t="s">
        <v>1066</v>
      </c>
      <c r="AI329" t="s">
        <v>1066</v>
      </c>
      <c r="AJ329" t="s">
        <v>1066</v>
      </c>
      <c r="AK329" t="s">
        <v>1066</v>
      </c>
      <c r="AL329" t="s">
        <v>1066</v>
      </c>
      <c r="AM329" t="s">
        <v>1066</v>
      </c>
      <c r="AN329" t="s">
        <v>1066</v>
      </c>
      <c r="AO329" t="s">
        <v>1066</v>
      </c>
      <c r="AP329" t="s">
        <v>1066</v>
      </c>
      <c r="AQ329" t="s">
        <v>1066</v>
      </c>
      <c r="AR329" t="s">
        <v>1066</v>
      </c>
      <c r="AS329" t="s">
        <v>1066</v>
      </c>
      <c r="AT329" t="s">
        <v>1066</v>
      </c>
      <c r="AU329" t="s">
        <v>1066</v>
      </c>
      <c r="AV329" t="s">
        <v>1066</v>
      </c>
      <c r="AW329" t="s">
        <v>1066</v>
      </c>
      <c r="AY329">
        <v>0</v>
      </c>
      <c r="AZ329" s="269"/>
      <c r="BA329" s="269"/>
      <c r="BB329" s="269"/>
      <c r="BC329" s="269"/>
      <c r="BD329" s="269"/>
      <c r="BE329" s="269"/>
    </row>
    <row r="330" spans="1:83" ht="14.4" x14ac:dyDescent="0.3">
      <c r="A330">
        <v>519924</v>
      </c>
      <c r="B330" t="s">
        <v>540</v>
      </c>
      <c r="C330" t="s">
        <v>1066</v>
      </c>
      <c r="D330" t="s">
        <v>1066</v>
      </c>
      <c r="E330" t="s">
        <v>1066</v>
      </c>
      <c r="F330" t="s">
        <v>1066</v>
      </c>
      <c r="G330" t="s">
        <v>1066</v>
      </c>
      <c r="H330" t="s">
        <v>1066</v>
      </c>
      <c r="I330" t="s">
        <v>1066</v>
      </c>
      <c r="J330" t="s">
        <v>1066</v>
      </c>
      <c r="K330" t="s">
        <v>1066</v>
      </c>
      <c r="L330" t="s">
        <v>1066</v>
      </c>
      <c r="M330" t="s">
        <v>1066</v>
      </c>
      <c r="N330" t="s">
        <v>1066</v>
      </c>
      <c r="O330" t="s">
        <v>1066</v>
      </c>
      <c r="P330" t="s">
        <v>1066</v>
      </c>
      <c r="Q330" t="s">
        <v>1066</v>
      </c>
      <c r="R330" t="s">
        <v>1066</v>
      </c>
      <c r="S330" t="s">
        <v>1066</v>
      </c>
      <c r="T330" t="s">
        <v>1066</v>
      </c>
      <c r="U330" t="s">
        <v>1066</v>
      </c>
      <c r="V330" t="s">
        <v>1066</v>
      </c>
      <c r="W330" t="s">
        <v>1066</v>
      </c>
      <c r="X330" t="s">
        <v>1066</v>
      </c>
      <c r="Y330" t="s">
        <v>1066</v>
      </c>
      <c r="Z330" t="s">
        <v>1066</v>
      </c>
      <c r="AA330" t="s">
        <v>1066</v>
      </c>
      <c r="AB330" t="s">
        <v>1066</v>
      </c>
      <c r="AC330" t="s">
        <v>1066</v>
      </c>
      <c r="AD330" t="s">
        <v>1066</v>
      </c>
      <c r="AE330" t="s">
        <v>1066</v>
      </c>
      <c r="AF330" t="s">
        <v>1066</v>
      </c>
      <c r="AG330" t="s">
        <v>1066</v>
      </c>
      <c r="AH330" t="s">
        <v>1066</v>
      </c>
      <c r="AI330" t="s">
        <v>1066</v>
      </c>
      <c r="AJ330" t="s">
        <v>1066</v>
      </c>
      <c r="AK330" t="s">
        <v>1066</v>
      </c>
      <c r="AL330" t="s">
        <v>1066</v>
      </c>
      <c r="AM330" t="s">
        <v>1066</v>
      </c>
      <c r="AN330" t="s">
        <v>1066</v>
      </c>
      <c r="AO330" t="s">
        <v>1066</v>
      </c>
      <c r="AP330" t="s">
        <v>1066</v>
      </c>
      <c r="AQ330" t="s">
        <v>1066</v>
      </c>
      <c r="AR330" t="s">
        <v>1066</v>
      </c>
      <c r="AS330" t="s">
        <v>1066</v>
      </c>
      <c r="AT330" t="s">
        <v>1066</v>
      </c>
      <c r="AU330" t="s">
        <v>1066</v>
      </c>
      <c r="AV330" t="s">
        <v>1066</v>
      </c>
      <c r="AW330" t="s">
        <v>1066</v>
      </c>
      <c r="AY330">
        <v>0</v>
      </c>
      <c r="AZ330" s="269"/>
      <c r="BA330" s="269"/>
      <c r="BB330" s="269"/>
      <c r="BC330" s="269"/>
      <c r="BD330" s="269"/>
      <c r="BE330" s="269"/>
    </row>
    <row r="331" spans="1:83" ht="14.4" x14ac:dyDescent="0.3">
      <c r="A331">
        <v>519932</v>
      </c>
      <c r="B331" t="s">
        <v>540</v>
      </c>
      <c r="C331" t="s">
        <v>1067</v>
      </c>
      <c r="D331" t="s">
        <v>1067</v>
      </c>
      <c r="E331" t="s">
        <v>1067</v>
      </c>
      <c r="F331" t="s">
        <v>1067</v>
      </c>
      <c r="G331" t="s">
        <v>1067</v>
      </c>
      <c r="H331" t="s">
        <v>1067</v>
      </c>
      <c r="I331" t="s">
        <v>1067</v>
      </c>
      <c r="J331" t="s">
        <v>1067</v>
      </c>
      <c r="K331" t="s">
        <v>1067</v>
      </c>
      <c r="L331" t="s">
        <v>1067</v>
      </c>
      <c r="M331" t="s">
        <v>1067</v>
      </c>
      <c r="N331" t="s">
        <v>1067</v>
      </c>
      <c r="O331" t="s">
        <v>1067</v>
      </c>
      <c r="P331" t="s">
        <v>1067</v>
      </c>
      <c r="Q331" t="s">
        <v>1067</v>
      </c>
      <c r="R331" t="s">
        <v>1067</v>
      </c>
      <c r="S331" t="s">
        <v>1067</v>
      </c>
      <c r="T331" t="s">
        <v>1067</v>
      </c>
      <c r="U331" t="s">
        <v>1067</v>
      </c>
      <c r="V331" t="s">
        <v>1067</v>
      </c>
      <c r="W331" t="s">
        <v>1067</v>
      </c>
      <c r="X331" t="s">
        <v>1067</v>
      </c>
      <c r="Y331" t="s">
        <v>1067</v>
      </c>
      <c r="Z331" t="s">
        <v>1067</v>
      </c>
      <c r="AA331" t="s">
        <v>1067</v>
      </c>
      <c r="AB331" t="s">
        <v>1067</v>
      </c>
      <c r="AC331" t="s">
        <v>1067</v>
      </c>
      <c r="AD331" t="s">
        <v>1067</v>
      </c>
      <c r="AE331" t="s">
        <v>1067</v>
      </c>
      <c r="AF331" t="s">
        <v>1067</v>
      </c>
      <c r="AG331" t="s">
        <v>1067</v>
      </c>
      <c r="AH331" t="s">
        <v>1067</v>
      </c>
      <c r="AI331" t="s">
        <v>1067</v>
      </c>
      <c r="AJ331" t="s">
        <v>1067</v>
      </c>
      <c r="AK331" t="s">
        <v>1067</v>
      </c>
      <c r="AL331" t="s">
        <v>1067</v>
      </c>
      <c r="AM331" t="s">
        <v>1067</v>
      </c>
      <c r="AN331" t="s">
        <v>1067</v>
      </c>
      <c r="AO331" t="s">
        <v>1067</v>
      </c>
      <c r="AP331" t="s">
        <v>1067</v>
      </c>
      <c r="AQ331" t="s">
        <v>1067</v>
      </c>
      <c r="AR331" t="s">
        <v>1067</v>
      </c>
      <c r="AS331" t="s">
        <v>1067</v>
      </c>
      <c r="AT331" t="s">
        <v>1067</v>
      </c>
      <c r="AU331" t="s">
        <v>1067</v>
      </c>
      <c r="AV331" t="s">
        <v>1067</v>
      </c>
      <c r="AW331" t="s">
        <v>1067</v>
      </c>
      <c r="AX331" t="s">
        <v>5718</v>
      </c>
      <c r="AY331" t="s">
        <v>5718</v>
      </c>
      <c r="AZ331" s="269"/>
      <c r="BA331" s="269"/>
      <c r="BB331" s="269"/>
      <c r="BC331" s="269"/>
      <c r="BD331" s="269"/>
      <c r="BE331" s="269"/>
      <c r="BH331" s="249"/>
      <c r="BI331" s="249"/>
      <c r="BJ331" s="249"/>
      <c r="BK331" s="249"/>
      <c r="BL331" s="249"/>
      <c r="BM331" s="249"/>
      <c r="BN331" s="249"/>
      <c r="BO331" s="249"/>
      <c r="BP331" s="249"/>
      <c r="BQ331" s="249"/>
      <c r="BR331" s="249"/>
      <c r="BS331" s="249"/>
      <c r="BT331" s="249"/>
      <c r="BU331" s="249"/>
      <c r="BV331" s="248"/>
      <c r="BW331" s="249"/>
      <c r="BX331" s="249"/>
      <c r="BY331" s="249"/>
      <c r="BZ331" s="249"/>
      <c r="CA331" s="242"/>
      <c r="CB331" s="242"/>
      <c r="CC331" s="242"/>
      <c r="CD331" s="242"/>
      <c r="CE331" s="249"/>
    </row>
    <row r="332" spans="1:83" ht="21.6" x14ac:dyDescent="0.3">
      <c r="A332" s="282">
        <v>519935</v>
      </c>
      <c r="B332" s="284" t="s">
        <v>541</v>
      </c>
      <c r="C332" t="s">
        <v>1066</v>
      </c>
      <c r="D332" t="s">
        <v>1066</v>
      </c>
      <c r="E332" t="s">
        <v>1066</v>
      </c>
      <c r="F332" t="s">
        <v>1066</v>
      </c>
      <c r="G332" t="s">
        <v>1066</v>
      </c>
      <c r="H332" t="s">
        <v>1066</v>
      </c>
      <c r="I332" t="s">
        <v>1066</v>
      </c>
      <c r="J332" t="s">
        <v>1066</v>
      </c>
      <c r="K332" t="s">
        <v>1066</v>
      </c>
      <c r="L332" t="s">
        <v>1066</v>
      </c>
      <c r="M332" t="s">
        <v>1066</v>
      </c>
      <c r="N332" t="s">
        <v>1066</v>
      </c>
      <c r="O332" t="s">
        <v>1066</v>
      </c>
      <c r="P332" t="s">
        <v>1066</v>
      </c>
      <c r="Q332" t="s">
        <v>1066</v>
      </c>
      <c r="R332" t="s">
        <v>1066</v>
      </c>
      <c r="S332" t="s">
        <v>1066</v>
      </c>
      <c r="T332" t="s">
        <v>1066</v>
      </c>
      <c r="U332" t="s">
        <v>1066</v>
      </c>
      <c r="V332" t="s">
        <v>1066</v>
      </c>
      <c r="W332" t="s">
        <v>1066</v>
      </c>
      <c r="X332" t="s">
        <v>1066</v>
      </c>
      <c r="Y332" t="s">
        <v>1066</v>
      </c>
      <c r="Z332" t="s">
        <v>1066</v>
      </c>
      <c r="AA332" t="s">
        <v>1066</v>
      </c>
      <c r="AB332" t="s">
        <v>1066</v>
      </c>
      <c r="AC332" t="s">
        <v>1066</v>
      </c>
      <c r="AD332" t="s">
        <v>1066</v>
      </c>
      <c r="AE332" t="s">
        <v>1066</v>
      </c>
      <c r="AF332" t="s">
        <v>1066</v>
      </c>
      <c r="AG332" t="s">
        <v>1066</v>
      </c>
      <c r="AH332" t="s">
        <v>1066</v>
      </c>
      <c r="AI332" t="s">
        <v>1066</v>
      </c>
      <c r="AJ332" t="s">
        <v>1066</v>
      </c>
      <c r="AK332" t="s">
        <v>1066</v>
      </c>
      <c r="AL332" t="s">
        <v>1066</v>
      </c>
      <c r="AM332" t="s">
        <v>1066</v>
      </c>
      <c r="AN332" t="s">
        <v>1066</v>
      </c>
      <c r="AO332" t="s">
        <v>1066</v>
      </c>
      <c r="AP332" t="s">
        <v>1066</v>
      </c>
      <c r="AQ332" t="s">
        <v>1066</v>
      </c>
      <c r="AR332" t="s">
        <v>1066</v>
      </c>
      <c r="AW332"/>
      <c r="AY332" t="s">
        <v>2422</v>
      </c>
      <c r="AZ332" s="269"/>
      <c r="BA332" s="269"/>
      <c r="BB332" s="269"/>
      <c r="BC332" s="269"/>
      <c r="BD332" s="269"/>
      <c r="BE332" s="269"/>
    </row>
    <row r="333" spans="1:83" ht="14.4" x14ac:dyDescent="0.3">
      <c r="A333">
        <v>519978</v>
      </c>
      <c r="B333" t="s">
        <v>540</v>
      </c>
      <c r="C333" t="s">
        <v>1067</v>
      </c>
      <c r="D333" t="s">
        <v>1067</v>
      </c>
      <c r="E333" t="s">
        <v>1067</v>
      </c>
      <c r="F333" t="s">
        <v>1067</v>
      </c>
      <c r="G333" t="s">
        <v>1067</v>
      </c>
      <c r="H333" t="s">
        <v>1067</v>
      </c>
      <c r="I333" t="s">
        <v>1067</v>
      </c>
      <c r="J333" t="s">
        <v>1067</v>
      </c>
      <c r="K333" t="s">
        <v>1067</v>
      </c>
      <c r="L333" t="s">
        <v>1067</v>
      </c>
      <c r="M333" t="s">
        <v>1067</v>
      </c>
      <c r="N333" t="s">
        <v>1067</v>
      </c>
      <c r="O333" t="s">
        <v>1067</v>
      </c>
      <c r="P333" t="s">
        <v>1067</v>
      </c>
      <c r="Q333" t="s">
        <v>1067</v>
      </c>
      <c r="R333" t="s">
        <v>1067</v>
      </c>
      <c r="S333" t="s">
        <v>1067</v>
      </c>
      <c r="T333" t="s">
        <v>1067</v>
      </c>
      <c r="U333" t="s">
        <v>1067</v>
      </c>
      <c r="V333" t="s">
        <v>1067</v>
      </c>
      <c r="W333" t="s">
        <v>1067</v>
      </c>
      <c r="X333" t="s">
        <v>1067</v>
      </c>
      <c r="Y333" t="s">
        <v>1067</v>
      </c>
      <c r="Z333" t="s">
        <v>1067</v>
      </c>
      <c r="AA333" t="s">
        <v>1067</v>
      </c>
      <c r="AB333" t="s">
        <v>1067</v>
      </c>
      <c r="AC333" t="s">
        <v>1067</v>
      </c>
      <c r="AD333" t="s">
        <v>1067</v>
      </c>
      <c r="AE333" t="s">
        <v>1067</v>
      </c>
      <c r="AF333" t="s">
        <v>1067</v>
      </c>
      <c r="AG333" t="s">
        <v>1067</v>
      </c>
      <c r="AH333" t="s">
        <v>1067</v>
      </c>
      <c r="AI333" t="s">
        <v>1067</v>
      </c>
      <c r="AJ333" t="s">
        <v>1067</v>
      </c>
      <c r="AK333" t="s">
        <v>1067</v>
      </c>
      <c r="AL333" t="s">
        <v>1067</v>
      </c>
      <c r="AM333" t="s">
        <v>1067</v>
      </c>
      <c r="AN333" t="s">
        <v>1067</v>
      </c>
      <c r="AO333" t="s">
        <v>1067</v>
      </c>
      <c r="AP333" t="s">
        <v>1067</v>
      </c>
      <c r="AQ333" t="s">
        <v>1067</v>
      </c>
      <c r="AR333" t="s">
        <v>1067</v>
      </c>
      <c r="AS333" t="s">
        <v>1067</v>
      </c>
      <c r="AT333" t="s">
        <v>1067</v>
      </c>
      <c r="AU333" t="s">
        <v>1067</v>
      </c>
      <c r="AV333" t="s">
        <v>1067</v>
      </c>
      <c r="AW333" t="s">
        <v>1067</v>
      </c>
      <c r="AX333" t="s">
        <v>5718</v>
      </c>
      <c r="AY333" t="s">
        <v>5718</v>
      </c>
      <c r="AZ333" s="269"/>
      <c r="BA333" s="269"/>
      <c r="BB333" s="269"/>
      <c r="BC333" s="269"/>
      <c r="BD333" s="269"/>
      <c r="BE333" s="269"/>
    </row>
    <row r="334" spans="1:83" ht="14.4" x14ac:dyDescent="0.3">
      <c r="A334">
        <v>519980</v>
      </c>
      <c r="B334" t="s">
        <v>540</v>
      </c>
      <c r="C334" t="s">
        <v>1066</v>
      </c>
      <c r="D334" t="s">
        <v>1066</v>
      </c>
      <c r="E334" t="s">
        <v>1066</v>
      </c>
      <c r="F334" t="s">
        <v>1066</v>
      </c>
      <c r="G334" t="s">
        <v>1066</v>
      </c>
      <c r="H334" t="s">
        <v>1066</v>
      </c>
      <c r="I334" t="s">
        <v>1066</v>
      </c>
      <c r="J334" t="s">
        <v>1066</v>
      </c>
      <c r="K334" t="s">
        <v>1066</v>
      </c>
      <c r="L334" t="s">
        <v>1066</v>
      </c>
      <c r="M334" t="s">
        <v>1066</v>
      </c>
      <c r="N334" t="s">
        <v>1066</v>
      </c>
      <c r="O334" t="s">
        <v>1066</v>
      </c>
      <c r="P334" t="s">
        <v>1066</v>
      </c>
      <c r="Q334" t="s">
        <v>1066</v>
      </c>
      <c r="R334" t="s">
        <v>1066</v>
      </c>
      <c r="S334" t="s">
        <v>1066</v>
      </c>
      <c r="T334" t="s">
        <v>1066</v>
      </c>
      <c r="U334" t="s">
        <v>1066</v>
      </c>
      <c r="V334" t="s">
        <v>1066</v>
      </c>
      <c r="W334" t="s">
        <v>1066</v>
      </c>
      <c r="X334" t="s">
        <v>1066</v>
      </c>
      <c r="Y334" t="s">
        <v>1066</v>
      </c>
      <c r="Z334" t="s">
        <v>1066</v>
      </c>
      <c r="AA334" t="s">
        <v>1066</v>
      </c>
      <c r="AB334" t="s">
        <v>1066</v>
      </c>
      <c r="AC334" t="s">
        <v>1066</v>
      </c>
      <c r="AD334" t="s">
        <v>1066</v>
      </c>
      <c r="AE334" t="s">
        <v>1066</v>
      </c>
      <c r="AF334" t="s">
        <v>1066</v>
      </c>
      <c r="AG334" t="s">
        <v>1066</v>
      </c>
      <c r="AH334" t="s">
        <v>1066</v>
      </c>
      <c r="AI334" t="s">
        <v>1066</v>
      </c>
      <c r="AJ334" t="s">
        <v>1066</v>
      </c>
      <c r="AK334" t="s">
        <v>1066</v>
      </c>
      <c r="AL334" t="s">
        <v>1066</v>
      </c>
      <c r="AM334" t="s">
        <v>1066</v>
      </c>
      <c r="AN334" t="s">
        <v>1066</v>
      </c>
      <c r="AO334" t="s">
        <v>1066</v>
      </c>
      <c r="AP334" t="s">
        <v>1066</v>
      </c>
      <c r="AQ334" t="s">
        <v>1066</v>
      </c>
      <c r="AR334" t="s">
        <v>1066</v>
      </c>
      <c r="AS334" t="s">
        <v>1066</v>
      </c>
      <c r="AT334" t="s">
        <v>1066</v>
      </c>
      <c r="AU334" t="s">
        <v>1066</v>
      </c>
      <c r="AV334" t="s">
        <v>1066</v>
      </c>
      <c r="AW334" t="s">
        <v>1066</v>
      </c>
      <c r="AY334">
        <v>0</v>
      </c>
      <c r="AZ334" s="269"/>
      <c r="BA334" s="269"/>
      <c r="BB334" s="269"/>
      <c r="BC334" s="269"/>
      <c r="BD334" s="269"/>
      <c r="BE334" s="269"/>
    </row>
    <row r="335" spans="1:83" ht="14.4" x14ac:dyDescent="0.3">
      <c r="A335">
        <v>520015</v>
      </c>
      <c r="B335" t="s">
        <v>541</v>
      </c>
      <c r="C335" t="s">
        <v>1066</v>
      </c>
      <c r="D335" t="s">
        <v>1066</v>
      </c>
      <c r="E335" t="s">
        <v>1066</v>
      </c>
      <c r="F335" t="s">
        <v>1066</v>
      </c>
      <c r="G335" t="s">
        <v>1066</v>
      </c>
      <c r="H335" t="s">
        <v>1066</v>
      </c>
      <c r="I335" t="s">
        <v>1066</v>
      </c>
      <c r="J335" t="s">
        <v>1066</v>
      </c>
      <c r="K335" t="s">
        <v>1066</v>
      </c>
      <c r="L335" t="s">
        <v>1066</v>
      </c>
      <c r="M335" t="s">
        <v>1066</v>
      </c>
      <c r="N335" t="s">
        <v>1066</v>
      </c>
      <c r="O335" t="s">
        <v>1066</v>
      </c>
      <c r="P335" t="s">
        <v>1066</v>
      </c>
      <c r="Q335" t="s">
        <v>1066</v>
      </c>
      <c r="R335" t="s">
        <v>1066</v>
      </c>
      <c r="S335" t="s">
        <v>1066</v>
      </c>
      <c r="T335" t="s">
        <v>1066</v>
      </c>
      <c r="U335" t="s">
        <v>1066</v>
      </c>
      <c r="V335" t="s">
        <v>1066</v>
      </c>
      <c r="W335" t="s">
        <v>1066</v>
      </c>
      <c r="X335" t="s">
        <v>1066</v>
      </c>
      <c r="Y335" t="s">
        <v>1066</v>
      </c>
      <c r="Z335" t="s">
        <v>1066</v>
      </c>
      <c r="AA335" t="s">
        <v>1066</v>
      </c>
      <c r="AB335" t="s">
        <v>1066</v>
      </c>
      <c r="AC335" t="s">
        <v>1066</v>
      </c>
      <c r="AD335" t="s">
        <v>1066</v>
      </c>
      <c r="AE335" t="s">
        <v>1066</v>
      </c>
      <c r="AF335" t="s">
        <v>1066</v>
      </c>
      <c r="AG335" t="s">
        <v>1066</v>
      </c>
      <c r="AH335" t="s">
        <v>1066</v>
      </c>
      <c r="AI335" t="s">
        <v>1066</v>
      </c>
      <c r="AJ335" t="s">
        <v>1066</v>
      </c>
      <c r="AK335" t="s">
        <v>1066</v>
      </c>
      <c r="AL335" t="s">
        <v>1066</v>
      </c>
      <c r="AM335" t="s">
        <v>1066</v>
      </c>
      <c r="AN335" t="s">
        <v>1066</v>
      </c>
      <c r="AO335" t="s">
        <v>1066</v>
      </c>
      <c r="AP335" t="s">
        <v>1066</v>
      </c>
      <c r="AQ335" t="s">
        <v>1066</v>
      </c>
      <c r="AR335" t="s">
        <v>1066</v>
      </c>
      <c r="AW335"/>
      <c r="AY335" t="s">
        <v>2422</v>
      </c>
      <c r="AZ335" s="269"/>
      <c r="BA335" s="269"/>
      <c r="BB335" s="269"/>
      <c r="BC335" s="269"/>
      <c r="BD335" s="269"/>
      <c r="BE335" s="269"/>
    </row>
    <row r="336" spans="1:83" ht="14.4" x14ac:dyDescent="0.3">
      <c r="A336">
        <v>520018</v>
      </c>
      <c r="B336" t="s">
        <v>540</v>
      </c>
      <c r="C336" t="s">
        <v>1066</v>
      </c>
      <c r="D336" t="s">
        <v>1066</v>
      </c>
      <c r="E336" t="s">
        <v>1066</v>
      </c>
      <c r="F336" t="s">
        <v>1066</v>
      </c>
      <c r="G336" t="s">
        <v>1066</v>
      </c>
      <c r="H336" t="s">
        <v>1066</v>
      </c>
      <c r="I336" t="s">
        <v>1066</v>
      </c>
      <c r="J336" t="s">
        <v>1066</v>
      </c>
      <c r="K336" t="s">
        <v>1066</v>
      </c>
      <c r="L336" t="s">
        <v>1066</v>
      </c>
      <c r="M336" t="s">
        <v>1066</v>
      </c>
      <c r="N336" t="s">
        <v>1066</v>
      </c>
      <c r="O336" t="s">
        <v>1066</v>
      </c>
      <c r="P336" t="s">
        <v>1066</v>
      </c>
      <c r="Q336" t="s">
        <v>1066</v>
      </c>
      <c r="R336" t="s">
        <v>1066</v>
      </c>
      <c r="S336" t="s">
        <v>1066</v>
      </c>
      <c r="T336" t="s">
        <v>1066</v>
      </c>
      <c r="U336" t="s">
        <v>1066</v>
      </c>
      <c r="V336" t="s">
        <v>1066</v>
      </c>
      <c r="W336" t="s">
        <v>1066</v>
      </c>
      <c r="X336" t="s">
        <v>1066</v>
      </c>
      <c r="Y336" t="s">
        <v>1066</v>
      </c>
      <c r="Z336" t="s">
        <v>1066</v>
      </c>
      <c r="AA336" t="s">
        <v>1066</v>
      </c>
      <c r="AB336" t="s">
        <v>1066</v>
      </c>
      <c r="AC336" t="s">
        <v>1066</v>
      </c>
      <c r="AD336" t="s">
        <v>1066</v>
      </c>
      <c r="AE336" t="s">
        <v>1066</v>
      </c>
      <c r="AF336" t="s">
        <v>1066</v>
      </c>
      <c r="AG336" t="s">
        <v>1066</v>
      </c>
      <c r="AH336" t="s">
        <v>1066</v>
      </c>
      <c r="AI336" t="s">
        <v>1066</v>
      </c>
      <c r="AJ336" t="s">
        <v>1066</v>
      </c>
      <c r="AK336" t="s">
        <v>1066</v>
      </c>
      <c r="AL336" t="s">
        <v>1066</v>
      </c>
      <c r="AM336" t="s">
        <v>1066</v>
      </c>
      <c r="AN336" t="s">
        <v>1066</v>
      </c>
      <c r="AO336" t="s">
        <v>1066</v>
      </c>
      <c r="AP336" t="s">
        <v>1066</v>
      </c>
      <c r="AQ336" t="s">
        <v>1066</v>
      </c>
      <c r="AR336" t="s">
        <v>1066</v>
      </c>
      <c r="AS336" t="s">
        <v>1066</v>
      </c>
      <c r="AT336" t="s">
        <v>1066</v>
      </c>
      <c r="AU336" t="s">
        <v>1066</v>
      </c>
      <c r="AV336" t="s">
        <v>1066</v>
      </c>
      <c r="AW336" t="s">
        <v>1066</v>
      </c>
      <c r="AY336">
        <v>0</v>
      </c>
      <c r="AZ336" s="269"/>
      <c r="BA336" s="269"/>
      <c r="BB336" s="269"/>
      <c r="BC336" s="269"/>
      <c r="BD336" s="269"/>
      <c r="BE336" s="269"/>
    </row>
    <row r="337" spans="1:83" ht="14.4" x14ac:dyDescent="0.3">
      <c r="A337">
        <v>520024</v>
      </c>
      <c r="B337" t="s">
        <v>540</v>
      </c>
      <c r="C337" t="s">
        <v>1067</v>
      </c>
      <c r="D337" t="s">
        <v>1067</v>
      </c>
      <c r="E337" t="s">
        <v>1067</v>
      </c>
      <c r="F337" t="s">
        <v>1067</v>
      </c>
      <c r="G337" t="s">
        <v>1067</v>
      </c>
      <c r="H337" t="s">
        <v>1067</v>
      </c>
      <c r="I337" t="s">
        <v>1067</v>
      </c>
      <c r="J337" t="s">
        <v>1067</v>
      </c>
      <c r="K337" t="s">
        <v>1067</v>
      </c>
      <c r="L337" t="s">
        <v>1067</v>
      </c>
      <c r="M337" t="s">
        <v>1067</v>
      </c>
      <c r="N337" t="s">
        <v>1067</v>
      </c>
      <c r="O337" t="s">
        <v>1067</v>
      </c>
      <c r="P337" t="s">
        <v>1067</v>
      </c>
      <c r="Q337" t="s">
        <v>1067</v>
      </c>
      <c r="R337" t="s">
        <v>1067</v>
      </c>
      <c r="S337" t="s">
        <v>1067</v>
      </c>
      <c r="T337" t="s">
        <v>1067</v>
      </c>
      <c r="U337" t="s">
        <v>1067</v>
      </c>
      <c r="V337" t="s">
        <v>1067</v>
      </c>
      <c r="W337" t="s">
        <v>1067</v>
      </c>
      <c r="X337" t="s">
        <v>1067</v>
      </c>
      <c r="Y337" t="s">
        <v>1067</v>
      </c>
      <c r="Z337" t="s">
        <v>1067</v>
      </c>
      <c r="AA337" t="s">
        <v>1067</v>
      </c>
      <c r="AB337" t="s">
        <v>1067</v>
      </c>
      <c r="AC337" t="s">
        <v>1067</v>
      </c>
      <c r="AD337" t="s">
        <v>1067</v>
      </c>
      <c r="AE337" t="s">
        <v>1067</v>
      </c>
      <c r="AF337" t="s">
        <v>1067</v>
      </c>
      <c r="AG337" t="s">
        <v>1067</v>
      </c>
      <c r="AH337" t="s">
        <v>1067</v>
      </c>
      <c r="AI337" t="s">
        <v>1067</v>
      </c>
      <c r="AJ337" t="s">
        <v>1067</v>
      </c>
      <c r="AK337" t="s">
        <v>1067</v>
      </c>
      <c r="AL337" t="s">
        <v>1067</v>
      </c>
      <c r="AM337" t="s">
        <v>1067</v>
      </c>
      <c r="AN337" t="s">
        <v>1067</v>
      </c>
      <c r="AO337" t="s">
        <v>1067</v>
      </c>
      <c r="AP337" t="s">
        <v>1067</v>
      </c>
      <c r="AQ337" t="s">
        <v>1067</v>
      </c>
      <c r="AR337" t="s">
        <v>1067</v>
      </c>
      <c r="AS337" t="s">
        <v>1067</v>
      </c>
      <c r="AT337" t="s">
        <v>1067</v>
      </c>
      <c r="AU337" t="s">
        <v>1067</v>
      </c>
      <c r="AV337" t="s">
        <v>1067</v>
      </c>
      <c r="AW337" t="s">
        <v>1067</v>
      </c>
      <c r="AX337" t="s">
        <v>5718</v>
      </c>
      <c r="AY337" t="s">
        <v>5718</v>
      </c>
      <c r="AZ337" s="269"/>
      <c r="BA337" s="269"/>
      <c r="BB337" s="269"/>
      <c r="BC337" s="269"/>
      <c r="BD337" s="269"/>
      <c r="BE337" s="269"/>
    </row>
    <row r="338" spans="1:83" ht="14.4" x14ac:dyDescent="0.3">
      <c r="A338">
        <v>520041</v>
      </c>
      <c r="B338" t="s">
        <v>540</v>
      </c>
      <c r="C338" t="s">
        <v>1066</v>
      </c>
      <c r="D338" t="s">
        <v>1066</v>
      </c>
      <c r="E338" t="s">
        <v>1066</v>
      </c>
      <c r="F338" t="s">
        <v>1066</v>
      </c>
      <c r="G338" t="s">
        <v>1066</v>
      </c>
      <c r="H338" t="s">
        <v>1066</v>
      </c>
      <c r="I338" t="s">
        <v>1066</v>
      </c>
      <c r="J338" t="s">
        <v>1066</v>
      </c>
      <c r="K338" t="s">
        <v>1066</v>
      </c>
      <c r="L338" t="s">
        <v>1066</v>
      </c>
      <c r="M338" t="s">
        <v>1066</v>
      </c>
      <c r="N338" t="s">
        <v>1066</v>
      </c>
      <c r="O338" t="s">
        <v>1066</v>
      </c>
      <c r="P338" t="s">
        <v>1066</v>
      </c>
      <c r="Q338" t="s">
        <v>1066</v>
      </c>
      <c r="R338" t="s">
        <v>1066</v>
      </c>
      <c r="S338" t="s">
        <v>1066</v>
      </c>
      <c r="T338" t="s">
        <v>1066</v>
      </c>
      <c r="U338" t="s">
        <v>1066</v>
      </c>
      <c r="V338" t="s">
        <v>1066</v>
      </c>
      <c r="W338" t="s">
        <v>1066</v>
      </c>
      <c r="X338" t="s">
        <v>1066</v>
      </c>
      <c r="Y338" t="s">
        <v>1066</v>
      </c>
      <c r="Z338" t="s">
        <v>1066</v>
      </c>
      <c r="AA338" t="s">
        <v>1066</v>
      </c>
      <c r="AB338" t="s">
        <v>1066</v>
      </c>
      <c r="AC338" t="s">
        <v>1066</v>
      </c>
      <c r="AD338" t="s">
        <v>1066</v>
      </c>
      <c r="AE338" t="s">
        <v>1066</v>
      </c>
      <c r="AF338" t="s">
        <v>1066</v>
      </c>
      <c r="AG338" t="s">
        <v>1066</v>
      </c>
      <c r="AH338" t="s">
        <v>1066</v>
      </c>
      <c r="AI338" t="s">
        <v>1066</v>
      </c>
      <c r="AJ338" t="s">
        <v>1066</v>
      </c>
      <c r="AK338" t="s">
        <v>1066</v>
      </c>
      <c r="AL338" t="s">
        <v>1066</v>
      </c>
      <c r="AM338" t="s">
        <v>1066</v>
      </c>
      <c r="AN338" t="s">
        <v>1066</v>
      </c>
      <c r="AO338" t="s">
        <v>1066</v>
      </c>
      <c r="AP338" t="s">
        <v>1066</v>
      </c>
      <c r="AQ338" t="s">
        <v>1066</v>
      </c>
      <c r="AR338" t="s">
        <v>1066</v>
      </c>
      <c r="AS338" t="s">
        <v>1066</v>
      </c>
      <c r="AT338" t="s">
        <v>1066</v>
      </c>
      <c r="AU338" t="s">
        <v>1066</v>
      </c>
      <c r="AV338" t="s">
        <v>1066</v>
      </c>
      <c r="AW338" t="s">
        <v>1066</v>
      </c>
      <c r="AY338">
        <v>0</v>
      </c>
      <c r="AZ338" s="269"/>
      <c r="BA338" s="269"/>
      <c r="BB338" s="269"/>
      <c r="BC338" s="269"/>
      <c r="BD338" s="269"/>
      <c r="BE338" s="269"/>
    </row>
    <row r="339" spans="1:83" ht="14.4" x14ac:dyDescent="0.3">
      <c r="A339">
        <v>520086</v>
      </c>
      <c r="B339" t="s">
        <v>540</v>
      </c>
      <c r="C339" t="s">
        <v>1066</v>
      </c>
      <c r="D339" t="s">
        <v>1066</v>
      </c>
      <c r="E339" t="s">
        <v>1066</v>
      </c>
      <c r="F339" t="s">
        <v>1066</v>
      </c>
      <c r="G339" t="s">
        <v>1066</v>
      </c>
      <c r="H339" t="s">
        <v>1066</v>
      </c>
      <c r="I339" t="s">
        <v>1066</v>
      </c>
      <c r="J339" t="s">
        <v>1066</v>
      </c>
      <c r="K339" t="s">
        <v>1066</v>
      </c>
      <c r="L339" t="s">
        <v>1066</v>
      </c>
      <c r="M339" t="s">
        <v>1066</v>
      </c>
      <c r="N339" t="s">
        <v>1066</v>
      </c>
      <c r="O339" t="s">
        <v>1066</v>
      </c>
      <c r="P339" t="s">
        <v>1066</v>
      </c>
      <c r="Q339" t="s">
        <v>1066</v>
      </c>
      <c r="R339" t="s">
        <v>1066</v>
      </c>
      <c r="S339" t="s">
        <v>1066</v>
      </c>
      <c r="T339" t="s">
        <v>1066</v>
      </c>
      <c r="U339" t="s">
        <v>1066</v>
      </c>
      <c r="V339" t="s">
        <v>1066</v>
      </c>
      <c r="W339" t="s">
        <v>1066</v>
      </c>
      <c r="X339" t="s">
        <v>1066</v>
      </c>
      <c r="Y339" t="s">
        <v>1066</v>
      </c>
      <c r="Z339" t="s">
        <v>1066</v>
      </c>
      <c r="AA339" t="s">
        <v>1066</v>
      </c>
      <c r="AB339" t="s">
        <v>1066</v>
      </c>
      <c r="AC339" t="s">
        <v>1066</v>
      </c>
      <c r="AD339" t="s">
        <v>1066</v>
      </c>
      <c r="AE339" t="s">
        <v>1066</v>
      </c>
      <c r="AF339" t="s">
        <v>1066</v>
      </c>
      <c r="AG339" t="s">
        <v>1066</v>
      </c>
      <c r="AH339" t="s">
        <v>1066</v>
      </c>
      <c r="AI339" t="s">
        <v>1066</v>
      </c>
      <c r="AJ339" t="s">
        <v>1066</v>
      </c>
      <c r="AK339" t="s">
        <v>1066</v>
      </c>
      <c r="AL339" t="s">
        <v>1066</v>
      </c>
      <c r="AM339" t="s">
        <v>1066</v>
      </c>
      <c r="AN339" t="s">
        <v>1066</v>
      </c>
      <c r="AO339" t="s">
        <v>1066</v>
      </c>
      <c r="AP339" t="s">
        <v>1066</v>
      </c>
      <c r="AQ339" t="s">
        <v>1066</v>
      </c>
      <c r="AR339" t="s">
        <v>1066</v>
      </c>
      <c r="AS339" t="s">
        <v>1066</v>
      </c>
      <c r="AT339" t="s">
        <v>1066</v>
      </c>
      <c r="AU339" t="s">
        <v>1066</v>
      </c>
      <c r="AV339" t="s">
        <v>1066</v>
      </c>
      <c r="AW339" t="s">
        <v>1066</v>
      </c>
      <c r="AY339">
        <v>0</v>
      </c>
      <c r="AZ339" s="269"/>
      <c r="BA339" s="269"/>
      <c r="BB339" s="269"/>
      <c r="BC339" s="269"/>
      <c r="BD339" s="269"/>
      <c r="BE339" s="269"/>
    </row>
    <row r="340" spans="1:83" ht="14.4" x14ac:dyDescent="0.3">
      <c r="A340">
        <v>520134</v>
      </c>
      <c r="B340" t="s">
        <v>540</v>
      </c>
      <c r="C340" t="s">
        <v>1066</v>
      </c>
      <c r="D340" t="s">
        <v>1066</v>
      </c>
      <c r="E340" t="s">
        <v>1066</v>
      </c>
      <c r="F340" t="s">
        <v>1066</v>
      </c>
      <c r="G340" t="s">
        <v>1066</v>
      </c>
      <c r="H340" t="s">
        <v>1066</v>
      </c>
      <c r="I340" t="s">
        <v>1066</v>
      </c>
      <c r="J340" t="s">
        <v>1066</v>
      </c>
      <c r="K340" t="s">
        <v>1066</v>
      </c>
      <c r="L340" t="s">
        <v>1066</v>
      </c>
      <c r="M340" t="s">
        <v>1066</v>
      </c>
      <c r="N340" t="s">
        <v>1066</v>
      </c>
      <c r="O340" t="s">
        <v>1066</v>
      </c>
      <c r="P340" t="s">
        <v>1066</v>
      </c>
      <c r="Q340" t="s">
        <v>1066</v>
      </c>
      <c r="R340" t="s">
        <v>1066</v>
      </c>
      <c r="S340" t="s">
        <v>1066</v>
      </c>
      <c r="T340" t="s">
        <v>1066</v>
      </c>
      <c r="U340" t="s">
        <v>1066</v>
      </c>
      <c r="V340" t="s">
        <v>1066</v>
      </c>
      <c r="W340" t="s">
        <v>1066</v>
      </c>
      <c r="X340" t="s">
        <v>1066</v>
      </c>
      <c r="Y340" t="s">
        <v>1066</v>
      </c>
      <c r="Z340" t="s">
        <v>1066</v>
      </c>
      <c r="AA340" t="s">
        <v>1066</v>
      </c>
      <c r="AB340" t="s">
        <v>1066</v>
      </c>
      <c r="AC340" t="s">
        <v>1066</v>
      </c>
      <c r="AD340" t="s">
        <v>1066</v>
      </c>
      <c r="AE340" t="s">
        <v>1066</v>
      </c>
      <c r="AF340" t="s">
        <v>1066</v>
      </c>
      <c r="AG340" t="s">
        <v>1066</v>
      </c>
      <c r="AH340" t="s">
        <v>1066</v>
      </c>
      <c r="AI340" t="s">
        <v>1066</v>
      </c>
      <c r="AJ340" t="s">
        <v>1066</v>
      </c>
      <c r="AK340" t="s">
        <v>1066</v>
      </c>
      <c r="AL340" t="s">
        <v>1066</v>
      </c>
      <c r="AM340" t="s">
        <v>1066</v>
      </c>
      <c r="AN340" t="s">
        <v>1066</v>
      </c>
      <c r="AO340" t="s">
        <v>1066</v>
      </c>
      <c r="AP340" t="s">
        <v>1066</v>
      </c>
      <c r="AQ340" t="s">
        <v>1066</v>
      </c>
      <c r="AR340" t="s">
        <v>1066</v>
      </c>
      <c r="AS340" t="s">
        <v>1066</v>
      </c>
      <c r="AT340" t="s">
        <v>1066</v>
      </c>
      <c r="AU340" t="s">
        <v>1066</v>
      </c>
      <c r="AV340" t="s">
        <v>1066</v>
      </c>
      <c r="AW340" t="s">
        <v>1066</v>
      </c>
      <c r="AY340">
        <v>0</v>
      </c>
      <c r="AZ340" s="269"/>
      <c r="BA340" s="269"/>
      <c r="BB340" s="269"/>
      <c r="BC340" s="269"/>
      <c r="BD340" s="269"/>
      <c r="BE340" s="269"/>
      <c r="BH340" s="249"/>
      <c r="BI340" s="249"/>
      <c r="BJ340" s="249"/>
      <c r="BK340" s="249"/>
      <c r="BL340" s="249"/>
      <c r="BM340" s="249"/>
      <c r="BN340" s="249"/>
      <c r="BO340" s="249"/>
      <c r="BP340" s="249"/>
      <c r="BQ340" s="249"/>
      <c r="BR340" s="249"/>
      <c r="BS340" s="249"/>
      <c r="BT340" s="249"/>
      <c r="BU340" s="249"/>
      <c r="BV340" s="248"/>
      <c r="BW340" s="249"/>
      <c r="BX340" s="249"/>
      <c r="BY340" s="249"/>
      <c r="BZ340" s="249"/>
      <c r="CA340" s="242"/>
      <c r="CB340" s="242"/>
      <c r="CC340" s="242"/>
      <c r="CD340" s="242"/>
      <c r="CE340" s="249"/>
    </row>
    <row r="341" spans="1:83" ht="14.4" x14ac:dyDescent="0.3">
      <c r="A341">
        <v>520171</v>
      </c>
      <c r="B341" t="s">
        <v>540</v>
      </c>
      <c r="C341" t="s">
        <v>1067</v>
      </c>
      <c r="D341" t="s">
        <v>1067</v>
      </c>
      <c r="E341" t="s">
        <v>1067</v>
      </c>
      <c r="F341" t="s">
        <v>1067</v>
      </c>
      <c r="G341" t="s">
        <v>1067</v>
      </c>
      <c r="H341" t="s">
        <v>1067</v>
      </c>
      <c r="I341" t="s">
        <v>1067</v>
      </c>
      <c r="J341" t="s">
        <v>1067</v>
      </c>
      <c r="K341" t="s">
        <v>1067</v>
      </c>
      <c r="L341" t="s">
        <v>1067</v>
      </c>
      <c r="M341" t="s">
        <v>1067</v>
      </c>
      <c r="N341" t="s">
        <v>1067</v>
      </c>
      <c r="O341" t="s">
        <v>1067</v>
      </c>
      <c r="P341" t="s">
        <v>1067</v>
      </c>
      <c r="Q341" t="s">
        <v>1067</v>
      </c>
      <c r="R341" t="s">
        <v>1067</v>
      </c>
      <c r="S341" t="s">
        <v>1067</v>
      </c>
      <c r="T341" t="s">
        <v>1067</v>
      </c>
      <c r="U341" t="s">
        <v>1067</v>
      </c>
      <c r="V341" t="s">
        <v>1067</v>
      </c>
      <c r="W341" t="s">
        <v>1067</v>
      </c>
      <c r="X341" t="s">
        <v>1067</v>
      </c>
      <c r="Y341" t="s">
        <v>1067</v>
      </c>
      <c r="Z341" t="s">
        <v>1067</v>
      </c>
      <c r="AA341" t="s">
        <v>1067</v>
      </c>
      <c r="AB341" t="s">
        <v>1067</v>
      </c>
      <c r="AC341" t="s">
        <v>1067</v>
      </c>
      <c r="AD341" t="s">
        <v>1067</v>
      </c>
      <c r="AE341" t="s">
        <v>1067</v>
      </c>
      <c r="AF341" t="s">
        <v>1067</v>
      </c>
      <c r="AG341" t="s">
        <v>1067</v>
      </c>
      <c r="AH341" t="s">
        <v>1067</v>
      </c>
      <c r="AI341" t="s">
        <v>1067</v>
      </c>
      <c r="AJ341" t="s">
        <v>1067</v>
      </c>
      <c r="AK341" t="s">
        <v>1067</v>
      </c>
      <c r="AL341" t="s">
        <v>1067</v>
      </c>
      <c r="AM341" t="s">
        <v>1067</v>
      </c>
      <c r="AN341" t="s">
        <v>1067</v>
      </c>
      <c r="AO341" t="s">
        <v>1067</v>
      </c>
      <c r="AP341" t="s">
        <v>1067</v>
      </c>
      <c r="AQ341" t="s">
        <v>1067</v>
      </c>
      <c r="AR341" t="s">
        <v>1067</v>
      </c>
      <c r="AS341" t="s">
        <v>1067</v>
      </c>
      <c r="AT341" t="s">
        <v>1067</v>
      </c>
      <c r="AU341" t="s">
        <v>1067</v>
      </c>
      <c r="AV341" t="s">
        <v>1067</v>
      </c>
      <c r="AW341" t="s">
        <v>1067</v>
      </c>
      <c r="AX341" t="s">
        <v>5742</v>
      </c>
      <c r="AY341" t="s">
        <v>5742</v>
      </c>
      <c r="AZ341" s="269"/>
      <c r="BA341" s="269"/>
      <c r="BB341" s="269"/>
      <c r="BC341" s="269"/>
      <c r="BD341" s="269"/>
      <c r="BE341" s="269"/>
    </row>
    <row r="342" spans="1:83" ht="14.4" x14ac:dyDescent="0.3">
      <c r="A342">
        <v>520177</v>
      </c>
      <c r="B342" t="s">
        <v>540</v>
      </c>
      <c r="C342" t="s">
        <v>1066</v>
      </c>
      <c r="D342" t="s">
        <v>1066</v>
      </c>
      <c r="E342" t="s">
        <v>1066</v>
      </c>
      <c r="F342" t="s">
        <v>1066</v>
      </c>
      <c r="G342" t="s">
        <v>1066</v>
      </c>
      <c r="H342" t="s">
        <v>1066</v>
      </c>
      <c r="I342" t="s">
        <v>1066</v>
      </c>
      <c r="J342" t="s">
        <v>1066</v>
      </c>
      <c r="K342" t="s">
        <v>1066</v>
      </c>
      <c r="L342" t="s">
        <v>1066</v>
      </c>
      <c r="M342" t="s">
        <v>1066</v>
      </c>
      <c r="N342" t="s">
        <v>1066</v>
      </c>
      <c r="O342" t="s">
        <v>1066</v>
      </c>
      <c r="P342" t="s">
        <v>1066</v>
      </c>
      <c r="Q342" t="s">
        <v>1066</v>
      </c>
      <c r="R342" t="s">
        <v>1066</v>
      </c>
      <c r="S342" t="s">
        <v>1066</v>
      </c>
      <c r="T342" t="s">
        <v>1066</v>
      </c>
      <c r="U342" t="s">
        <v>1066</v>
      </c>
      <c r="V342" t="s">
        <v>1066</v>
      </c>
      <c r="W342" t="s">
        <v>1066</v>
      </c>
      <c r="X342" t="s">
        <v>1066</v>
      </c>
      <c r="Y342" t="s">
        <v>1066</v>
      </c>
      <c r="Z342" t="s">
        <v>1066</v>
      </c>
      <c r="AA342" t="s">
        <v>1066</v>
      </c>
      <c r="AB342" t="s">
        <v>1066</v>
      </c>
      <c r="AC342" t="s">
        <v>1066</v>
      </c>
      <c r="AD342" t="s">
        <v>1066</v>
      </c>
      <c r="AE342" t="s">
        <v>1066</v>
      </c>
      <c r="AF342" t="s">
        <v>1066</v>
      </c>
      <c r="AG342" t="s">
        <v>1066</v>
      </c>
      <c r="AH342" t="s">
        <v>1066</v>
      </c>
      <c r="AI342" t="s">
        <v>1066</v>
      </c>
      <c r="AJ342" t="s">
        <v>1066</v>
      </c>
      <c r="AK342" t="s">
        <v>1066</v>
      </c>
      <c r="AL342" t="s">
        <v>1066</v>
      </c>
      <c r="AM342" t="s">
        <v>1066</v>
      </c>
      <c r="AN342" t="s">
        <v>1066</v>
      </c>
      <c r="AO342" t="s">
        <v>1066</v>
      </c>
      <c r="AP342" t="s">
        <v>1066</v>
      </c>
      <c r="AQ342" t="s">
        <v>1066</v>
      </c>
      <c r="AR342" t="s">
        <v>1066</v>
      </c>
      <c r="AS342" t="s">
        <v>1066</v>
      </c>
      <c r="AT342" t="s">
        <v>1066</v>
      </c>
      <c r="AU342" t="s">
        <v>1066</v>
      </c>
      <c r="AV342" t="s">
        <v>1066</v>
      </c>
      <c r="AW342" t="s">
        <v>1066</v>
      </c>
      <c r="AY342">
        <v>0</v>
      </c>
      <c r="AZ342" s="269"/>
      <c r="BA342" s="269"/>
      <c r="BB342" s="269"/>
      <c r="BC342" s="269"/>
      <c r="BD342" s="269"/>
      <c r="BE342" s="269"/>
      <c r="BH342" s="249"/>
      <c r="BI342" s="249"/>
      <c r="BJ342" s="249"/>
      <c r="BK342" s="249"/>
      <c r="BL342" s="249"/>
      <c r="BM342" s="249"/>
      <c r="BN342" s="249"/>
      <c r="BO342" s="249"/>
      <c r="BP342" s="249"/>
      <c r="BQ342" s="249"/>
      <c r="BR342" s="249"/>
      <c r="BS342" s="249"/>
      <c r="BT342" s="249"/>
      <c r="BU342" s="249"/>
      <c r="BV342" s="248"/>
      <c r="BW342" s="249"/>
      <c r="BX342" s="249"/>
      <c r="BY342" s="249"/>
      <c r="BZ342" s="249"/>
      <c r="CA342" s="242"/>
      <c r="CB342" s="242"/>
      <c r="CC342" s="242"/>
      <c r="CD342" s="242"/>
      <c r="CE342" s="249"/>
    </row>
    <row r="343" spans="1:83" ht="14.4" x14ac:dyDescent="0.3">
      <c r="A343">
        <v>520186</v>
      </c>
      <c r="B343" t="s">
        <v>540</v>
      </c>
      <c r="C343" t="s">
        <v>1066</v>
      </c>
      <c r="D343" t="s">
        <v>1066</v>
      </c>
      <c r="E343" t="s">
        <v>1066</v>
      </c>
      <c r="F343" t="s">
        <v>1066</v>
      </c>
      <c r="G343" t="s">
        <v>1066</v>
      </c>
      <c r="H343" t="s">
        <v>1066</v>
      </c>
      <c r="I343" t="s">
        <v>1066</v>
      </c>
      <c r="J343" t="s">
        <v>1066</v>
      </c>
      <c r="K343" t="s">
        <v>1066</v>
      </c>
      <c r="L343" t="s">
        <v>1066</v>
      </c>
      <c r="M343" t="s">
        <v>1066</v>
      </c>
      <c r="N343" t="s">
        <v>1066</v>
      </c>
      <c r="O343" t="s">
        <v>1066</v>
      </c>
      <c r="P343" t="s">
        <v>1066</v>
      </c>
      <c r="Q343" t="s">
        <v>1066</v>
      </c>
      <c r="R343" t="s">
        <v>1066</v>
      </c>
      <c r="S343" t="s">
        <v>1066</v>
      </c>
      <c r="T343" t="s">
        <v>1066</v>
      </c>
      <c r="U343" t="s">
        <v>1066</v>
      </c>
      <c r="V343" t="s">
        <v>1066</v>
      </c>
      <c r="W343" t="s">
        <v>1066</v>
      </c>
      <c r="X343" t="s">
        <v>1066</v>
      </c>
      <c r="Y343" t="s">
        <v>1066</v>
      </c>
      <c r="Z343" t="s">
        <v>1066</v>
      </c>
      <c r="AA343" t="s">
        <v>1066</v>
      </c>
      <c r="AB343" t="s">
        <v>1066</v>
      </c>
      <c r="AC343" t="s">
        <v>1066</v>
      </c>
      <c r="AD343" t="s">
        <v>1066</v>
      </c>
      <c r="AE343" t="s">
        <v>1066</v>
      </c>
      <c r="AF343" t="s">
        <v>1066</v>
      </c>
      <c r="AG343" t="s">
        <v>1066</v>
      </c>
      <c r="AH343" t="s">
        <v>1066</v>
      </c>
      <c r="AI343" t="s">
        <v>1066</v>
      </c>
      <c r="AJ343" t="s">
        <v>1066</v>
      </c>
      <c r="AK343" t="s">
        <v>1066</v>
      </c>
      <c r="AL343" t="s">
        <v>1066</v>
      </c>
      <c r="AM343" t="s">
        <v>1066</v>
      </c>
      <c r="AN343" t="s">
        <v>1066</v>
      </c>
      <c r="AO343" t="s">
        <v>1066</v>
      </c>
      <c r="AP343" t="s">
        <v>1066</v>
      </c>
      <c r="AQ343" t="s">
        <v>1066</v>
      </c>
      <c r="AR343" t="s">
        <v>1066</v>
      </c>
      <c r="AS343" t="s">
        <v>1066</v>
      </c>
      <c r="AT343" t="s">
        <v>1066</v>
      </c>
      <c r="AU343" t="s">
        <v>1066</v>
      </c>
      <c r="AV343" t="s">
        <v>1066</v>
      </c>
      <c r="AW343" t="s">
        <v>1066</v>
      </c>
      <c r="AY343">
        <v>0</v>
      </c>
      <c r="AZ343" s="269"/>
      <c r="BA343" s="269"/>
      <c r="BB343" s="269"/>
      <c r="BC343" s="269"/>
      <c r="BD343" s="269"/>
      <c r="BE343" s="269"/>
    </row>
    <row r="344" spans="1:83" ht="14.4" x14ac:dyDescent="0.3">
      <c r="A344">
        <v>520209</v>
      </c>
      <c r="B344" t="s">
        <v>540</v>
      </c>
      <c r="C344" t="s">
        <v>1066</v>
      </c>
      <c r="D344" t="s">
        <v>1066</v>
      </c>
      <c r="E344" t="s">
        <v>1066</v>
      </c>
      <c r="F344" t="s">
        <v>1066</v>
      </c>
      <c r="G344" t="s">
        <v>1066</v>
      </c>
      <c r="H344" t="s">
        <v>1066</v>
      </c>
      <c r="I344" t="s">
        <v>1066</v>
      </c>
      <c r="J344" t="s">
        <v>1066</v>
      </c>
      <c r="K344" t="s">
        <v>1066</v>
      </c>
      <c r="L344" t="s">
        <v>1066</v>
      </c>
      <c r="M344" t="s">
        <v>1066</v>
      </c>
      <c r="N344" t="s">
        <v>1066</v>
      </c>
      <c r="O344" t="s">
        <v>1066</v>
      </c>
      <c r="P344" t="s">
        <v>1066</v>
      </c>
      <c r="Q344" t="s">
        <v>1066</v>
      </c>
      <c r="R344" t="s">
        <v>1066</v>
      </c>
      <c r="S344" t="s">
        <v>1066</v>
      </c>
      <c r="T344" t="s">
        <v>1066</v>
      </c>
      <c r="U344" t="s">
        <v>1066</v>
      </c>
      <c r="V344" t="s">
        <v>1066</v>
      </c>
      <c r="W344" t="s">
        <v>1066</v>
      </c>
      <c r="X344" t="s">
        <v>1066</v>
      </c>
      <c r="Y344" t="s">
        <v>1066</v>
      </c>
      <c r="Z344" t="s">
        <v>1066</v>
      </c>
      <c r="AA344" t="s">
        <v>1066</v>
      </c>
      <c r="AB344" t="s">
        <v>1066</v>
      </c>
      <c r="AC344" t="s">
        <v>1066</v>
      </c>
      <c r="AD344" t="s">
        <v>1066</v>
      </c>
      <c r="AE344" t="s">
        <v>1066</v>
      </c>
      <c r="AF344" t="s">
        <v>1066</v>
      </c>
      <c r="AG344" t="s">
        <v>1066</v>
      </c>
      <c r="AH344" t="s">
        <v>1066</v>
      </c>
      <c r="AI344" t="s">
        <v>1066</v>
      </c>
      <c r="AJ344" t="s">
        <v>1066</v>
      </c>
      <c r="AK344" t="s">
        <v>1066</v>
      </c>
      <c r="AL344" t="s">
        <v>1066</v>
      </c>
      <c r="AM344" t="s">
        <v>1066</v>
      </c>
      <c r="AN344" t="s">
        <v>1066</v>
      </c>
      <c r="AO344" t="s">
        <v>1066</v>
      </c>
      <c r="AP344" t="s">
        <v>1066</v>
      </c>
      <c r="AQ344" t="s">
        <v>1066</v>
      </c>
      <c r="AR344" t="s">
        <v>1066</v>
      </c>
      <c r="AS344" t="s">
        <v>1066</v>
      </c>
      <c r="AT344" t="s">
        <v>1066</v>
      </c>
      <c r="AU344" t="s">
        <v>1066</v>
      </c>
      <c r="AV344" t="s">
        <v>1066</v>
      </c>
      <c r="AW344" t="s">
        <v>1066</v>
      </c>
      <c r="AY344">
        <v>0</v>
      </c>
      <c r="AZ344" s="269"/>
      <c r="BA344" s="269"/>
      <c r="BB344" s="269"/>
      <c r="BC344" s="269"/>
      <c r="BD344" s="269"/>
      <c r="BE344" s="269"/>
    </row>
    <row r="345" spans="1:83" ht="14.4" x14ac:dyDescent="0.3">
      <c r="A345">
        <v>520215</v>
      </c>
      <c r="B345" t="s">
        <v>540</v>
      </c>
      <c r="C345" t="s">
        <v>1067</v>
      </c>
      <c r="D345" t="s">
        <v>1067</v>
      </c>
      <c r="E345" t="s">
        <v>1067</v>
      </c>
      <c r="F345" t="s">
        <v>1067</v>
      </c>
      <c r="G345" t="s">
        <v>1067</v>
      </c>
      <c r="H345" t="s">
        <v>1067</v>
      </c>
      <c r="I345" t="s">
        <v>1067</v>
      </c>
      <c r="J345" t="s">
        <v>1067</v>
      </c>
      <c r="K345" t="s">
        <v>1067</v>
      </c>
      <c r="L345" t="s">
        <v>1067</v>
      </c>
      <c r="M345" t="s">
        <v>1067</v>
      </c>
      <c r="N345" t="s">
        <v>1067</v>
      </c>
      <c r="O345" t="s">
        <v>1067</v>
      </c>
      <c r="P345" t="s">
        <v>1067</v>
      </c>
      <c r="Q345" t="s">
        <v>1067</v>
      </c>
      <c r="R345" t="s">
        <v>1067</v>
      </c>
      <c r="S345" t="s">
        <v>1067</v>
      </c>
      <c r="T345" t="s">
        <v>1067</v>
      </c>
      <c r="U345" t="s">
        <v>1067</v>
      </c>
      <c r="V345" t="s">
        <v>1067</v>
      </c>
      <c r="W345" t="s">
        <v>1067</v>
      </c>
      <c r="X345" t="s">
        <v>1067</v>
      </c>
      <c r="Y345" t="s">
        <v>1067</v>
      </c>
      <c r="Z345" t="s">
        <v>1067</v>
      </c>
      <c r="AA345" t="s">
        <v>1067</v>
      </c>
      <c r="AB345" t="s">
        <v>1067</v>
      </c>
      <c r="AC345" t="s">
        <v>1067</v>
      </c>
      <c r="AD345" t="s">
        <v>1067</v>
      </c>
      <c r="AE345" t="s">
        <v>1067</v>
      </c>
      <c r="AF345" t="s">
        <v>1067</v>
      </c>
      <c r="AG345" t="s">
        <v>1067</v>
      </c>
      <c r="AH345" t="s">
        <v>1067</v>
      </c>
      <c r="AI345" t="s">
        <v>1067</v>
      </c>
      <c r="AJ345" t="s">
        <v>1067</v>
      </c>
      <c r="AK345" t="s">
        <v>1067</v>
      </c>
      <c r="AL345" t="s">
        <v>1067</v>
      </c>
      <c r="AM345" t="s">
        <v>1067</v>
      </c>
      <c r="AN345" t="s">
        <v>1067</v>
      </c>
      <c r="AO345" t="s">
        <v>1067</v>
      </c>
      <c r="AP345" t="s">
        <v>1067</v>
      </c>
      <c r="AQ345" t="s">
        <v>1067</v>
      </c>
      <c r="AR345" t="s">
        <v>1067</v>
      </c>
      <c r="AS345" t="s">
        <v>1067</v>
      </c>
      <c r="AT345" t="s">
        <v>1067</v>
      </c>
      <c r="AU345" t="s">
        <v>1067</v>
      </c>
      <c r="AV345" t="s">
        <v>1067</v>
      </c>
      <c r="AW345" t="s">
        <v>1067</v>
      </c>
      <c r="AX345" t="s">
        <v>5718</v>
      </c>
      <c r="AY345" t="s">
        <v>5718</v>
      </c>
      <c r="AZ345" s="269"/>
      <c r="BA345" s="269"/>
      <c r="BB345" s="269"/>
      <c r="BC345" s="269"/>
      <c r="BD345" s="269"/>
      <c r="BE345" s="269"/>
    </row>
    <row r="346" spans="1:83" ht="14.4" x14ac:dyDescent="0.3">
      <c r="A346">
        <v>520216</v>
      </c>
      <c r="B346" t="s">
        <v>540</v>
      </c>
      <c r="C346" t="s">
        <v>1066</v>
      </c>
      <c r="D346" t="s">
        <v>1066</v>
      </c>
      <c r="E346" t="s">
        <v>1066</v>
      </c>
      <c r="F346" t="s">
        <v>1066</v>
      </c>
      <c r="G346" t="s">
        <v>1066</v>
      </c>
      <c r="H346" t="s">
        <v>1066</v>
      </c>
      <c r="I346" t="s">
        <v>1066</v>
      </c>
      <c r="J346" t="s">
        <v>1066</v>
      </c>
      <c r="K346" t="s">
        <v>1066</v>
      </c>
      <c r="L346" t="s">
        <v>1066</v>
      </c>
      <c r="M346" t="s">
        <v>1066</v>
      </c>
      <c r="N346" t="s">
        <v>1066</v>
      </c>
      <c r="O346" t="s">
        <v>1066</v>
      </c>
      <c r="P346" t="s">
        <v>1066</v>
      </c>
      <c r="Q346" t="s">
        <v>1066</v>
      </c>
      <c r="R346" t="s">
        <v>1066</v>
      </c>
      <c r="S346" t="s">
        <v>1066</v>
      </c>
      <c r="T346" t="s">
        <v>1066</v>
      </c>
      <c r="U346" t="s">
        <v>1066</v>
      </c>
      <c r="V346" t="s">
        <v>1066</v>
      </c>
      <c r="W346" t="s">
        <v>1066</v>
      </c>
      <c r="X346" t="s">
        <v>1066</v>
      </c>
      <c r="Y346" t="s">
        <v>1066</v>
      </c>
      <c r="Z346" t="s">
        <v>1066</v>
      </c>
      <c r="AA346" t="s">
        <v>1066</v>
      </c>
      <c r="AB346" t="s">
        <v>1066</v>
      </c>
      <c r="AC346" t="s">
        <v>1066</v>
      </c>
      <c r="AD346" t="s">
        <v>1066</v>
      </c>
      <c r="AE346" t="s">
        <v>1066</v>
      </c>
      <c r="AF346" t="s">
        <v>1066</v>
      </c>
      <c r="AG346" t="s">
        <v>1066</v>
      </c>
      <c r="AH346" t="s">
        <v>1066</v>
      </c>
      <c r="AI346" t="s">
        <v>1066</v>
      </c>
      <c r="AJ346" t="s">
        <v>1066</v>
      </c>
      <c r="AK346" t="s">
        <v>1066</v>
      </c>
      <c r="AL346" t="s">
        <v>1066</v>
      </c>
      <c r="AM346" t="s">
        <v>1066</v>
      </c>
      <c r="AN346" t="s">
        <v>1066</v>
      </c>
      <c r="AO346" t="s">
        <v>1066</v>
      </c>
      <c r="AP346" t="s">
        <v>1066</v>
      </c>
      <c r="AQ346" t="s">
        <v>1066</v>
      </c>
      <c r="AR346" t="s">
        <v>1066</v>
      </c>
      <c r="AS346" t="s">
        <v>1066</v>
      </c>
      <c r="AT346" t="s">
        <v>1066</v>
      </c>
      <c r="AU346" t="s">
        <v>1066</v>
      </c>
      <c r="AV346" t="s">
        <v>1066</v>
      </c>
      <c r="AW346" t="s">
        <v>1066</v>
      </c>
      <c r="AY346">
        <v>0</v>
      </c>
      <c r="AZ346" s="269"/>
      <c r="BA346" s="269"/>
      <c r="BB346" s="269"/>
      <c r="BC346" s="269"/>
      <c r="BD346" s="269"/>
      <c r="BE346" s="269"/>
    </row>
    <row r="347" spans="1:83" ht="14.4" x14ac:dyDescent="0.3">
      <c r="A347">
        <v>520219</v>
      </c>
      <c r="B347" t="s">
        <v>540</v>
      </c>
      <c r="C347" t="s">
        <v>1066</v>
      </c>
      <c r="D347" t="s">
        <v>1066</v>
      </c>
      <c r="E347" t="s">
        <v>1066</v>
      </c>
      <c r="F347" t="s">
        <v>1066</v>
      </c>
      <c r="G347" t="s">
        <v>1066</v>
      </c>
      <c r="H347" t="s">
        <v>1066</v>
      </c>
      <c r="I347" t="s">
        <v>1066</v>
      </c>
      <c r="J347" t="s">
        <v>1066</v>
      </c>
      <c r="K347" t="s">
        <v>1066</v>
      </c>
      <c r="L347" t="s">
        <v>1066</v>
      </c>
      <c r="M347" t="s">
        <v>1066</v>
      </c>
      <c r="N347" t="s">
        <v>1066</v>
      </c>
      <c r="O347" t="s">
        <v>1066</v>
      </c>
      <c r="P347" t="s">
        <v>1066</v>
      </c>
      <c r="Q347" t="s">
        <v>1066</v>
      </c>
      <c r="R347" t="s">
        <v>1066</v>
      </c>
      <c r="S347" t="s">
        <v>1066</v>
      </c>
      <c r="T347" t="s">
        <v>1066</v>
      </c>
      <c r="U347" t="s">
        <v>1066</v>
      </c>
      <c r="V347" t="s">
        <v>1066</v>
      </c>
      <c r="W347" t="s">
        <v>1066</v>
      </c>
      <c r="X347" t="s">
        <v>1066</v>
      </c>
      <c r="Y347" t="s">
        <v>1066</v>
      </c>
      <c r="Z347" t="s">
        <v>1066</v>
      </c>
      <c r="AA347" t="s">
        <v>1066</v>
      </c>
      <c r="AB347" t="s">
        <v>1066</v>
      </c>
      <c r="AC347" t="s">
        <v>1066</v>
      </c>
      <c r="AD347" t="s">
        <v>1066</v>
      </c>
      <c r="AE347" t="s">
        <v>1066</v>
      </c>
      <c r="AF347" t="s">
        <v>1066</v>
      </c>
      <c r="AG347" t="s">
        <v>1066</v>
      </c>
      <c r="AH347" t="s">
        <v>1066</v>
      </c>
      <c r="AI347" t="s">
        <v>1066</v>
      </c>
      <c r="AJ347" t="s">
        <v>1066</v>
      </c>
      <c r="AK347" t="s">
        <v>1066</v>
      </c>
      <c r="AL347" t="s">
        <v>1066</v>
      </c>
      <c r="AM347" t="s">
        <v>1066</v>
      </c>
      <c r="AN347" t="s">
        <v>1066</v>
      </c>
      <c r="AO347" t="s">
        <v>1066</v>
      </c>
      <c r="AP347" t="s">
        <v>1066</v>
      </c>
      <c r="AQ347" t="s">
        <v>1066</v>
      </c>
      <c r="AR347" t="s">
        <v>1066</v>
      </c>
      <c r="AS347" t="s">
        <v>1066</v>
      </c>
      <c r="AT347" t="s">
        <v>1066</v>
      </c>
      <c r="AU347" t="s">
        <v>1066</v>
      </c>
      <c r="AV347" t="s">
        <v>1066</v>
      </c>
      <c r="AW347" t="s">
        <v>1066</v>
      </c>
      <c r="AY347">
        <v>0</v>
      </c>
      <c r="AZ347" s="269"/>
      <c r="BA347" s="269"/>
      <c r="BB347" s="269"/>
      <c r="BC347" s="269"/>
      <c r="BD347" s="269"/>
      <c r="BE347" s="269"/>
    </row>
    <row r="348" spans="1:83" ht="14.4" x14ac:dyDescent="0.3">
      <c r="A348">
        <v>520224</v>
      </c>
      <c r="B348" t="s">
        <v>540</v>
      </c>
      <c r="C348" t="s">
        <v>1066</v>
      </c>
      <c r="D348" t="s">
        <v>1066</v>
      </c>
      <c r="E348" t="s">
        <v>1066</v>
      </c>
      <c r="F348" t="s">
        <v>1066</v>
      </c>
      <c r="G348" t="s">
        <v>1066</v>
      </c>
      <c r="H348" t="s">
        <v>1066</v>
      </c>
      <c r="I348" t="s">
        <v>1066</v>
      </c>
      <c r="J348" t="s">
        <v>1066</v>
      </c>
      <c r="K348" t="s">
        <v>1066</v>
      </c>
      <c r="L348" t="s">
        <v>1066</v>
      </c>
      <c r="M348" t="s">
        <v>1066</v>
      </c>
      <c r="N348" t="s">
        <v>1066</v>
      </c>
      <c r="O348" t="s">
        <v>1066</v>
      </c>
      <c r="P348" t="s">
        <v>1066</v>
      </c>
      <c r="Q348" t="s">
        <v>1066</v>
      </c>
      <c r="R348" t="s">
        <v>1066</v>
      </c>
      <c r="S348" t="s">
        <v>1066</v>
      </c>
      <c r="T348" t="s">
        <v>1066</v>
      </c>
      <c r="U348" t="s">
        <v>1066</v>
      </c>
      <c r="V348" t="s">
        <v>1066</v>
      </c>
      <c r="W348" t="s">
        <v>1066</v>
      </c>
      <c r="X348" t="s">
        <v>1066</v>
      </c>
      <c r="Y348" t="s">
        <v>1066</v>
      </c>
      <c r="Z348" t="s">
        <v>1066</v>
      </c>
      <c r="AA348" t="s">
        <v>1066</v>
      </c>
      <c r="AB348" t="s">
        <v>1066</v>
      </c>
      <c r="AC348" t="s">
        <v>1066</v>
      </c>
      <c r="AD348" t="s">
        <v>1066</v>
      </c>
      <c r="AE348" t="s">
        <v>1066</v>
      </c>
      <c r="AF348" t="s">
        <v>1066</v>
      </c>
      <c r="AG348" t="s">
        <v>1066</v>
      </c>
      <c r="AH348" t="s">
        <v>1066</v>
      </c>
      <c r="AI348" t="s">
        <v>1066</v>
      </c>
      <c r="AJ348" t="s">
        <v>1066</v>
      </c>
      <c r="AK348" t="s">
        <v>1066</v>
      </c>
      <c r="AL348" t="s">
        <v>1066</v>
      </c>
      <c r="AM348" t="s">
        <v>1066</v>
      </c>
      <c r="AN348" t="s">
        <v>1066</v>
      </c>
      <c r="AO348" t="s">
        <v>1066</v>
      </c>
      <c r="AP348" t="s">
        <v>1066</v>
      </c>
      <c r="AQ348" t="s">
        <v>1066</v>
      </c>
      <c r="AR348" t="s">
        <v>1066</v>
      </c>
      <c r="AS348" t="s">
        <v>1066</v>
      </c>
      <c r="AT348" t="s">
        <v>1066</v>
      </c>
      <c r="AU348" t="s">
        <v>1066</v>
      </c>
      <c r="AV348" t="s">
        <v>1066</v>
      </c>
      <c r="AW348" t="s">
        <v>1066</v>
      </c>
      <c r="AY348">
        <v>0</v>
      </c>
      <c r="AZ348" s="269"/>
      <c r="BA348" s="269"/>
      <c r="BB348" s="269"/>
      <c r="BC348" s="269"/>
      <c r="BD348" s="269"/>
      <c r="BE348" s="269"/>
      <c r="BH348" s="249"/>
      <c r="BI348" s="249"/>
      <c r="BJ348" s="249"/>
      <c r="BK348" s="249"/>
      <c r="BL348" s="249"/>
      <c r="BM348" s="249"/>
      <c r="BN348" s="249"/>
      <c r="BO348" s="249"/>
      <c r="BP348" s="249"/>
      <c r="BQ348" s="249"/>
      <c r="BR348" s="249"/>
      <c r="BS348" s="249"/>
      <c r="BT348" s="249"/>
      <c r="BU348" s="249"/>
      <c r="BV348" s="248"/>
      <c r="BW348" s="249"/>
      <c r="BX348" s="249"/>
      <c r="BY348" s="249"/>
      <c r="BZ348" s="249"/>
      <c r="CA348" s="242"/>
      <c r="CB348" s="242"/>
      <c r="CC348" s="242"/>
      <c r="CD348" s="242"/>
      <c r="CE348" s="249"/>
    </row>
    <row r="349" spans="1:83" ht="14.4" x14ac:dyDescent="0.3">
      <c r="A349">
        <v>520231</v>
      </c>
      <c r="B349" t="s">
        <v>540</v>
      </c>
      <c r="C349" t="s">
        <v>1066</v>
      </c>
      <c r="D349" t="s">
        <v>1066</v>
      </c>
      <c r="E349" t="s">
        <v>1066</v>
      </c>
      <c r="F349" t="s">
        <v>1066</v>
      </c>
      <c r="G349" t="s">
        <v>1066</v>
      </c>
      <c r="H349" t="s">
        <v>1066</v>
      </c>
      <c r="I349" t="s">
        <v>1066</v>
      </c>
      <c r="J349" t="s">
        <v>1066</v>
      </c>
      <c r="K349" t="s">
        <v>1066</v>
      </c>
      <c r="L349" t="s">
        <v>1066</v>
      </c>
      <c r="M349" t="s">
        <v>1066</v>
      </c>
      <c r="N349" t="s">
        <v>1066</v>
      </c>
      <c r="O349" t="s">
        <v>1066</v>
      </c>
      <c r="P349" t="s">
        <v>1066</v>
      </c>
      <c r="Q349" t="s">
        <v>1066</v>
      </c>
      <c r="R349" t="s">
        <v>1066</v>
      </c>
      <c r="S349" t="s">
        <v>1066</v>
      </c>
      <c r="T349" t="s">
        <v>1066</v>
      </c>
      <c r="U349" t="s">
        <v>1066</v>
      </c>
      <c r="V349" t="s">
        <v>1066</v>
      </c>
      <c r="W349" t="s">
        <v>1066</v>
      </c>
      <c r="X349" t="s">
        <v>1066</v>
      </c>
      <c r="Y349" t="s">
        <v>1066</v>
      </c>
      <c r="Z349" t="s">
        <v>1066</v>
      </c>
      <c r="AA349" t="s">
        <v>1066</v>
      </c>
      <c r="AB349" t="s">
        <v>1066</v>
      </c>
      <c r="AC349" t="s">
        <v>1066</v>
      </c>
      <c r="AD349" t="s">
        <v>1066</v>
      </c>
      <c r="AE349" t="s">
        <v>1066</v>
      </c>
      <c r="AF349" t="s">
        <v>1066</v>
      </c>
      <c r="AG349" t="s">
        <v>1066</v>
      </c>
      <c r="AH349" t="s">
        <v>1066</v>
      </c>
      <c r="AI349" t="s">
        <v>1066</v>
      </c>
      <c r="AJ349" t="s">
        <v>1066</v>
      </c>
      <c r="AK349" t="s">
        <v>1066</v>
      </c>
      <c r="AL349" t="s">
        <v>1066</v>
      </c>
      <c r="AM349" t="s">
        <v>1066</v>
      </c>
      <c r="AN349" t="s">
        <v>1066</v>
      </c>
      <c r="AO349" t="s">
        <v>1066</v>
      </c>
      <c r="AP349" t="s">
        <v>1066</v>
      </c>
      <c r="AQ349" t="s">
        <v>1066</v>
      </c>
      <c r="AR349" t="s">
        <v>1066</v>
      </c>
      <c r="AS349" t="s">
        <v>1066</v>
      </c>
      <c r="AT349" t="s">
        <v>1066</v>
      </c>
      <c r="AU349" t="s">
        <v>1066</v>
      </c>
      <c r="AV349" t="s">
        <v>1066</v>
      </c>
      <c r="AW349" t="s">
        <v>1066</v>
      </c>
      <c r="AY349">
        <v>0</v>
      </c>
      <c r="AZ349" s="269"/>
      <c r="BA349" s="269"/>
      <c r="BB349" s="269"/>
      <c r="BC349" s="269"/>
      <c r="BD349" s="269"/>
      <c r="BE349" s="269"/>
      <c r="BH349" s="249"/>
      <c r="BI349" s="249"/>
      <c r="BJ349" s="249"/>
      <c r="BK349" s="249"/>
      <c r="BL349" s="249"/>
      <c r="BM349" s="249"/>
      <c r="BN349" s="249"/>
      <c r="BO349" s="249"/>
      <c r="BP349" s="249"/>
      <c r="BQ349" s="249"/>
      <c r="BR349" s="249"/>
      <c r="BS349" s="249"/>
      <c r="BT349" s="249"/>
      <c r="BU349" s="249"/>
      <c r="BV349" s="248"/>
      <c r="BW349" s="249"/>
      <c r="BX349" s="249"/>
      <c r="BY349" s="249"/>
      <c r="BZ349" s="249"/>
      <c r="CA349" s="242"/>
      <c r="CB349" s="242"/>
      <c r="CC349" s="242"/>
      <c r="CD349" s="242"/>
      <c r="CE349" s="249"/>
    </row>
    <row r="350" spans="1:83" ht="14.4" x14ac:dyDescent="0.3">
      <c r="A350">
        <v>520248</v>
      </c>
      <c r="B350" t="s">
        <v>540</v>
      </c>
      <c r="C350" t="s">
        <v>1066</v>
      </c>
      <c r="D350" t="s">
        <v>1066</v>
      </c>
      <c r="E350" t="s">
        <v>1066</v>
      </c>
      <c r="F350" t="s">
        <v>1066</v>
      </c>
      <c r="G350" t="s">
        <v>1066</v>
      </c>
      <c r="H350" t="s">
        <v>1066</v>
      </c>
      <c r="I350" t="s">
        <v>1066</v>
      </c>
      <c r="J350" t="s">
        <v>1066</v>
      </c>
      <c r="K350" t="s">
        <v>1066</v>
      </c>
      <c r="L350" t="s">
        <v>1066</v>
      </c>
      <c r="M350" t="s">
        <v>1066</v>
      </c>
      <c r="N350" t="s">
        <v>1066</v>
      </c>
      <c r="O350" t="s">
        <v>1066</v>
      </c>
      <c r="P350" t="s">
        <v>1066</v>
      </c>
      <c r="Q350" t="s">
        <v>1066</v>
      </c>
      <c r="R350" t="s">
        <v>1066</v>
      </c>
      <c r="S350" t="s">
        <v>1066</v>
      </c>
      <c r="T350" t="s">
        <v>1066</v>
      </c>
      <c r="U350" t="s">
        <v>1066</v>
      </c>
      <c r="V350" t="s">
        <v>1066</v>
      </c>
      <c r="W350" t="s">
        <v>1066</v>
      </c>
      <c r="X350" t="s">
        <v>1066</v>
      </c>
      <c r="Y350" t="s">
        <v>1066</v>
      </c>
      <c r="Z350" t="s">
        <v>1066</v>
      </c>
      <c r="AA350" t="s">
        <v>1066</v>
      </c>
      <c r="AB350" t="s">
        <v>1066</v>
      </c>
      <c r="AC350" t="s">
        <v>1066</v>
      </c>
      <c r="AD350" t="s">
        <v>1066</v>
      </c>
      <c r="AE350" t="s">
        <v>1066</v>
      </c>
      <c r="AF350" t="s">
        <v>1066</v>
      </c>
      <c r="AG350" t="s">
        <v>1066</v>
      </c>
      <c r="AH350" t="s">
        <v>1066</v>
      </c>
      <c r="AI350" t="s">
        <v>1066</v>
      </c>
      <c r="AJ350" t="s">
        <v>1066</v>
      </c>
      <c r="AK350" t="s">
        <v>1066</v>
      </c>
      <c r="AL350" t="s">
        <v>1066</v>
      </c>
      <c r="AM350" t="s">
        <v>1066</v>
      </c>
      <c r="AN350" t="s">
        <v>1066</v>
      </c>
      <c r="AO350" t="s">
        <v>1066</v>
      </c>
      <c r="AP350" t="s">
        <v>1066</v>
      </c>
      <c r="AQ350" t="s">
        <v>1066</v>
      </c>
      <c r="AR350" t="s">
        <v>1066</v>
      </c>
      <c r="AS350" t="s">
        <v>1066</v>
      </c>
      <c r="AT350" t="s">
        <v>1066</v>
      </c>
      <c r="AU350" t="s">
        <v>1066</v>
      </c>
      <c r="AV350" t="s">
        <v>1066</v>
      </c>
      <c r="AW350" t="s">
        <v>1066</v>
      </c>
      <c r="AY350">
        <v>0</v>
      </c>
      <c r="AZ350" s="269"/>
      <c r="BA350" s="269"/>
      <c r="BB350" s="269"/>
      <c r="BC350" s="269"/>
      <c r="BD350" s="269"/>
      <c r="BE350" s="269"/>
    </row>
    <row r="351" spans="1:83" ht="14.4" x14ac:dyDescent="0.3">
      <c r="A351">
        <v>520267</v>
      </c>
      <c r="B351" t="s">
        <v>540</v>
      </c>
      <c r="C351" t="s">
        <v>1066</v>
      </c>
      <c r="D351" t="s">
        <v>1066</v>
      </c>
      <c r="E351" t="s">
        <v>1066</v>
      </c>
      <c r="F351" t="s">
        <v>1066</v>
      </c>
      <c r="G351" t="s">
        <v>1066</v>
      </c>
      <c r="H351" t="s">
        <v>1066</v>
      </c>
      <c r="I351" t="s">
        <v>1066</v>
      </c>
      <c r="J351" t="s">
        <v>1066</v>
      </c>
      <c r="K351" t="s">
        <v>1066</v>
      </c>
      <c r="L351" t="s">
        <v>1066</v>
      </c>
      <c r="M351" t="s">
        <v>1066</v>
      </c>
      <c r="N351" t="s">
        <v>1066</v>
      </c>
      <c r="O351" t="s">
        <v>1066</v>
      </c>
      <c r="P351" t="s">
        <v>1066</v>
      </c>
      <c r="Q351" t="s">
        <v>1066</v>
      </c>
      <c r="R351" t="s">
        <v>1066</v>
      </c>
      <c r="S351" t="s">
        <v>1066</v>
      </c>
      <c r="T351" t="s">
        <v>1066</v>
      </c>
      <c r="U351" t="s">
        <v>1066</v>
      </c>
      <c r="V351" t="s">
        <v>1066</v>
      </c>
      <c r="W351" t="s">
        <v>1066</v>
      </c>
      <c r="X351" t="s">
        <v>1066</v>
      </c>
      <c r="Y351" t="s">
        <v>1066</v>
      </c>
      <c r="Z351" t="s">
        <v>1066</v>
      </c>
      <c r="AA351" t="s">
        <v>1066</v>
      </c>
      <c r="AB351" t="s">
        <v>1066</v>
      </c>
      <c r="AC351" t="s">
        <v>1066</v>
      </c>
      <c r="AD351" t="s">
        <v>1066</v>
      </c>
      <c r="AE351" t="s">
        <v>1066</v>
      </c>
      <c r="AF351" t="s">
        <v>1066</v>
      </c>
      <c r="AG351" t="s">
        <v>1066</v>
      </c>
      <c r="AH351" t="s">
        <v>1066</v>
      </c>
      <c r="AI351" t="s">
        <v>1066</v>
      </c>
      <c r="AJ351" t="s">
        <v>1066</v>
      </c>
      <c r="AK351" t="s">
        <v>1066</v>
      </c>
      <c r="AL351" t="s">
        <v>1066</v>
      </c>
      <c r="AM351" t="s">
        <v>1066</v>
      </c>
      <c r="AN351" t="s">
        <v>1066</v>
      </c>
      <c r="AO351" t="s">
        <v>1066</v>
      </c>
      <c r="AP351" t="s">
        <v>1066</v>
      </c>
      <c r="AQ351" t="s">
        <v>1066</v>
      </c>
      <c r="AR351" t="s">
        <v>1066</v>
      </c>
      <c r="AS351" t="s">
        <v>1066</v>
      </c>
      <c r="AT351" t="s">
        <v>1066</v>
      </c>
      <c r="AU351" t="s">
        <v>1066</v>
      </c>
      <c r="AV351" t="s">
        <v>1066</v>
      </c>
      <c r="AW351" t="s">
        <v>1066</v>
      </c>
      <c r="AY351">
        <v>0</v>
      </c>
      <c r="AZ351" s="269"/>
      <c r="BA351" s="269"/>
      <c r="BB351" s="269"/>
      <c r="BC351" s="269"/>
      <c r="BD351" s="269"/>
      <c r="BE351" s="269"/>
      <c r="BH351" s="249"/>
      <c r="BI351" s="249"/>
      <c r="BJ351" s="249"/>
      <c r="BK351" s="249"/>
      <c r="BL351" s="249"/>
      <c r="BM351" s="249"/>
      <c r="BN351" s="249"/>
      <c r="BO351" s="249"/>
      <c r="BP351" s="249"/>
      <c r="BQ351" s="249"/>
      <c r="BR351" s="249"/>
      <c r="BS351" s="249"/>
      <c r="BT351" s="249"/>
      <c r="BU351" s="249"/>
      <c r="BV351" s="248"/>
      <c r="BW351" s="249"/>
      <c r="BX351" s="249"/>
      <c r="BY351" s="249"/>
      <c r="BZ351" s="249"/>
      <c r="CA351" s="242"/>
      <c r="CB351" s="242"/>
      <c r="CC351" s="242"/>
      <c r="CD351" s="242"/>
      <c r="CE351" s="249"/>
    </row>
    <row r="352" spans="1:83" ht="14.4" x14ac:dyDescent="0.3">
      <c r="A352">
        <v>520284</v>
      </c>
      <c r="B352" t="s">
        <v>540</v>
      </c>
      <c r="C352" t="s">
        <v>1066</v>
      </c>
      <c r="D352" t="s">
        <v>1066</v>
      </c>
      <c r="E352" t="s">
        <v>1066</v>
      </c>
      <c r="F352" t="s">
        <v>1066</v>
      </c>
      <c r="G352" t="s">
        <v>1066</v>
      </c>
      <c r="H352" t="s">
        <v>1066</v>
      </c>
      <c r="I352" t="s">
        <v>1066</v>
      </c>
      <c r="J352" t="s">
        <v>1066</v>
      </c>
      <c r="K352" t="s">
        <v>1066</v>
      </c>
      <c r="L352" t="s">
        <v>1066</v>
      </c>
      <c r="M352" t="s">
        <v>1066</v>
      </c>
      <c r="N352" t="s">
        <v>1066</v>
      </c>
      <c r="O352" t="s">
        <v>1066</v>
      </c>
      <c r="P352" t="s">
        <v>1066</v>
      </c>
      <c r="Q352" t="s">
        <v>1066</v>
      </c>
      <c r="R352" t="s">
        <v>1066</v>
      </c>
      <c r="S352" t="s">
        <v>1066</v>
      </c>
      <c r="T352" t="s">
        <v>1066</v>
      </c>
      <c r="U352" t="s">
        <v>1066</v>
      </c>
      <c r="V352" t="s">
        <v>1066</v>
      </c>
      <c r="W352" t="s">
        <v>1066</v>
      </c>
      <c r="X352" t="s">
        <v>1066</v>
      </c>
      <c r="Y352" t="s">
        <v>1066</v>
      </c>
      <c r="Z352" t="s">
        <v>1066</v>
      </c>
      <c r="AA352" t="s">
        <v>1066</v>
      </c>
      <c r="AB352" t="s">
        <v>1066</v>
      </c>
      <c r="AC352" t="s">
        <v>1066</v>
      </c>
      <c r="AD352" t="s">
        <v>1066</v>
      </c>
      <c r="AE352" t="s">
        <v>1066</v>
      </c>
      <c r="AF352" t="s">
        <v>1066</v>
      </c>
      <c r="AG352" t="s">
        <v>1066</v>
      </c>
      <c r="AH352" t="s">
        <v>1066</v>
      </c>
      <c r="AI352" t="s">
        <v>1066</v>
      </c>
      <c r="AJ352" t="s">
        <v>1066</v>
      </c>
      <c r="AK352" t="s">
        <v>1066</v>
      </c>
      <c r="AL352" t="s">
        <v>1066</v>
      </c>
      <c r="AM352" t="s">
        <v>1066</v>
      </c>
      <c r="AN352" t="s">
        <v>1066</v>
      </c>
      <c r="AO352" t="s">
        <v>1066</v>
      </c>
      <c r="AP352" t="s">
        <v>1066</v>
      </c>
      <c r="AQ352" t="s">
        <v>1066</v>
      </c>
      <c r="AR352" t="s">
        <v>1066</v>
      </c>
      <c r="AS352" t="s">
        <v>1066</v>
      </c>
      <c r="AT352" t="s">
        <v>1066</v>
      </c>
      <c r="AU352" t="s">
        <v>1066</v>
      </c>
      <c r="AV352" t="s">
        <v>1066</v>
      </c>
      <c r="AW352" t="s">
        <v>1066</v>
      </c>
      <c r="AY352">
        <v>0</v>
      </c>
      <c r="AZ352" s="250"/>
      <c r="BA352" s="250"/>
      <c r="BB352" s="250"/>
      <c r="BC352" s="250"/>
      <c r="BD352" s="250"/>
      <c r="BE352" s="269"/>
      <c r="BH352" s="249"/>
      <c r="BI352" s="249"/>
      <c r="BJ352" s="249"/>
      <c r="BK352" s="249"/>
      <c r="BL352" s="249"/>
      <c r="BM352" s="249"/>
      <c r="BN352" s="249"/>
      <c r="BO352" s="249"/>
      <c r="BP352" s="249"/>
      <c r="BQ352" s="249"/>
      <c r="BR352" s="249"/>
      <c r="BS352" s="249"/>
      <c r="BT352" s="249"/>
      <c r="BU352" s="249"/>
      <c r="BV352" s="248"/>
      <c r="BW352" s="249"/>
      <c r="BX352" s="249"/>
      <c r="BY352" s="249"/>
      <c r="BZ352" s="249"/>
      <c r="CA352" s="242"/>
      <c r="CB352" s="242"/>
      <c r="CC352" s="242"/>
      <c r="CD352" s="242"/>
      <c r="CE352" s="249"/>
    </row>
    <row r="353" spans="1:83" ht="14.4" x14ac:dyDescent="0.3">
      <c r="A353">
        <v>520292</v>
      </c>
      <c r="B353" t="s">
        <v>540</v>
      </c>
      <c r="C353" t="s">
        <v>1067</v>
      </c>
      <c r="D353" t="s">
        <v>1067</v>
      </c>
      <c r="E353" t="s">
        <v>1067</v>
      </c>
      <c r="F353" t="s">
        <v>1067</v>
      </c>
      <c r="G353" t="s">
        <v>1067</v>
      </c>
      <c r="H353" t="s">
        <v>1067</v>
      </c>
      <c r="I353" t="s">
        <v>1067</v>
      </c>
      <c r="J353" t="s">
        <v>1067</v>
      </c>
      <c r="K353" t="s">
        <v>1067</v>
      </c>
      <c r="L353" t="s">
        <v>1067</v>
      </c>
      <c r="M353" t="s">
        <v>1067</v>
      </c>
      <c r="N353" t="s">
        <v>1067</v>
      </c>
      <c r="O353" t="s">
        <v>1067</v>
      </c>
      <c r="P353" t="s">
        <v>1067</v>
      </c>
      <c r="Q353" t="s">
        <v>1067</v>
      </c>
      <c r="R353" t="s">
        <v>1067</v>
      </c>
      <c r="S353" t="s">
        <v>1067</v>
      </c>
      <c r="T353" t="s">
        <v>1067</v>
      </c>
      <c r="U353" t="s">
        <v>1067</v>
      </c>
      <c r="V353" t="s">
        <v>1067</v>
      </c>
      <c r="W353" t="s">
        <v>1067</v>
      </c>
      <c r="X353" t="s">
        <v>1067</v>
      </c>
      <c r="Y353" t="s">
        <v>1067</v>
      </c>
      <c r="Z353" t="s">
        <v>1067</v>
      </c>
      <c r="AA353" t="s">
        <v>1067</v>
      </c>
      <c r="AB353" t="s">
        <v>1067</v>
      </c>
      <c r="AC353" t="s">
        <v>1067</v>
      </c>
      <c r="AD353" t="s">
        <v>1067</v>
      </c>
      <c r="AE353" t="s">
        <v>1067</v>
      </c>
      <c r="AF353" t="s">
        <v>1067</v>
      </c>
      <c r="AG353" t="s">
        <v>1067</v>
      </c>
      <c r="AH353" t="s">
        <v>1067</v>
      </c>
      <c r="AI353" t="s">
        <v>1067</v>
      </c>
      <c r="AJ353" t="s">
        <v>1067</v>
      </c>
      <c r="AK353" t="s">
        <v>1067</v>
      </c>
      <c r="AL353" t="s">
        <v>1067</v>
      </c>
      <c r="AM353" t="s">
        <v>1067</v>
      </c>
      <c r="AN353" t="s">
        <v>1067</v>
      </c>
      <c r="AO353" t="s">
        <v>1067</v>
      </c>
      <c r="AP353" t="s">
        <v>1067</v>
      </c>
      <c r="AQ353" t="s">
        <v>1067</v>
      </c>
      <c r="AR353" t="s">
        <v>1067</v>
      </c>
      <c r="AS353" t="s">
        <v>1067</v>
      </c>
      <c r="AT353" t="s">
        <v>1067</v>
      </c>
      <c r="AU353" t="s">
        <v>1067</v>
      </c>
      <c r="AV353" t="s">
        <v>1067</v>
      </c>
      <c r="AW353" t="s">
        <v>1067</v>
      </c>
      <c r="AX353" t="s">
        <v>5718</v>
      </c>
      <c r="AY353" t="s">
        <v>5718</v>
      </c>
      <c r="AZ353" s="269"/>
      <c r="BA353" s="269"/>
      <c r="BB353" s="269"/>
      <c r="BC353" s="269"/>
      <c r="BD353" s="269"/>
      <c r="BE353" s="269"/>
    </row>
    <row r="354" spans="1:83" ht="14.4" x14ac:dyDescent="0.3">
      <c r="A354">
        <v>520297</v>
      </c>
      <c r="B354" t="s">
        <v>540</v>
      </c>
      <c r="C354" t="s">
        <v>1066</v>
      </c>
      <c r="D354" t="s">
        <v>1066</v>
      </c>
      <c r="E354" t="s">
        <v>1066</v>
      </c>
      <c r="F354" t="s">
        <v>1066</v>
      </c>
      <c r="G354" t="s">
        <v>1066</v>
      </c>
      <c r="H354" t="s">
        <v>1066</v>
      </c>
      <c r="I354" t="s">
        <v>1066</v>
      </c>
      <c r="J354" t="s">
        <v>1066</v>
      </c>
      <c r="K354" t="s">
        <v>1066</v>
      </c>
      <c r="L354" t="s">
        <v>1066</v>
      </c>
      <c r="M354" t="s">
        <v>1066</v>
      </c>
      <c r="N354" t="s">
        <v>1066</v>
      </c>
      <c r="O354" t="s">
        <v>1066</v>
      </c>
      <c r="P354" t="s">
        <v>1066</v>
      </c>
      <c r="Q354" t="s">
        <v>1066</v>
      </c>
      <c r="R354" t="s">
        <v>1066</v>
      </c>
      <c r="S354" t="s">
        <v>1066</v>
      </c>
      <c r="T354" t="s">
        <v>1066</v>
      </c>
      <c r="U354" t="s">
        <v>1066</v>
      </c>
      <c r="V354" t="s">
        <v>1066</v>
      </c>
      <c r="W354" t="s">
        <v>1066</v>
      </c>
      <c r="X354" t="s">
        <v>1066</v>
      </c>
      <c r="Y354" t="s">
        <v>1066</v>
      </c>
      <c r="Z354" t="s">
        <v>1066</v>
      </c>
      <c r="AA354" t="s">
        <v>1066</v>
      </c>
      <c r="AB354" t="s">
        <v>1066</v>
      </c>
      <c r="AC354" t="s">
        <v>1066</v>
      </c>
      <c r="AD354" t="s">
        <v>1066</v>
      </c>
      <c r="AE354" t="s">
        <v>1066</v>
      </c>
      <c r="AF354" t="s">
        <v>1066</v>
      </c>
      <c r="AG354" t="s">
        <v>1066</v>
      </c>
      <c r="AH354" t="s">
        <v>1066</v>
      </c>
      <c r="AI354" t="s">
        <v>1066</v>
      </c>
      <c r="AJ354" t="s">
        <v>1066</v>
      </c>
      <c r="AK354" t="s">
        <v>1066</v>
      </c>
      <c r="AL354" t="s">
        <v>1066</v>
      </c>
      <c r="AM354" t="s">
        <v>1066</v>
      </c>
      <c r="AN354" t="s">
        <v>1066</v>
      </c>
      <c r="AO354" t="s">
        <v>1066</v>
      </c>
      <c r="AP354" t="s">
        <v>1066</v>
      </c>
      <c r="AQ354" t="s">
        <v>1066</v>
      </c>
      <c r="AR354" t="s">
        <v>1066</v>
      </c>
      <c r="AS354" t="s">
        <v>1066</v>
      </c>
      <c r="AT354" t="s">
        <v>1066</v>
      </c>
      <c r="AU354" t="s">
        <v>1066</v>
      </c>
      <c r="AV354" t="s">
        <v>1066</v>
      </c>
      <c r="AW354" t="s">
        <v>1066</v>
      </c>
      <c r="AY354">
        <v>0</v>
      </c>
      <c r="AZ354" s="269"/>
      <c r="BA354" s="269"/>
      <c r="BB354" s="269"/>
      <c r="BC354" s="269"/>
      <c r="BD354" s="269"/>
      <c r="BE354" s="269"/>
    </row>
    <row r="355" spans="1:83" ht="14.4" x14ac:dyDescent="0.3">
      <c r="A355">
        <v>520327</v>
      </c>
      <c r="B355" t="s">
        <v>541</v>
      </c>
      <c r="C355" t="s">
        <v>1066</v>
      </c>
      <c r="D355" t="s">
        <v>1066</v>
      </c>
      <c r="E355" t="s">
        <v>1066</v>
      </c>
      <c r="F355" t="s">
        <v>1066</v>
      </c>
      <c r="G355" t="s">
        <v>1066</v>
      </c>
      <c r="H355" t="s">
        <v>1066</v>
      </c>
      <c r="I355" t="s">
        <v>1066</v>
      </c>
      <c r="J355" t="s">
        <v>1066</v>
      </c>
      <c r="K355" t="s">
        <v>1066</v>
      </c>
      <c r="L355" t="s">
        <v>1066</v>
      </c>
      <c r="M355" t="s">
        <v>1066</v>
      </c>
      <c r="N355" t="s">
        <v>1066</v>
      </c>
      <c r="O355" t="s">
        <v>1066</v>
      </c>
      <c r="P355" t="s">
        <v>1066</v>
      </c>
      <c r="Q355" t="s">
        <v>1066</v>
      </c>
      <c r="R355" t="s">
        <v>1066</v>
      </c>
      <c r="S355" t="s">
        <v>1066</v>
      </c>
      <c r="T355" t="s">
        <v>1066</v>
      </c>
      <c r="U355" t="s">
        <v>1066</v>
      </c>
      <c r="V355" t="s">
        <v>1066</v>
      </c>
      <c r="W355" t="s">
        <v>1066</v>
      </c>
      <c r="X355" t="s">
        <v>1066</v>
      </c>
      <c r="Y355" t="s">
        <v>1066</v>
      </c>
      <c r="Z355" t="s">
        <v>1066</v>
      </c>
      <c r="AA355" t="s">
        <v>1066</v>
      </c>
      <c r="AB355" t="s">
        <v>1066</v>
      </c>
      <c r="AC355" t="s">
        <v>1066</v>
      </c>
      <c r="AD355" t="s">
        <v>1066</v>
      </c>
      <c r="AE355" t="s">
        <v>1066</v>
      </c>
      <c r="AF355" t="s">
        <v>1066</v>
      </c>
      <c r="AG355" t="s">
        <v>1066</v>
      </c>
      <c r="AH355" t="s">
        <v>1066</v>
      </c>
      <c r="AI355" t="s">
        <v>1066</v>
      </c>
      <c r="AJ355" t="s">
        <v>1066</v>
      </c>
      <c r="AK355" t="s">
        <v>1066</v>
      </c>
      <c r="AL355" t="s">
        <v>1066</v>
      </c>
      <c r="AM355" t="s">
        <v>1066</v>
      </c>
      <c r="AN355" t="s">
        <v>1066</v>
      </c>
      <c r="AO355" t="s">
        <v>1066</v>
      </c>
      <c r="AP355" t="s">
        <v>1066</v>
      </c>
      <c r="AQ355" t="s">
        <v>1066</v>
      </c>
      <c r="AR355" t="s">
        <v>1066</v>
      </c>
      <c r="AW355"/>
      <c r="AY355" t="s">
        <v>2422</v>
      </c>
      <c r="AZ355" s="269"/>
      <c r="BA355" s="269"/>
      <c r="BB355" s="269"/>
      <c r="BC355" s="269"/>
      <c r="BD355" s="269"/>
      <c r="BE355" s="269"/>
      <c r="BH355" s="249"/>
      <c r="BI355" s="249"/>
      <c r="BJ355" s="249"/>
      <c r="BK355" s="249"/>
      <c r="BL355" s="249"/>
      <c r="BM355" s="249"/>
      <c r="BN355" s="249"/>
      <c r="BO355" s="249"/>
      <c r="BP355" s="249"/>
      <c r="BQ355" s="249"/>
      <c r="BR355" s="249"/>
      <c r="BS355" s="249"/>
      <c r="BT355" s="249"/>
      <c r="BU355" s="249"/>
      <c r="BV355" s="248"/>
      <c r="BW355" s="249"/>
      <c r="BX355" s="249"/>
      <c r="BY355" s="249"/>
      <c r="BZ355" s="249"/>
      <c r="CA355" s="242"/>
      <c r="CB355" s="242"/>
      <c r="CC355" s="242"/>
      <c r="CD355" s="242"/>
      <c r="CE355" s="249"/>
    </row>
    <row r="356" spans="1:83" ht="14.4" x14ac:dyDescent="0.3">
      <c r="A356">
        <v>520339</v>
      </c>
      <c r="B356" t="s">
        <v>540</v>
      </c>
      <c r="C356" t="s">
        <v>1066</v>
      </c>
      <c r="D356" t="s">
        <v>1066</v>
      </c>
      <c r="E356" t="s">
        <v>1066</v>
      </c>
      <c r="F356" t="s">
        <v>1066</v>
      </c>
      <c r="G356" t="s">
        <v>1066</v>
      </c>
      <c r="H356" t="s">
        <v>1066</v>
      </c>
      <c r="I356" t="s">
        <v>1066</v>
      </c>
      <c r="J356" t="s">
        <v>1066</v>
      </c>
      <c r="K356" t="s">
        <v>1066</v>
      </c>
      <c r="L356" t="s">
        <v>1066</v>
      </c>
      <c r="M356" t="s">
        <v>1066</v>
      </c>
      <c r="N356" t="s">
        <v>1066</v>
      </c>
      <c r="O356" t="s">
        <v>1066</v>
      </c>
      <c r="P356" t="s">
        <v>1066</v>
      </c>
      <c r="Q356" t="s">
        <v>1066</v>
      </c>
      <c r="R356" t="s">
        <v>1066</v>
      </c>
      <c r="S356" t="s">
        <v>1066</v>
      </c>
      <c r="T356" t="s">
        <v>1066</v>
      </c>
      <c r="U356" t="s">
        <v>1066</v>
      </c>
      <c r="V356" t="s">
        <v>1066</v>
      </c>
      <c r="W356" t="s">
        <v>1066</v>
      </c>
      <c r="X356" t="s">
        <v>1066</v>
      </c>
      <c r="Y356" t="s">
        <v>1066</v>
      </c>
      <c r="Z356" t="s">
        <v>1066</v>
      </c>
      <c r="AA356" t="s">
        <v>1066</v>
      </c>
      <c r="AB356" t="s">
        <v>1066</v>
      </c>
      <c r="AC356" t="s">
        <v>1066</v>
      </c>
      <c r="AD356" t="s">
        <v>1066</v>
      </c>
      <c r="AE356" t="s">
        <v>1066</v>
      </c>
      <c r="AF356" t="s">
        <v>1066</v>
      </c>
      <c r="AG356" t="s">
        <v>1066</v>
      </c>
      <c r="AH356" t="s">
        <v>1066</v>
      </c>
      <c r="AI356" t="s">
        <v>1066</v>
      </c>
      <c r="AJ356" t="s">
        <v>1066</v>
      </c>
      <c r="AK356" t="s">
        <v>1066</v>
      </c>
      <c r="AL356" t="s">
        <v>1066</v>
      </c>
      <c r="AM356" t="s">
        <v>1066</v>
      </c>
      <c r="AN356" t="s">
        <v>1066</v>
      </c>
      <c r="AO356" t="s">
        <v>1066</v>
      </c>
      <c r="AP356" t="s">
        <v>1066</v>
      </c>
      <c r="AQ356" t="s">
        <v>1066</v>
      </c>
      <c r="AR356" t="s">
        <v>1066</v>
      </c>
      <c r="AS356" t="s">
        <v>1066</v>
      </c>
      <c r="AT356" t="s">
        <v>1066</v>
      </c>
      <c r="AU356" t="s">
        <v>1066</v>
      </c>
      <c r="AV356" t="s">
        <v>1066</v>
      </c>
      <c r="AW356" t="s">
        <v>1066</v>
      </c>
      <c r="AY356">
        <v>0</v>
      </c>
      <c r="AZ356" s="269"/>
      <c r="BA356" s="269"/>
      <c r="BB356" s="269"/>
      <c r="BC356" s="269"/>
      <c r="BD356" s="269"/>
      <c r="BE356" s="269"/>
    </row>
    <row r="357" spans="1:83" ht="14.4" x14ac:dyDescent="0.3">
      <c r="A357">
        <v>520376</v>
      </c>
      <c r="B357" t="s">
        <v>540</v>
      </c>
      <c r="C357" t="s">
        <v>1067</v>
      </c>
      <c r="D357" t="s">
        <v>1067</v>
      </c>
      <c r="E357" t="s">
        <v>1067</v>
      </c>
      <c r="F357" t="s">
        <v>1067</v>
      </c>
      <c r="G357" t="s">
        <v>1067</v>
      </c>
      <c r="H357" t="s">
        <v>1067</v>
      </c>
      <c r="I357" t="s">
        <v>1067</v>
      </c>
      <c r="J357" t="s">
        <v>1067</v>
      </c>
      <c r="K357" t="s">
        <v>1067</v>
      </c>
      <c r="L357" t="s">
        <v>1067</v>
      </c>
      <c r="M357" t="s">
        <v>1067</v>
      </c>
      <c r="N357" t="s">
        <v>1067</v>
      </c>
      <c r="O357" t="s">
        <v>1067</v>
      </c>
      <c r="P357" t="s">
        <v>1067</v>
      </c>
      <c r="Q357" t="s">
        <v>1067</v>
      </c>
      <c r="R357" t="s">
        <v>1067</v>
      </c>
      <c r="S357" t="s">
        <v>1067</v>
      </c>
      <c r="T357" t="s">
        <v>1067</v>
      </c>
      <c r="U357" t="s">
        <v>1067</v>
      </c>
      <c r="V357" t="s">
        <v>1067</v>
      </c>
      <c r="W357" t="s">
        <v>1067</v>
      </c>
      <c r="X357" t="s">
        <v>1067</v>
      </c>
      <c r="Y357" t="s">
        <v>1067</v>
      </c>
      <c r="Z357" t="s">
        <v>1067</v>
      </c>
      <c r="AA357" t="s">
        <v>1067</v>
      </c>
      <c r="AB357" t="s">
        <v>1067</v>
      </c>
      <c r="AC357" t="s">
        <v>1067</v>
      </c>
      <c r="AD357" t="s">
        <v>1067</v>
      </c>
      <c r="AE357" t="s">
        <v>1067</v>
      </c>
      <c r="AF357" t="s">
        <v>1067</v>
      </c>
      <c r="AG357" t="s">
        <v>1067</v>
      </c>
      <c r="AH357" t="s">
        <v>1067</v>
      </c>
      <c r="AI357" t="s">
        <v>1067</v>
      </c>
      <c r="AJ357" t="s">
        <v>1067</v>
      </c>
      <c r="AK357" t="s">
        <v>1067</v>
      </c>
      <c r="AL357" t="s">
        <v>1067</v>
      </c>
      <c r="AM357" t="s">
        <v>1067</v>
      </c>
      <c r="AN357" t="s">
        <v>1067</v>
      </c>
      <c r="AO357" t="s">
        <v>1067</v>
      </c>
      <c r="AP357" t="s">
        <v>1067</v>
      </c>
      <c r="AQ357" t="s">
        <v>1067</v>
      </c>
      <c r="AR357" t="s">
        <v>1067</v>
      </c>
      <c r="AS357" t="s">
        <v>1067</v>
      </c>
      <c r="AT357" t="s">
        <v>1067</v>
      </c>
      <c r="AU357" t="s">
        <v>1067</v>
      </c>
      <c r="AV357" t="s">
        <v>1067</v>
      </c>
      <c r="AW357" t="s">
        <v>1067</v>
      </c>
      <c r="AX357" t="s">
        <v>5718</v>
      </c>
      <c r="AY357" t="s">
        <v>5718</v>
      </c>
      <c r="AZ357" s="269"/>
      <c r="BA357" s="269"/>
      <c r="BB357" s="269"/>
      <c r="BC357" s="269"/>
      <c r="BD357" s="269"/>
      <c r="BE357" s="269"/>
    </row>
    <row r="358" spans="1:83" ht="14.4" x14ac:dyDescent="0.3">
      <c r="A358">
        <v>520381</v>
      </c>
      <c r="B358" t="s">
        <v>540</v>
      </c>
      <c r="C358" t="s">
        <v>1066</v>
      </c>
      <c r="D358" t="s">
        <v>1066</v>
      </c>
      <c r="E358" t="s">
        <v>1066</v>
      </c>
      <c r="F358" t="s">
        <v>1066</v>
      </c>
      <c r="G358" t="s">
        <v>1066</v>
      </c>
      <c r="H358" t="s">
        <v>1066</v>
      </c>
      <c r="I358" t="s">
        <v>1066</v>
      </c>
      <c r="J358" t="s">
        <v>1066</v>
      </c>
      <c r="K358" t="s">
        <v>1066</v>
      </c>
      <c r="L358" t="s">
        <v>1066</v>
      </c>
      <c r="M358" t="s">
        <v>1066</v>
      </c>
      <c r="N358" t="s">
        <v>1066</v>
      </c>
      <c r="O358" t="s">
        <v>1066</v>
      </c>
      <c r="P358" t="s">
        <v>1066</v>
      </c>
      <c r="Q358" t="s">
        <v>1066</v>
      </c>
      <c r="R358" t="s">
        <v>1066</v>
      </c>
      <c r="S358" t="s">
        <v>1066</v>
      </c>
      <c r="T358" t="s">
        <v>1066</v>
      </c>
      <c r="U358" t="s">
        <v>1066</v>
      </c>
      <c r="V358" t="s">
        <v>1066</v>
      </c>
      <c r="W358" t="s">
        <v>1066</v>
      </c>
      <c r="X358" t="s">
        <v>1066</v>
      </c>
      <c r="Y358" t="s">
        <v>1066</v>
      </c>
      <c r="Z358" t="s">
        <v>1066</v>
      </c>
      <c r="AA358" t="s">
        <v>1066</v>
      </c>
      <c r="AB358" t="s">
        <v>1066</v>
      </c>
      <c r="AC358" t="s">
        <v>1066</v>
      </c>
      <c r="AD358" t="s">
        <v>1066</v>
      </c>
      <c r="AE358" t="s">
        <v>1066</v>
      </c>
      <c r="AF358" t="s">
        <v>1066</v>
      </c>
      <c r="AG358" t="s">
        <v>1066</v>
      </c>
      <c r="AH358" t="s">
        <v>1066</v>
      </c>
      <c r="AI358" t="s">
        <v>1066</v>
      </c>
      <c r="AJ358" t="s">
        <v>1066</v>
      </c>
      <c r="AK358" t="s">
        <v>1066</v>
      </c>
      <c r="AL358" t="s">
        <v>1066</v>
      </c>
      <c r="AM358" t="s">
        <v>1066</v>
      </c>
      <c r="AN358" t="s">
        <v>1066</v>
      </c>
      <c r="AO358" t="s">
        <v>1066</v>
      </c>
      <c r="AP358" t="s">
        <v>1066</v>
      </c>
      <c r="AQ358" t="s">
        <v>1066</v>
      </c>
      <c r="AR358" t="s">
        <v>1066</v>
      </c>
      <c r="AS358" t="s">
        <v>1066</v>
      </c>
      <c r="AT358" t="s">
        <v>1066</v>
      </c>
      <c r="AU358" t="s">
        <v>1066</v>
      </c>
      <c r="AV358" t="s">
        <v>1066</v>
      </c>
      <c r="AW358" t="s">
        <v>1066</v>
      </c>
      <c r="AY358">
        <v>0</v>
      </c>
      <c r="AZ358" s="269"/>
      <c r="BA358" s="269"/>
      <c r="BB358" s="269"/>
      <c r="BC358" s="269"/>
      <c r="BD358" s="269"/>
      <c r="BE358" s="269"/>
    </row>
    <row r="359" spans="1:83" ht="14.4" x14ac:dyDescent="0.3">
      <c r="A359">
        <v>520383</v>
      </c>
      <c r="B359" t="s">
        <v>540</v>
      </c>
      <c r="C359" t="s">
        <v>1066</v>
      </c>
      <c r="D359" t="s">
        <v>1066</v>
      </c>
      <c r="E359" t="s">
        <v>1066</v>
      </c>
      <c r="F359" t="s">
        <v>1066</v>
      </c>
      <c r="G359" t="s">
        <v>1066</v>
      </c>
      <c r="H359" t="s">
        <v>1066</v>
      </c>
      <c r="I359" t="s">
        <v>1066</v>
      </c>
      <c r="J359" t="s">
        <v>1066</v>
      </c>
      <c r="K359" t="s">
        <v>1066</v>
      </c>
      <c r="L359" t="s">
        <v>1066</v>
      </c>
      <c r="M359" t="s">
        <v>1066</v>
      </c>
      <c r="N359" t="s">
        <v>1066</v>
      </c>
      <c r="O359" t="s">
        <v>1066</v>
      </c>
      <c r="P359" t="s">
        <v>1066</v>
      </c>
      <c r="Q359" t="s">
        <v>1066</v>
      </c>
      <c r="R359" t="s">
        <v>1066</v>
      </c>
      <c r="S359" t="s">
        <v>1066</v>
      </c>
      <c r="T359" t="s">
        <v>1066</v>
      </c>
      <c r="U359" t="s">
        <v>1066</v>
      </c>
      <c r="V359" t="s">
        <v>1066</v>
      </c>
      <c r="W359" t="s">
        <v>1066</v>
      </c>
      <c r="X359" t="s">
        <v>1066</v>
      </c>
      <c r="Y359" t="s">
        <v>1066</v>
      </c>
      <c r="Z359" t="s">
        <v>1066</v>
      </c>
      <c r="AA359" t="s">
        <v>1066</v>
      </c>
      <c r="AB359" t="s">
        <v>1066</v>
      </c>
      <c r="AC359" t="s">
        <v>1066</v>
      </c>
      <c r="AD359" t="s">
        <v>1066</v>
      </c>
      <c r="AE359" t="s">
        <v>1066</v>
      </c>
      <c r="AF359" t="s">
        <v>1066</v>
      </c>
      <c r="AG359" t="s">
        <v>1066</v>
      </c>
      <c r="AH359" t="s">
        <v>1066</v>
      </c>
      <c r="AI359" t="s">
        <v>1066</v>
      </c>
      <c r="AJ359" t="s">
        <v>1066</v>
      </c>
      <c r="AK359" t="s">
        <v>1066</v>
      </c>
      <c r="AL359" t="s">
        <v>1066</v>
      </c>
      <c r="AM359" t="s">
        <v>1066</v>
      </c>
      <c r="AN359" t="s">
        <v>1066</v>
      </c>
      <c r="AO359" t="s">
        <v>1066</v>
      </c>
      <c r="AP359" t="s">
        <v>1066</v>
      </c>
      <c r="AQ359" t="s">
        <v>1066</v>
      </c>
      <c r="AR359" t="s">
        <v>1066</v>
      </c>
      <c r="AS359" t="s">
        <v>1066</v>
      </c>
      <c r="AT359" t="s">
        <v>1066</v>
      </c>
      <c r="AU359" t="s">
        <v>1066</v>
      </c>
      <c r="AV359" t="s">
        <v>1066</v>
      </c>
      <c r="AW359" t="s">
        <v>1066</v>
      </c>
      <c r="AY359">
        <v>0</v>
      </c>
      <c r="AZ359" s="269"/>
      <c r="BA359" s="269"/>
      <c r="BB359" s="269"/>
      <c r="BC359" s="269"/>
      <c r="BD359" s="269"/>
      <c r="BE359" s="269"/>
      <c r="BH359" s="249"/>
      <c r="BI359" s="249"/>
      <c r="BJ359" s="249"/>
      <c r="BK359" s="249"/>
      <c r="BL359" s="249"/>
      <c r="BM359" s="249"/>
      <c r="BN359" s="249"/>
      <c r="BO359" s="249"/>
      <c r="BP359" s="249"/>
      <c r="BQ359" s="249"/>
      <c r="BR359" s="249"/>
      <c r="BS359" s="249"/>
      <c r="BT359" s="249"/>
      <c r="BU359" s="249"/>
      <c r="BV359" s="248"/>
      <c r="BW359" s="249"/>
      <c r="BX359" s="249"/>
      <c r="BY359" s="249"/>
      <c r="BZ359" s="249"/>
      <c r="CA359" s="242"/>
      <c r="CB359" s="242"/>
      <c r="CC359" s="242"/>
      <c r="CD359" s="242"/>
      <c r="CE359" s="249"/>
    </row>
    <row r="360" spans="1:83" ht="14.4" x14ac:dyDescent="0.3">
      <c r="A360">
        <v>520395</v>
      </c>
      <c r="B360" t="s">
        <v>540</v>
      </c>
      <c r="C360" t="s">
        <v>1067</v>
      </c>
      <c r="D360" t="s">
        <v>1067</v>
      </c>
      <c r="E360" t="s">
        <v>1067</v>
      </c>
      <c r="F360" t="s">
        <v>1067</v>
      </c>
      <c r="G360" t="s">
        <v>1067</v>
      </c>
      <c r="H360" t="s">
        <v>1067</v>
      </c>
      <c r="I360" t="s">
        <v>1067</v>
      </c>
      <c r="J360" t="s">
        <v>1067</v>
      </c>
      <c r="K360" t="s">
        <v>1067</v>
      </c>
      <c r="L360" t="s">
        <v>1067</v>
      </c>
      <c r="M360" t="s">
        <v>1067</v>
      </c>
      <c r="N360" t="s">
        <v>1067</v>
      </c>
      <c r="O360" t="s">
        <v>1067</v>
      </c>
      <c r="P360" t="s">
        <v>1067</v>
      </c>
      <c r="Q360" t="s">
        <v>1067</v>
      </c>
      <c r="R360" t="s">
        <v>1067</v>
      </c>
      <c r="S360" t="s">
        <v>1067</v>
      </c>
      <c r="T360" t="s">
        <v>1067</v>
      </c>
      <c r="U360" t="s">
        <v>1067</v>
      </c>
      <c r="V360" t="s">
        <v>1067</v>
      </c>
      <c r="W360" t="s">
        <v>1067</v>
      </c>
      <c r="X360" t="s">
        <v>1067</v>
      </c>
      <c r="Y360" t="s">
        <v>1067</v>
      </c>
      <c r="Z360" t="s">
        <v>1067</v>
      </c>
      <c r="AA360" t="s">
        <v>1067</v>
      </c>
      <c r="AB360" t="s">
        <v>1067</v>
      </c>
      <c r="AC360" t="s">
        <v>1067</v>
      </c>
      <c r="AD360" t="s">
        <v>1067</v>
      </c>
      <c r="AE360" t="s">
        <v>1067</v>
      </c>
      <c r="AF360" t="s">
        <v>1067</v>
      </c>
      <c r="AG360" t="s">
        <v>1067</v>
      </c>
      <c r="AH360" t="s">
        <v>1067</v>
      </c>
      <c r="AI360" t="s">
        <v>1067</v>
      </c>
      <c r="AJ360" t="s">
        <v>1067</v>
      </c>
      <c r="AK360" t="s">
        <v>1067</v>
      </c>
      <c r="AL360" t="s">
        <v>1067</v>
      </c>
      <c r="AM360" t="s">
        <v>1067</v>
      </c>
      <c r="AN360" t="s">
        <v>1067</v>
      </c>
      <c r="AO360" t="s">
        <v>1067</v>
      </c>
      <c r="AP360" t="s">
        <v>1067</v>
      </c>
      <c r="AQ360" t="s">
        <v>1067</v>
      </c>
      <c r="AR360" t="s">
        <v>1067</v>
      </c>
      <c r="AS360" t="s">
        <v>1067</v>
      </c>
      <c r="AT360" t="s">
        <v>1067</v>
      </c>
      <c r="AU360" t="s">
        <v>1067</v>
      </c>
      <c r="AV360" t="s">
        <v>1067</v>
      </c>
      <c r="AW360" t="s">
        <v>1067</v>
      </c>
      <c r="AX360" t="s">
        <v>5742</v>
      </c>
      <c r="AY360" t="s">
        <v>5742</v>
      </c>
      <c r="AZ360" s="250"/>
      <c r="BA360" s="250"/>
      <c r="BB360" s="250"/>
      <c r="BC360" s="250"/>
      <c r="BD360" s="250"/>
      <c r="BE360" s="269"/>
      <c r="BH360" s="249"/>
      <c r="BI360" s="249"/>
      <c r="BJ360" s="249"/>
      <c r="BK360" s="249"/>
      <c r="BL360" s="249"/>
      <c r="BM360" s="249"/>
      <c r="BN360" s="249"/>
      <c r="BO360" s="249"/>
      <c r="BP360" s="249"/>
      <c r="BQ360" s="249"/>
      <c r="BR360" s="249"/>
      <c r="BS360" s="249"/>
      <c r="BT360" s="249"/>
      <c r="BU360" s="249"/>
      <c r="BV360" s="248"/>
      <c r="BW360" s="249"/>
      <c r="BX360" s="249"/>
      <c r="BY360" s="249"/>
      <c r="BZ360" s="249"/>
      <c r="CA360" s="242"/>
      <c r="CB360" s="242"/>
      <c r="CC360" s="242"/>
      <c r="CD360" s="242"/>
      <c r="CE360" s="249"/>
    </row>
    <row r="361" spans="1:83" ht="14.4" x14ac:dyDescent="0.3">
      <c r="A361">
        <v>520400</v>
      </c>
      <c r="B361" t="s">
        <v>540</v>
      </c>
      <c r="C361" t="s">
        <v>1067</v>
      </c>
      <c r="D361" t="s">
        <v>1067</v>
      </c>
      <c r="E361" t="s">
        <v>1067</v>
      </c>
      <c r="F361" t="s">
        <v>1067</v>
      </c>
      <c r="G361" t="s">
        <v>1067</v>
      </c>
      <c r="H361" t="s">
        <v>1067</v>
      </c>
      <c r="I361" t="s">
        <v>1067</v>
      </c>
      <c r="J361" t="s">
        <v>1067</v>
      </c>
      <c r="K361" t="s">
        <v>1067</v>
      </c>
      <c r="L361" t="s">
        <v>1067</v>
      </c>
      <c r="M361" t="s">
        <v>1067</v>
      </c>
      <c r="N361" t="s">
        <v>1067</v>
      </c>
      <c r="O361" t="s">
        <v>1067</v>
      </c>
      <c r="P361" t="s">
        <v>1067</v>
      </c>
      <c r="Q361" t="s">
        <v>1067</v>
      </c>
      <c r="R361" t="s">
        <v>1067</v>
      </c>
      <c r="S361" t="s">
        <v>1067</v>
      </c>
      <c r="T361" t="s">
        <v>1067</v>
      </c>
      <c r="U361" t="s">
        <v>1067</v>
      </c>
      <c r="V361" t="s">
        <v>1067</v>
      </c>
      <c r="W361" t="s">
        <v>1067</v>
      </c>
      <c r="X361" t="s">
        <v>1067</v>
      </c>
      <c r="Y361" t="s">
        <v>1067</v>
      </c>
      <c r="Z361" t="s">
        <v>1067</v>
      </c>
      <c r="AA361" t="s">
        <v>1067</v>
      </c>
      <c r="AB361" t="s">
        <v>1067</v>
      </c>
      <c r="AC361" t="s">
        <v>1067</v>
      </c>
      <c r="AD361" t="s">
        <v>1067</v>
      </c>
      <c r="AE361" t="s">
        <v>1067</v>
      </c>
      <c r="AF361" t="s">
        <v>1067</v>
      </c>
      <c r="AG361" t="s">
        <v>1067</v>
      </c>
      <c r="AH361" t="s">
        <v>1067</v>
      </c>
      <c r="AI361" t="s">
        <v>1067</v>
      </c>
      <c r="AJ361" t="s">
        <v>1067</v>
      </c>
      <c r="AK361" t="s">
        <v>1067</v>
      </c>
      <c r="AL361" t="s">
        <v>1067</v>
      </c>
      <c r="AM361" t="s">
        <v>1067</v>
      </c>
      <c r="AN361" t="s">
        <v>1067</v>
      </c>
      <c r="AO361" t="s">
        <v>1067</v>
      </c>
      <c r="AP361" t="s">
        <v>1067</v>
      </c>
      <c r="AQ361" t="s">
        <v>1067</v>
      </c>
      <c r="AR361" t="s">
        <v>1067</v>
      </c>
      <c r="AS361" t="s">
        <v>1067</v>
      </c>
      <c r="AT361" t="s">
        <v>1067</v>
      </c>
      <c r="AU361" t="s">
        <v>1067</v>
      </c>
      <c r="AV361" t="s">
        <v>1067</v>
      </c>
      <c r="AW361" t="s">
        <v>1067</v>
      </c>
      <c r="AX361" t="s">
        <v>5718</v>
      </c>
      <c r="AY361" t="s">
        <v>5718</v>
      </c>
      <c r="AZ361" s="269"/>
      <c r="BA361" s="269"/>
      <c r="BB361" s="269"/>
      <c r="BC361" s="269"/>
      <c r="BD361" s="269"/>
      <c r="BE361" s="269"/>
    </row>
    <row r="362" spans="1:83" ht="14.4" x14ac:dyDescent="0.3">
      <c r="A362">
        <v>520415</v>
      </c>
      <c r="B362" t="s">
        <v>540</v>
      </c>
      <c r="C362" t="s">
        <v>1067</v>
      </c>
      <c r="D362" t="s">
        <v>1067</v>
      </c>
      <c r="E362" t="s">
        <v>1067</v>
      </c>
      <c r="F362" t="s">
        <v>1067</v>
      </c>
      <c r="G362" t="s">
        <v>1067</v>
      </c>
      <c r="H362" t="s">
        <v>1067</v>
      </c>
      <c r="I362" t="s">
        <v>1067</v>
      </c>
      <c r="J362" t="s">
        <v>1067</v>
      </c>
      <c r="K362" t="s">
        <v>1067</v>
      </c>
      <c r="L362" t="s">
        <v>1067</v>
      </c>
      <c r="M362" t="s">
        <v>1067</v>
      </c>
      <c r="N362" t="s">
        <v>1067</v>
      </c>
      <c r="O362" t="s">
        <v>1067</v>
      </c>
      <c r="P362" t="s">
        <v>1067</v>
      </c>
      <c r="Q362" t="s">
        <v>1067</v>
      </c>
      <c r="R362" t="s">
        <v>1067</v>
      </c>
      <c r="S362" t="s">
        <v>1067</v>
      </c>
      <c r="T362" t="s">
        <v>1067</v>
      </c>
      <c r="U362" t="s">
        <v>1067</v>
      </c>
      <c r="V362" t="s">
        <v>1067</v>
      </c>
      <c r="W362" t="s">
        <v>1067</v>
      </c>
      <c r="X362" t="s">
        <v>1067</v>
      </c>
      <c r="Y362" t="s">
        <v>1067</v>
      </c>
      <c r="Z362" t="s">
        <v>1067</v>
      </c>
      <c r="AA362" t="s">
        <v>1067</v>
      </c>
      <c r="AB362" t="s">
        <v>1067</v>
      </c>
      <c r="AC362" t="s">
        <v>1067</v>
      </c>
      <c r="AD362" t="s">
        <v>1067</v>
      </c>
      <c r="AE362" t="s">
        <v>1067</v>
      </c>
      <c r="AF362" t="s">
        <v>1067</v>
      </c>
      <c r="AG362" t="s">
        <v>1067</v>
      </c>
      <c r="AH362" t="s">
        <v>1067</v>
      </c>
      <c r="AI362" t="s">
        <v>1067</v>
      </c>
      <c r="AJ362" t="s">
        <v>1067</v>
      </c>
      <c r="AK362" t="s">
        <v>1067</v>
      </c>
      <c r="AL362" t="s">
        <v>1067</v>
      </c>
      <c r="AM362" t="s">
        <v>1067</v>
      </c>
      <c r="AN362" t="s">
        <v>1067</v>
      </c>
      <c r="AO362" t="s">
        <v>1067</v>
      </c>
      <c r="AP362" t="s">
        <v>1067</v>
      </c>
      <c r="AQ362" t="s">
        <v>1067</v>
      </c>
      <c r="AR362" t="s">
        <v>1067</v>
      </c>
      <c r="AS362" t="s">
        <v>1067</v>
      </c>
      <c r="AT362" t="s">
        <v>1067</v>
      </c>
      <c r="AU362" t="s">
        <v>1067</v>
      </c>
      <c r="AV362" t="s">
        <v>1067</v>
      </c>
      <c r="AW362" t="s">
        <v>1067</v>
      </c>
      <c r="AX362" t="s">
        <v>5718</v>
      </c>
      <c r="AY362" t="s">
        <v>5718</v>
      </c>
      <c r="AZ362" s="269"/>
      <c r="BA362" s="269"/>
      <c r="BB362" s="269"/>
      <c r="BC362" s="269"/>
      <c r="BD362" s="269"/>
      <c r="BE362" s="269"/>
      <c r="BH362" s="249"/>
      <c r="BI362" s="249"/>
      <c r="BJ362" s="249"/>
      <c r="BK362" s="249"/>
      <c r="BL362" s="249"/>
      <c r="BM362" s="249"/>
      <c r="BN362" s="249"/>
      <c r="BO362" s="249"/>
      <c r="BP362" s="249"/>
      <c r="BQ362" s="249"/>
      <c r="BR362" s="249"/>
      <c r="BS362" s="249"/>
      <c r="BT362" s="249"/>
      <c r="BU362" s="249"/>
      <c r="BV362" s="248"/>
      <c r="BW362" s="249"/>
      <c r="BX362" s="249"/>
      <c r="BY362" s="249"/>
      <c r="BZ362" s="249"/>
      <c r="CA362" s="242"/>
      <c r="CB362" s="242"/>
      <c r="CC362" s="242"/>
      <c r="CD362" s="242"/>
      <c r="CE362" s="249"/>
    </row>
    <row r="363" spans="1:83" ht="14.4" x14ac:dyDescent="0.3">
      <c r="A363">
        <v>520417</v>
      </c>
      <c r="B363" t="s">
        <v>540</v>
      </c>
      <c r="C363" t="s">
        <v>1066</v>
      </c>
      <c r="D363" t="s">
        <v>1066</v>
      </c>
      <c r="E363" t="s">
        <v>1066</v>
      </c>
      <c r="F363" t="s">
        <v>1066</v>
      </c>
      <c r="G363" t="s">
        <v>1066</v>
      </c>
      <c r="H363" t="s">
        <v>1066</v>
      </c>
      <c r="I363" t="s">
        <v>1066</v>
      </c>
      <c r="J363" t="s">
        <v>1066</v>
      </c>
      <c r="K363" t="s">
        <v>1066</v>
      </c>
      <c r="L363" t="s">
        <v>1066</v>
      </c>
      <c r="M363" t="s">
        <v>1066</v>
      </c>
      <c r="N363" t="s">
        <v>1066</v>
      </c>
      <c r="O363" t="s">
        <v>1066</v>
      </c>
      <c r="P363" t="s">
        <v>1066</v>
      </c>
      <c r="Q363" t="s">
        <v>1066</v>
      </c>
      <c r="R363" t="s">
        <v>1066</v>
      </c>
      <c r="S363" t="s">
        <v>1066</v>
      </c>
      <c r="T363" t="s">
        <v>1066</v>
      </c>
      <c r="U363" t="s">
        <v>1066</v>
      </c>
      <c r="V363" t="s">
        <v>1066</v>
      </c>
      <c r="W363" t="s">
        <v>1066</v>
      </c>
      <c r="X363" t="s">
        <v>1066</v>
      </c>
      <c r="Y363" t="s">
        <v>1066</v>
      </c>
      <c r="Z363" t="s">
        <v>1066</v>
      </c>
      <c r="AA363" t="s">
        <v>1066</v>
      </c>
      <c r="AB363" t="s">
        <v>1066</v>
      </c>
      <c r="AC363" t="s">
        <v>1066</v>
      </c>
      <c r="AD363" t="s">
        <v>1066</v>
      </c>
      <c r="AE363" t="s">
        <v>1066</v>
      </c>
      <c r="AF363" t="s">
        <v>1066</v>
      </c>
      <c r="AG363" t="s">
        <v>1066</v>
      </c>
      <c r="AH363" t="s">
        <v>1066</v>
      </c>
      <c r="AI363" t="s">
        <v>1066</v>
      </c>
      <c r="AJ363" t="s">
        <v>1066</v>
      </c>
      <c r="AK363" t="s">
        <v>1066</v>
      </c>
      <c r="AL363" t="s">
        <v>1066</v>
      </c>
      <c r="AM363" t="s">
        <v>1066</v>
      </c>
      <c r="AN363" t="s">
        <v>1066</v>
      </c>
      <c r="AO363" t="s">
        <v>1066</v>
      </c>
      <c r="AP363" t="s">
        <v>1066</v>
      </c>
      <c r="AQ363" t="s">
        <v>1066</v>
      </c>
      <c r="AR363" t="s">
        <v>1066</v>
      </c>
      <c r="AS363" t="s">
        <v>1066</v>
      </c>
      <c r="AT363" t="s">
        <v>1066</v>
      </c>
      <c r="AU363" t="s">
        <v>1066</v>
      </c>
      <c r="AV363" t="s">
        <v>1066</v>
      </c>
      <c r="AW363" t="s">
        <v>1066</v>
      </c>
      <c r="AY363">
        <v>0</v>
      </c>
      <c r="AZ363" s="269"/>
      <c r="BA363" s="269"/>
      <c r="BB363" s="269"/>
      <c r="BC363" s="269"/>
      <c r="BD363" s="269"/>
      <c r="BE363" s="269"/>
    </row>
    <row r="364" spans="1:83" ht="14.4" x14ac:dyDescent="0.3">
      <c r="A364">
        <v>520436</v>
      </c>
      <c r="B364" t="s">
        <v>540</v>
      </c>
      <c r="C364" t="s">
        <v>1066</v>
      </c>
      <c r="D364" t="s">
        <v>1066</v>
      </c>
      <c r="E364" t="s">
        <v>1066</v>
      </c>
      <c r="F364" t="s">
        <v>1066</v>
      </c>
      <c r="G364" t="s">
        <v>1066</v>
      </c>
      <c r="H364" t="s">
        <v>1066</v>
      </c>
      <c r="I364" t="s">
        <v>1066</v>
      </c>
      <c r="J364" t="s">
        <v>1066</v>
      </c>
      <c r="K364" t="s">
        <v>1066</v>
      </c>
      <c r="L364" t="s">
        <v>1066</v>
      </c>
      <c r="M364" t="s">
        <v>1066</v>
      </c>
      <c r="N364" t="s">
        <v>1066</v>
      </c>
      <c r="O364" t="s">
        <v>1066</v>
      </c>
      <c r="P364" t="s">
        <v>1066</v>
      </c>
      <c r="Q364" t="s">
        <v>1066</v>
      </c>
      <c r="R364" t="s">
        <v>1066</v>
      </c>
      <c r="S364" t="s">
        <v>1066</v>
      </c>
      <c r="T364" t="s">
        <v>1066</v>
      </c>
      <c r="U364" t="s">
        <v>1066</v>
      </c>
      <c r="V364" t="s">
        <v>1066</v>
      </c>
      <c r="W364" t="s">
        <v>1066</v>
      </c>
      <c r="X364" t="s">
        <v>1066</v>
      </c>
      <c r="Y364" t="s">
        <v>1066</v>
      </c>
      <c r="Z364" t="s">
        <v>1066</v>
      </c>
      <c r="AA364" t="s">
        <v>1066</v>
      </c>
      <c r="AB364" t="s">
        <v>1066</v>
      </c>
      <c r="AC364" t="s">
        <v>1066</v>
      </c>
      <c r="AD364" t="s">
        <v>1066</v>
      </c>
      <c r="AE364" t="s">
        <v>1066</v>
      </c>
      <c r="AF364" t="s">
        <v>1066</v>
      </c>
      <c r="AG364" t="s">
        <v>1066</v>
      </c>
      <c r="AH364" t="s">
        <v>1066</v>
      </c>
      <c r="AI364" t="s">
        <v>1066</v>
      </c>
      <c r="AJ364" t="s">
        <v>1066</v>
      </c>
      <c r="AK364" t="s">
        <v>1066</v>
      </c>
      <c r="AL364" t="s">
        <v>1066</v>
      </c>
      <c r="AM364" t="s">
        <v>1066</v>
      </c>
      <c r="AN364" t="s">
        <v>1066</v>
      </c>
      <c r="AO364" t="s">
        <v>1066</v>
      </c>
      <c r="AP364" t="s">
        <v>1066</v>
      </c>
      <c r="AQ364" t="s">
        <v>1066</v>
      </c>
      <c r="AR364" t="s">
        <v>1066</v>
      </c>
      <c r="AS364" t="s">
        <v>1066</v>
      </c>
      <c r="AT364" t="s">
        <v>1066</v>
      </c>
      <c r="AU364" t="s">
        <v>1066</v>
      </c>
      <c r="AV364" t="s">
        <v>1066</v>
      </c>
      <c r="AW364" t="s">
        <v>1066</v>
      </c>
      <c r="AY364">
        <v>0</v>
      </c>
      <c r="AZ364" s="269"/>
      <c r="BA364" s="269"/>
      <c r="BB364" s="269"/>
      <c r="BC364" s="269"/>
      <c r="BD364" s="269"/>
      <c r="BE364" s="269"/>
    </row>
    <row r="365" spans="1:83" ht="14.4" x14ac:dyDescent="0.3">
      <c r="A365">
        <v>520455</v>
      </c>
      <c r="B365" t="s">
        <v>540</v>
      </c>
      <c r="C365" t="s">
        <v>1066</v>
      </c>
      <c r="D365" t="s">
        <v>1066</v>
      </c>
      <c r="E365" t="s">
        <v>1066</v>
      </c>
      <c r="F365" t="s">
        <v>1066</v>
      </c>
      <c r="G365" t="s">
        <v>1066</v>
      </c>
      <c r="H365" t="s">
        <v>1066</v>
      </c>
      <c r="I365" t="s">
        <v>1066</v>
      </c>
      <c r="J365" t="s">
        <v>1066</v>
      </c>
      <c r="K365" t="s">
        <v>1066</v>
      </c>
      <c r="L365" t="s">
        <v>1066</v>
      </c>
      <c r="M365" t="s">
        <v>1066</v>
      </c>
      <c r="N365" t="s">
        <v>1066</v>
      </c>
      <c r="O365" t="s">
        <v>1066</v>
      </c>
      <c r="P365" t="s">
        <v>1066</v>
      </c>
      <c r="Q365" t="s">
        <v>1066</v>
      </c>
      <c r="R365" t="s">
        <v>1066</v>
      </c>
      <c r="S365" t="s">
        <v>1066</v>
      </c>
      <c r="T365" t="s">
        <v>1066</v>
      </c>
      <c r="U365" t="s">
        <v>1066</v>
      </c>
      <c r="V365" t="s">
        <v>1066</v>
      </c>
      <c r="W365" t="s">
        <v>1066</v>
      </c>
      <c r="X365" t="s">
        <v>1066</v>
      </c>
      <c r="Y365" t="s">
        <v>1066</v>
      </c>
      <c r="Z365" t="s">
        <v>1066</v>
      </c>
      <c r="AA365" t="s">
        <v>1066</v>
      </c>
      <c r="AB365" t="s">
        <v>1066</v>
      </c>
      <c r="AC365" t="s">
        <v>1066</v>
      </c>
      <c r="AD365" t="s">
        <v>1066</v>
      </c>
      <c r="AE365" t="s">
        <v>1066</v>
      </c>
      <c r="AF365" t="s">
        <v>1066</v>
      </c>
      <c r="AG365" t="s">
        <v>1066</v>
      </c>
      <c r="AH365" t="s">
        <v>1066</v>
      </c>
      <c r="AI365" t="s">
        <v>1066</v>
      </c>
      <c r="AJ365" t="s">
        <v>1066</v>
      </c>
      <c r="AK365" t="s">
        <v>1066</v>
      </c>
      <c r="AL365" t="s">
        <v>1066</v>
      </c>
      <c r="AM365" t="s">
        <v>1066</v>
      </c>
      <c r="AN365" t="s">
        <v>1066</v>
      </c>
      <c r="AO365" t="s">
        <v>1066</v>
      </c>
      <c r="AP365" t="s">
        <v>1066</v>
      </c>
      <c r="AQ365" t="s">
        <v>1066</v>
      </c>
      <c r="AR365" t="s">
        <v>1066</v>
      </c>
      <c r="AS365" t="s">
        <v>1066</v>
      </c>
      <c r="AT365" t="s">
        <v>1066</v>
      </c>
      <c r="AU365" t="s">
        <v>1066</v>
      </c>
      <c r="AV365" t="s">
        <v>1066</v>
      </c>
      <c r="AW365" t="s">
        <v>1066</v>
      </c>
      <c r="AY365">
        <v>0</v>
      </c>
      <c r="AZ365" s="269"/>
      <c r="BA365" s="269"/>
      <c r="BB365" s="269"/>
      <c r="BC365" s="269"/>
      <c r="BD365" s="269"/>
      <c r="BE365" s="269"/>
    </row>
    <row r="366" spans="1:83" ht="14.4" x14ac:dyDescent="0.3">
      <c r="A366">
        <v>520471</v>
      </c>
      <c r="B366" t="s">
        <v>541</v>
      </c>
      <c r="C366" t="s">
        <v>1066</v>
      </c>
      <c r="D366" t="s">
        <v>1066</v>
      </c>
      <c r="E366" t="s">
        <v>1066</v>
      </c>
      <c r="F366" t="s">
        <v>1066</v>
      </c>
      <c r="G366" t="s">
        <v>1066</v>
      </c>
      <c r="H366" t="s">
        <v>1066</v>
      </c>
      <c r="I366" t="s">
        <v>1066</v>
      </c>
      <c r="J366" t="s">
        <v>1066</v>
      </c>
      <c r="K366" t="s">
        <v>1066</v>
      </c>
      <c r="L366" t="s">
        <v>1066</v>
      </c>
      <c r="M366" t="s">
        <v>1066</v>
      </c>
      <c r="N366" t="s">
        <v>1066</v>
      </c>
      <c r="O366" t="s">
        <v>1066</v>
      </c>
      <c r="P366" t="s">
        <v>1066</v>
      </c>
      <c r="Q366" t="s">
        <v>1066</v>
      </c>
      <c r="R366" t="s">
        <v>1066</v>
      </c>
      <c r="S366" t="s">
        <v>1066</v>
      </c>
      <c r="T366" t="s">
        <v>1066</v>
      </c>
      <c r="U366" t="s">
        <v>1066</v>
      </c>
      <c r="V366" t="s">
        <v>1066</v>
      </c>
      <c r="W366" t="s">
        <v>1066</v>
      </c>
      <c r="X366" t="s">
        <v>1066</v>
      </c>
      <c r="Y366" t="s">
        <v>1066</v>
      </c>
      <c r="Z366" t="s">
        <v>1066</v>
      </c>
      <c r="AA366" t="s">
        <v>1066</v>
      </c>
      <c r="AB366" t="s">
        <v>1066</v>
      </c>
      <c r="AC366" t="s">
        <v>1066</v>
      </c>
      <c r="AD366" t="s">
        <v>1066</v>
      </c>
      <c r="AE366" t="s">
        <v>1066</v>
      </c>
      <c r="AF366" t="s">
        <v>1066</v>
      </c>
      <c r="AG366" t="s">
        <v>1066</v>
      </c>
      <c r="AH366" t="s">
        <v>1066</v>
      </c>
      <c r="AI366" t="s">
        <v>1066</v>
      </c>
      <c r="AJ366" t="s">
        <v>1066</v>
      </c>
      <c r="AK366" t="s">
        <v>1066</v>
      </c>
      <c r="AL366" t="s">
        <v>1066</v>
      </c>
      <c r="AM366" t="s">
        <v>1066</v>
      </c>
      <c r="AN366" t="s">
        <v>1066</v>
      </c>
      <c r="AO366" t="s">
        <v>1066</v>
      </c>
      <c r="AP366" t="s">
        <v>1066</v>
      </c>
      <c r="AQ366" t="s">
        <v>1066</v>
      </c>
      <c r="AR366" t="s">
        <v>1066</v>
      </c>
      <c r="AW366"/>
      <c r="AY366" t="s">
        <v>2422</v>
      </c>
      <c r="AZ366" s="250"/>
      <c r="BA366" s="250"/>
      <c r="BB366" s="250"/>
      <c r="BC366" s="250"/>
      <c r="BD366" s="250"/>
      <c r="BE366" s="269"/>
    </row>
    <row r="367" spans="1:83" ht="14.4" x14ac:dyDescent="0.3">
      <c r="A367">
        <v>520474</v>
      </c>
      <c r="B367" t="s">
        <v>540</v>
      </c>
      <c r="C367" t="s">
        <v>1066</v>
      </c>
      <c r="D367" t="s">
        <v>1066</v>
      </c>
      <c r="E367" t="s">
        <v>1066</v>
      </c>
      <c r="F367" t="s">
        <v>1066</v>
      </c>
      <c r="G367" t="s">
        <v>1066</v>
      </c>
      <c r="H367" t="s">
        <v>1066</v>
      </c>
      <c r="I367" t="s">
        <v>1066</v>
      </c>
      <c r="J367" t="s">
        <v>1066</v>
      </c>
      <c r="K367" t="s">
        <v>1066</v>
      </c>
      <c r="L367" t="s">
        <v>1066</v>
      </c>
      <c r="M367" t="s">
        <v>1066</v>
      </c>
      <c r="N367" t="s">
        <v>1066</v>
      </c>
      <c r="O367" t="s">
        <v>1066</v>
      </c>
      <c r="P367" t="s">
        <v>1066</v>
      </c>
      <c r="Q367" t="s">
        <v>1066</v>
      </c>
      <c r="R367" t="s">
        <v>1066</v>
      </c>
      <c r="S367" t="s">
        <v>1066</v>
      </c>
      <c r="T367" t="s">
        <v>1066</v>
      </c>
      <c r="U367" t="s">
        <v>1066</v>
      </c>
      <c r="V367" t="s">
        <v>1066</v>
      </c>
      <c r="W367" t="s">
        <v>1066</v>
      </c>
      <c r="X367" t="s">
        <v>1066</v>
      </c>
      <c r="Y367" t="s">
        <v>1066</v>
      </c>
      <c r="Z367" t="s">
        <v>1066</v>
      </c>
      <c r="AA367" t="s">
        <v>1066</v>
      </c>
      <c r="AB367" t="s">
        <v>1066</v>
      </c>
      <c r="AC367" t="s">
        <v>1066</v>
      </c>
      <c r="AD367" t="s">
        <v>1066</v>
      </c>
      <c r="AE367" t="s">
        <v>1066</v>
      </c>
      <c r="AF367" t="s">
        <v>1066</v>
      </c>
      <c r="AG367" t="s">
        <v>1066</v>
      </c>
      <c r="AH367" t="s">
        <v>1066</v>
      </c>
      <c r="AI367" t="s">
        <v>1066</v>
      </c>
      <c r="AJ367" t="s">
        <v>1066</v>
      </c>
      <c r="AK367" t="s">
        <v>1066</v>
      </c>
      <c r="AL367" t="s">
        <v>1066</v>
      </c>
      <c r="AM367" t="s">
        <v>1066</v>
      </c>
      <c r="AN367" t="s">
        <v>1066</v>
      </c>
      <c r="AO367" t="s">
        <v>1066</v>
      </c>
      <c r="AP367" t="s">
        <v>1066</v>
      </c>
      <c r="AQ367" t="s">
        <v>1066</v>
      </c>
      <c r="AR367" t="s">
        <v>1066</v>
      </c>
      <c r="AS367" t="s">
        <v>1066</v>
      </c>
      <c r="AT367" t="s">
        <v>1066</v>
      </c>
      <c r="AU367" t="s">
        <v>1066</v>
      </c>
      <c r="AV367" t="s">
        <v>1066</v>
      </c>
      <c r="AW367" t="s">
        <v>1066</v>
      </c>
      <c r="AY367">
        <v>0</v>
      </c>
      <c r="AZ367" s="269"/>
      <c r="BA367" s="269"/>
      <c r="BB367" s="269"/>
      <c r="BC367" s="269"/>
      <c r="BD367" s="269"/>
      <c r="BE367" s="269"/>
    </row>
    <row r="368" spans="1:83" ht="14.4" x14ac:dyDescent="0.3">
      <c r="A368">
        <v>520477</v>
      </c>
      <c r="B368" t="s">
        <v>540</v>
      </c>
      <c r="C368" t="s">
        <v>1067</v>
      </c>
      <c r="D368" t="s">
        <v>1067</v>
      </c>
      <c r="E368" t="s">
        <v>1067</v>
      </c>
      <c r="F368" t="s">
        <v>1067</v>
      </c>
      <c r="G368" t="s">
        <v>1067</v>
      </c>
      <c r="H368" t="s">
        <v>1067</v>
      </c>
      <c r="I368" t="s">
        <v>1067</v>
      </c>
      <c r="J368" t="s">
        <v>1067</v>
      </c>
      <c r="K368" t="s">
        <v>1067</v>
      </c>
      <c r="L368" t="s">
        <v>1067</v>
      </c>
      <c r="M368" t="s">
        <v>1067</v>
      </c>
      <c r="N368" t="s">
        <v>1067</v>
      </c>
      <c r="O368" t="s">
        <v>1067</v>
      </c>
      <c r="P368" t="s">
        <v>1067</v>
      </c>
      <c r="Q368" t="s">
        <v>1067</v>
      </c>
      <c r="R368" t="s">
        <v>1067</v>
      </c>
      <c r="S368" t="s">
        <v>1067</v>
      </c>
      <c r="T368" t="s">
        <v>1067</v>
      </c>
      <c r="U368" t="s">
        <v>1067</v>
      </c>
      <c r="V368" t="s">
        <v>1067</v>
      </c>
      <c r="W368" t="s">
        <v>1067</v>
      </c>
      <c r="X368" t="s">
        <v>1067</v>
      </c>
      <c r="Y368" t="s">
        <v>1067</v>
      </c>
      <c r="Z368" t="s">
        <v>1067</v>
      </c>
      <c r="AA368" t="s">
        <v>1067</v>
      </c>
      <c r="AB368" t="s">
        <v>1067</v>
      </c>
      <c r="AC368" t="s">
        <v>1067</v>
      </c>
      <c r="AD368" t="s">
        <v>1067</v>
      </c>
      <c r="AE368" t="s">
        <v>1067</v>
      </c>
      <c r="AF368" t="s">
        <v>1067</v>
      </c>
      <c r="AG368" t="s">
        <v>1067</v>
      </c>
      <c r="AH368" t="s">
        <v>1067</v>
      </c>
      <c r="AI368" t="s">
        <v>1067</v>
      </c>
      <c r="AJ368" t="s">
        <v>1067</v>
      </c>
      <c r="AK368" t="s">
        <v>1067</v>
      </c>
      <c r="AL368" t="s">
        <v>1067</v>
      </c>
      <c r="AM368" t="s">
        <v>1067</v>
      </c>
      <c r="AN368" t="s">
        <v>1067</v>
      </c>
      <c r="AO368" t="s">
        <v>1067</v>
      </c>
      <c r="AP368" t="s">
        <v>1067</v>
      </c>
      <c r="AQ368" t="s">
        <v>1067</v>
      </c>
      <c r="AR368" t="s">
        <v>1067</v>
      </c>
      <c r="AS368" t="s">
        <v>1067</v>
      </c>
      <c r="AT368" t="s">
        <v>1067</v>
      </c>
      <c r="AU368" t="s">
        <v>1067</v>
      </c>
      <c r="AV368" t="s">
        <v>1067</v>
      </c>
      <c r="AW368" t="s">
        <v>1067</v>
      </c>
      <c r="AX368" t="s">
        <v>5718</v>
      </c>
      <c r="AY368" t="s">
        <v>5718</v>
      </c>
      <c r="AZ368" s="269"/>
      <c r="BA368" s="269"/>
      <c r="BB368" s="269"/>
      <c r="BC368" s="269"/>
      <c r="BD368" s="269"/>
      <c r="BE368" s="269"/>
    </row>
    <row r="369" spans="1:83" ht="14.4" x14ac:dyDescent="0.3">
      <c r="A369">
        <v>520488</v>
      </c>
      <c r="B369" t="s">
        <v>541</v>
      </c>
      <c r="C369" t="s">
        <v>1066</v>
      </c>
      <c r="D369" t="s">
        <v>1066</v>
      </c>
      <c r="E369" t="s">
        <v>1066</v>
      </c>
      <c r="F369" t="s">
        <v>1066</v>
      </c>
      <c r="G369" t="s">
        <v>1066</v>
      </c>
      <c r="H369" t="s">
        <v>1066</v>
      </c>
      <c r="I369" t="s">
        <v>1066</v>
      </c>
      <c r="J369" t="s">
        <v>1066</v>
      </c>
      <c r="K369" t="s">
        <v>1066</v>
      </c>
      <c r="L369" t="s">
        <v>1066</v>
      </c>
      <c r="M369" t="s">
        <v>1066</v>
      </c>
      <c r="N369" t="s">
        <v>1066</v>
      </c>
      <c r="O369" t="s">
        <v>1066</v>
      </c>
      <c r="P369" t="s">
        <v>1066</v>
      </c>
      <c r="Q369" t="s">
        <v>1066</v>
      </c>
      <c r="R369" t="s">
        <v>1066</v>
      </c>
      <c r="S369" t="s">
        <v>1066</v>
      </c>
      <c r="T369" t="s">
        <v>1066</v>
      </c>
      <c r="U369" t="s">
        <v>1066</v>
      </c>
      <c r="V369" t="s">
        <v>1066</v>
      </c>
      <c r="W369" t="s">
        <v>1066</v>
      </c>
      <c r="X369" t="s">
        <v>1066</v>
      </c>
      <c r="Y369" t="s">
        <v>1066</v>
      </c>
      <c r="Z369" t="s">
        <v>1066</v>
      </c>
      <c r="AA369" t="s">
        <v>1066</v>
      </c>
      <c r="AB369" t="s">
        <v>1066</v>
      </c>
      <c r="AC369" t="s">
        <v>1066</v>
      </c>
      <c r="AD369" t="s">
        <v>1066</v>
      </c>
      <c r="AE369" t="s">
        <v>1066</v>
      </c>
      <c r="AF369" t="s">
        <v>1066</v>
      </c>
      <c r="AG369" t="s">
        <v>1066</v>
      </c>
      <c r="AH369" t="s">
        <v>1066</v>
      </c>
      <c r="AI369" t="s">
        <v>1066</v>
      </c>
      <c r="AJ369" t="s">
        <v>1066</v>
      </c>
      <c r="AK369" t="s">
        <v>1066</v>
      </c>
      <c r="AL369" t="s">
        <v>1066</v>
      </c>
      <c r="AM369" t="s">
        <v>1066</v>
      </c>
      <c r="AN369" t="s">
        <v>1066</v>
      </c>
      <c r="AO369" t="s">
        <v>1066</v>
      </c>
      <c r="AP369" t="s">
        <v>1066</v>
      </c>
      <c r="AQ369" t="s">
        <v>1066</v>
      </c>
      <c r="AR369" t="s">
        <v>1066</v>
      </c>
      <c r="AW369"/>
      <c r="AY369" t="s">
        <v>2422</v>
      </c>
      <c r="AZ369" s="269"/>
      <c r="BA369" s="269"/>
      <c r="BB369" s="269"/>
      <c r="BC369" s="269"/>
      <c r="BD369" s="269"/>
      <c r="BE369" s="269"/>
    </row>
    <row r="370" spans="1:83" ht="14.4" x14ac:dyDescent="0.3">
      <c r="A370">
        <v>520492</v>
      </c>
      <c r="B370" t="s">
        <v>540</v>
      </c>
      <c r="C370" t="s">
        <v>1066</v>
      </c>
      <c r="D370" t="s">
        <v>1066</v>
      </c>
      <c r="E370" t="s">
        <v>1066</v>
      </c>
      <c r="F370" t="s">
        <v>1066</v>
      </c>
      <c r="G370" t="s">
        <v>1066</v>
      </c>
      <c r="H370" t="s">
        <v>1066</v>
      </c>
      <c r="I370" t="s">
        <v>1066</v>
      </c>
      <c r="J370" t="s">
        <v>1066</v>
      </c>
      <c r="K370" t="s">
        <v>1066</v>
      </c>
      <c r="L370" t="s">
        <v>1066</v>
      </c>
      <c r="M370" t="s">
        <v>1066</v>
      </c>
      <c r="N370" t="s">
        <v>1066</v>
      </c>
      <c r="O370" t="s">
        <v>1066</v>
      </c>
      <c r="P370" t="s">
        <v>1066</v>
      </c>
      <c r="Q370" t="s">
        <v>1066</v>
      </c>
      <c r="R370" t="s">
        <v>1066</v>
      </c>
      <c r="S370" t="s">
        <v>1066</v>
      </c>
      <c r="T370" t="s">
        <v>1066</v>
      </c>
      <c r="U370" t="s">
        <v>1066</v>
      </c>
      <c r="V370" t="s">
        <v>1066</v>
      </c>
      <c r="W370" t="s">
        <v>1066</v>
      </c>
      <c r="X370" t="s">
        <v>1066</v>
      </c>
      <c r="Y370" t="s">
        <v>1066</v>
      </c>
      <c r="Z370" t="s">
        <v>1066</v>
      </c>
      <c r="AA370" t="s">
        <v>1066</v>
      </c>
      <c r="AB370" t="s">
        <v>1066</v>
      </c>
      <c r="AC370" t="s">
        <v>1066</v>
      </c>
      <c r="AD370" t="s">
        <v>1066</v>
      </c>
      <c r="AE370" t="s">
        <v>1066</v>
      </c>
      <c r="AF370" t="s">
        <v>1066</v>
      </c>
      <c r="AG370" t="s">
        <v>1066</v>
      </c>
      <c r="AH370" t="s">
        <v>1066</v>
      </c>
      <c r="AI370" t="s">
        <v>1066</v>
      </c>
      <c r="AJ370" t="s">
        <v>1066</v>
      </c>
      <c r="AK370" t="s">
        <v>1066</v>
      </c>
      <c r="AL370" t="s">
        <v>1066</v>
      </c>
      <c r="AM370" t="s">
        <v>1066</v>
      </c>
      <c r="AN370" t="s">
        <v>1066</v>
      </c>
      <c r="AO370" t="s">
        <v>1066</v>
      </c>
      <c r="AP370" t="s">
        <v>1066</v>
      </c>
      <c r="AQ370" t="s">
        <v>1066</v>
      </c>
      <c r="AR370" t="s">
        <v>1066</v>
      </c>
      <c r="AS370" t="s">
        <v>1066</v>
      </c>
      <c r="AT370" t="s">
        <v>1066</v>
      </c>
      <c r="AU370" t="s">
        <v>1066</v>
      </c>
      <c r="AV370" t="s">
        <v>1066</v>
      </c>
      <c r="AW370" t="s">
        <v>1066</v>
      </c>
      <c r="AY370">
        <v>0</v>
      </c>
      <c r="AZ370" s="269"/>
      <c r="BA370" s="269"/>
      <c r="BB370" s="269"/>
      <c r="BC370" s="269"/>
      <c r="BD370" s="269"/>
      <c r="BE370" s="269"/>
    </row>
    <row r="371" spans="1:83" ht="14.4" x14ac:dyDescent="0.3">
      <c r="A371">
        <v>520494</v>
      </c>
      <c r="B371" t="s">
        <v>541</v>
      </c>
      <c r="C371" t="s">
        <v>1066</v>
      </c>
      <c r="D371" t="s">
        <v>1066</v>
      </c>
      <c r="E371" t="s">
        <v>1066</v>
      </c>
      <c r="F371" t="s">
        <v>1066</v>
      </c>
      <c r="G371" t="s">
        <v>1066</v>
      </c>
      <c r="H371" t="s">
        <v>1066</v>
      </c>
      <c r="I371" t="s">
        <v>1066</v>
      </c>
      <c r="J371" t="s">
        <v>1066</v>
      </c>
      <c r="K371" t="s">
        <v>1066</v>
      </c>
      <c r="L371" t="s">
        <v>1066</v>
      </c>
      <c r="M371" t="s">
        <v>1066</v>
      </c>
      <c r="N371" t="s">
        <v>1066</v>
      </c>
      <c r="O371" t="s">
        <v>1066</v>
      </c>
      <c r="P371" t="s">
        <v>1066</v>
      </c>
      <c r="Q371" t="s">
        <v>1066</v>
      </c>
      <c r="R371" t="s">
        <v>1066</v>
      </c>
      <c r="S371" t="s">
        <v>1066</v>
      </c>
      <c r="T371" t="s">
        <v>1066</v>
      </c>
      <c r="U371" t="s">
        <v>1066</v>
      </c>
      <c r="V371" t="s">
        <v>1066</v>
      </c>
      <c r="W371" t="s">
        <v>1066</v>
      </c>
      <c r="X371" t="s">
        <v>1066</v>
      </c>
      <c r="Y371" t="s">
        <v>1066</v>
      </c>
      <c r="Z371" t="s">
        <v>1066</v>
      </c>
      <c r="AA371" t="s">
        <v>1066</v>
      </c>
      <c r="AB371" t="s">
        <v>1066</v>
      </c>
      <c r="AC371" t="s">
        <v>1066</v>
      </c>
      <c r="AD371" t="s">
        <v>1066</v>
      </c>
      <c r="AE371" t="s">
        <v>1066</v>
      </c>
      <c r="AF371" t="s">
        <v>1066</v>
      </c>
      <c r="AG371" t="s">
        <v>1066</v>
      </c>
      <c r="AH371" t="s">
        <v>1066</v>
      </c>
      <c r="AI371" t="s">
        <v>1066</v>
      </c>
      <c r="AJ371" t="s">
        <v>1066</v>
      </c>
      <c r="AK371" t="s">
        <v>1066</v>
      </c>
      <c r="AL371" t="s">
        <v>1066</v>
      </c>
      <c r="AM371" t="s">
        <v>1066</v>
      </c>
      <c r="AN371" t="s">
        <v>1066</v>
      </c>
      <c r="AO371" t="s">
        <v>1066</v>
      </c>
      <c r="AP371" t="s">
        <v>1066</v>
      </c>
      <c r="AQ371" t="s">
        <v>1066</v>
      </c>
      <c r="AR371" t="s">
        <v>1066</v>
      </c>
      <c r="AW371"/>
      <c r="AY371" t="s">
        <v>2422</v>
      </c>
      <c r="AZ371" s="269"/>
      <c r="BA371" s="269"/>
      <c r="BB371" s="269"/>
      <c r="BC371" s="269"/>
      <c r="BD371" s="269"/>
      <c r="BE371" s="269"/>
    </row>
    <row r="372" spans="1:83" ht="14.4" x14ac:dyDescent="0.3">
      <c r="A372">
        <v>520506</v>
      </c>
      <c r="B372" t="s">
        <v>540</v>
      </c>
      <c r="C372" t="s">
        <v>1066</v>
      </c>
      <c r="D372" t="s">
        <v>1066</v>
      </c>
      <c r="E372" t="s">
        <v>1066</v>
      </c>
      <c r="F372" t="s">
        <v>1066</v>
      </c>
      <c r="G372" t="s">
        <v>1066</v>
      </c>
      <c r="H372" t="s">
        <v>1066</v>
      </c>
      <c r="I372" t="s">
        <v>1066</v>
      </c>
      <c r="J372" t="s">
        <v>1066</v>
      </c>
      <c r="K372" t="s">
        <v>1066</v>
      </c>
      <c r="L372" t="s">
        <v>1066</v>
      </c>
      <c r="M372" t="s">
        <v>1066</v>
      </c>
      <c r="N372" t="s">
        <v>1066</v>
      </c>
      <c r="O372" t="s">
        <v>1066</v>
      </c>
      <c r="P372" t="s">
        <v>1066</v>
      </c>
      <c r="Q372" t="s">
        <v>1066</v>
      </c>
      <c r="R372" t="s">
        <v>1066</v>
      </c>
      <c r="S372" t="s">
        <v>1066</v>
      </c>
      <c r="T372" t="s">
        <v>1066</v>
      </c>
      <c r="U372" t="s">
        <v>1066</v>
      </c>
      <c r="V372" t="s">
        <v>1066</v>
      </c>
      <c r="W372" t="s">
        <v>1066</v>
      </c>
      <c r="X372" t="s">
        <v>1066</v>
      </c>
      <c r="Y372" t="s">
        <v>1066</v>
      </c>
      <c r="Z372" t="s">
        <v>1066</v>
      </c>
      <c r="AA372" t="s">
        <v>1066</v>
      </c>
      <c r="AB372" t="s">
        <v>1066</v>
      </c>
      <c r="AC372" t="s">
        <v>1066</v>
      </c>
      <c r="AD372" t="s">
        <v>1066</v>
      </c>
      <c r="AE372" t="s">
        <v>1066</v>
      </c>
      <c r="AF372" t="s">
        <v>1066</v>
      </c>
      <c r="AG372" t="s">
        <v>1066</v>
      </c>
      <c r="AH372" t="s">
        <v>1066</v>
      </c>
      <c r="AI372" t="s">
        <v>1066</v>
      </c>
      <c r="AJ372" t="s">
        <v>1066</v>
      </c>
      <c r="AK372" t="s">
        <v>1066</v>
      </c>
      <c r="AL372" t="s">
        <v>1066</v>
      </c>
      <c r="AM372" t="s">
        <v>1066</v>
      </c>
      <c r="AN372" t="s">
        <v>1066</v>
      </c>
      <c r="AO372" t="s">
        <v>1066</v>
      </c>
      <c r="AP372" t="s">
        <v>1066</v>
      </c>
      <c r="AQ372" t="s">
        <v>1066</v>
      </c>
      <c r="AR372" t="s">
        <v>1066</v>
      </c>
      <c r="AS372" t="s">
        <v>1066</v>
      </c>
      <c r="AT372" t="s">
        <v>1066</v>
      </c>
      <c r="AU372" t="s">
        <v>1066</v>
      </c>
      <c r="AV372" t="s">
        <v>1066</v>
      </c>
      <c r="AW372" t="s">
        <v>1066</v>
      </c>
      <c r="AY372">
        <v>0</v>
      </c>
      <c r="AZ372" s="269"/>
      <c r="BA372" s="269"/>
      <c r="BB372" s="269"/>
      <c r="BC372" s="269"/>
      <c r="BD372" s="269"/>
      <c r="BE372" s="269"/>
      <c r="BH372" s="249"/>
      <c r="BI372" s="249"/>
      <c r="BJ372" s="249"/>
      <c r="BK372" s="249"/>
      <c r="BL372" s="249"/>
      <c r="BM372" s="249"/>
      <c r="BN372" s="249"/>
      <c r="BO372" s="249"/>
      <c r="BP372" s="249"/>
      <c r="BQ372" s="249"/>
      <c r="BR372" s="249"/>
      <c r="BS372" s="249"/>
      <c r="BT372" s="249"/>
      <c r="BU372" s="249"/>
      <c r="BV372" s="248"/>
      <c r="BW372" s="249"/>
      <c r="BX372" s="249"/>
      <c r="BY372" s="249"/>
      <c r="BZ372" s="249"/>
      <c r="CA372" s="242"/>
      <c r="CB372" s="242"/>
      <c r="CC372" s="242"/>
      <c r="CD372" s="242"/>
      <c r="CE372" s="249"/>
    </row>
    <row r="373" spans="1:83" ht="14.4" x14ac:dyDescent="0.3">
      <c r="A373">
        <v>520508</v>
      </c>
      <c r="B373" t="s">
        <v>540</v>
      </c>
      <c r="C373" t="s">
        <v>1066</v>
      </c>
      <c r="D373" t="s">
        <v>1066</v>
      </c>
      <c r="E373" t="s">
        <v>1066</v>
      </c>
      <c r="F373" t="s">
        <v>1066</v>
      </c>
      <c r="G373" t="s">
        <v>1066</v>
      </c>
      <c r="H373" t="s">
        <v>1066</v>
      </c>
      <c r="I373" t="s">
        <v>1066</v>
      </c>
      <c r="J373" t="s">
        <v>1066</v>
      </c>
      <c r="K373" t="s">
        <v>1066</v>
      </c>
      <c r="L373" t="s">
        <v>1066</v>
      </c>
      <c r="M373" t="s">
        <v>1066</v>
      </c>
      <c r="N373" t="s">
        <v>1066</v>
      </c>
      <c r="O373" t="s">
        <v>1066</v>
      </c>
      <c r="P373" t="s">
        <v>1066</v>
      </c>
      <c r="Q373" t="s">
        <v>1066</v>
      </c>
      <c r="R373" t="s">
        <v>1066</v>
      </c>
      <c r="S373" t="s">
        <v>1066</v>
      </c>
      <c r="T373" t="s">
        <v>1066</v>
      </c>
      <c r="U373" t="s">
        <v>1066</v>
      </c>
      <c r="V373" t="s">
        <v>1066</v>
      </c>
      <c r="W373" t="s">
        <v>1066</v>
      </c>
      <c r="X373" t="s">
        <v>1066</v>
      </c>
      <c r="Y373" t="s">
        <v>1066</v>
      </c>
      <c r="Z373" t="s">
        <v>1066</v>
      </c>
      <c r="AA373" t="s">
        <v>1066</v>
      </c>
      <c r="AB373" t="s">
        <v>1066</v>
      </c>
      <c r="AC373" t="s">
        <v>1066</v>
      </c>
      <c r="AD373" t="s">
        <v>1066</v>
      </c>
      <c r="AE373" t="s">
        <v>1066</v>
      </c>
      <c r="AF373" t="s">
        <v>1066</v>
      </c>
      <c r="AG373" t="s">
        <v>1066</v>
      </c>
      <c r="AH373" t="s">
        <v>1066</v>
      </c>
      <c r="AI373" t="s">
        <v>1066</v>
      </c>
      <c r="AJ373" t="s">
        <v>1066</v>
      </c>
      <c r="AK373" t="s">
        <v>1066</v>
      </c>
      <c r="AL373" t="s">
        <v>1066</v>
      </c>
      <c r="AM373" t="s">
        <v>1066</v>
      </c>
      <c r="AN373" t="s">
        <v>1066</v>
      </c>
      <c r="AO373" t="s">
        <v>1066</v>
      </c>
      <c r="AP373" t="s">
        <v>1066</v>
      </c>
      <c r="AQ373" t="s">
        <v>1066</v>
      </c>
      <c r="AR373" t="s">
        <v>1066</v>
      </c>
      <c r="AS373" t="s">
        <v>1066</v>
      </c>
      <c r="AT373" t="s">
        <v>1066</v>
      </c>
      <c r="AU373" t="s">
        <v>1066</v>
      </c>
      <c r="AV373" t="s">
        <v>1066</v>
      </c>
      <c r="AW373" t="s">
        <v>1066</v>
      </c>
      <c r="AY373">
        <v>0</v>
      </c>
      <c r="AZ373" s="269"/>
      <c r="BA373" s="269"/>
      <c r="BB373" s="269"/>
      <c r="BC373" s="269"/>
      <c r="BD373" s="269"/>
      <c r="BE373" s="269"/>
    </row>
    <row r="374" spans="1:83" ht="14.4" x14ac:dyDescent="0.3">
      <c r="A374">
        <v>520509</v>
      </c>
      <c r="B374" t="s">
        <v>540</v>
      </c>
      <c r="C374" t="s">
        <v>1066</v>
      </c>
      <c r="D374" t="s">
        <v>1066</v>
      </c>
      <c r="E374" t="s">
        <v>1066</v>
      </c>
      <c r="F374" t="s">
        <v>1066</v>
      </c>
      <c r="G374" t="s">
        <v>1066</v>
      </c>
      <c r="H374" t="s">
        <v>1066</v>
      </c>
      <c r="I374" t="s">
        <v>1066</v>
      </c>
      <c r="J374" t="s">
        <v>1066</v>
      </c>
      <c r="K374" t="s">
        <v>1066</v>
      </c>
      <c r="L374" t="s">
        <v>1066</v>
      </c>
      <c r="M374" t="s">
        <v>1066</v>
      </c>
      <c r="N374" t="s">
        <v>1066</v>
      </c>
      <c r="O374" t="s">
        <v>1066</v>
      </c>
      <c r="P374" t="s">
        <v>1066</v>
      </c>
      <c r="Q374" t="s">
        <v>1066</v>
      </c>
      <c r="R374" t="s">
        <v>1066</v>
      </c>
      <c r="S374" t="s">
        <v>1066</v>
      </c>
      <c r="T374" t="s">
        <v>1066</v>
      </c>
      <c r="U374" t="s">
        <v>1066</v>
      </c>
      <c r="V374" t="s">
        <v>1066</v>
      </c>
      <c r="W374" t="s">
        <v>1066</v>
      </c>
      <c r="X374" t="s">
        <v>1066</v>
      </c>
      <c r="Y374" t="s">
        <v>1066</v>
      </c>
      <c r="Z374" t="s">
        <v>1066</v>
      </c>
      <c r="AA374" t="s">
        <v>1066</v>
      </c>
      <c r="AB374" t="s">
        <v>1066</v>
      </c>
      <c r="AC374" t="s">
        <v>1066</v>
      </c>
      <c r="AD374" t="s">
        <v>1066</v>
      </c>
      <c r="AE374" t="s">
        <v>1066</v>
      </c>
      <c r="AF374" t="s">
        <v>1066</v>
      </c>
      <c r="AG374" t="s">
        <v>1066</v>
      </c>
      <c r="AH374" t="s">
        <v>1066</v>
      </c>
      <c r="AI374" t="s">
        <v>1066</v>
      </c>
      <c r="AJ374" t="s">
        <v>1066</v>
      </c>
      <c r="AK374" t="s">
        <v>1066</v>
      </c>
      <c r="AL374" t="s">
        <v>1066</v>
      </c>
      <c r="AM374" t="s">
        <v>1066</v>
      </c>
      <c r="AN374" t="s">
        <v>1066</v>
      </c>
      <c r="AO374" t="s">
        <v>1066</v>
      </c>
      <c r="AP374" t="s">
        <v>1066</v>
      </c>
      <c r="AQ374" t="s">
        <v>1066</v>
      </c>
      <c r="AR374" t="s">
        <v>1066</v>
      </c>
      <c r="AS374" t="s">
        <v>1066</v>
      </c>
      <c r="AT374" t="s">
        <v>1066</v>
      </c>
      <c r="AU374" t="s">
        <v>1066</v>
      </c>
      <c r="AV374" t="s">
        <v>1066</v>
      </c>
      <c r="AW374" t="s">
        <v>1066</v>
      </c>
      <c r="AY374">
        <v>0</v>
      </c>
      <c r="AZ374" s="269"/>
      <c r="BA374" s="269"/>
      <c r="BB374" s="269"/>
      <c r="BC374" s="269"/>
      <c r="BD374" s="269"/>
      <c r="BE374" s="269"/>
      <c r="BH374" s="249"/>
      <c r="BI374" s="249"/>
      <c r="BJ374" s="249"/>
      <c r="BK374" s="249"/>
      <c r="BL374" s="249"/>
      <c r="BM374" s="249"/>
      <c r="BN374" s="249"/>
      <c r="BO374" s="249"/>
      <c r="BP374" s="249"/>
      <c r="BQ374" s="249"/>
      <c r="BR374" s="249"/>
      <c r="BS374" s="249"/>
      <c r="BT374" s="249"/>
      <c r="BU374" s="249"/>
      <c r="BV374" s="248"/>
      <c r="BW374" s="249"/>
      <c r="BX374" s="249"/>
      <c r="BY374" s="249"/>
      <c r="BZ374" s="249"/>
      <c r="CA374" s="242"/>
      <c r="CB374" s="242"/>
      <c r="CC374" s="242"/>
      <c r="CD374" s="242"/>
      <c r="CE374" s="249"/>
    </row>
    <row r="375" spans="1:83" ht="14.4" x14ac:dyDescent="0.3">
      <c r="A375">
        <v>520542</v>
      </c>
      <c r="B375" t="s">
        <v>540</v>
      </c>
      <c r="C375" t="s">
        <v>1066</v>
      </c>
      <c r="D375" t="s">
        <v>1066</v>
      </c>
      <c r="E375" t="s">
        <v>1066</v>
      </c>
      <c r="F375" t="s">
        <v>1066</v>
      </c>
      <c r="G375" t="s">
        <v>1066</v>
      </c>
      <c r="H375" t="s">
        <v>1066</v>
      </c>
      <c r="I375" t="s">
        <v>1066</v>
      </c>
      <c r="J375" t="s">
        <v>1066</v>
      </c>
      <c r="K375" t="s">
        <v>1066</v>
      </c>
      <c r="L375" t="s">
        <v>1066</v>
      </c>
      <c r="M375" t="s">
        <v>1066</v>
      </c>
      <c r="N375" t="s">
        <v>1066</v>
      </c>
      <c r="O375" t="s">
        <v>1066</v>
      </c>
      <c r="P375" t="s">
        <v>1066</v>
      </c>
      <c r="Q375" t="s">
        <v>1066</v>
      </c>
      <c r="R375" t="s">
        <v>1066</v>
      </c>
      <c r="S375" t="s">
        <v>1066</v>
      </c>
      <c r="T375" t="s">
        <v>1066</v>
      </c>
      <c r="U375" t="s">
        <v>1066</v>
      </c>
      <c r="V375" t="s">
        <v>1066</v>
      </c>
      <c r="W375" t="s">
        <v>1066</v>
      </c>
      <c r="X375" t="s">
        <v>1066</v>
      </c>
      <c r="Y375" t="s">
        <v>1066</v>
      </c>
      <c r="Z375" t="s">
        <v>1066</v>
      </c>
      <c r="AA375" t="s">
        <v>1066</v>
      </c>
      <c r="AB375" t="s">
        <v>1066</v>
      </c>
      <c r="AC375" t="s">
        <v>1066</v>
      </c>
      <c r="AD375" t="s">
        <v>1066</v>
      </c>
      <c r="AE375" t="s">
        <v>1066</v>
      </c>
      <c r="AF375" t="s">
        <v>1066</v>
      </c>
      <c r="AG375" t="s">
        <v>1066</v>
      </c>
      <c r="AH375" t="s">
        <v>1066</v>
      </c>
      <c r="AI375" t="s">
        <v>1066</v>
      </c>
      <c r="AJ375" t="s">
        <v>1066</v>
      </c>
      <c r="AK375" t="s">
        <v>1066</v>
      </c>
      <c r="AL375" t="s">
        <v>1066</v>
      </c>
      <c r="AM375" t="s">
        <v>1066</v>
      </c>
      <c r="AN375" t="s">
        <v>1066</v>
      </c>
      <c r="AO375" t="s">
        <v>1066</v>
      </c>
      <c r="AP375" t="s">
        <v>1066</v>
      </c>
      <c r="AQ375" t="s">
        <v>1066</v>
      </c>
      <c r="AR375" t="s">
        <v>1066</v>
      </c>
      <c r="AS375" t="s">
        <v>1066</v>
      </c>
      <c r="AT375" t="s">
        <v>1066</v>
      </c>
      <c r="AU375" t="s">
        <v>1066</v>
      </c>
      <c r="AV375" t="s">
        <v>1066</v>
      </c>
      <c r="AW375" t="s">
        <v>1066</v>
      </c>
      <c r="AY375">
        <v>0</v>
      </c>
      <c r="AZ375" s="269"/>
      <c r="BA375" s="269"/>
      <c r="BB375" s="269"/>
      <c r="BC375" s="269"/>
      <c r="BD375" s="269"/>
      <c r="BE375" s="269"/>
      <c r="BH375" s="249"/>
      <c r="BI375" s="249"/>
      <c r="BJ375" s="249"/>
      <c r="BK375" s="249"/>
      <c r="BL375" s="249"/>
      <c r="BM375" s="249"/>
      <c r="BN375" s="249"/>
      <c r="BO375" s="249"/>
      <c r="BP375" s="249"/>
      <c r="BQ375" s="249"/>
      <c r="BR375" s="249"/>
      <c r="BS375" s="249"/>
      <c r="BT375" s="249"/>
      <c r="BU375" s="249"/>
      <c r="BV375" s="248"/>
      <c r="BW375" s="249"/>
      <c r="BX375" s="249"/>
      <c r="BY375" s="249"/>
      <c r="BZ375" s="249"/>
      <c r="CA375" s="242"/>
      <c r="CB375" s="242"/>
      <c r="CC375" s="242"/>
      <c r="CD375" s="242"/>
      <c r="CE375" s="249"/>
    </row>
    <row r="376" spans="1:83" ht="14.4" x14ac:dyDescent="0.3">
      <c r="A376">
        <v>520544</v>
      </c>
      <c r="B376" t="s">
        <v>540</v>
      </c>
      <c r="C376" t="s">
        <v>1066</v>
      </c>
      <c r="D376" t="s">
        <v>1066</v>
      </c>
      <c r="E376" t="s">
        <v>1066</v>
      </c>
      <c r="F376" t="s">
        <v>1066</v>
      </c>
      <c r="G376" t="s">
        <v>1066</v>
      </c>
      <c r="H376" t="s">
        <v>1066</v>
      </c>
      <c r="I376" t="s">
        <v>1066</v>
      </c>
      <c r="J376" t="s">
        <v>1066</v>
      </c>
      <c r="K376" t="s">
        <v>1066</v>
      </c>
      <c r="L376" t="s">
        <v>1066</v>
      </c>
      <c r="M376" t="s">
        <v>1066</v>
      </c>
      <c r="N376" t="s">
        <v>1066</v>
      </c>
      <c r="O376" t="s">
        <v>1066</v>
      </c>
      <c r="P376" t="s">
        <v>1066</v>
      </c>
      <c r="Q376" t="s">
        <v>1066</v>
      </c>
      <c r="R376" t="s">
        <v>1066</v>
      </c>
      <c r="S376" t="s">
        <v>1066</v>
      </c>
      <c r="T376" t="s">
        <v>1066</v>
      </c>
      <c r="U376" t="s">
        <v>1066</v>
      </c>
      <c r="V376" t="s">
        <v>1066</v>
      </c>
      <c r="W376" t="s">
        <v>1066</v>
      </c>
      <c r="X376" t="s">
        <v>1066</v>
      </c>
      <c r="Y376" t="s">
        <v>1066</v>
      </c>
      <c r="Z376" t="s">
        <v>1066</v>
      </c>
      <c r="AA376" t="s">
        <v>1066</v>
      </c>
      <c r="AB376" t="s">
        <v>1066</v>
      </c>
      <c r="AC376" t="s">
        <v>1066</v>
      </c>
      <c r="AD376" t="s">
        <v>1066</v>
      </c>
      <c r="AE376" t="s">
        <v>1066</v>
      </c>
      <c r="AF376" t="s">
        <v>1066</v>
      </c>
      <c r="AG376" t="s">
        <v>1066</v>
      </c>
      <c r="AH376" t="s">
        <v>1066</v>
      </c>
      <c r="AI376" t="s">
        <v>1066</v>
      </c>
      <c r="AJ376" t="s">
        <v>1066</v>
      </c>
      <c r="AK376" t="s">
        <v>1066</v>
      </c>
      <c r="AL376" t="s">
        <v>1066</v>
      </c>
      <c r="AM376" t="s">
        <v>1066</v>
      </c>
      <c r="AN376" t="s">
        <v>1066</v>
      </c>
      <c r="AO376" t="s">
        <v>1066</v>
      </c>
      <c r="AP376" t="s">
        <v>1066</v>
      </c>
      <c r="AQ376" t="s">
        <v>1066</v>
      </c>
      <c r="AR376" t="s">
        <v>1066</v>
      </c>
      <c r="AS376" t="s">
        <v>1066</v>
      </c>
      <c r="AT376" t="s">
        <v>1066</v>
      </c>
      <c r="AU376" t="s">
        <v>1066</v>
      </c>
      <c r="AV376" t="s">
        <v>1066</v>
      </c>
      <c r="AW376" t="s">
        <v>1066</v>
      </c>
      <c r="AY376">
        <v>0</v>
      </c>
      <c r="AZ376" s="269"/>
      <c r="BA376" s="269"/>
      <c r="BB376" s="269"/>
      <c r="BC376" s="269"/>
      <c r="BD376" s="269"/>
      <c r="BE376" s="269"/>
      <c r="BH376" s="249"/>
      <c r="BI376" s="249"/>
      <c r="BJ376" s="249"/>
      <c r="BK376" s="249"/>
      <c r="BL376" s="249"/>
      <c r="BM376" s="249"/>
      <c r="BN376" s="249"/>
      <c r="BO376" s="249"/>
      <c r="BP376" s="249"/>
      <c r="BQ376" s="249"/>
      <c r="BR376" s="249"/>
      <c r="BS376" s="249"/>
      <c r="BT376" s="249"/>
      <c r="BU376" s="249"/>
      <c r="BV376" s="248"/>
      <c r="BW376" s="249"/>
      <c r="BX376" s="249"/>
      <c r="BY376" s="249"/>
      <c r="BZ376" s="249"/>
      <c r="CA376" s="242"/>
      <c r="CB376" s="242"/>
      <c r="CC376" s="242"/>
      <c r="CD376" s="242"/>
      <c r="CE376" s="249"/>
    </row>
    <row r="377" spans="1:83" ht="14.4" x14ac:dyDescent="0.3">
      <c r="A377">
        <v>520624</v>
      </c>
      <c r="B377" t="s">
        <v>540</v>
      </c>
      <c r="C377" t="s">
        <v>1066</v>
      </c>
      <c r="D377" t="s">
        <v>1066</v>
      </c>
      <c r="E377" t="s">
        <v>1066</v>
      </c>
      <c r="F377" t="s">
        <v>1066</v>
      </c>
      <c r="G377" t="s">
        <v>1066</v>
      </c>
      <c r="H377" t="s">
        <v>1066</v>
      </c>
      <c r="I377" t="s">
        <v>1066</v>
      </c>
      <c r="J377" t="s">
        <v>1066</v>
      </c>
      <c r="K377" t="s">
        <v>1066</v>
      </c>
      <c r="L377" t="s">
        <v>1066</v>
      </c>
      <c r="M377" t="s">
        <v>1066</v>
      </c>
      <c r="N377" t="s">
        <v>1066</v>
      </c>
      <c r="O377" t="s">
        <v>1066</v>
      </c>
      <c r="P377" t="s">
        <v>1066</v>
      </c>
      <c r="Q377" t="s">
        <v>1066</v>
      </c>
      <c r="R377" t="s">
        <v>1066</v>
      </c>
      <c r="S377" t="s">
        <v>1066</v>
      </c>
      <c r="T377" t="s">
        <v>1066</v>
      </c>
      <c r="U377" t="s">
        <v>1066</v>
      </c>
      <c r="V377" t="s">
        <v>1066</v>
      </c>
      <c r="W377" t="s">
        <v>1066</v>
      </c>
      <c r="X377" t="s">
        <v>1066</v>
      </c>
      <c r="Y377" t="s">
        <v>1066</v>
      </c>
      <c r="Z377" t="s">
        <v>1066</v>
      </c>
      <c r="AA377" t="s">
        <v>1066</v>
      </c>
      <c r="AB377" t="s">
        <v>1066</v>
      </c>
      <c r="AC377" t="s">
        <v>1066</v>
      </c>
      <c r="AD377" t="s">
        <v>1066</v>
      </c>
      <c r="AE377" t="s">
        <v>1066</v>
      </c>
      <c r="AF377" t="s">
        <v>1066</v>
      </c>
      <c r="AG377" t="s">
        <v>1066</v>
      </c>
      <c r="AH377" t="s">
        <v>1066</v>
      </c>
      <c r="AI377" t="s">
        <v>1066</v>
      </c>
      <c r="AJ377" t="s">
        <v>1066</v>
      </c>
      <c r="AK377" t="s">
        <v>1066</v>
      </c>
      <c r="AL377" t="s">
        <v>1066</v>
      </c>
      <c r="AM377" t="s">
        <v>1066</v>
      </c>
      <c r="AN377" t="s">
        <v>1066</v>
      </c>
      <c r="AO377" t="s">
        <v>1066</v>
      </c>
      <c r="AP377" t="s">
        <v>1066</v>
      </c>
      <c r="AQ377" t="s">
        <v>1066</v>
      </c>
      <c r="AR377" t="s">
        <v>1066</v>
      </c>
      <c r="AS377" t="s">
        <v>1066</v>
      </c>
      <c r="AT377" t="s">
        <v>1066</v>
      </c>
      <c r="AU377" t="s">
        <v>1066</v>
      </c>
      <c r="AV377" t="s">
        <v>1066</v>
      </c>
      <c r="AW377" t="s">
        <v>1066</v>
      </c>
      <c r="AY377">
        <v>0</v>
      </c>
      <c r="AZ377" s="269"/>
      <c r="BA377" s="269"/>
      <c r="BB377" s="269"/>
      <c r="BC377" s="269"/>
      <c r="BD377" s="269"/>
      <c r="BE377" s="269"/>
    </row>
    <row r="378" spans="1:83" ht="14.4" x14ac:dyDescent="0.3">
      <c r="A378">
        <v>520625</v>
      </c>
      <c r="B378" t="s">
        <v>540</v>
      </c>
      <c r="C378" t="s">
        <v>1067</v>
      </c>
      <c r="D378" t="s">
        <v>1067</v>
      </c>
      <c r="E378" t="s">
        <v>1067</v>
      </c>
      <c r="F378" t="s">
        <v>1067</v>
      </c>
      <c r="G378" t="s">
        <v>1067</v>
      </c>
      <c r="H378" t="s">
        <v>1067</v>
      </c>
      <c r="I378" t="s">
        <v>1067</v>
      </c>
      <c r="J378" t="s">
        <v>1067</v>
      </c>
      <c r="K378" t="s">
        <v>1067</v>
      </c>
      <c r="L378" t="s">
        <v>1067</v>
      </c>
      <c r="M378" t="s">
        <v>1067</v>
      </c>
      <c r="N378" t="s">
        <v>1067</v>
      </c>
      <c r="O378" t="s">
        <v>1067</v>
      </c>
      <c r="P378" t="s">
        <v>1067</v>
      </c>
      <c r="Q378" t="s">
        <v>1067</v>
      </c>
      <c r="R378" t="s">
        <v>1067</v>
      </c>
      <c r="S378" t="s">
        <v>1067</v>
      </c>
      <c r="T378" t="s">
        <v>1067</v>
      </c>
      <c r="U378" t="s">
        <v>1067</v>
      </c>
      <c r="V378" t="s">
        <v>1067</v>
      </c>
      <c r="W378" t="s">
        <v>1067</v>
      </c>
      <c r="X378" t="s">
        <v>1067</v>
      </c>
      <c r="Y378" t="s">
        <v>1067</v>
      </c>
      <c r="Z378" t="s">
        <v>1067</v>
      </c>
      <c r="AA378" t="s">
        <v>1067</v>
      </c>
      <c r="AB378" t="s">
        <v>1067</v>
      </c>
      <c r="AC378" t="s">
        <v>1067</v>
      </c>
      <c r="AD378" t="s">
        <v>1067</v>
      </c>
      <c r="AE378" t="s">
        <v>1067</v>
      </c>
      <c r="AF378" t="s">
        <v>1067</v>
      </c>
      <c r="AG378" t="s">
        <v>1067</v>
      </c>
      <c r="AH378" t="s">
        <v>1067</v>
      </c>
      <c r="AI378" t="s">
        <v>1067</v>
      </c>
      <c r="AJ378" t="s">
        <v>1067</v>
      </c>
      <c r="AK378" t="s">
        <v>1067</v>
      </c>
      <c r="AL378" t="s">
        <v>1067</v>
      </c>
      <c r="AM378" t="s">
        <v>1067</v>
      </c>
      <c r="AN378" t="s">
        <v>1067</v>
      </c>
      <c r="AO378" t="s">
        <v>1067</v>
      </c>
      <c r="AP378" t="s">
        <v>1067</v>
      </c>
      <c r="AQ378" t="s">
        <v>1067</v>
      </c>
      <c r="AR378" t="s">
        <v>1067</v>
      </c>
      <c r="AS378" t="s">
        <v>1067</v>
      </c>
      <c r="AT378" t="s">
        <v>1067</v>
      </c>
      <c r="AU378" t="s">
        <v>1067</v>
      </c>
      <c r="AV378" t="s">
        <v>1067</v>
      </c>
      <c r="AW378" t="s">
        <v>1067</v>
      </c>
      <c r="AX378" t="s">
        <v>5742</v>
      </c>
      <c r="AY378" t="s">
        <v>5742</v>
      </c>
      <c r="AZ378" s="269"/>
      <c r="BA378" s="269"/>
      <c r="BB378" s="269"/>
      <c r="BC378" s="269"/>
      <c r="BD378" s="269"/>
      <c r="BE378" s="269"/>
    </row>
    <row r="379" spans="1:83" ht="14.4" x14ac:dyDescent="0.3">
      <c r="A379" s="285">
        <v>520698</v>
      </c>
      <c r="B379" s="285" t="s">
        <v>540</v>
      </c>
      <c r="C379" t="s">
        <v>1067</v>
      </c>
      <c r="D379" t="s">
        <v>1067</v>
      </c>
      <c r="E379" t="s">
        <v>1067</v>
      </c>
      <c r="F379" t="s">
        <v>1067</v>
      </c>
      <c r="G379" t="s">
        <v>1067</v>
      </c>
      <c r="H379" t="s">
        <v>1067</v>
      </c>
      <c r="I379" t="s">
        <v>1067</v>
      </c>
      <c r="J379" t="s">
        <v>1067</v>
      </c>
      <c r="K379" t="s">
        <v>1067</v>
      </c>
      <c r="L379" t="s">
        <v>1067</v>
      </c>
      <c r="M379" t="s">
        <v>1067</v>
      </c>
      <c r="N379" t="s">
        <v>1067</v>
      </c>
      <c r="O379" t="s">
        <v>1067</v>
      </c>
      <c r="P379" t="s">
        <v>1067</v>
      </c>
      <c r="Q379" t="s">
        <v>1067</v>
      </c>
      <c r="R379" t="s">
        <v>1067</v>
      </c>
      <c r="S379" t="s">
        <v>1067</v>
      </c>
      <c r="T379" t="s">
        <v>1067</v>
      </c>
      <c r="U379" t="s">
        <v>1067</v>
      </c>
      <c r="V379" t="s">
        <v>1067</v>
      </c>
      <c r="W379" t="s">
        <v>1067</v>
      </c>
      <c r="X379" t="s">
        <v>1067</v>
      </c>
      <c r="Y379" t="s">
        <v>1067</v>
      </c>
      <c r="Z379" t="s">
        <v>1067</v>
      </c>
      <c r="AA379" t="s">
        <v>1067</v>
      </c>
      <c r="AB379" t="s">
        <v>1067</v>
      </c>
      <c r="AC379" t="s">
        <v>1067</v>
      </c>
      <c r="AD379" t="s">
        <v>1067</v>
      </c>
      <c r="AE379" t="s">
        <v>1067</v>
      </c>
      <c r="AF379" t="s">
        <v>1067</v>
      </c>
      <c r="AG379" t="s">
        <v>1067</v>
      </c>
      <c r="AH379" t="s">
        <v>1067</v>
      </c>
      <c r="AI379" t="s">
        <v>1067</v>
      </c>
      <c r="AJ379" t="s">
        <v>1067</v>
      </c>
      <c r="AK379" t="s">
        <v>1067</v>
      </c>
      <c r="AL379" t="s">
        <v>1067</v>
      </c>
      <c r="AM379" t="s">
        <v>1067</v>
      </c>
      <c r="AN379" t="s">
        <v>1067</v>
      </c>
      <c r="AO379" t="s">
        <v>1067</v>
      </c>
      <c r="AP379" t="s">
        <v>1067</v>
      </c>
      <c r="AQ379" t="s">
        <v>1067</v>
      </c>
      <c r="AR379" t="s">
        <v>1067</v>
      </c>
      <c r="AS379" t="s">
        <v>1067</v>
      </c>
      <c r="AT379" t="s">
        <v>1067</v>
      </c>
      <c r="AU379" t="s">
        <v>1067</v>
      </c>
      <c r="AV379" t="s">
        <v>1067</v>
      </c>
      <c r="AW379" t="s">
        <v>1067</v>
      </c>
      <c r="AY379" t="s">
        <v>5718</v>
      </c>
      <c r="AZ379" s="269"/>
      <c r="BA379" s="269"/>
      <c r="BB379" s="269"/>
      <c r="BC379" s="269"/>
      <c r="BD379" s="269"/>
      <c r="BE379" s="269"/>
    </row>
    <row r="380" spans="1:83" ht="14.4" x14ac:dyDescent="0.3">
      <c r="A380">
        <v>520717</v>
      </c>
      <c r="B380" t="s">
        <v>540</v>
      </c>
      <c r="C380" t="s">
        <v>1067</v>
      </c>
      <c r="D380" t="s">
        <v>1067</v>
      </c>
      <c r="E380" t="s">
        <v>1067</v>
      </c>
      <c r="F380" t="s">
        <v>1067</v>
      </c>
      <c r="G380" t="s">
        <v>1067</v>
      </c>
      <c r="H380" t="s">
        <v>1067</v>
      </c>
      <c r="I380" t="s">
        <v>1067</v>
      </c>
      <c r="J380" t="s">
        <v>1067</v>
      </c>
      <c r="K380" t="s">
        <v>1067</v>
      </c>
      <c r="L380" t="s">
        <v>1067</v>
      </c>
      <c r="M380" t="s">
        <v>1067</v>
      </c>
      <c r="N380" t="s">
        <v>1067</v>
      </c>
      <c r="O380" t="s">
        <v>1067</v>
      </c>
      <c r="P380" t="s">
        <v>1067</v>
      </c>
      <c r="Q380" t="s">
        <v>1067</v>
      </c>
      <c r="R380" t="s">
        <v>1067</v>
      </c>
      <c r="S380" t="s">
        <v>1067</v>
      </c>
      <c r="T380" t="s">
        <v>1067</v>
      </c>
      <c r="U380" t="s">
        <v>1067</v>
      </c>
      <c r="V380" t="s">
        <v>1067</v>
      </c>
      <c r="W380" t="s">
        <v>1067</v>
      </c>
      <c r="X380" t="s">
        <v>1067</v>
      </c>
      <c r="Y380" t="s">
        <v>1067</v>
      </c>
      <c r="Z380" t="s">
        <v>1067</v>
      </c>
      <c r="AA380" t="s">
        <v>1067</v>
      </c>
      <c r="AB380" t="s">
        <v>1067</v>
      </c>
      <c r="AC380" t="s">
        <v>1067</v>
      </c>
      <c r="AD380" t="s">
        <v>1067</v>
      </c>
      <c r="AE380" t="s">
        <v>1067</v>
      </c>
      <c r="AF380" t="s">
        <v>1067</v>
      </c>
      <c r="AG380" t="s">
        <v>1067</v>
      </c>
      <c r="AH380" t="s">
        <v>1067</v>
      </c>
      <c r="AI380" t="s">
        <v>1067</v>
      </c>
      <c r="AJ380" t="s">
        <v>1067</v>
      </c>
      <c r="AK380" t="s">
        <v>1067</v>
      </c>
      <c r="AL380" t="s">
        <v>1067</v>
      </c>
      <c r="AM380" t="s">
        <v>1067</v>
      </c>
      <c r="AN380" t="s">
        <v>1067</v>
      </c>
      <c r="AO380" t="s">
        <v>1067</v>
      </c>
      <c r="AP380" t="s">
        <v>1067</v>
      </c>
      <c r="AQ380" t="s">
        <v>1067</v>
      </c>
      <c r="AR380" t="s">
        <v>1067</v>
      </c>
      <c r="AS380" t="s">
        <v>1067</v>
      </c>
      <c r="AT380" t="s">
        <v>1067</v>
      </c>
      <c r="AU380" t="s">
        <v>1067</v>
      </c>
      <c r="AV380" t="s">
        <v>1067</v>
      </c>
      <c r="AW380" t="s">
        <v>1067</v>
      </c>
      <c r="AX380" t="s">
        <v>5718</v>
      </c>
      <c r="AY380" t="s">
        <v>5718</v>
      </c>
      <c r="AZ380" s="269"/>
      <c r="BA380" s="269"/>
      <c r="BB380" s="269"/>
      <c r="BC380" s="269"/>
      <c r="BD380" s="269"/>
      <c r="BE380" s="269"/>
    </row>
    <row r="381" spans="1:83" ht="14.4" x14ac:dyDescent="0.3">
      <c r="A381">
        <v>520720</v>
      </c>
      <c r="B381" t="s">
        <v>540</v>
      </c>
      <c r="C381" t="s">
        <v>1066</v>
      </c>
      <c r="D381" t="s">
        <v>1066</v>
      </c>
      <c r="E381" t="s">
        <v>1066</v>
      </c>
      <c r="F381" t="s">
        <v>1066</v>
      </c>
      <c r="G381" t="s">
        <v>1066</v>
      </c>
      <c r="H381" t="s">
        <v>1066</v>
      </c>
      <c r="I381" t="s">
        <v>1066</v>
      </c>
      <c r="J381" t="s">
        <v>1066</v>
      </c>
      <c r="K381" t="s">
        <v>1066</v>
      </c>
      <c r="L381" t="s">
        <v>1066</v>
      </c>
      <c r="M381" t="s">
        <v>1066</v>
      </c>
      <c r="N381" t="s">
        <v>1066</v>
      </c>
      <c r="O381" t="s">
        <v>1066</v>
      </c>
      <c r="P381" t="s">
        <v>1066</v>
      </c>
      <c r="Q381" t="s">
        <v>1066</v>
      </c>
      <c r="R381" t="s">
        <v>1066</v>
      </c>
      <c r="S381" t="s">
        <v>1066</v>
      </c>
      <c r="T381" t="s">
        <v>1066</v>
      </c>
      <c r="U381" t="s">
        <v>1066</v>
      </c>
      <c r="V381" t="s">
        <v>1066</v>
      </c>
      <c r="W381" t="s">
        <v>1066</v>
      </c>
      <c r="X381" t="s">
        <v>1066</v>
      </c>
      <c r="Y381" t="s">
        <v>1066</v>
      </c>
      <c r="Z381" t="s">
        <v>1066</v>
      </c>
      <c r="AA381" t="s">
        <v>1066</v>
      </c>
      <c r="AB381" t="s">
        <v>1066</v>
      </c>
      <c r="AC381" t="s">
        <v>1066</v>
      </c>
      <c r="AD381" t="s">
        <v>1066</v>
      </c>
      <c r="AE381" t="s">
        <v>1066</v>
      </c>
      <c r="AF381" t="s">
        <v>1066</v>
      </c>
      <c r="AG381" t="s">
        <v>1066</v>
      </c>
      <c r="AH381" t="s">
        <v>1066</v>
      </c>
      <c r="AI381" t="s">
        <v>1066</v>
      </c>
      <c r="AJ381" t="s">
        <v>1066</v>
      </c>
      <c r="AK381" t="s">
        <v>1066</v>
      </c>
      <c r="AL381" t="s">
        <v>1066</v>
      </c>
      <c r="AM381" t="s">
        <v>1066</v>
      </c>
      <c r="AN381" t="s">
        <v>1066</v>
      </c>
      <c r="AO381" t="s">
        <v>1066</v>
      </c>
      <c r="AP381" t="s">
        <v>1066</v>
      </c>
      <c r="AQ381" t="s">
        <v>1066</v>
      </c>
      <c r="AR381" t="s">
        <v>1066</v>
      </c>
      <c r="AS381" t="s">
        <v>1066</v>
      </c>
      <c r="AT381" t="s">
        <v>1066</v>
      </c>
      <c r="AU381" t="s">
        <v>1066</v>
      </c>
      <c r="AV381" t="s">
        <v>1066</v>
      </c>
      <c r="AW381" t="s">
        <v>1066</v>
      </c>
      <c r="AY381">
        <v>0</v>
      </c>
      <c r="AZ381" s="269"/>
      <c r="BA381" s="269"/>
      <c r="BB381" s="269"/>
      <c r="BC381" s="269"/>
      <c r="BD381" s="269"/>
      <c r="BE381" s="269"/>
      <c r="BH381" s="249"/>
      <c r="BI381" s="249"/>
      <c r="BJ381" s="249"/>
      <c r="BK381" s="249"/>
      <c r="BL381" s="249"/>
      <c r="BM381" s="249"/>
      <c r="BN381" s="249"/>
      <c r="BO381" s="249"/>
      <c r="BP381" s="249"/>
      <c r="BQ381" s="249"/>
      <c r="BR381" s="249"/>
      <c r="BS381" s="249"/>
      <c r="BT381" s="249"/>
      <c r="BU381" s="249"/>
      <c r="BV381" s="248"/>
      <c r="BW381" s="249"/>
      <c r="BX381" s="249"/>
      <c r="BY381" s="249"/>
      <c r="BZ381" s="249"/>
      <c r="CA381" s="242"/>
      <c r="CB381" s="242"/>
      <c r="CC381" s="242"/>
      <c r="CD381" s="242"/>
      <c r="CE381" s="249"/>
    </row>
    <row r="382" spans="1:83" ht="14.4" x14ac:dyDescent="0.3">
      <c r="A382">
        <v>520742</v>
      </c>
      <c r="B382" t="s">
        <v>540</v>
      </c>
      <c r="C382" t="s">
        <v>1067</v>
      </c>
      <c r="D382" t="s">
        <v>1067</v>
      </c>
      <c r="E382" t="s">
        <v>1067</v>
      </c>
      <c r="F382" t="s">
        <v>1067</v>
      </c>
      <c r="G382" t="s">
        <v>1067</v>
      </c>
      <c r="H382" t="s">
        <v>1067</v>
      </c>
      <c r="I382" t="s">
        <v>1067</v>
      </c>
      <c r="J382" t="s">
        <v>1067</v>
      </c>
      <c r="K382" t="s">
        <v>1067</v>
      </c>
      <c r="L382" t="s">
        <v>1067</v>
      </c>
      <c r="M382" t="s">
        <v>1067</v>
      </c>
      <c r="N382" t="s">
        <v>1067</v>
      </c>
      <c r="O382" t="s">
        <v>1067</v>
      </c>
      <c r="P382" t="s">
        <v>1067</v>
      </c>
      <c r="Q382" t="s">
        <v>1067</v>
      </c>
      <c r="R382" t="s">
        <v>1067</v>
      </c>
      <c r="S382" t="s">
        <v>1067</v>
      </c>
      <c r="T382" t="s">
        <v>1067</v>
      </c>
      <c r="U382" t="s">
        <v>1067</v>
      </c>
      <c r="V382" t="s">
        <v>1067</v>
      </c>
      <c r="W382" t="s">
        <v>1067</v>
      </c>
      <c r="X382" t="s">
        <v>1067</v>
      </c>
      <c r="Y382" t="s">
        <v>1067</v>
      </c>
      <c r="Z382" t="s">
        <v>1067</v>
      </c>
      <c r="AA382" t="s">
        <v>1067</v>
      </c>
      <c r="AB382" t="s">
        <v>1067</v>
      </c>
      <c r="AC382" t="s">
        <v>1067</v>
      </c>
      <c r="AD382" t="s">
        <v>1067</v>
      </c>
      <c r="AE382" t="s">
        <v>1067</v>
      </c>
      <c r="AF382" t="s">
        <v>1067</v>
      </c>
      <c r="AG382" t="s">
        <v>1067</v>
      </c>
      <c r="AH382" t="s">
        <v>1067</v>
      </c>
      <c r="AI382" t="s">
        <v>1067</v>
      </c>
      <c r="AJ382" t="s">
        <v>1067</v>
      </c>
      <c r="AK382" t="s">
        <v>1067</v>
      </c>
      <c r="AL382" t="s">
        <v>1067</v>
      </c>
      <c r="AM382" t="s">
        <v>1067</v>
      </c>
      <c r="AN382" t="s">
        <v>1067</v>
      </c>
      <c r="AO382" t="s">
        <v>1067</v>
      </c>
      <c r="AP382" t="s">
        <v>1067</v>
      </c>
      <c r="AQ382" t="s">
        <v>1067</v>
      </c>
      <c r="AR382" t="s">
        <v>1067</v>
      </c>
      <c r="AS382" t="s">
        <v>1067</v>
      </c>
      <c r="AT382" t="s">
        <v>1067</v>
      </c>
      <c r="AU382" t="s">
        <v>1067</v>
      </c>
      <c r="AV382" t="s">
        <v>1067</v>
      </c>
      <c r="AW382" t="s">
        <v>1067</v>
      </c>
      <c r="AX382" t="s">
        <v>5742</v>
      </c>
      <c r="AY382" t="s">
        <v>5742</v>
      </c>
      <c r="AZ382" s="269"/>
      <c r="BA382" s="269"/>
      <c r="BB382" s="269"/>
      <c r="BC382" s="269"/>
      <c r="BD382" s="269"/>
      <c r="BE382" s="269"/>
    </row>
    <row r="383" spans="1:83" ht="14.4" x14ac:dyDescent="0.3">
      <c r="A383">
        <v>520747</v>
      </c>
      <c r="B383" t="s">
        <v>540</v>
      </c>
      <c r="C383" t="s">
        <v>1067</v>
      </c>
      <c r="D383" t="s">
        <v>1067</v>
      </c>
      <c r="E383" t="s">
        <v>1067</v>
      </c>
      <c r="F383" t="s">
        <v>1067</v>
      </c>
      <c r="G383" t="s">
        <v>1067</v>
      </c>
      <c r="H383" t="s">
        <v>1067</v>
      </c>
      <c r="I383" t="s">
        <v>1067</v>
      </c>
      <c r="J383" t="s">
        <v>1067</v>
      </c>
      <c r="K383" t="s">
        <v>1067</v>
      </c>
      <c r="L383" t="s">
        <v>1067</v>
      </c>
      <c r="M383" t="s">
        <v>1067</v>
      </c>
      <c r="N383" t="s">
        <v>1067</v>
      </c>
      <c r="O383" t="s">
        <v>1067</v>
      </c>
      <c r="P383" t="s">
        <v>1067</v>
      </c>
      <c r="Q383" t="s">
        <v>1067</v>
      </c>
      <c r="R383" t="s">
        <v>1067</v>
      </c>
      <c r="S383" t="s">
        <v>1067</v>
      </c>
      <c r="T383" t="s">
        <v>1067</v>
      </c>
      <c r="U383" t="s">
        <v>1067</v>
      </c>
      <c r="V383" t="s">
        <v>1067</v>
      </c>
      <c r="W383" t="s">
        <v>1067</v>
      </c>
      <c r="X383" t="s">
        <v>1067</v>
      </c>
      <c r="Y383" t="s">
        <v>1067</v>
      </c>
      <c r="Z383" t="s">
        <v>1067</v>
      </c>
      <c r="AA383" t="s">
        <v>1067</v>
      </c>
      <c r="AB383" t="s">
        <v>1067</v>
      </c>
      <c r="AC383" t="s">
        <v>1067</v>
      </c>
      <c r="AD383" t="s">
        <v>1067</v>
      </c>
      <c r="AE383" t="s">
        <v>1067</v>
      </c>
      <c r="AF383" t="s">
        <v>1067</v>
      </c>
      <c r="AG383" t="s">
        <v>1067</v>
      </c>
      <c r="AH383" t="s">
        <v>1067</v>
      </c>
      <c r="AI383" t="s">
        <v>1067</v>
      </c>
      <c r="AJ383" t="s">
        <v>1067</v>
      </c>
      <c r="AK383" t="s">
        <v>1067</v>
      </c>
      <c r="AL383" t="s">
        <v>1067</v>
      </c>
      <c r="AM383" t="s">
        <v>1067</v>
      </c>
      <c r="AN383" t="s">
        <v>1067</v>
      </c>
      <c r="AO383" t="s">
        <v>1067</v>
      </c>
      <c r="AP383" t="s">
        <v>1067</v>
      </c>
      <c r="AQ383" t="s">
        <v>1067</v>
      </c>
      <c r="AR383" t="s">
        <v>1067</v>
      </c>
      <c r="AS383" t="s">
        <v>1067</v>
      </c>
      <c r="AT383" t="s">
        <v>1067</v>
      </c>
      <c r="AU383" t="s">
        <v>1067</v>
      </c>
      <c r="AV383" t="s">
        <v>1067</v>
      </c>
      <c r="AW383" t="s">
        <v>1067</v>
      </c>
      <c r="AX383" t="s">
        <v>5718</v>
      </c>
      <c r="AY383" t="s">
        <v>5718</v>
      </c>
      <c r="AZ383" s="269"/>
      <c r="BA383" s="269"/>
      <c r="BB383" s="269"/>
      <c r="BC383" s="269"/>
      <c r="BD383" s="269"/>
      <c r="BE383" s="269"/>
      <c r="BH383" s="249"/>
      <c r="BI383" s="249"/>
      <c r="BJ383" s="249"/>
      <c r="BK383" s="249"/>
      <c r="BL383" s="249"/>
      <c r="BM383" s="249"/>
      <c r="BN383" s="249"/>
      <c r="BO383" s="249"/>
      <c r="BP383" s="249"/>
      <c r="BQ383" s="249"/>
      <c r="BR383" s="249"/>
      <c r="BS383" s="249"/>
      <c r="BT383" s="249"/>
      <c r="BU383" s="249"/>
      <c r="BV383" s="248"/>
      <c r="BW383" s="249"/>
      <c r="BX383" s="249"/>
      <c r="BY383" s="249"/>
      <c r="BZ383" s="249"/>
      <c r="CA383" s="242"/>
      <c r="CB383" s="242"/>
      <c r="CC383" s="242"/>
      <c r="CD383" s="242"/>
      <c r="CE383" s="249"/>
    </row>
    <row r="384" spans="1:83" ht="14.4" x14ac:dyDescent="0.3">
      <c r="A384">
        <v>520751</v>
      </c>
      <c r="B384" t="s">
        <v>540</v>
      </c>
      <c r="C384" t="s">
        <v>1066</v>
      </c>
      <c r="D384" t="s">
        <v>1066</v>
      </c>
      <c r="E384" t="s">
        <v>1066</v>
      </c>
      <c r="F384" t="s">
        <v>1066</v>
      </c>
      <c r="G384" t="s">
        <v>1066</v>
      </c>
      <c r="H384" t="s">
        <v>1066</v>
      </c>
      <c r="I384" t="s">
        <v>1066</v>
      </c>
      <c r="J384" t="s">
        <v>1066</v>
      </c>
      <c r="K384" t="s">
        <v>1066</v>
      </c>
      <c r="L384" t="s">
        <v>1066</v>
      </c>
      <c r="M384" t="s">
        <v>1066</v>
      </c>
      <c r="N384" t="s">
        <v>1066</v>
      </c>
      <c r="O384" t="s">
        <v>1066</v>
      </c>
      <c r="P384" t="s">
        <v>1066</v>
      </c>
      <c r="Q384" t="s">
        <v>1066</v>
      </c>
      <c r="R384" t="s">
        <v>1066</v>
      </c>
      <c r="S384" t="s">
        <v>1066</v>
      </c>
      <c r="T384" t="s">
        <v>1066</v>
      </c>
      <c r="U384" t="s">
        <v>1066</v>
      </c>
      <c r="V384" t="s">
        <v>1066</v>
      </c>
      <c r="W384" t="s">
        <v>1066</v>
      </c>
      <c r="X384" t="s">
        <v>1066</v>
      </c>
      <c r="Y384" t="s">
        <v>1066</v>
      </c>
      <c r="Z384" t="s">
        <v>1066</v>
      </c>
      <c r="AA384" t="s">
        <v>1066</v>
      </c>
      <c r="AB384" t="s">
        <v>1066</v>
      </c>
      <c r="AC384" t="s">
        <v>1066</v>
      </c>
      <c r="AD384" t="s">
        <v>1066</v>
      </c>
      <c r="AE384" t="s">
        <v>1066</v>
      </c>
      <c r="AF384" t="s">
        <v>1066</v>
      </c>
      <c r="AG384" t="s">
        <v>1066</v>
      </c>
      <c r="AH384" t="s">
        <v>1066</v>
      </c>
      <c r="AI384" t="s">
        <v>1066</v>
      </c>
      <c r="AJ384" t="s">
        <v>1066</v>
      </c>
      <c r="AK384" t="s">
        <v>1066</v>
      </c>
      <c r="AL384" t="s">
        <v>1066</v>
      </c>
      <c r="AM384" t="s">
        <v>1066</v>
      </c>
      <c r="AN384" t="s">
        <v>1066</v>
      </c>
      <c r="AO384" t="s">
        <v>1066</v>
      </c>
      <c r="AP384" t="s">
        <v>1066</v>
      </c>
      <c r="AQ384" t="s">
        <v>1066</v>
      </c>
      <c r="AR384" t="s">
        <v>1066</v>
      </c>
      <c r="AS384" t="s">
        <v>1066</v>
      </c>
      <c r="AT384" t="s">
        <v>1066</v>
      </c>
      <c r="AU384" t="s">
        <v>1066</v>
      </c>
      <c r="AV384" t="s">
        <v>1066</v>
      </c>
      <c r="AW384" t="s">
        <v>1066</v>
      </c>
      <c r="AY384">
        <v>0</v>
      </c>
      <c r="AZ384" s="269"/>
      <c r="BA384" s="269"/>
      <c r="BB384" s="269"/>
      <c r="BC384" s="269"/>
      <c r="BD384" s="269"/>
      <c r="BE384" s="269"/>
    </row>
    <row r="385" spans="1:83" ht="14.4" x14ac:dyDescent="0.3">
      <c r="A385">
        <v>520756</v>
      </c>
      <c r="B385" t="s">
        <v>540</v>
      </c>
      <c r="C385" t="s">
        <v>1067</v>
      </c>
      <c r="D385" t="s">
        <v>1067</v>
      </c>
      <c r="E385" t="s">
        <v>1067</v>
      </c>
      <c r="F385" t="s">
        <v>1067</v>
      </c>
      <c r="G385" t="s">
        <v>1067</v>
      </c>
      <c r="H385" t="s">
        <v>1067</v>
      </c>
      <c r="I385" t="s">
        <v>1067</v>
      </c>
      <c r="J385" t="s">
        <v>1067</v>
      </c>
      <c r="K385" t="s">
        <v>1067</v>
      </c>
      <c r="L385" t="s">
        <v>1067</v>
      </c>
      <c r="M385" t="s">
        <v>1067</v>
      </c>
      <c r="N385" t="s">
        <v>1067</v>
      </c>
      <c r="O385" t="s">
        <v>1067</v>
      </c>
      <c r="P385" t="s">
        <v>1067</v>
      </c>
      <c r="Q385" t="s">
        <v>1067</v>
      </c>
      <c r="R385" t="s">
        <v>1067</v>
      </c>
      <c r="S385" t="s">
        <v>1067</v>
      </c>
      <c r="T385" t="s">
        <v>1067</v>
      </c>
      <c r="U385" t="s">
        <v>1067</v>
      </c>
      <c r="V385" t="s">
        <v>1067</v>
      </c>
      <c r="W385" t="s">
        <v>1067</v>
      </c>
      <c r="X385" t="s">
        <v>1067</v>
      </c>
      <c r="Y385" t="s">
        <v>1067</v>
      </c>
      <c r="Z385" t="s">
        <v>1067</v>
      </c>
      <c r="AA385" t="s">
        <v>1067</v>
      </c>
      <c r="AB385" t="s">
        <v>1067</v>
      </c>
      <c r="AC385" t="s">
        <v>1067</v>
      </c>
      <c r="AD385" t="s">
        <v>1067</v>
      </c>
      <c r="AE385" t="s">
        <v>1067</v>
      </c>
      <c r="AF385" t="s">
        <v>1067</v>
      </c>
      <c r="AG385" t="s">
        <v>1067</v>
      </c>
      <c r="AH385" t="s">
        <v>1067</v>
      </c>
      <c r="AI385" t="s">
        <v>1067</v>
      </c>
      <c r="AJ385" t="s">
        <v>1067</v>
      </c>
      <c r="AK385" t="s">
        <v>1067</v>
      </c>
      <c r="AL385" t="s">
        <v>1067</v>
      </c>
      <c r="AM385" t="s">
        <v>1067</v>
      </c>
      <c r="AN385" t="s">
        <v>1067</v>
      </c>
      <c r="AO385" t="s">
        <v>1067</v>
      </c>
      <c r="AP385" t="s">
        <v>1067</v>
      </c>
      <c r="AQ385" t="s">
        <v>1067</v>
      </c>
      <c r="AR385" t="s">
        <v>1067</v>
      </c>
      <c r="AS385" t="s">
        <v>1067</v>
      </c>
      <c r="AT385" t="s">
        <v>1067</v>
      </c>
      <c r="AU385" t="s">
        <v>1067</v>
      </c>
      <c r="AV385" t="s">
        <v>1067</v>
      </c>
      <c r="AW385" t="s">
        <v>1067</v>
      </c>
      <c r="AX385" t="s">
        <v>5742</v>
      </c>
      <c r="AY385" t="s">
        <v>5742</v>
      </c>
      <c r="AZ385" s="269"/>
      <c r="BA385" s="269"/>
      <c r="BB385" s="269"/>
      <c r="BC385" s="269"/>
      <c r="BD385" s="269"/>
      <c r="BE385" s="269"/>
    </row>
    <row r="386" spans="1:83" ht="14.4" x14ac:dyDescent="0.3">
      <c r="A386">
        <v>520776</v>
      </c>
      <c r="B386" t="s">
        <v>540</v>
      </c>
      <c r="C386" t="s">
        <v>1066</v>
      </c>
      <c r="D386" t="s">
        <v>1066</v>
      </c>
      <c r="E386" t="s">
        <v>1066</v>
      </c>
      <c r="F386" t="s">
        <v>1066</v>
      </c>
      <c r="G386" t="s">
        <v>1066</v>
      </c>
      <c r="H386" t="s">
        <v>1066</v>
      </c>
      <c r="I386" t="s">
        <v>1066</v>
      </c>
      <c r="J386" t="s">
        <v>1066</v>
      </c>
      <c r="K386" t="s">
        <v>1066</v>
      </c>
      <c r="L386" t="s">
        <v>1066</v>
      </c>
      <c r="M386" t="s">
        <v>1066</v>
      </c>
      <c r="N386" t="s">
        <v>1066</v>
      </c>
      <c r="O386" t="s">
        <v>1066</v>
      </c>
      <c r="P386" t="s">
        <v>1066</v>
      </c>
      <c r="Q386" t="s">
        <v>1066</v>
      </c>
      <c r="R386" t="s">
        <v>1066</v>
      </c>
      <c r="S386" t="s">
        <v>1066</v>
      </c>
      <c r="T386" t="s">
        <v>1066</v>
      </c>
      <c r="U386" t="s">
        <v>1066</v>
      </c>
      <c r="V386" t="s">
        <v>1066</v>
      </c>
      <c r="W386" t="s">
        <v>1066</v>
      </c>
      <c r="X386" t="s">
        <v>1066</v>
      </c>
      <c r="Y386" t="s">
        <v>1066</v>
      </c>
      <c r="Z386" t="s">
        <v>1066</v>
      </c>
      <c r="AA386" t="s">
        <v>1066</v>
      </c>
      <c r="AB386" t="s">
        <v>1066</v>
      </c>
      <c r="AC386" t="s">
        <v>1066</v>
      </c>
      <c r="AD386" t="s">
        <v>1066</v>
      </c>
      <c r="AE386" t="s">
        <v>1066</v>
      </c>
      <c r="AF386" t="s">
        <v>1066</v>
      </c>
      <c r="AG386" t="s">
        <v>1066</v>
      </c>
      <c r="AH386" t="s">
        <v>1066</v>
      </c>
      <c r="AI386" t="s">
        <v>1066</v>
      </c>
      <c r="AJ386" t="s">
        <v>1066</v>
      </c>
      <c r="AK386" t="s">
        <v>1066</v>
      </c>
      <c r="AL386" t="s">
        <v>1066</v>
      </c>
      <c r="AM386" t="s">
        <v>1066</v>
      </c>
      <c r="AN386" t="s">
        <v>1066</v>
      </c>
      <c r="AO386" t="s">
        <v>1066</v>
      </c>
      <c r="AP386" t="s">
        <v>1066</v>
      </c>
      <c r="AQ386" t="s">
        <v>1066</v>
      </c>
      <c r="AR386" t="s">
        <v>1066</v>
      </c>
      <c r="AS386" t="s">
        <v>1066</v>
      </c>
      <c r="AT386" t="s">
        <v>1066</v>
      </c>
      <c r="AU386" t="s">
        <v>1066</v>
      </c>
      <c r="AV386" t="s">
        <v>1066</v>
      </c>
      <c r="AW386" t="s">
        <v>1066</v>
      </c>
      <c r="AY386">
        <v>0</v>
      </c>
      <c r="AZ386" s="269"/>
      <c r="BA386" s="269"/>
      <c r="BB386" s="269"/>
      <c r="BC386" s="269"/>
      <c r="BD386" s="269"/>
      <c r="BE386" s="269"/>
    </row>
    <row r="387" spans="1:83" ht="14.4" x14ac:dyDescent="0.3">
      <c r="A387">
        <v>520787</v>
      </c>
      <c r="B387" t="s">
        <v>541</v>
      </c>
      <c r="C387" t="s">
        <v>1066</v>
      </c>
      <c r="D387" t="s">
        <v>1066</v>
      </c>
      <c r="E387" t="s">
        <v>1066</v>
      </c>
      <c r="F387" t="s">
        <v>1066</v>
      </c>
      <c r="G387" t="s">
        <v>1066</v>
      </c>
      <c r="H387" t="s">
        <v>1066</v>
      </c>
      <c r="I387" t="s">
        <v>1066</v>
      </c>
      <c r="J387" t="s">
        <v>1066</v>
      </c>
      <c r="K387" t="s">
        <v>1066</v>
      </c>
      <c r="L387" t="s">
        <v>1066</v>
      </c>
      <c r="M387" t="s">
        <v>1066</v>
      </c>
      <c r="N387" t="s">
        <v>1066</v>
      </c>
      <c r="O387" t="s">
        <v>1066</v>
      </c>
      <c r="P387" t="s">
        <v>1066</v>
      </c>
      <c r="Q387" t="s">
        <v>1066</v>
      </c>
      <c r="R387" t="s">
        <v>1066</v>
      </c>
      <c r="S387" t="s">
        <v>1066</v>
      </c>
      <c r="T387" t="s">
        <v>1066</v>
      </c>
      <c r="U387" t="s">
        <v>1066</v>
      </c>
      <c r="V387" t="s">
        <v>1066</v>
      </c>
      <c r="W387" t="s">
        <v>1066</v>
      </c>
      <c r="X387" t="s">
        <v>1066</v>
      </c>
      <c r="Y387" t="s">
        <v>1066</v>
      </c>
      <c r="Z387" t="s">
        <v>1066</v>
      </c>
      <c r="AA387" t="s">
        <v>1066</v>
      </c>
      <c r="AB387" t="s">
        <v>1066</v>
      </c>
      <c r="AC387" t="s">
        <v>1066</v>
      </c>
      <c r="AD387" t="s">
        <v>1066</v>
      </c>
      <c r="AE387" t="s">
        <v>1066</v>
      </c>
      <c r="AF387" t="s">
        <v>1066</v>
      </c>
      <c r="AG387" t="s">
        <v>1066</v>
      </c>
      <c r="AH387" t="s">
        <v>1066</v>
      </c>
      <c r="AI387" t="s">
        <v>1066</v>
      </c>
      <c r="AJ387" t="s">
        <v>1066</v>
      </c>
      <c r="AK387" t="s">
        <v>1066</v>
      </c>
      <c r="AL387" t="s">
        <v>1066</v>
      </c>
      <c r="AM387" t="s">
        <v>1066</v>
      </c>
      <c r="AN387" t="s">
        <v>1066</v>
      </c>
      <c r="AO387" t="s">
        <v>1066</v>
      </c>
      <c r="AP387" t="s">
        <v>1066</v>
      </c>
      <c r="AQ387" t="s">
        <v>1066</v>
      </c>
      <c r="AR387" t="s">
        <v>1066</v>
      </c>
      <c r="AW387"/>
      <c r="AY387" t="s">
        <v>2422</v>
      </c>
      <c r="AZ387" s="269"/>
      <c r="BA387" s="269"/>
      <c r="BB387" s="269"/>
      <c r="BC387" s="269"/>
      <c r="BD387" s="269"/>
      <c r="BE387" s="269"/>
    </row>
    <row r="388" spans="1:83" ht="14.4" x14ac:dyDescent="0.3">
      <c r="A388">
        <v>520793</v>
      </c>
      <c r="B388" t="s">
        <v>540</v>
      </c>
      <c r="C388" t="s">
        <v>1066</v>
      </c>
      <c r="D388" t="s">
        <v>1066</v>
      </c>
      <c r="E388" t="s">
        <v>1066</v>
      </c>
      <c r="F388" t="s">
        <v>1066</v>
      </c>
      <c r="G388" t="s">
        <v>1066</v>
      </c>
      <c r="H388" t="s">
        <v>1066</v>
      </c>
      <c r="I388" t="s">
        <v>1066</v>
      </c>
      <c r="J388" t="s">
        <v>1066</v>
      </c>
      <c r="K388" t="s">
        <v>1066</v>
      </c>
      <c r="L388" t="s">
        <v>1066</v>
      </c>
      <c r="M388" t="s">
        <v>1066</v>
      </c>
      <c r="N388" t="s">
        <v>1066</v>
      </c>
      <c r="O388" t="s">
        <v>1066</v>
      </c>
      <c r="P388" t="s">
        <v>1066</v>
      </c>
      <c r="Q388" t="s">
        <v>1066</v>
      </c>
      <c r="R388" t="s">
        <v>1066</v>
      </c>
      <c r="S388" t="s">
        <v>1066</v>
      </c>
      <c r="T388" t="s">
        <v>1066</v>
      </c>
      <c r="U388" t="s">
        <v>1066</v>
      </c>
      <c r="V388" t="s">
        <v>1066</v>
      </c>
      <c r="W388" t="s">
        <v>1066</v>
      </c>
      <c r="X388" t="s">
        <v>1066</v>
      </c>
      <c r="Y388" t="s">
        <v>1066</v>
      </c>
      <c r="Z388" t="s">
        <v>1066</v>
      </c>
      <c r="AA388" t="s">
        <v>1066</v>
      </c>
      <c r="AB388" t="s">
        <v>1066</v>
      </c>
      <c r="AC388" t="s">
        <v>1066</v>
      </c>
      <c r="AD388" t="s">
        <v>1066</v>
      </c>
      <c r="AE388" t="s">
        <v>1066</v>
      </c>
      <c r="AF388" t="s">
        <v>1066</v>
      </c>
      <c r="AG388" t="s">
        <v>1066</v>
      </c>
      <c r="AH388" t="s">
        <v>1066</v>
      </c>
      <c r="AI388" t="s">
        <v>1066</v>
      </c>
      <c r="AJ388" t="s">
        <v>1066</v>
      </c>
      <c r="AK388" t="s">
        <v>1066</v>
      </c>
      <c r="AL388" t="s">
        <v>1066</v>
      </c>
      <c r="AM388" t="s">
        <v>1066</v>
      </c>
      <c r="AN388" t="s">
        <v>1066</v>
      </c>
      <c r="AO388" t="s">
        <v>1066</v>
      </c>
      <c r="AP388" t="s">
        <v>1066</v>
      </c>
      <c r="AQ388" t="s">
        <v>1066</v>
      </c>
      <c r="AR388" t="s">
        <v>1066</v>
      </c>
      <c r="AS388" t="s">
        <v>1066</v>
      </c>
      <c r="AT388" t="s">
        <v>1066</v>
      </c>
      <c r="AU388" t="s">
        <v>1066</v>
      </c>
      <c r="AV388" t="s">
        <v>1066</v>
      </c>
      <c r="AW388" t="s">
        <v>1066</v>
      </c>
      <c r="AY388">
        <v>0</v>
      </c>
      <c r="AZ388" s="269"/>
      <c r="BA388" s="269"/>
      <c r="BB388" s="269"/>
      <c r="BC388" s="269"/>
      <c r="BD388" s="269"/>
      <c r="BE388" s="269"/>
    </row>
    <row r="389" spans="1:83" ht="14.4" x14ac:dyDescent="0.3">
      <c r="A389">
        <v>520804</v>
      </c>
      <c r="B389" t="s">
        <v>540</v>
      </c>
      <c r="C389" t="s">
        <v>1066</v>
      </c>
      <c r="D389" t="s">
        <v>1066</v>
      </c>
      <c r="E389" t="s">
        <v>1066</v>
      </c>
      <c r="F389" t="s">
        <v>1066</v>
      </c>
      <c r="G389" t="s">
        <v>1066</v>
      </c>
      <c r="H389" t="s">
        <v>1066</v>
      </c>
      <c r="I389" t="s">
        <v>1066</v>
      </c>
      <c r="J389" t="s">
        <v>1066</v>
      </c>
      <c r="K389" t="s">
        <v>1066</v>
      </c>
      <c r="L389" t="s">
        <v>1066</v>
      </c>
      <c r="M389" t="s">
        <v>1066</v>
      </c>
      <c r="N389" t="s">
        <v>1066</v>
      </c>
      <c r="O389" t="s">
        <v>1066</v>
      </c>
      <c r="P389" t="s">
        <v>1066</v>
      </c>
      <c r="Q389" t="s">
        <v>1066</v>
      </c>
      <c r="R389" t="s">
        <v>1066</v>
      </c>
      <c r="S389" t="s">
        <v>1066</v>
      </c>
      <c r="T389" t="s">
        <v>1066</v>
      </c>
      <c r="U389" t="s">
        <v>1066</v>
      </c>
      <c r="V389" t="s">
        <v>1066</v>
      </c>
      <c r="W389" t="s">
        <v>1066</v>
      </c>
      <c r="X389" t="s">
        <v>1066</v>
      </c>
      <c r="Y389" t="s">
        <v>1066</v>
      </c>
      <c r="Z389" t="s">
        <v>1066</v>
      </c>
      <c r="AA389" t="s">
        <v>1066</v>
      </c>
      <c r="AB389" t="s">
        <v>1066</v>
      </c>
      <c r="AC389" t="s">
        <v>1066</v>
      </c>
      <c r="AD389" t="s">
        <v>1066</v>
      </c>
      <c r="AE389" t="s">
        <v>1066</v>
      </c>
      <c r="AF389" t="s">
        <v>1066</v>
      </c>
      <c r="AG389" t="s">
        <v>1066</v>
      </c>
      <c r="AH389" t="s">
        <v>1066</v>
      </c>
      <c r="AI389" t="s">
        <v>1066</v>
      </c>
      <c r="AJ389" t="s">
        <v>1066</v>
      </c>
      <c r="AK389" t="s">
        <v>1066</v>
      </c>
      <c r="AL389" t="s">
        <v>1066</v>
      </c>
      <c r="AM389" t="s">
        <v>1066</v>
      </c>
      <c r="AN389" t="s">
        <v>1066</v>
      </c>
      <c r="AO389" t="s">
        <v>1066</v>
      </c>
      <c r="AP389" t="s">
        <v>1066</v>
      </c>
      <c r="AQ389" t="s">
        <v>1066</v>
      </c>
      <c r="AR389" t="s">
        <v>1066</v>
      </c>
      <c r="AS389" t="s">
        <v>1066</v>
      </c>
      <c r="AT389" t="s">
        <v>1066</v>
      </c>
      <c r="AU389" t="s">
        <v>1066</v>
      </c>
      <c r="AV389" t="s">
        <v>1066</v>
      </c>
      <c r="AW389" t="s">
        <v>1066</v>
      </c>
      <c r="AY389">
        <v>0</v>
      </c>
      <c r="AZ389" s="269"/>
      <c r="BA389" s="269"/>
      <c r="BB389" s="269"/>
      <c r="BC389" s="269"/>
      <c r="BD389" s="269"/>
      <c r="BE389" s="269"/>
    </row>
    <row r="390" spans="1:83" ht="14.4" x14ac:dyDescent="0.3">
      <c r="A390">
        <v>520810</v>
      </c>
      <c r="B390" t="s">
        <v>540</v>
      </c>
      <c r="C390" t="s">
        <v>1066</v>
      </c>
      <c r="D390" t="s">
        <v>1066</v>
      </c>
      <c r="E390" t="s">
        <v>1066</v>
      </c>
      <c r="F390" t="s">
        <v>1066</v>
      </c>
      <c r="G390" t="s">
        <v>1066</v>
      </c>
      <c r="H390" t="s">
        <v>1066</v>
      </c>
      <c r="I390" t="s">
        <v>1066</v>
      </c>
      <c r="J390" t="s">
        <v>1066</v>
      </c>
      <c r="K390" t="s">
        <v>1066</v>
      </c>
      <c r="L390" t="s">
        <v>1066</v>
      </c>
      <c r="M390" t="s">
        <v>1066</v>
      </c>
      <c r="N390" t="s">
        <v>1066</v>
      </c>
      <c r="O390" t="s">
        <v>1066</v>
      </c>
      <c r="P390" t="s">
        <v>1066</v>
      </c>
      <c r="Q390" t="s">
        <v>1066</v>
      </c>
      <c r="R390" t="s">
        <v>1066</v>
      </c>
      <c r="S390" t="s">
        <v>1066</v>
      </c>
      <c r="T390" t="s">
        <v>1066</v>
      </c>
      <c r="U390" t="s">
        <v>1066</v>
      </c>
      <c r="V390" t="s">
        <v>1066</v>
      </c>
      <c r="W390" t="s">
        <v>1066</v>
      </c>
      <c r="X390" t="s">
        <v>1066</v>
      </c>
      <c r="Y390" t="s">
        <v>1066</v>
      </c>
      <c r="Z390" t="s">
        <v>1066</v>
      </c>
      <c r="AA390" t="s">
        <v>1066</v>
      </c>
      <c r="AB390" t="s">
        <v>1066</v>
      </c>
      <c r="AC390" t="s">
        <v>1066</v>
      </c>
      <c r="AD390" t="s">
        <v>1066</v>
      </c>
      <c r="AE390" t="s">
        <v>1066</v>
      </c>
      <c r="AF390" t="s">
        <v>1066</v>
      </c>
      <c r="AG390" t="s">
        <v>1066</v>
      </c>
      <c r="AH390" t="s">
        <v>1066</v>
      </c>
      <c r="AI390" t="s">
        <v>1066</v>
      </c>
      <c r="AJ390" t="s">
        <v>1066</v>
      </c>
      <c r="AK390" t="s">
        <v>1066</v>
      </c>
      <c r="AL390" t="s">
        <v>1066</v>
      </c>
      <c r="AM390" t="s">
        <v>1066</v>
      </c>
      <c r="AN390" t="s">
        <v>1066</v>
      </c>
      <c r="AO390" t="s">
        <v>1066</v>
      </c>
      <c r="AP390" t="s">
        <v>1066</v>
      </c>
      <c r="AQ390" t="s">
        <v>1066</v>
      </c>
      <c r="AR390" t="s">
        <v>1066</v>
      </c>
      <c r="AS390" t="s">
        <v>1066</v>
      </c>
      <c r="AT390" t="s">
        <v>1066</v>
      </c>
      <c r="AU390" t="s">
        <v>1066</v>
      </c>
      <c r="AV390" t="s">
        <v>1066</v>
      </c>
      <c r="AW390" t="s">
        <v>1066</v>
      </c>
      <c r="AY390">
        <v>0</v>
      </c>
      <c r="AZ390" s="269"/>
      <c r="BA390" s="269"/>
      <c r="BB390" s="269"/>
      <c r="BC390" s="269"/>
      <c r="BD390" s="269"/>
      <c r="BE390" s="269"/>
    </row>
    <row r="391" spans="1:83" ht="14.4" x14ac:dyDescent="0.3">
      <c r="A391">
        <v>520826</v>
      </c>
      <c r="B391" t="s">
        <v>540</v>
      </c>
      <c r="C391" t="s">
        <v>1066</v>
      </c>
      <c r="D391" t="s">
        <v>1066</v>
      </c>
      <c r="E391" t="s">
        <v>1066</v>
      </c>
      <c r="F391" t="s">
        <v>1066</v>
      </c>
      <c r="G391" t="s">
        <v>1066</v>
      </c>
      <c r="H391" t="s">
        <v>1066</v>
      </c>
      <c r="I391" t="s">
        <v>1066</v>
      </c>
      <c r="J391" t="s">
        <v>1066</v>
      </c>
      <c r="K391" t="s">
        <v>1066</v>
      </c>
      <c r="L391" t="s">
        <v>1066</v>
      </c>
      <c r="M391" t="s">
        <v>1066</v>
      </c>
      <c r="N391" t="s">
        <v>1066</v>
      </c>
      <c r="O391" t="s">
        <v>1066</v>
      </c>
      <c r="P391" t="s">
        <v>1066</v>
      </c>
      <c r="Q391" t="s">
        <v>1066</v>
      </c>
      <c r="R391" t="s">
        <v>1066</v>
      </c>
      <c r="S391" t="s">
        <v>1066</v>
      </c>
      <c r="T391" t="s">
        <v>1066</v>
      </c>
      <c r="U391" t="s">
        <v>1066</v>
      </c>
      <c r="V391" t="s">
        <v>1066</v>
      </c>
      <c r="W391" t="s">
        <v>1066</v>
      </c>
      <c r="X391" t="s">
        <v>1066</v>
      </c>
      <c r="Y391" t="s">
        <v>1066</v>
      </c>
      <c r="Z391" t="s">
        <v>1066</v>
      </c>
      <c r="AA391" t="s">
        <v>1066</v>
      </c>
      <c r="AB391" t="s">
        <v>1066</v>
      </c>
      <c r="AC391" t="s">
        <v>1066</v>
      </c>
      <c r="AD391" t="s">
        <v>1066</v>
      </c>
      <c r="AE391" t="s">
        <v>1066</v>
      </c>
      <c r="AF391" t="s">
        <v>1066</v>
      </c>
      <c r="AG391" t="s">
        <v>1066</v>
      </c>
      <c r="AH391" t="s">
        <v>1066</v>
      </c>
      <c r="AI391" t="s">
        <v>1066</v>
      </c>
      <c r="AJ391" t="s">
        <v>1066</v>
      </c>
      <c r="AK391" t="s">
        <v>1066</v>
      </c>
      <c r="AL391" t="s">
        <v>1066</v>
      </c>
      <c r="AM391" t="s">
        <v>1066</v>
      </c>
      <c r="AN391" t="s">
        <v>1066</v>
      </c>
      <c r="AO391" t="s">
        <v>1066</v>
      </c>
      <c r="AP391" t="s">
        <v>1066</v>
      </c>
      <c r="AQ391" t="s">
        <v>1066</v>
      </c>
      <c r="AR391" t="s">
        <v>1066</v>
      </c>
      <c r="AS391" t="s">
        <v>1066</v>
      </c>
      <c r="AT391" t="s">
        <v>1066</v>
      </c>
      <c r="AU391" t="s">
        <v>1066</v>
      </c>
      <c r="AV391" t="s">
        <v>1066</v>
      </c>
      <c r="AW391" t="s">
        <v>1066</v>
      </c>
      <c r="AY391">
        <v>0</v>
      </c>
      <c r="AZ391" s="269"/>
      <c r="BA391" s="269"/>
      <c r="BB391" s="269"/>
      <c r="BC391" s="269"/>
      <c r="BD391" s="269"/>
      <c r="BE391" s="269"/>
    </row>
    <row r="392" spans="1:83" ht="14.4" x14ac:dyDescent="0.3">
      <c r="A392">
        <v>520833</v>
      </c>
      <c r="B392" t="s">
        <v>540</v>
      </c>
      <c r="C392" t="s">
        <v>1067</v>
      </c>
      <c r="D392" t="s">
        <v>1067</v>
      </c>
      <c r="E392" t="s">
        <v>1067</v>
      </c>
      <c r="F392" t="s">
        <v>1067</v>
      </c>
      <c r="G392" t="s">
        <v>1067</v>
      </c>
      <c r="H392" t="s">
        <v>1067</v>
      </c>
      <c r="I392" t="s">
        <v>1067</v>
      </c>
      <c r="J392" t="s">
        <v>1067</v>
      </c>
      <c r="K392" t="s">
        <v>1067</v>
      </c>
      <c r="L392" t="s">
        <v>1067</v>
      </c>
      <c r="M392" t="s">
        <v>1067</v>
      </c>
      <c r="N392" t="s">
        <v>1067</v>
      </c>
      <c r="O392" t="s">
        <v>1067</v>
      </c>
      <c r="P392" t="s">
        <v>1067</v>
      </c>
      <c r="Q392" t="s">
        <v>1067</v>
      </c>
      <c r="R392" t="s">
        <v>1067</v>
      </c>
      <c r="S392" t="s">
        <v>1067</v>
      </c>
      <c r="T392" t="s">
        <v>1067</v>
      </c>
      <c r="U392" t="s">
        <v>1067</v>
      </c>
      <c r="V392" t="s">
        <v>1067</v>
      </c>
      <c r="W392" t="s">
        <v>1067</v>
      </c>
      <c r="X392" t="s">
        <v>1067</v>
      </c>
      <c r="Y392" t="s">
        <v>1067</v>
      </c>
      <c r="Z392" t="s">
        <v>1067</v>
      </c>
      <c r="AA392" t="s">
        <v>1067</v>
      </c>
      <c r="AB392" t="s">
        <v>1067</v>
      </c>
      <c r="AC392" t="s">
        <v>1067</v>
      </c>
      <c r="AD392" t="s">
        <v>1067</v>
      </c>
      <c r="AE392" t="s">
        <v>1067</v>
      </c>
      <c r="AF392" t="s">
        <v>1067</v>
      </c>
      <c r="AG392" t="s">
        <v>1067</v>
      </c>
      <c r="AH392" t="s">
        <v>1067</v>
      </c>
      <c r="AI392" t="s">
        <v>1067</v>
      </c>
      <c r="AJ392" t="s">
        <v>1067</v>
      </c>
      <c r="AK392" t="s">
        <v>1067</v>
      </c>
      <c r="AL392" t="s">
        <v>1067</v>
      </c>
      <c r="AM392" t="s">
        <v>1067</v>
      </c>
      <c r="AN392" t="s">
        <v>1067</v>
      </c>
      <c r="AO392" t="s">
        <v>1067</v>
      </c>
      <c r="AP392" t="s">
        <v>1067</v>
      </c>
      <c r="AQ392" t="s">
        <v>1067</v>
      </c>
      <c r="AR392" t="s">
        <v>1067</v>
      </c>
      <c r="AS392" t="s">
        <v>1067</v>
      </c>
      <c r="AT392" t="s">
        <v>1067</v>
      </c>
      <c r="AU392" t="s">
        <v>1067</v>
      </c>
      <c r="AV392" t="s">
        <v>1067</v>
      </c>
      <c r="AW392" t="s">
        <v>1067</v>
      </c>
      <c r="AX392" t="s">
        <v>5718</v>
      </c>
      <c r="AY392" t="s">
        <v>5718</v>
      </c>
      <c r="AZ392" s="269"/>
      <c r="BA392" s="269"/>
      <c r="BB392" s="269"/>
      <c r="BC392" s="269"/>
      <c r="BD392" s="269"/>
      <c r="BE392" s="269"/>
      <c r="BH392" s="249"/>
      <c r="BI392" s="249"/>
      <c r="BJ392" s="249"/>
      <c r="BK392" s="249"/>
      <c r="BL392" s="249"/>
      <c r="BM392" s="249"/>
      <c r="BN392" s="249"/>
      <c r="BO392" s="249"/>
      <c r="BP392" s="249"/>
      <c r="BQ392" s="249"/>
      <c r="BR392" s="249"/>
      <c r="BS392" s="249"/>
      <c r="BT392" s="249"/>
      <c r="BU392" s="249"/>
      <c r="BV392" s="248"/>
      <c r="BW392" s="249"/>
      <c r="BX392" s="249"/>
      <c r="BY392" s="249"/>
      <c r="BZ392" s="249"/>
      <c r="CA392" s="242"/>
      <c r="CB392" s="242"/>
      <c r="CC392" s="242"/>
      <c r="CD392" s="242"/>
      <c r="CE392" s="249"/>
    </row>
    <row r="393" spans="1:83" ht="14.4" x14ac:dyDescent="0.3">
      <c r="A393">
        <v>520842</v>
      </c>
      <c r="B393" t="s">
        <v>540</v>
      </c>
      <c r="C393" t="s">
        <v>1066</v>
      </c>
      <c r="D393" t="s">
        <v>1066</v>
      </c>
      <c r="E393" t="s">
        <v>1066</v>
      </c>
      <c r="F393" t="s">
        <v>1066</v>
      </c>
      <c r="G393" t="s">
        <v>1066</v>
      </c>
      <c r="H393" t="s">
        <v>1066</v>
      </c>
      <c r="I393" t="s">
        <v>1066</v>
      </c>
      <c r="J393" t="s">
        <v>1066</v>
      </c>
      <c r="K393" t="s">
        <v>1066</v>
      </c>
      <c r="L393" t="s">
        <v>1066</v>
      </c>
      <c r="M393" t="s">
        <v>1066</v>
      </c>
      <c r="N393" t="s">
        <v>1066</v>
      </c>
      <c r="O393" t="s">
        <v>1066</v>
      </c>
      <c r="P393" t="s">
        <v>1066</v>
      </c>
      <c r="Q393" t="s">
        <v>1066</v>
      </c>
      <c r="R393" t="s">
        <v>1066</v>
      </c>
      <c r="S393" t="s">
        <v>1066</v>
      </c>
      <c r="T393" t="s">
        <v>1066</v>
      </c>
      <c r="U393" t="s">
        <v>1066</v>
      </c>
      <c r="V393" t="s">
        <v>1066</v>
      </c>
      <c r="W393" t="s">
        <v>1066</v>
      </c>
      <c r="X393" t="s">
        <v>1066</v>
      </c>
      <c r="Y393" t="s">
        <v>1066</v>
      </c>
      <c r="Z393" t="s">
        <v>1066</v>
      </c>
      <c r="AA393" t="s">
        <v>1066</v>
      </c>
      <c r="AB393" t="s">
        <v>1066</v>
      </c>
      <c r="AC393" t="s">
        <v>1066</v>
      </c>
      <c r="AD393" t="s">
        <v>1066</v>
      </c>
      <c r="AE393" t="s">
        <v>1066</v>
      </c>
      <c r="AF393" t="s">
        <v>1066</v>
      </c>
      <c r="AG393" t="s">
        <v>1066</v>
      </c>
      <c r="AH393" t="s">
        <v>1066</v>
      </c>
      <c r="AI393" t="s">
        <v>1066</v>
      </c>
      <c r="AJ393" t="s">
        <v>1066</v>
      </c>
      <c r="AK393" t="s">
        <v>1066</v>
      </c>
      <c r="AL393" t="s">
        <v>1066</v>
      </c>
      <c r="AM393" t="s">
        <v>1066</v>
      </c>
      <c r="AN393" t="s">
        <v>1066</v>
      </c>
      <c r="AO393" t="s">
        <v>1066</v>
      </c>
      <c r="AP393" t="s">
        <v>1066</v>
      </c>
      <c r="AQ393" t="s">
        <v>1066</v>
      </c>
      <c r="AR393" t="s">
        <v>1066</v>
      </c>
      <c r="AS393" t="s">
        <v>1066</v>
      </c>
      <c r="AT393" t="s">
        <v>1066</v>
      </c>
      <c r="AU393" t="s">
        <v>1066</v>
      </c>
      <c r="AV393" t="s">
        <v>1066</v>
      </c>
      <c r="AW393" t="s">
        <v>1066</v>
      </c>
      <c r="AY393">
        <v>0</v>
      </c>
      <c r="AZ393" s="250"/>
      <c r="BA393" s="250"/>
      <c r="BB393" s="250"/>
      <c r="BC393" s="250"/>
      <c r="BD393" s="250"/>
      <c r="BE393" s="269"/>
    </row>
    <row r="394" spans="1:83" ht="14.4" x14ac:dyDescent="0.3">
      <c r="A394">
        <v>520851</v>
      </c>
      <c r="B394" t="s">
        <v>540</v>
      </c>
      <c r="C394" t="s">
        <v>1066</v>
      </c>
      <c r="D394" t="s">
        <v>1066</v>
      </c>
      <c r="E394" t="s">
        <v>1066</v>
      </c>
      <c r="F394" t="s">
        <v>1066</v>
      </c>
      <c r="G394" t="s">
        <v>1066</v>
      </c>
      <c r="H394" t="s">
        <v>1066</v>
      </c>
      <c r="I394" t="s">
        <v>1066</v>
      </c>
      <c r="J394" t="s">
        <v>1066</v>
      </c>
      <c r="K394" t="s">
        <v>1066</v>
      </c>
      <c r="L394" t="s">
        <v>1066</v>
      </c>
      <c r="M394" t="s">
        <v>1066</v>
      </c>
      <c r="N394" t="s">
        <v>1066</v>
      </c>
      <c r="O394" t="s">
        <v>1066</v>
      </c>
      <c r="P394" t="s">
        <v>1066</v>
      </c>
      <c r="Q394" t="s">
        <v>1066</v>
      </c>
      <c r="R394" t="s">
        <v>1066</v>
      </c>
      <c r="S394" t="s">
        <v>1066</v>
      </c>
      <c r="T394" t="s">
        <v>1066</v>
      </c>
      <c r="U394" t="s">
        <v>1066</v>
      </c>
      <c r="V394" t="s">
        <v>1066</v>
      </c>
      <c r="W394" t="s">
        <v>1066</v>
      </c>
      <c r="X394" t="s">
        <v>1066</v>
      </c>
      <c r="Y394" t="s">
        <v>1066</v>
      </c>
      <c r="Z394" t="s">
        <v>1066</v>
      </c>
      <c r="AA394" t="s">
        <v>1066</v>
      </c>
      <c r="AB394" t="s">
        <v>1066</v>
      </c>
      <c r="AC394" t="s">
        <v>1066</v>
      </c>
      <c r="AD394" t="s">
        <v>1066</v>
      </c>
      <c r="AE394" t="s">
        <v>1066</v>
      </c>
      <c r="AF394" t="s">
        <v>1066</v>
      </c>
      <c r="AG394" t="s">
        <v>1066</v>
      </c>
      <c r="AH394" t="s">
        <v>1066</v>
      </c>
      <c r="AI394" t="s">
        <v>1066</v>
      </c>
      <c r="AJ394" t="s">
        <v>1066</v>
      </c>
      <c r="AK394" t="s">
        <v>1066</v>
      </c>
      <c r="AL394" t="s">
        <v>1066</v>
      </c>
      <c r="AM394" t="s">
        <v>1066</v>
      </c>
      <c r="AN394" t="s">
        <v>1066</v>
      </c>
      <c r="AO394" t="s">
        <v>1066</v>
      </c>
      <c r="AP394" t="s">
        <v>1066</v>
      </c>
      <c r="AQ394" t="s">
        <v>1066</v>
      </c>
      <c r="AR394" t="s">
        <v>1066</v>
      </c>
      <c r="AS394" t="s">
        <v>1066</v>
      </c>
      <c r="AT394" t="s">
        <v>1066</v>
      </c>
      <c r="AU394" t="s">
        <v>1066</v>
      </c>
      <c r="AV394" t="s">
        <v>1066</v>
      </c>
      <c r="AW394" t="s">
        <v>1066</v>
      </c>
      <c r="AY394">
        <v>0</v>
      </c>
      <c r="AZ394" s="269"/>
      <c r="BA394" s="269"/>
      <c r="BB394" s="269"/>
      <c r="BC394" s="269"/>
      <c r="BD394" s="269"/>
      <c r="BE394" s="269"/>
    </row>
    <row r="395" spans="1:83" ht="14.4" x14ac:dyDescent="0.3">
      <c r="A395">
        <v>520896</v>
      </c>
      <c r="B395" t="s">
        <v>540</v>
      </c>
      <c r="C395" t="s">
        <v>1067</v>
      </c>
      <c r="D395" t="s">
        <v>1067</v>
      </c>
      <c r="E395" t="s">
        <v>1067</v>
      </c>
      <c r="F395" t="s">
        <v>1067</v>
      </c>
      <c r="G395" t="s">
        <v>1067</v>
      </c>
      <c r="H395" t="s">
        <v>1067</v>
      </c>
      <c r="I395" t="s">
        <v>1067</v>
      </c>
      <c r="J395" t="s">
        <v>1067</v>
      </c>
      <c r="K395" t="s">
        <v>1067</v>
      </c>
      <c r="L395" t="s">
        <v>1067</v>
      </c>
      <c r="M395" t="s">
        <v>1067</v>
      </c>
      <c r="N395" t="s">
        <v>1067</v>
      </c>
      <c r="O395" t="s">
        <v>1067</v>
      </c>
      <c r="P395" t="s">
        <v>1067</v>
      </c>
      <c r="Q395" t="s">
        <v>1067</v>
      </c>
      <c r="R395" t="s">
        <v>1067</v>
      </c>
      <c r="S395" t="s">
        <v>1067</v>
      </c>
      <c r="T395" t="s">
        <v>1067</v>
      </c>
      <c r="U395" t="s">
        <v>1067</v>
      </c>
      <c r="V395" t="s">
        <v>1067</v>
      </c>
      <c r="W395" t="s">
        <v>1067</v>
      </c>
      <c r="X395" t="s">
        <v>1067</v>
      </c>
      <c r="Y395" t="s">
        <v>1067</v>
      </c>
      <c r="Z395" t="s">
        <v>1067</v>
      </c>
      <c r="AA395" t="s">
        <v>1067</v>
      </c>
      <c r="AB395" t="s">
        <v>1067</v>
      </c>
      <c r="AC395" t="s">
        <v>1067</v>
      </c>
      <c r="AD395" t="s">
        <v>1067</v>
      </c>
      <c r="AE395" t="s">
        <v>1067</v>
      </c>
      <c r="AF395" t="s">
        <v>1067</v>
      </c>
      <c r="AG395" t="s">
        <v>1067</v>
      </c>
      <c r="AH395" t="s">
        <v>1067</v>
      </c>
      <c r="AI395" t="s">
        <v>1067</v>
      </c>
      <c r="AJ395" t="s">
        <v>1067</v>
      </c>
      <c r="AK395" t="s">
        <v>1067</v>
      </c>
      <c r="AL395" t="s">
        <v>1067</v>
      </c>
      <c r="AM395" t="s">
        <v>1067</v>
      </c>
      <c r="AN395" t="s">
        <v>1067</v>
      </c>
      <c r="AO395" t="s">
        <v>1067</v>
      </c>
      <c r="AP395" t="s">
        <v>1067</v>
      </c>
      <c r="AQ395" t="s">
        <v>1067</v>
      </c>
      <c r="AR395" t="s">
        <v>1067</v>
      </c>
      <c r="AS395" t="s">
        <v>1067</v>
      </c>
      <c r="AT395" t="s">
        <v>1067</v>
      </c>
      <c r="AU395" t="s">
        <v>1067</v>
      </c>
      <c r="AV395" t="s">
        <v>1067</v>
      </c>
      <c r="AW395" t="s">
        <v>1067</v>
      </c>
      <c r="AX395" t="s">
        <v>5718</v>
      </c>
      <c r="AY395" t="s">
        <v>5718</v>
      </c>
      <c r="AZ395" s="269"/>
      <c r="BA395" s="269"/>
      <c r="BB395" s="269"/>
      <c r="BC395" s="269"/>
      <c r="BD395" s="269"/>
      <c r="BE395" s="269"/>
    </row>
    <row r="396" spans="1:83" ht="14.4" x14ac:dyDescent="0.3">
      <c r="A396">
        <v>520904</v>
      </c>
      <c r="B396" t="s">
        <v>540</v>
      </c>
      <c r="C396" t="s">
        <v>1066</v>
      </c>
      <c r="D396" t="s">
        <v>1066</v>
      </c>
      <c r="E396" t="s">
        <v>1066</v>
      </c>
      <c r="F396" t="s">
        <v>1066</v>
      </c>
      <c r="G396" t="s">
        <v>1066</v>
      </c>
      <c r="H396" t="s">
        <v>1066</v>
      </c>
      <c r="I396" t="s">
        <v>1066</v>
      </c>
      <c r="J396" t="s">
        <v>1066</v>
      </c>
      <c r="K396" t="s">
        <v>1066</v>
      </c>
      <c r="L396" t="s">
        <v>1066</v>
      </c>
      <c r="M396" t="s">
        <v>1066</v>
      </c>
      <c r="N396" t="s">
        <v>1066</v>
      </c>
      <c r="O396" t="s">
        <v>1066</v>
      </c>
      <c r="P396" t="s">
        <v>1066</v>
      </c>
      <c r="Q396" t="s">
        <v>1066</v>
      </c>
      <c r="R396" t="s">
        <v>1066</v>
      </c>
      <c r="S396" t="s">
        <v>1066</v>
      </c>
      <c r="T396" t="s">
        <v>1066</v>
      </c>
      <c r="U396" t="s">
        <v>1066</v>
      </c>
      <c r="V396" t="s">
        <v>1066</v>
      </c>
      <c r="W396" t="s">
        <v>1066</v>
      </c>
      <c r="X396" t="s">
        <v>1066</v>
      </c>
      <c r="Y396" t="s">
        <v>1066</v>
      </c>
      <c r="Z396" t="s">
        <v>1066</v>
      </c>
      <c r="AA396" t="s">
        <v>1066</v>
      </c>
      <c r="AB396" t="s">
        <v>1066</v>
      </c>
      <c r="AC396" t="s">
        <v>1066</v>
      </c>
      <c r="AD396" t="s">
        <v>1066</v>
      </c>
      <c r="AE396" t="s">
        <v>1066</v>
      </c>
      <c r="AF396" t="s">
        <v>1066</v>
      </c>
      <c r="AG396" t="s">
        <v>1066</v>
      </c>
      <c r="AH396" t="s">
        <v>1066</v>
      </c>
      <c r="AI396" t="s">
        <v>1066</v>
      </c>
      <c r="AJ396" t="s">
        <v>1066</v>
      </c>
      <c r="AK396" t="s">
        <v>1066</v>
      </c>
      <c r="AL396" t="s">
        <v>1066</v>
      </c>
      <c r="AM396" t="s">
        <v>1066</v>
      </c>
      <c r="AN396" t="s">
        <v>1066</v>
      </c>
      <c r="AO396" t="s">
        <v>1066</v>
      </c>
      <c r="AP396" t="s">
        <v>1066</v>
      </c>
      <c r="AQ396" t="s">
        <v>1066</v>
      </c>
      <c r="AR396" t="s">
        <v>1066</v>
      </c>
      <c r="AS396" t="s">
        <v>1066</v>
      </c>
      <c r="AT396" t="s">
        <v>1066</v>
      </c>
      <c r="AU396" t="s">
        <v>1066</v>
      </c>
      <c r="AV396" t="s">
        <v>1066</v>
      </c>
      <c r="AW396" t="s">
        <v>1066</v>
      </c>
      <c r="AY396">
        <v>0</v>
      </c>
      <c r="AZ396" s="269"/>
      <c r="BA396" s="269"/>
      <c r="BB396" s="269"/>
      <c r="BC396" s="269"/>
      <c r="BD396" s="269"/>
      <c r="BE396" s="269"/>
      <c r="BH396" s="249"/>
      <c r="BI396" s="249"/>
      <c r="BJ396" s="249"/>
      <c r="BK396" s="249"/>
      <c r="BL396" s="249"/>
      <c r="BM396" s="249"/>
      <c r="BN396" s="249"/>
      <c r="BO396" s="249"/>
      <c r="BP396" s="249"/>
      <c r="BQ396" s="249"/>
      <c r="BR396" s="249"/>
      <c r="BS396" s="249"/>
      <c r="BT396" s="249"/>
      <c r="BU396" s="249"/>
      <c r="BV396" s="248"/>
      <c r="BW396" s="249"/>
      <c r="BX396" s="249"/>
      <c r="BY396" s="249"/>
      <c r="BZ396" s="249"/>
      <c r="CA396" s="242"/>
      <c r="CB396" s="242"/>
      <c r="CC396" s="242"/>
      <c r="CD396" s="242"/>
      <c r="CE396" s="249"/>
    </row>
    <row r="397" spans="1:83" ht="14.4" x14ac:dyDescent="0.3">
      <c r="A397">
        <v>520916</v>
      </c>
      <c r="B397" t="s">
        <v>540</v>
      </c>
      <c r="C397" t="s">
        <v>1067</v>
      </c>
      <c r="D397" t="s">
        <v>1067</v>
      </c>
      <c r="E397" t="s">
        <v>1067</v>
      </c>
      <c r="F397" t="s">
        <v>1067</v>
      </c>
      <c r="G397" t="s">
        <v>1067</v>
      </c>
      <c r="H397" t="s">
        <v>1067</v>
      </c>
      <c r="I397" t="s">
        <v>1067</v>
      </c>
      <c r="J397" t="s">
        <v>1067</v>
      </c>
      <c r="K397" t="s">
        <v>1067</v>
      </c>
      <c r="L397" t="s">
        <v>1067</v>
      </c>
      <c r="M397" t="s">
        <v>1067</v>
      </c>
      <c r="N397" t="s">
        <v>1067</v>
      </c>
      <c r="O397" t="s">
        <v>1067</v>
      </c>
      <c r="P397" t="s">
        <v>1067</v>
      </c>
      <c r="Q397" t="s">
        <v>1067</v>
      </c>
      <c r="R397" t="s">
        <v>1067</v>
      </c>
      <c r="S397" t="s">
        <v>1067</v>
      </c>
      <c r="T397" t="s">
        <v>1067</v>
      </c>
      <c r="U397" t="s">
        <v>1067</v>
      </c>
      <c r="V397" t="s">
        <v>1067</v>
      </c>
      <c r="W397" t="s">
        <v>1067</v>
      </c>
      <c r="X397" t="s">
        <v>1067</v>
      </c>
      <c r="Y397" t="s">
        <v>1067</v>
      </c>
      <c r="Z397" t="s">
        <v>1067</v>
      </c>
      <c r="AA397" t="s">
        <v>1067</v>
      </c>
      <c r="AB397" t="s">
        <v>1067</v>
      </c>
      <c r="AC397" t="s">
        <v>1067</v>
      </c>
      <c r="AD397" t="s">
        <v>1067</v>
      </c>
      <c r="AE397" t="s">
        <v>1067</v>
      </c>
      <c r="AF397" t="s">
        <v>1067</v>
      </c>
      <c r="AG397" t="s">
        <v>1067</v>
      </c>
      <c r="AH397" t="s">
        <v>1067</v>
      </c>
      <c r="AI397" t="s">
        <v>1067</v>
      </c>
      <c r="AJ397" t="s">
        <v>1067</v>
      </c>
      <c r="AK397" t="s">
        <v>1067</v>
      </c>
      <c r="AL397" t="s">
        <v>1067</v>
      </c>
      <c r="AM397" t="s">
        <v>1067</v>
      </c>
      <c r="AN397" t="s">
        <v>1067</v>
      </c>
      <c r="AO397" t="s">
        <v>1067</v>
      </c>
      <c r="AP397" t="s">
        <v>1067</v>
      </c>
      <c r="AQ397" t="s">
        <v>1067</v>
      </c>
      <c r="AR397" t="s">
        <v>1067</v>
      </c>
      <c r="AS397" t="s">
        <v>1067</v>
      </c>
      <c r="AT397" t="s">
        <v>1067</v>
      </c>
      <c r="AU397" t="s">
        <v>1067</v>
      </c>
      <c r="AV397" t="s">
        <v>1067</v>
      </c>
      <c r="AW397" t="s">
        <v>1067</v>
      </c>
      <c r="AX397" t="s">
        <v>5718</v>
      </c>
      <c r="AY397" t="s">
        <v>5718</v>
      </c>
      <c r="AZ397" s="269"/>
      <c r="BA397" s="269"/>
      <c r="BB397" s="269"/>
      <c r="BC397" s="269"/>
      <c r="BD397" s="269"/>
      <c r="BE397" s="269"/>
    </row>
    <row r="398" spans="1:83" ht="14.4" x14ac:dyDescent="0.3">
      <c r="A398">
        <v>520935</v>
      </c>
      <c r="B398" t="s">
        <v>540</v>
      </c>
      <c r="C398" t="s">
        <v>1066</v>
      </c>
      <c r="D398" t="s">
        <v>1066</v>
      </c>
      <c r="E398" t="s">
        <v>1066</v>
      </c>
      <c r="F398" t="s">
        <v>1066</v>
      </c>
      <c r="G398" t="s">
        <v>1066</v>
      </c>
      <c r="H398" t="s">
        <v>1066</v>
      </c>
      <c r="I398" t="s">
        <v>1066</v>
      </c>
      <c r="J398" t="s">
        <v>1066</v>
      </c>
      <c r="K398" t="s">
        <v>1066</v>
      </c>
      <c r="L398" t="s">
        <v>1066</v>
      </c>
      <c r="M398" t="s">
        <v>1066</v>
      </c>
      <c r="N398" t="s">
        <v>1066</v>
      </c>
      <c r="O398" t="s">
        <v>1066</v>
      </c>
      <c r="P398" t="s">
        <v>1066</v>
      </c>
      <c r="Q398" t="s">
        <v>1066</v>
      </c>
      <c r="R398" t="s">
        <v>1066</v>
      </c>
      <c r="S398" t="s">
        <v>1066</v>
      </c>
      <c r="T398" t="s">
        <v>1066</v>
      </c>
      <c r="U398" t="s">
        <v>1066</v>
      </c>
      <c r="V398" t="s">
        <v>1066</v>
      </c>
      <c r="W398" t="s">
        <v>1066</v>
      </c>
      <c r="X398" t="s">
        <v>1066</v>
      </c>
      <c r="Y398" t="s">
        <v>1066</v>
      </c>
      <c r="Z398" t="s">
        <v>1066</v>
      </c>
      <c r="AA398" t="s">
        <v>1066</v>
      </c>
      <c r="AB398" t="s">
        <v>1066</v>
      </c>
      <c r="AC398" t="s">
        <v>1066</v>
      </c>
      <c r="AD398" t="s">
        <v>1066</v>
      </c>
      <c r="AE398" t="s">
        <v>1066</v>
      </c>
      <c r="AF398" t="s">
        <v>1066</v>
      </c>
      <c r="AG398" t="s">
        <v>1066</v>
      </c>
      <c r="AH398" t="s">
        <v>1066</v>
      </c>
      <c r="AI398" t="s">
        <v>1066</v>
      </c>
      <c r="AJ398" t="s">
        <v>1066</v>
      </c>
      <c r="AK398" t="s">
        <v>1066</v>
      </c>
      <c r="AL398" t="s">
        <v>1066</v>
      </c>
      <c r="AM398" t="s">
        <v>1066</v>
      </c>
      <c r="AN398" t="s">
        <v>1066</v>
      </c>
      <c r="AO398" t="s">
        <v>1066</v>
      </c>
      <c r="AP398" t="s">
        <v>1066</v>
      </c>
      <c r="AQ398" t="s">
        <v>1066</v>
      </c>
      <c r="AR398" t="s">
        <v>1066</v>
      </c>
      <c r="AS398" t="s">
        <v>1066</v>
      </c>
      <c r="AT398" t="s">
        <v>1066</v>
      </c>
      <c r="AU398" t="s">
        <v>1066</v>
      </c>
      <c r="AV398" t="s">
        <v>1066</v>
      </c>
      <c r="AW398" t="s">
        <v>1066</v>
      </c>
      <c r="AY398">
        <v>0</v>
      </c>
      <c r="AZ398" s="250"/>
      <c r="BA398" s="250"/>
      <c r="BB398" s="250"/>
      <c r="BC398" s="250"/>
      <c r="BD398" s="250"/>
      <c r="BE398" s="269"/>
    </row>
    <row r="399" spans="1:83" ht="14.4" x14ac:dyDescent="0.3">
      <c r="A399">
        <v>520968</v>
      </c>
      <c r="B399" t="s">
        <v>540</v>
      </c>
      <c r="C399" t="s">
        <v>1066</v>
      </c>
      <c r="D399" t="s">
        <v>1066</v>
      </c>
      <c r="E399" t="s">
        <v>1066</v>
      </c>
      <c r="F399" t="s">
        <v>1066</v>
      </c>
      <c r="G399" t="s">
        <v>1066</v>
      </c>
      <c r="H399" t="s">
        <v>1066</v>
      </c>
      <c r="I399" t="s">
        <v>1066</v>
      </c>
      <c r="J399" t="s">
        <v>1066</v>
      </c>
      <c r="K399" t="s">
        <v>1066</v>
      </c>
      <c r="L399" t="s">
        <v>1066</v>
      </c>
      <c r="M399" t="s">
        <v>1066</v>
      </c>
      <c r="N399" t="s">
        <v>1066</v>
      </c>
      <c r="O399" t="s">
        <v>1066</v>
      </c>
      <c r="P399" t="s">
        <v>1066</v>
      </c>
      <c r="Q399" t="s">
        <v>1066</v>
      </c>
      <c r="R399" t="s">
        <v>1066</v>
      </c>
      <c r="S399" t="s">
        <v>1066</v>
      </c>
      <c r="T399" t="s">
        <v>1066</v>
      </c>
      <c r="U399" t="s">
        <v>1066</v>
      </c>
      <c r="V399" t="s">
        <v>1066</v>
      </c>
      <c r="W399" t="s">
        <v>1066</v>
      </c>
      <c r="X399" t="s">
        <v>1066</v>
      </c>
      <c r="Y399" t="s">
        <v>1066</v>
      </c>
      <c r="Z399" t="s">
        <v>1066</v>
      </c>
      <c r="AA399" t="s">
        <v>1066</v>
      </c>
      <c r="AB399" t="s">
        <v>1066</v>
      </c>
      <c r="AC399" t="s">
        <v>1066</v>
      </c>
      <c r="AD399" t="s">
        <v>1066</v>
      </c>
      <c r="AE399" t="s">
        <v>1066</v>
      </c>
      <c r="AF399" t="s">
        <v>1066</v>
      </c>
      <c r="AG399" t="s">
        <v>1066</v>
      </c>
      <c r="AH399" t="s">
        <v>1066</v>
      </c>
      <c r="AI399" t="s">
        <v>1066</v>
      </c>
      <c r="AJ399" t="s">
        <v>1066</v>
      </c>
      <c r="AK399" t="s">
        <v>1066</v>
      </c>
      <c r="AL399" t="s">
        <v>1066</v>
      </c>
      <c r="AM399" t="s">
        <v>1066</v>
      </c>
      <c r="AN399" t="s">
        <v>1066</v>
      </c>
      <c r="AO399" t="s">
        <v>1066</v>
      </c>
      <c r="AP399" t="s">
        <v>1066</v>
      </c>
      <c r="AQ399" t="s">
        <v>1066</v>
      </c>
      <c r="AR399" t="s">
        <v>1066</v>
      </c>
      <c r="AS399" t="s">
        <v>1066</v>
      </c>
      <c r="AT399" t="s">
        <v>1066</v>
      </c>
      <c r="AU399" t="s">
        <v>1066</v>
      </c>
      <c r="AV399" t="s">
        <v>1066</v>
      </c>
      <c r="AW399" t="s">
        <v>1066</v>
      </c>
      <c r="AY399">
        <v>0</v>
      </c>
      <c r="AZ399" s="269"/>
      <c r="BA399" s="269"/>
      <c r="BB399" s="269"/>
      <c r="BC399" s="269"/>
      <c r="BD399" s="269"/>
      <c r="BE399" s="269"/>
    </row>
    <row r="400" spans="1:83" ht="14.4" x14ac:dyDescent="0.3">
      <c r="A400">
        <v>520995</v>
      </c>
      <c r="B400" t="s">
        <v>540</v>
      </c>
      <c r="C400" t="s">
        <v>1066</v>
      </c>
      <c r="D400" t="s">
        <v>1066</v>
      </c>
      <c r="E400" t="s">
        <v>1066</v>
      </c>
      <c r="F400" t="s">
        <v>1066</v>
      </c>
      <c r="G400" t="s">
        <v>1066</v>
      </c>
      <c r="H400" t="s">
        <v>1066</v>
      </c>
      <c r="I400" t="s">
        <v>1066</v>
      </c>
      <c r="J400" t="s">
        <v>1066</v>
      </c>
      <c r="K400" t="s">
        <v>1066</v>
      </c>
      <c r="L400" t="s">
        <v>1066</v>
      </c>
      <c r="M400" t="s">
        <v>1066</v>
      </c>
      <c r="N400" t="s">
        <v>1066</v>
      </c>
      <c r="O400" t="s">
        <v>1066</v>
      </c>
      <c r="P400" t="s">
        <v>1066</v>
      </c>
      <c r="Q400" t="s">
        <v>1066</v>
      </c>
      <c r="R400" t="s">
        <v>1066</v>
      </c>
      <c r="S400" t="s">
        <v>1066</v>
      </c>
      <c r="T400" t="s">
        <v>1066</v>
      </c>
      <c r="U400" t="s">
        <v>1066</v>
      </c>
      <c r="V400" t="s">
        <v>1066</v>
      </c>
      <c r="W400" t="s">
        <v>1066</v>
      </c>
      <c r="X400" t="s">
        <v>1066</v>
      </c>
      <c r="Y400" t="s">
        <v>1066</v>
      </c>
      <c r="Z400" t="s">
        <v>1066</v>
      </c>
      <c r="AA400" t="s">
        <v>1066</v>
      </c>
      <c r="AB400" t="s">
        <v>1066</v>
      </c>
      <c r="AC400" t="s">
        <v>1066</v>
      </c>
      <c r="AD400" t="s">
        <v>1066</v>
      </c>
      <c r="AE400" t="s">
        <v>1066</v>
      </c>
      <c r="AF400" t="s">
        <v>1066</v>
      </c>
      <c r="AG400" t="s">
        <v>1066</v>
      </c>
      <c r="AH400" t="s">
        <v>1066</v>
      </c>
      <c r="AI400" t="s">
        <v>1066</v>
      </c>
      <c r="AJ400" t="s">
        <v>1066</v>
      </c>
      <c r="AK400" t="s">
        <v>1066</v>
      </c>
      <c r="AL400" t="s">
        <v>1066</v>
      </c>
      <c r="AM400" t="s">
        <v>1066</v>
      </c>
      <c r="AN400" t="s">
        <v>1066</v>
      </c>
      <c r="AO400" t="s">
        <v>1066</v>
      </c>
      <c r="AP400" t="s">
        <v>1066</v>
      </c>
      <c r="AQ400" t="s">
        <v>1066</v>
      </c>
      <c r="AR400" t="s">
        <v>1066</v>
      </c>
      <c r="AS400" t="s">
        <v>1066</v>
      </c>
      <c r="AT400" t="s">
        <v>1066</v>
      </c>
      <c r="AU400" t="s">
        <v>1066</v>
      </c>
      <c r="AV400" t="s">
        <v>1066</v>
      </c>
      <c r="AW400" t="s">
        <v>1066</v>
      </c>
      <c r="AY400">
        <v>0</v>
      </c>
      <c r="AZ400" s="269"/>
      <c r="BA400" s="269"/>
      <c r="BB400" s="269"/>
      <c r="BC400" s="269"/>
      <c r="BD400" s="269"/>
      <c r="BE400" s="269"/>
    </row>
    <row r="401" spans="1:83" ht="14.4" x14ac:dyDescent="0.3">
      <c r="A401">
        <v>520996</v>
      </c>
      <c r="B401" t="s">
        <v>540</v>
      </c>
      <c r="C401" t="s">
        <v>1066</v>
      </c>
      <c r="D401" t="s">
        <v>1066</v>
      </c>
      <c r="E401" t="s">
        <v>1066</v>
      </c>
      <c r="F401" t="s">
        <v>1066</v>
      </c>
      <c r="G401" t="s">
        <v>1066</v>
      </c>
      <c r="H401" t="s">
        <v>1066</v>
      </c>
      <c r="I401" t="s">
        <v>1066</v>
      </c>
      <c r="J401" t="s">
        <v>1066</v>
      </c>
      <c r="K401" t="s">
        <v>1066</v>
      </c>
      <c r="L401" t="s">
        <v>1066</v>
      </c>
      <c r="M401" t="s">
        <v>1066</v>
      </c>
      <c r="N401" t="s">
        <v>1066</v>
      </c>
      <c r="O401" t="s">
        <v>1066</v>
      </c>
      <c r="P401" t="s">
        <v>1066</v>
      </c>
      <c r="Q401" t="s">
        <v>1066</v>
      </c>
      <c r="R401" t="s">
        <v>1066</v>
      </c>
      <c r="S401" t="s">
        <v>1066</v>
      </c>
      <c r="T401" t="s">
        <v>1066</v>
      </c>
      <c r="U401" t="s">
        <v>1066</v>
      </c>
      <c r="V401" t="s">
        <v>1066</v>
      </c>
      <c r="W401" t="s">
        <v>1066</v>
      </c>
      <c r="X401" t="s">
        <v>1066</v>
      </c>
      <c r="Y401" t="s">
        <v>1066</v>
      </c>
      <c r="Z401" t="s">
        <v>1066</v>
      </c>
      <c r="AA401" t="s">
        <v>1066</v>
      </c>
      <c r="AB401" t="s">
        <v>1066</v>
      </c>
      <c r="AC401" t="s">
        <v>1066</v>
      </c>
      <c r="AD401" t="s">
        <v>1066</v>
      </c>
      <c r="AE401" t="s">
        <v>1066</v>
      </c>
      <c r="AF401" t="s">
        <v>1066</v>
      </c>
      <c r="AG401" t="s">
        <v>1066</v>
      </c>
      <c r="AH401" t="s">
        <v>1066</v>
      </c>
      <c r="AI401" t="s">
        <v>1066</v>
      </c>
      <c r="AJ401" t="s">
        <v>1066</v>
      </c>
      <c r="AK401" t="s">
        <v>1066</v>
      </c>
      <c r="AL401" t="s">
        <v>1066</v>
      </c>
      <c r="AM401" t="s">
        <v>1066</v>
      </c>
      <c r="AN401" t="s">
        <v>1066</v>
      </c>
      <c r="AO401" t="s">
        <v>1066</v>
      </c>
      <c r="AP401" t="s">
        <v>1066</v>
      </c>
      <c r="AQ401" t="s">
        <v>1066</v>
      </c>
      <c r="AR401" t="s">
        <v>1066</v>
      </c>
      <c r="AS401" t="s">
        <v>1066</v>
      </c>
      <c r="AT401" t="s">
        <v>1066</v>
      </c>
      <c r="AU401" t="s">
        <v>1066</v>
      </c>
      <c r="AV401" t="s">
        <v>1066</v>
      </c>
      <c r="AW401" t="s">
        <v>1066</v>
      </c>
      <c r="AY401">
        <v>0</v>
      </c>
      <c r="AZ401" s="269"/>
      <c r="BA401" s="269"/>
      <c r="BB401" s="269"/>
      <c r="BC401" s="269"/>
      <c r="BD401" s="269"/>
      <c r="BE401" s="269"/>
    </row>
    <row r="402" spans="1:83" ht="14.4" x14ac:dyDescent="0.3">
      <c r="A402">
        <v>521027</v>
      </c>
      <c r="B402" t="s">
        <v>540</v>
      </c>
      <c r="C402" t="s">
        <v>1067</v>
      </c>
      <c r="D402" t="s">
        <v>1067</v>
      </c>
      <c r="E402" t="s">
        <v>1067</v>
      </c>
      <c r="F402" t="s">
        <v>1067</v>
      </c>
      <c r="G402" t="s">
        <v>1067</v>
      </c>
      <c r="H402" t="s">
        <v>1067</v>
      </c>
      <c r="I402" t="s">
        <v>1067</v>
      </c>
      <c r="J402" t="s">
        <v>1067</v>
      </c>
      <c r="K402" t="s">
        <v>1067</v>
      </c>
      <c r="L402" t="s">
        <v>1067</v>
      </c>
      <c r="M402" t="s">
        <v>1067</v>
      </c>
      <c r="N402" t="s">
        <v>1067</v>
      </c>
      <c r="O402" t="s">
        <v>1067</v>
      </c>
      <c r="P402" t="s">
        <v>1067</v>
      </c>
      <c r="Q402" t="s">
        <v>1067</v>
      </c>
      <c r="R402" t="s">
        <v>1067</v>
      </c>
      <c r="S402" t="s">
        <v>1067</v>
      </c>
      <c r="T402" t="s">
        <v>1067</v>
      </c>
      <c r="U402" t="s">
        <v>1067</v>
      </c>
      <c r="V402" t="s">
        <v>1067</v>
      </c>
      <c r="W402" t="s">
        <v>1067</v>
      </c>
      <c r="X402" t="s">
        <v>1067</v>
      </c>
      <c r="Y402" t="s">
        <v>1067</v>
      </c>
      <c r="Z402" t="s">
        <v>1067</v>
      </c>
      <c r="AA402" t="s">
        <v>1067</v>
      </c>
      <c r="AB402" t="s">
        <v>1067</v>
      </c>
      <c r="AC402" t="s">
        <v>1067</v>
      </c>
      <c r="AD402" t="s">
        <v>1067</v>
      </c>
      <c r="AE402" t="s">
        <v>1067</v>
      </c>
      <c r="AF402" t="s">
        <v>1067</v>
      </c>
      <c r="AG402" t="s">
        <v>1067</v>
      </c>
      <c r="AH402" t="s">
        <v>1067</v>
      </c>
      <c r="AI402" t="s">
        <v>1067</v>
      </c>
      <c r="AJ402" t="s">
        <v>1067</v>
      </c>
      <c r="AK402" t="s">
        <v>1067</v>
      </c>
      <c r="AL402" t="s">
        <v>1067</v>
      </c>
      <c r="AM402" t="s">
        <v>1067</v>
      </c>
      <c r="AN402" t="s">
        <v>1067</v>
      </c>
      <c r="AO402" t="s">
        <v>1067</v>
      </c>
      <c r="AP402" t="s">
        <v>1067</v>
      </c>
      <c r="AQ402" t="s">
        <v>1067</v>
      </c>
      <c r="AR402" t="s">
        <v>1067</v>
      </c>
      <c r="AS402" t="s">
        <v>1067</v>
      </c>
      <c r="AT402" t="s">
        <v>1067</v>
      </c>
      <c r="AU402" t="s">
        <v>1067</v>
      </c>
      <c r="AV402" t="s">
        <v>1067</v>
      </c>
      <c r="AW402" t="s">
        <v>1067</v>
      </c>
      <c r="AX402" t="s">
        <v>5718</v>
      </c>
      <c r="AY402" t="s">
        <v>5718</v>
      </c>
      <c r="AZ402" s="269"/>
      <c r="BA402" s="269"/>
      <c r="BB402" s="269"/>
      <c r="BC402" s="269"/>
      <c r="BD402" s="269"/>
      <c r="BE402" s="269"/>
    </row>
    <row r="403" spans="1:83" ht="14.4" x14ac:dyDescent="0.3">
      <c r="A403">
        <v>521053</v>
      </c>
      <c r="B403" t="s">
        <v>540</v>
      </c>
      <c r="C403" t="s">
        <v>1066</v>
      </c>
      <c r="D403" t="s">
        <v>1066</v>
      </c>
      <c r="E403" t="s">
        <v>1066</v>
      </c>
      <c r="F403" t="s">
        <v>1066</v>
      </c>
      <c r="G403" t="s">
        <v>1066</v>
      </c>
      <c r="H403" t="s">
        <v>1066</v>
      </c>
      <c r="I403" t="s">
        <v>1066</v>
      </c>
      <c r="J403" t="s">
        <v>1066</v>
      </c>
      <c r="K403" t="s">
        <v>1066</v>
      </c>
      <c r="L403" t="s">
        <v>1066</v>
      </c>
      <c r="M403" t="s">
        <v>1066</v>
      </c>
      <c r="N403" t="s">
        <v>1066</v>
      </c>
      <c r="O403" t="s">
        <v>1066</v>
      </c>
      <c r="P403" t="s">
        <v>1066</v>
      </c>
      <c r="Q403" t="s">
        <v>1066</v>
      </c>
      <c r="R403" t="s">
        <v>1066</v>
      </c>
      <c r="S403" t="s">
        <v>1066</v>
      </c>
      <c r="T403" t="s">
        <v>1066</v>
      </c>
      <c r="U403" t="s">
        <v>1066</v>
      </c>
      <c r="V403" t="s">
        <v>1066</v>
      </c>
      <c r="W403" t="s">
        <v>1066</v>
      </c>
      <c r="X403" t="s">
        <v>1066</v>
      </c>
      <c r="Y403" t="s">
        <v>1066</v>
      </c>
      <c r="Z403" t="s">
        <v>1066</v>
      </c>
      <c r="AA403" t="s">
        <v>1066</v>
      </c>
      <c r="AB403" t="s">
        <v>1066</v>
      </c>
      <c r="AC403" t="s">
        <v>1066</v>
      </c>
      <c r="AD403" t="s">
        <v>1066</v>
      </c>
      <c r="AE403" t="s">
        <v>1066</v>
      </c>
      <c r="AF403" t="s">
        <v>1066</v>
      </c>
      <c r="AG403" t="s">
        <v>1066</v>
      </c>
      <c r="AH403" t="s">
        <v>1066</v>
      </c>
      <c r="AI403" t="s">
        <v>1066</v>
      </c>
      <c r="AJ403" t="s">
        <v>1066</v>
      </c>
      <c r="AK403" t="s">
        <v>1066</v>
      </c>
      <c r="AL403" t="s">
        <v>1066</v>
      </c>
      <c r="AM403" t="s">
        <v>1066</v>
      </c>
      <c r="AN403" t="s">
        <v>1066</v>
      </c>
      <c r="AO403" t="s">
        <v>1066</v>
      </c>
      <c r="AP403" t="s">
        <v>1066</v>
      </c>
      <c r="AQ403" t="s">
        <v>1066</v>
      </c>
      <c r="AR403" t="s">
        <v>1066</v>
      </c>
      <c r="AS403" t="s">
        <v>1066</v>
      </c>
      <c r="AT403" t="s">
        <v>1066</v>
      </c>
      <c r="AU403" t="s">
        <v>1066</v>
      </c>
      <c r="AV403" t="s">
        <v>1066</v>
      </c>
      <c r="AW403" t="s">
        <v>1066</v>
      </c>
      <c r="AY403">
        <v>0</v>
      </c>
      <c r="AZ403" s="269"/>
      <c r="BA403" s="269"/>
      <c r="BB403" s="269"/>
      <c r="BC403" s="269"/>
      <c r="BD403" s="269"/>
      <c r="BE403" s="269"/>
    </row>
    <row r="404" spans="1:83" ht="14.4" x14ac:dyDescent="0.3">
      <c r="A404">
        <v>521084</v>
      </c>
      <c r="B404" t="s">
        <v>541</v>
      </c>
      <c r="C404" t="s">
        <v>1066</v>
      </c>
      <c r="D404" t="s">
        <v>1066</v>
      </c>
      <c r="E404" t="s">
        <v>1066</v>
      </c>
      <c r="F404" t="s">
        <v>1066</v>
      </c>
      <c r="G404" t="s">
        <v>1066</v>
      </c>
      <c r="H404" t="s">
        <v>1066</v>
      </c>
      <c r="I404" t="s">
        <v>1066</v>
      </c>
      <c r="J404" t="s">
        <v>1066</v>
      </c>
      <c r="K404" t="s">
        <v>1066</v>
      </c>
      <c r="L404" t="s">
        <v>1066</v>
      </c>
      <c r="M404" t="s">
        <v>1066</v>
      </c>
      <c r="N404" t="s">
        <v>1066</v>
      </c>
      <c r="O404" t="s">
        <v>1066</v>
      </c>
      <c r="P404" t="s">
        <v>1066</v>
      </c>
      <c r="Q404" t="s">
        <v>1066</v>
      </c>
      <c r="R404" t="s">
        <v>1066</v>
      </c>
      <c r="S404" t="s">
        <v>1066</v>
      </c>
      <c r="T404" t="s">
        <v>1066</v>
      </c>
      <c r="U404" t="s">
        <v>1066</v>
      </c>
      <c r="V404" t="s">
        <v>1066</v>
      </c>
      <c r="W404" t="s">
        <v>1066</v>
      </c>
      <c r="X404" t="s">
        <v>1066</v>
      </c>
      <c r="Y404" t="s">
        <v>1066</v>
      </c>
      <c r="Z404" t="s">
        <v>1066</v>
      </c>
      <c r="AA404" t="s">
        <v>1066</v>
      </c>
      <c r="AB404" t="s">
        <v>1066</v>
      </c>
      <c r="AC404" t="s">
        <v>1066</v>
      </c>
      <c r="AD404" t="s">
        <v>1066</v>
      </c>
      <c r="AE404" t="s">
        <v>1066</v>
      </c>
      <c r="AF404" t="s">
        <v>1066</v>
      </c>
      <c r="AG404" t="s">
        <v>1066</v>
      </c>
      <c r="AH404" t="s">
        <v>1066</v>
      </c>
      <c r="AI404" t="s">
        <v>1066</v>
      </c>
      <c r="AJ404" t="s">
        <v>1066</v>
      </c>
      <c r="AK404" t="s">
        <v>1066</v>
      </c>
      <c r="AL404" t="s">
        <v>1066</v>
      </c>
      <c r="AM404" t="s">
        <v>1066</v>
      </c>
      <c r="AN404" t="s">
        <v>1066</v>
      </c>
      <c r="AO404" t="s">
        <v>1066</v>
      </c>
      <c r="AP404" t="s">
        <v>1066</v>
      </c>
      <c r="AQ404" t="s">
        <v>1066</v>
      </c>
      <c r="AR404" t="s">
        <v>1066</v>
      </c>
      <c r="AW404"/>
      <c r="AY404" t="s">
        <v>2422</v>
      </c>
      <c r="AZ404" s="269"/>
      <c r="BA404" s="269"/>
      <c r="BB404" s="269"/>
      <c r="BC404" s="269"/>
      <c r="BD404" s="269"/>
      <c r="BE404" s="269"/>
    </row>
    <row r="405" spans="1:83" ht="14.4" x14ac:dyDescent="0.3">
      <c r="A405">
        <v>521119</v>
      </c>
      <c r="B405" t="s">
        <v>540</v>
      </c>
      <c r="C405" t="s">
        <v>1066</v>
      </c>
      <c r="D405" t="s">
        <v>1066</v>
      </c>
      <c r="E405" t="s">
        <v>1066</v>
      </c>
      <c r="F405" t="s">
        <v>1066</v>
      </c>
      <c r="G405" t="s">
        <v>1066</v>
      </c>
      <c r="H405" t="s">
        <v>1066</v>
      </c>
      <c r="I405" t="s">
        <v>1066</v>
      </c>
      <c r="J405" t="s">
        <v>1066</v>
      </c>
      <c r="K405" t="s">
        <v>1066</v>
      </c>
      <c r="L405" t="s">
        <v>1066</v>
      </c>
      <c r="M405" t="s">
        <v>1066</v>
      </c>
      <c r="N405" t="s">
        <v>1066</v>
      </c>
      <c r="O405" t="s">
        <v>1066</v>
      </c>
      <c r="P405" t="s">
        <v>1066</v>
      </c>
      <c r="Q405" t="s">
        <v>1066</v>
      </c>
      <c r="R405" t="s">
        <v>1066</v>
      </c>
      <c r="S405" t="s">
        <v>1066</v>
      </c>
      <c r="T405" t="s">
        <v>1066</v>
      </c>
      <c r="U405" t="s">
        <v>1066</v>
      </c>
      <c r="V405" t="s">
        <v>1066</v>
      </c>
      <c r="W405" t="s">
        <v>1066</v>
      </c>
      <c r="X405" t="s">
        <v>1066</v>
      </c>
      <c r="Y405" t="s">
        <v>1066</v>
      </c>
      <c r="Z405" t="s">
        <v>1066</v>
      </c>
      <c r="AA405" t="s">
        <v>1066</v>
      </c>
      <c r="AB405" t="s">
        <v>1066</v>
      </c>
      <c r="AC405" t="s">
        <v>1066</v>
      </c>
      <c r="AD405" t="s">
        <v>1066</v>
      </c>
      <c r="AE405" t="s">
        <v>1066</v>
      </c>
      <c r="AF405" t="s">
        <v>1066</v>
      </c>
      <c r="AG405" t="s">
        <v>1066</v>
      </c>
      <c r="AH405" t="s">
        <v>1066</v>
      </c>
      <c r="AI405" t="s">
        <v>1066</v>
      </c>
      <c r="AJ405" t="s">
        <v>1066</v>
      </c>
      <c r="AK405" t="s">
        <v>1066</v>
      </c>
      <c r="AL405" t="s">
        <v>1066</v>
      </c>
      <c r="AM405" t="s">
        <v>1066</v>
      </c>
      <c r="AN405" t="s">
        <v>1066</v>
      </c>
      <c r="AO405" t="s">
        <v>1066</v>
      </c>
      <c r="AP405" t="s">
        <v>1066</v>
      </c>
      <c r="AQ405" t="s">
        <v>1066</v>
      </c>
      <c r="AR405" t="s">
        <v>1066</v>
      </c>
      <c r="AS405" t="s">
        <v>1066</v>
      </c>
      <c r="AT405" t="s">
        <v>1066</v>
      </c>
      <c r="AU405" t="s">
        <v>1066</v>
      </c>
      <c r="AV405" t="s">
        <v>1066</v>
      </c>
      <c r="AW405" t="s">
        <v>1066</v>
      </c>
      <c r="AY405">
        <v>0</v>
      </c>
      <c r="AZ405" s="269"/>
      <c r="BA405" s="269"/>
      <c r="BB405" s="269"/>
      <c r="BC405" s="269"/>
      <c r="BD405" s="269"/>
      <c r="BE405" s="269"/>
    </row>
    <row r="406" spans="1:83" ht="14.4" x14ac:dyDescent="0.3">
      <c r="A406">
        <v>521140</v>
      </c>
      <c r="B406" t="s">
        <v>540</v>
      </c>
      <c r="C406" t="s">
        <v>1066</v>
      </c>
      <c r="D406" t="s">
        <v>1066</v>
      </c>
      <c r="E406" t="s">
        <v>1066</v>
      </c>
      <c r="F406" t="s">
        <v>1066</v>
      </c>
      <c r="G406" t="s">
        <v>1066</v>
      </c>
      <c r="H406" t="s">
        <v>1066</v>
      </c>
      <c r="I406" t="s">
        <v>1066</v>
      </c>
      <c r="J406" t="s">
        <v>1066</v>
      </c>
      <c r="K406" t="s">
        <v>1066</v>
      </c>
      <c r="L406" t="s">
        <v>1066</v>
      </c>
      <c r="M406" t="s">
        <v>1066</v>
      </c>
      <c r="N406" t="s">
        <v>1066</v>
      </c>
      <c r="O406" t="s">
        <v>1066</v>
      </c>
      <c r="P406" t="s">
        <v>1066</v>
      </c>
      <c r="Q406" t="s">
        <v>1066</v>
      </c>
      <c r="R406" t="s">
        <v>1066</v>
      </c>
      <c r="S406" t="s">
        <v>1066</v>
      </c>
      <c r="T406" t="s">
        <v>1066</v>
      </c>
      <c r="U406" t="s">
        <v>1066</v>
      </c>
      <c r="V406" t="s">
        <v>1066</v>
      </c>
      <c r="W406" t="s">
        <v>1066</v>
      </c>
      <c r="X406" t="s">
        <v>1066</v>
      </c>
      <c r="Y406" t="s">
        <v>1066</v>
      </c>
      <c r="Z406" t="s">
        <v>1066</v>
      </c>
      <c r="AA406" t="s">
        <v>1066</v>
      </c>
      <c r="AB406" t="s">
        <v>1066</v>
      </c>
      <c r="AC406" t="s">
        <v>1066</v>
      </c>
      <c r="AD406" t="s">
        <v>1066</v>
      </c>
      <c r="AE406" t="s">
        <v>1066</v>
      </c>
      <c r="AF406" t="s">
        <v>1066</v>
      </c>
      <c r="AG406" t="s">
        <v>1066</v>
      </c>
      <c r="AH406" t="s">
        <v>1066</v>
      </c>
      <c r="AI406" t="s">
        <v>1066</v>
      </c>
      <c r="AJ406" t="s">
        <v>1066</v>
      </c>
      <c r="AK406" t="s">
        <v>1066</v>
      </c>
      <c r="AL406" t="s">
        <v>1066</v>
      </c>
      <c r="AM406" t="s">
        <v>1066</v>
      </c>
      <c r="AN406" t="s">
        <v>1066</v>
      </c>
      <c r="AO406" t="s">
        <v>1066</v>
      </c>
      <c r="AP406" t="s">
        <v>1066</v>
      </c>
      <c r="AQ406" t="s">
        <v>1066</v>
      </c>
      <c r="AR406" t="s">
        <v>1066</v>
      </c>
      <c r="AS406" t="s">
        <v>1066</v>
      </c>
      <c r="AT406" t="s">
        <v>1066</v>
      </c>
      <c r="AU406" t="s">
        <v>1066</v>
      </c>
      <c r="AV406" t="s">
        <v>1066</v>
      </c>
      <c r="AW406" t="s">
        <v>1066</v>
      </c>
      <c r="AY406">
        <v>0</v>
      </c>
      <c r="AZ406" s="269"/>
      <c r="BA406" s="269"/>
      <c r="BB406" s="269"/>
      <c r="BC406" s="269"/>
      <c r="BD406" s="269"/>
      <c r="BE406" s="269"/>
    </row>
    <row r="407" spans="1:83" ht="14.4" x14ac:dyDescent="0.3">
      <c r="A407">
        <v>521143</v>
      </c>
      <c r="B407" t="s">
        <v>540</v>
      </c>
      <c r="C407" t="s">
        <v>1067</v>
      </c>
      <c r="D407" t="s">
        <v>1067</v>
      </c>
      <c r="E407" t="s">
        <v>1067</v>
      </c>
      <c r="F407" t="s">
        <v>1067</v>
      </c>
      <c r="G407" t="s">
        <v>1067</v>
      </c>
      <c r="H407" t="s">
        <v>1067</v>
      </c>
      <c r="I407" t="s">
        <v>1067</v>
      </c>
      <c r="J407" t="s">
        <v>1067</v>
      </c>
      <c r="K407" t="s">
        <v>1067</v>
      </c>
      <c r="L407" t="s">
        <v>1067</v>
      </c>
      <c r="M407" t="s">
        <v>1067</v>
      </c>
      <c r="N407" t="s">
        <v>1067</v>
      </c>
      <c r="O407" t="s">
        <v>1067</v>
      </c>
      <c r="P407" t="s">
        <v>1067</v>
      </c>
      <c r="Q407" t="s">
        <v>1067</v>
      </c>
      <c r="R407" t="s">
        <v>1067</v>
      </c>
      <c r="S407" t="s">
        <v>1067</v>
      </c>
      <c r="T407" t="s">
        <v>1067</v>
      </c>
      <c r="U407" t="s">
        <v>1067</v>
      </c>
      <c r="V407" t="s">
        <v>1067</v>
      </c>
      <c r="W407" t="s">
        <v>1067</v>
      </c>
      <c r="X407" t="s">
        <v>1067</v>
      </c>
      <c r="Y407" t="s">
        <v>1067</v>
      </c>
      <c r="Z407" t="s">
        <v>1067</v>
      </c>
      <c r="AA407" t="s">
        <v>1067</v>
      </c>
      <c r="AB407" t="s">
        <v>1067</v>
      </c>
      <c r="AC407" t="s">
        <v>1067</v>
      </c>
      <c r="AD407" t="s">
        <v>1067</v>
      </c>
      <c r="AE407" t="s">
        <v>1067</v>
      </c>
      <c r="AF407" t="s">
        <v>1067</v>
      </c>
      <c r="AG407" t="s">
        <v>1067</v>
      </c>
      <c r="AH407" t="s">
        <v>1067</v>
      </c>
      <c r="AI407" t="s">
        <v>1067</v>
      </c>
      <c r="AJ407" t="s">
        <v>1067</v>
      </c>
      <c r="AK407" t="s">
        <v>1067</v>
      </c>
      <c r="AL407" t="s">
        <v>1067</v>
      </c>
      <c r="AM407" t="s">
        <v>1067</v>
      </c>
      <c r="AN407" t="s">
        <v>1067</v>
      </c>
      <c r="AO407" t="s">
        <v>1067</v>
      </c>
      <c r="AP407" t="s">
        <v>1067</v>
      </c>
      <c r="AQ407" t="s">
        <v>1067</v>
      </c>
      <c r="AR407" t="s">
        <v>1067</v>
      </c>
      <c r="AS407" t="s">
        <v>1067</v>
      </c>
      <c r="AT407" t="s">
        <v>1067</v>
      </c>
      <c r="AU407" t="s">
        <v>1067</v>
      </c>
      <c r="AV407" t="s">
        <v>1067</v>
      </c>
      <c r="AW407" t="s">
        <v>1067</v>
      </c>
      <c r="AX407" t="s">
        <v>5718</v>
      </c>
      <c r="AY407" t="s">
        <v>5718</v>
      </c>
      <c r="AZ407" s="269"/>
      <c r="BA407" s="269"/>
      <c r="BB407" s="269"/>
      <c r="BC407" s="269"/>
      <c r="BD407" s="269"/>
      <c r="BE407" s="269"/>
    </row>
    <row r="408" spans="1:83" ht="14.4" x14ac:dyDescent="0.3">
      <c r="A408">
        <v>521155</v>
      </c>
      <c r="B408" t="s">
        <v>540</v>
      </c>
      <c r="C408" t="s">
        <v>1067</v>
      </c>
      <c r="D408" t="s">
        <v>1067</v>
      </c>
      <c r="E408" t="s">
        <v>1067</v>
      </c>
      <c r="F408" t="s">
        <v>1067</v>
      </c>
      <c r="G408" t="s">
        <v>1067</v>
      </c>
      <c r="H408" t="s">
        <v>1067</v>
      </c>
      <c r="I408" t="s">
        <v>1067</v>
      </c>
      <c r="J408" t="s">
        <v>1067</v>
      </c>
      <c r="K408" t="s">
        <v>1067</v>
      </c>
      <c r="L408" t="s">
        <v>1067</v>
      </c>
      <c r="M408" t="s">
        <v>1067</v>
      </c>
      <c r="N408" t="s">
        <v>1067</v>
      </c>
      <c r="O408" t="s">
        <v>1067</v>
      </c>
      <c r="P408" t="s">
        <v>1067</v>
      </c>
      <c r="Q408" t="s">
        <v>1067</v>
      </c>
      <c r="R408" t="s">
        <v>1067</v>
      </c>
      <c r="S408" t="s">
        <v>1067</v>
      </c>
      <c r="T408" t="s">
        <v>1067</v>
      </c>
      <c r="U408" t="s">
        <v>1067</v>
      </c>
      <c r="V408" t="s">
        <v>1067</v>
      </c>
      <c r="W408" t="s">
        <v>1067</v>
      </c>
      <c r="X408" t="s">
        <v>1067</v>
      </c>
      <c r="Y408" t="s">
        <v>1067</v>
      </c>
      <c r="Z408" t="s">
        <v>1067</v>
      </c>
      <c r="AA408" t="s">
        <v>1067</v>
      </c>
      <c r="AB408" t="s">
        <v>1067</v>
      </c>
      <c r="AC408" t="s">
        <v>1067</v>
      </c>
      <c r="AD408" t="s">
        <v>1067</v>
      </c>
      <c r="AE408" t="s">
        <v>1067</v>
      </c>
      <c r="AF408" t="s">
        <v>1067</v>
      </c>
      <c r="AG408" t="s">
        <v>1067</v>
      </c>
      <c r="AH408" t="s">
        <v>1067</v>
      </c>
      <c r="AI408" t="s">
        <v>1067</v>
      </c>
      <c r="AJ408" t="s">
        <v>1067</v>
      </c>
      <c r="AK408" t="s">
        <v>1067</v>
      </c>
      <c r="AL408" t="s">
        <v>1067</v>
      </c>
      <c r="AM408" t="s">
        <v>1067</v>
      </c>
      <c r="AN408" t="s">
        <v>1067</v>
      </c>
      <c r="AO408" t="s">
        <v>1067</v>
      </c>
      <c r="AP408" t="s">
        <v>1067</v>
      </c>
      <c r="AQ408" t="s">
        <v>1067</v>
      </c>
      <c r="AR408" t="s">
        <v>1067</v>
      </c>
      <c r="AS408" t="s">
        <v>1067</v>
      </c>
      <c r="AT408" t="s">
        <v>1067</v>
      </c>
      <c r="AU408" t="s">
        <v>1067</v>
      </c>
      <c r="AV408" t="s">
        <v>1067</v>
      </c>
      <c r="AW408" t="s">
        <v>1067</v>
      </c>
      <c r="AX408" t="s">
        <v>5718</v>
      </c>
      <c r="AY408" t="s">
        <v>5718</v>
      </c>
      <c r="AZ408" s="269"/>
      <c r="BA408" s="269"/>
      <c r="BB408" s="269"/>
      <c r="BC408" s="269"/>
      <c r="BD408" s="269"/>
      <c r="BE408" s="269"/>
      <c r="BH408" s="249"/>
      <c r="BI408" s="249"/>
      <c r="BJ408" s="249"/>
      <c r="BK408" s="249"/>
      <c r="BL408" s="249"/>
      <c r="BM408" s="249"/>
      <c r="BN408" s="249"/>
      <c r="BO408" s="249"/>
      <c r="BP408" s="249"/>
      <c r="BQ408" s="249"/>
      <c r="BR408" s="249"/>
      <c r="BS408" s="249"/>
      <c r="BT408" s="249"/>
      <c r="BU408" s="249"/>
      <c r="BV408" s="248"/>
      <c r="BW408" s="249"/>
      <c r="BX408" s="249"/>
      <c r="BY408" s="249"/>
      <c r="BZ408" s="249"/>
      <c r="CA408" s="242"/>
      <c r="CB408" s="242"/>
      <c r="CC408" s="242"/>
      <c r="CD408" s="242"/>
      <c r="CE408" s="249"/>
    </row>
    <row r="409" spans="1:83" ht="14.4" x14ac:dyDescent="0.3">
      <c r="A409">
        <v>521166</v>
      </c>
      <c r="B409" t="s">
        <v>540</v>
      </c>
      <c r="C409" t="s">
        <v>1067</v>
      </c>
      <c r="D409" t="s">
        <v>1067</v>
      </c>
      <c r="E409" t="s">
        <v>1067</v>
      </c>
      <c r="F409" t="s">
        <v>1067</v>
      </c>
      <c r="G409" t="s">
        <v>1067</v>
      </c>
      <c r="H409" t="s">
        <v>1067</v>
      </c>
      <c r="I409" t="s">
        <v>1067</v>
      </c>
      <c r="J409" t="s">
        <v>1067</v>
      </c>
      <c r="K409" t="s">
        <v>1067</v>
      </c>
      <c r="L409" t="s">
        <v>1067</v>
      </c>
      <c r="M409" t="s">
        <v>1067</v>
      </c>
      <c r="N409" t="s">
        <v>1067</v>
      </c>
      <c r="O409" t="s">
        <v>1067</v>
      </c>
      <c r="P409" t="s">
        <v>1067</v>
      </c>
      <c r="Q409" t="s">
        <v>1067</v>
      </c>
      <c r="R409" t="s">
        <v>1067</v>
      </c>
      <c r="S409" t="s">
        <v>1067</v>
      </c>
      <c r="T409" t="s">
        <v>1067</v>
      </c>
      <c r="U409" t="s">
        <v>1067</v>
      </c>
      <c r="V409" t="s">
        <v>1067</v>
      </c>
      <c r="W409" t="s">
        <v>1067</v>
      </c>
      <c r="X409" t="s">
        <v>1067</v>
      </c>
      <c r="Y409" t="s">
        <v>1067</v>
      </c>
      <c r="Z409" t="s">
        <v>1067</v>
      </c>
      <c r="AA409" t="s">
        <v>1067</v>
      </c>
      <c r="AB409" t="s">
        <v>1067</v>
      </c>
      <c r="AC409" t="s">
        <v>1067</v>
      </c>
      <c r="AD409" t="s">
        <v>1067</v>
      </c>
      <c r="AE409" t="s">
        <v>1067</v>
      </c>
      <c r="AF409" t="s">
        <v>1067</v>
      </c>
      <c r="AG409" t="s">
        <v>1067</v>
      </c>
      <c r="AH409" t="s">
        <v>1067</v>
      </c>
      <c r="AI409" t="s">
        <v>1067</v>
      </c>
      <c r="AJ409" t="s">
        <v>1067</v>
      </c>
      <c r="AK409" t="s">
        <v>1067</v>
      </c>
      <c r="AL409" t="s">
        <v>1067</v>
      </c>
      <c r="AM409" t="s">
        <v>1067</v>
      </c>
      <c r="AN409" t="s">
        <v>1067</v>
      </c>
      <c r="AO409" t="s">
        <v>1067</v>
      </c>
      <c r="AP409" t="s">
        <v>1067</v>
      </c>
      <c r="AQ409" t="s">
        <v>1067</v>
      </c>
      <c r="AR409" t="s">
        <v>1067</v>
      </c>
      <c r="AS409" t="s">
        <v>1067</v>
      </c>
      <c r="AT409" t="s">
        <v>1067</v>
      </c>
      <c r="AU409" t="s">
        <v>1067</v>
      </c>
      <c r="AV409" t="s">
        <v>1067</v>
      </c>
      <c r="AW409" t="s">
        <v>1067</v>
      </c>
      <c r="AX409" t="s">
        <v>5718</v>
      </c>
      <c r="AY409" t="s">
        <v>5718</v>
      </c>
      <c r="AZ409" s="269"/>
      <c r="BA409" s="269"/>
      <c r="BB409" s="269"/>
      <c r="BC409" s="269"/>
      <c r="BD409" s="269"/>
      <c r="BE409" s="269"/>
    </row>
    <row r="410" spans="1:83" ht="14.4" x14ac:dyDescent="0.3">
      <c r="A410">
        <v>521179</v>
      </c>
      <c r="B410" t="s">
        <v>540</v>
      </c>
      <c r="C410" t="s">
        <v>1066</v>
      </c>
      <c r="D410" t="s">
        <v>1066</v>
      </c>
      <c r="E410" t="s">
        <v>1066</v>
      </c>
      <c r="F410" t="s">
        <v>1066</v>
      </c>
      <c r="G410" t="s">
        <v>1066</v>
      </c>
      <c r="H410" t="s">
        <v>1066</v>
      </c>
      <c r="I410" t="s">
        <v>1066</v>
      </c>
      <c r="J410" t="s">
        <v>1066</v>
      </c>
      <c r="K410" t="s">
        <v>1066</v>
      </c>
      <c r="L410" t="s">
        <v>1066</v>
      </c>
      <c r="M410" t="s">
        <v>1066</v>
      </c>
      <c r="N410" t="s">
        <v>1066</v>
      </c>
      <c r="O410" t="s">
        <v>1066</v>
      </c>
      <c r="P410" t="s">
        <v>1066</v>
      </c>
      <c r="Q410" t="s">
        <v>1066</v>
      </c>
      <c r="R410" t="s">
        <v>1066</v>
      </c>
      <c r="S410" t="s">
        <v>1066</v>
      </c>
      <c r="T410" t="s">
        <v>1066</v>
      </c>
      <c r="U410" t="s">
        <v>1066</v>
      </c>
      <c r="V410" t="s">
        <v>1066</v>
      </c>
      <c r="W410" t="s">
        <v>1066</v>
      </c>
      <c r="X410" t="s">
        <v>1066</v>
      </c>
      <c r="Y410" t="s">
        <v>1066</v>
      </c>
      <c r="Z410" t="s">
        <v>1066</v>
      </c>
      <c r="AA410" t="s">
        <v>1066</v>
      </c>
      <c r="AB410" t="s">
        <v>1066</v>
      </c>
      <c r="AC410" t="s">
        <v>1066</v>
      </c>
      <c r="AD410" t="s">
        <v>1066</v>
      </c>
      <c r="AE410" t="s">
        <v>1066</v>
      </c>
      <c r="AF410" t="s">
        <v>1066</v>
      </c>
      <c r="AG410" t="s">
        <v>1066</v>
      </c>
      <c r="AH410" t="s">
        <v>1066</v>
      </c>
      <c r="AI410" t="s">
        <v>1066</v>
      </c>
      <c r="AJ410" t="s">
        <v>1066</v>
      </c>
      <c r="AK410" t="s">
        <v>1066</v>
      </c>
      <c r="AL410" t="s">
        <v>1066</v>
      </c>
      <c r="AM410" t="s">
        <v>1066</v>
      </c>
      <c r="AN410" t="s">
        <v>1066</v>
      </c>
      <c r="AO410" t="s">
        <v>1066</v>
      </c>
      <c r="AP410" t="s">
        <v>1066</v>
      </c>
      <c r="AQ410" t="s">
        <v>1066</v>
      </c>
      <c r="AR410" t="s">
        <v>1066</v>
      </c>
      <c r="AS410" t="s">
        <v>1066</v>
      </c>
      <c r="AT410" t="s">
        <v>1066</v>
      </c>
      <c r="AU410" t="s">
        <v>1066</v>
      </c>
      <c r="AV410" t="s">
        <v>1066</v>
      </c>
      <c r="AW410" t="s">
        <v>1066</v>
      </c>
      <c r="AY410">
        <v>0</v>
      </c>
      <c r="AZ410" s="269"/>
      <c r="BA410" s="269"/>
      <c r="BB410" s="269"/>
      <c r="BC410" s="269"/>
      <c r="BD410" s="269"/>
      <c r="BE410" s="269"/>
    </row>
    <row r="411" spans="1:83" ht="14.4" x14ac:dyDescent="0.3">
      <c r="A411">
        <v>521186</v>
      </c>
      <c r="B411" t="s">
        <v>540</v>
      </c>
      <c r="C411" t="s">
        <v>1067</v>
      </c>
      <c r="D411" t="s">
        <v>1067</v>
      </c>
      <c r="E411" t="s">
        <v>1067</v>
      </c>
      <c r="F411" t="s">
        <v>1067</v>
      </c>
      <c r="G411" t="s">
        <v>1067</v>
      </c>
      <c r="H411" t="s">
        <v>1067</v>
      </c>
      <c r="I411" t="s">
        <v>1067</v>
      </c>
      <c r="J411" t="s">
        <v>1067</v>
      </c>
      <c r="K411" t="s">
        <v>1067</v>
      </c>
      <c r="L411" t="s">
        <v>1067</v>
      </c>
      <c r="M411" t="s">
        <v>1067</v>
      </c>
      <c r="N411" t="s">
        <v>1067</v>
      </c>
      <c r="O411" t="s">
        <v>1067</v>
      </c>
      <c r="P411" t="s">
        <v>1067</v>
      </c>
      <c r="Q411" t="s">
        <v>1067</v>
      </c>
      <c r="R411" t="s">
        <v>1067</v>
      </c>
      <c r="S411" t="s">
        <v>1067</v>
      </c>
      <c r="T411" t="s">
        <v>1067</v>
      </c>
      <c r="U411" t="s">
        <v>1067</v>
      </c>
      <c r="V411" t="s">
        <v>1067</v>
      </c>
      <c r="W411" t="s">
        <v>1067</v>
      </c>
      <c r="X411" t="s">
        <v>1067</v>
      </c>
      <c r="Y411" t="s">
        <v>1067</v>
      </c>
      <c r="Z411" t="s">
        <v>1067</v>
      </c>
      <c r="AA411" t="s">
        <v>1067</v>
      </c>
      <c r="AB411" t="s">
        <v>1067</v>
      </c>
      <c r="AC411" t="s">
        <v>1067</v>
      </c>
      <c r="AD411" t="s">
        <v>1067</v>
      </c>
      <c r="AE411" t="s">
        <v>1067</v>
      </c>
      <c r="AF411" t="s">
        <v>1067</v>
      </c>
      <c r="AG411" t="s">
        <v>1067</v>
      </c>
      <c r="AH411" t="s">
        <v>1067</v>
      </c>
      <c r="AI411" t="s">
        <v>1067</v>
      </c>
      <c r="AJ411" t="s">
        <v>1067</v>
      </c>
      <c r="AK411" t="s">
        <v>1067</v>
      </c>
      <c r="AL411" t="s">
        <v>1067</v>
      </c>
      <c r="AM411" t="s">
        <v>1067</v>
      </c>
      <c r="AN411" t="s">
        <v>1067</v>
      </c>
      <c r="AO411" t="s">
        <v>1067</v>
      </c>
      <c r="AP411" t="s">
        <v>1067</v>
      </c>
      <c r="AQ411" t="s">
        <v>1067</v>
      </c>
      <c r="AR411" t="s">
        <v>1067</v>
      </c>
      <c r="AS411" t="s">
        <v>1067</v>
      </c>
      <c r="AT411" t="s">
        <v>1067</v>
      </c>
      <c r="AU411" t="s">
        <v>1067</v>
      </c>
      <c r="AV411" t="s">
        <v>1067</v>
      </c>
      <c r="AW411" t="s">
        <v>1067</v>
      </c>
      <c r="AX411" t="s">
        <v>5718</v>
      </c>
      <c r="AY411" t="s">
        <v>5718</v>
      </c>
      <c r="AZ411" s="269"/>
      <c r="BA411" s="269"/>
      <c r="BB411" s="269"/>
      <c r="BC411" s="269"/>
      <c r="BD411" s="269"/>
      <c r="BE411" s="269"/>
    </row>
    <row r="412" spans="1:83" ht="14.4" x14ac:dyDescent="0.3">
      <c r="A412">
        <v>521214</v>
      </c>
      <c r="B412" t="s">
        <v>540</v>
      </c>
      <c r="C412" t="s">
        <v>1066</v>
      </c>
      <c r="D412" t="s">
        <v>1066</v>
      </c>
      <c r="E412" t="s">
        <v>1066</v>
      </c>
      <c r="F412" t="s">
        <v>1066</v>
      </c>
      <c r="G412" t="s">
        <v>1066</v>
      </c>
      <c r="H412" t="s">
        <v>1066</v>
      </c>
      <c r="I412" t="s">
        <v>1066</v>
      </c>
      <c r="J412" t="s">
        <v>1066</v>
      </c>
      <c r="K412" t="s">
        <v>1066</v>
      </c>
      <c r="L412" t="s">
        <v>1066</v>
      </c>
      <c r="M412" t="s">
        <v>1066</v>
      </c>
      <c r="N412" t="s">
        <v>1066</v>
      </c>
      <c r="O412" t="s">
        <v>1066</v>
      </c>
      <c r="P412" t="s">
        <v>1066</v>
      </c>
      <c r="Q412" t="s">
        <v>1066</v>
      </c>
      <c r="R412" t="s">
        <v>1066</v>
      </c>
      <c r="S412" t="s">
        <v>1066</v>
      </c>
      <c r="T412" t="s">
        <v>1066</v>
      </c>
      <c r="U412" t="s">
        <v>1066</v>
      </c>
      <c r="V412" t="s">
        <v>1066</v>
      </c>
      <c r="W412" t="s">
        <v>1066</v>
      </c>
      <c r="X412" t="s">
        <v>1066</v>
      </c>
      <c r="Y412" t="s">
        <v>1066</v>
      </c>
      <c r="Z412" t="s">
        <v>1066</v>
      </c>
      <c r="AA412" t="s">
        <v>1066</v>
      </c>
      <c r="AB412" t="s">
        <v>1066</v>
      </c>
      <c r="AC412" t="s">
        <v>1066</v>
      </c>
      <c r="AD412" t="s">
        <v>1066</v>
      </c>
      <c r="AE412" t="s">
        <v>1066</v>
      </c>
      <c r="AF412" t="s">
        <v>1066</v>
      </c>
      <c r="AG412" t="s">
        <v>1066</v>
      </c>
      <c r="AH412" t="s">
        <v>1066</v>
      </c>
      <c r="AI412" t="s">
        <v>1066</v>
      </c>
      <c r="AJ412" t="s">
        <v>1066</v>
      </c>
      <c r="AK412" t="s">
        <v>1066</v>
      </c>
      <c r="AL412" t="s">
        <v>1066</v>
      </c>
      <c r="AM412" t="s">
        <v>1066</v>
      </c>
      <c r="AN412" t="s">
        <v>1066</v>
      </c>
      <c r="AO412" t="s">
        <v>1066</v>
      </c>
      <c r="AP412" t="s">
        <v>1066</v>
      </c>
      <c r="AQ412" t="s">
        <v>1066</v>
      </c>
      <c r="AR412" t="s">
        <v>1066</v>
      </c>
      <c r="AS412" t="s">
        <v>1066</v>
      </c>
      <c r="AT412" t="s">
        <v>1066</v>
      </c>
      <c r="AU412" t="s">
        <v>1066</v>
      </c>
      <c r="AV412" t="s">
        <v>1066</v>
      </c>
      <c r="AW412" t="s">
        <v>1066</v>
      </c>
      <c r="AY412">
        <v>0</v>
      </c>
      <c r="AZ412" s="269"/>
      <c r="BA412" s="269"/>
      <c r="BB412" s="269"/>
      <c r="BC412" s="269"/>
      <c r="BD412" s="269"/>
      <c r="BE412" s="269"/>
    </row>
    <row r="413" spans="1:83" ht="14.4" x14ac:dyDescent="0.3">
      <c r="A413">
        <v>521241</v>
      </c>
      <c r="B413" t="s">
        <v>540</v>
      </c>
      <c r="C413" t="s">
        <v>1066</v>
      </c>
      <c r="D413" t="s">
        <v>1066</v>
      </c>
      <c r="E413" t="s">
        <v>1066</v>
      </c>
      <c r="F413" t="s">
        <v>1066</v>
      </c>
      <c r="G413" t="s">
        <v>1066</v>
      </c>
      <c r="H413" t="s">
        <v>1066</v>
      </c>
      <c r="I413" t="s">
        <v>1066</v>
      </c>
      <c r="J413" t="s">
        <v>1066</v>
      </c>
      <c r="K413" t="s">
        <v>1066</v>
      </c>
      <c r="L413" t="s">
        <v>1066</v>
      </c>
      <c r="M413" t="s">
        <v>1066</v>
      </c>
      <c r="N413" t="s">
        <v>1066</v>
      </c>
      <c r="O413" t="s">
        <v>1066</v>
      </c>
      <c r="P413" t="s">
        <v>1066</v>
      </c>
      <c r="Q413" t="s">
        <v>1066</v>
      </c>
      <c r="R413" t="s">
        <v>1066</v>
      </c>
      <c r="S413" t="s">
        <v>1066</v>
      </c>
      <c r="T413" t="s">
        <v>1066</v>
      </c>
      <c r="U413" t="s">
        <v>1066</v>
      </c>
      <c r="V413" t="s">
        <v>1066</v>
      </c>
      <c r="W413" t="s">
        <v>1066</v>
      </c>
      <c r="X413" t="s">
        <v>1066</v>
      </c>
      <c r="Y413" t="s">
        <v>1066</v>
      </c>
      <c r="Z413" t="s">
        <v>1066</v>
      </c>
      <c r="AA413" t="s">
        <v>1066</v>
      </c>
      <c r="AB413" t="s">
        <v>1066</v>
      </c>
      <c r="AC413" t="s">
        <v>1066</v>
      </c>
      <c r="AD413" t="s">
        <v>1066</v>
      </c>
      <c r="AE413" t="s">
        <v>1066</v>
      </c>
      <c r="AF413" t="s">
        <v>1066</v>
      </c>
      <c r="AG413" t="s">
        <v>1066</v>
      </c>
      <c r="AH413" t="s">
        <v>1066</v>
      </c>
      <c r="AI413" t="s">
        <v>1066</v>
      </c>
      <c r="AJ413" t="s">
        <v>1066</v>
      </c>
      <c r="AK413" t="s">
        <v>1066</v>
      </c>
      <c r="AL413" t="s">
        <v>1066</v>
      </c>
      <c r="AM413" t="s">
        <v>1066</v>
      </c>
      <c r="AN413" t="s">
        <v>1066</v>
      </c>
      <c r="AO413" t="s">
        <v>1066</v>
      </c>
      <c r="AP413" t="s">
        <v>1066</v>
      </c>
      <c r="AQ413" t="s">
        <v>1066</v>
      </c>
      <c r="AR413" t="s">
        <v>1066</v>
      </c>
      <c r="AS413" t="s">
        <v>1066</v>
      </c>
      <c r="AT413" t="s">
        <v>1066</v>
      </c>
      <c r="AU413" t="s">
        <v>1066</v>
      </c>
      <c r="AV413" t="s">
        <v>1066</v>
      </c>
      <c r="AW413" t="s">
        <v>1066</v>
      </c>
      <c r="AY413">
        <v>0</v>
      </c>
      <c r="AZ413" s="269"/>
      <c r="BA413" s="269"/>
      <c r="BB413" s="269"/>
      <c r="BC413" s="269"/>
      <c r="BD413" s="269"/>
      <c r="BE413" s="269"/>
    </row>
    <row r="414" spans="1:83" ht="14.4" x14ac:dyDescent="0.3">
      <c r="A414">
        <v>521258</v>
      </c>
      <c r="B414" t="s">
        <v>540</v>
      </c>
      <c r="C414" t="s">
        <v>1066</v>
      </c>
      <c r="D414" t="s">
        <v>1066</v>
      </c>
      <c r="E414" t="s">
        <v>1066</v>
      </c>
      <c r="F414" t="s">
        <v>1066</v>
      </c>
      <c r="G414" t="s">
        <v>1066</v>
      </c>
      <c r="H414" t="s">
        <v>1066</v>
      </c>
      <c r="I414" t="s">
        <v>1066</v>
      </c>
      <c r="J414" t="s">
        <v>1066</v>
      </c>
      <c r="K414" t="s">
        <v>1066</v>
      </c>
      <c r="L414" t="s">
        <v>1066</v>
      </c>
      <c r="M414" t="s">
        <v>1066</v>
      </c>
      <c r="N414" t="s">
        <v>1066</v>
      </c>
      <c r="O414" t="s">
        <v>1066</v>
      </c>
      <c r="P414" t="s">
        <v>1066</v>
      </c>
      <c r="Q414" t="s">
        <v>1066</v>
      </c>
      <c r="R414" t="s">
        <v>1066</v>
      </c>
      <c r="S414" t="s">
        <v>1066</v>
      </c>
      <c r="T414" t="s">
        <v>1066</v>
      </c>
      <c r="U414" t="s">
        <v>1066</v>
      </c>
      <c r="V414" t="s">
        <v>1066</v>
      </c>
      <c r="W414" t="s">
        <v>1066</v>
      </c>
      <c r="X414" t="s">
        <v>1066</v>
      </c>
      <c r="Y414" t="s">
        <v>1066</v>
      </c>
      <c r="Z414" t="s">
        <v>1066</v>
      </c>
      <c r="AA414" t="s">
        <v>1066</v>
      </c>
      <c r="AB414" t="s">
        <v>1066</v>
      </c>
      <c r="AC414" t="s">
        <v>1066</v>
      </c>
      <c r="AD414" t="s">
        <v>1066</v>
      </c>
      <c r="AE414" t="s">
        <v>1066</v>
      </c>
      <c r="AF414" t="s">
        <v>1066</v>
      </c>
      <c r="AG414" t="s">
        <v>1066</v>
      </c>
      <c r="AH414" t="s">
        <v>1066</v>
      </c>
      <c r="AI414" t="s">
        <v>1066</v>
      </c>
      <c r="AJ414" t="s">
        <v>1066</v>
      </c>
      <c r="AK414" t="s">
        <v>1066</v>
      </c>
      <c r="AL414" t="s">
        <v>1066</v>
      </c>
      <c r="AM414" t="s">
        <v>1066</v>
      </c>
      <c r="AN414" t="s">
        <v>1066</v>
      </c>
      <c r="AO414" t="s">
        <v>1066</v>
      </c>
      <c r="AP414" t="s">
        <v>1066</v>
      </c>
      <c r="AQ414" t="s">
        <v>1066</v>
      </c>
      <c r="AR414" t="s">
        <v>1066</v>
      </c>
      <c r="AS414" t="s">
        <v>1066</v>
      </c>
      <c r="AT414" t="s">
        <v>1066</v>
      </c>
      <c r="AU414" t="s">
        <v>1066</v>
      </c>
      <c r="AV414" t="s">
        <v>1066</v>
      </c>
      <c r="AW414" t="s">
        <v>1066</v>
      </c>
      <c r="AY414">
        <v>0</v>
      </c>
      <c r="AZ414" s="269"/>
      <c r="BA414" s="269"/>
      <c r="BB414" s="269"/>
      <c r="BC414" s="269"/>
      <c r="BD414" s="269"/>
      <c r="BE414" s="269"/>
    </row>
    <row r="415" spans="1:83" ht="14.4" x14ac:dyDescent="0.3">
      <c r="A415">
        <v>521262</v>
      </c>
      <c r="B415" t="s">
        <v>540</v>
      </c>
      <c r="C415" t="s">
        <v>1067</v>
      </c>
      <c r="D415" t="s">
        <v>1067</v>
      </c>
      <c r="E415" t="s">
        <v>1067</v>
      </c>
      <c r="F415" t="s">
        <v>1067</v>
      </c>
      <c r="G415" t="s">
        <v>1067</v>
      </c>
      <c r="H415" t="s">
        <v>1067</v>
      </c>
      <c r="I415" t="s">
        <v>1067</v>
      </c>
      <c r="J415" t="s">
        <v>1067</v>
      </c>
      <c r="K415" t="s">
        <v>1067</v>
      </c>
      <c r="L415" t="s">
        <v>1067</v>
      </c>
      <c r="M415" t="s">
        <v>1067</v>
      </c>
      <c r="N415" t="s">
        <v>1067</v>
      </c>
      <c r="O415" t="s">
        <v>1067</v>
      </c>
      <c r="P415" t="s">
        <v>1067</v>
      </c>
      <c r="Q415" t="s">
        <v>1067</v>
      </c>
      <c r="R415" t="s">
        <v>1067</v>
      </c>
      <c r="S415" t="s">
        <v>1067</v>
      </c>
      <c r="T415" t="s">
        <v>1067</v>
      </c>
      <c r="U415" t="s">
        <v>1067</v>
      </c>
      <c r="V415" t="s">
        <v>1067</v>
      </c>
      <c r="W415" t="s">
        <v>1067</v>
      </c>
      <c r="X415" t="s">
        <v>1067</v>
      </c>
      <c r="Y415" t="s">
        <v>1067</v>
      </c>
      <c r="Z415" t="s">
        <v>1067</v>
      </c>
      <c r="AA415" t="s">
        <v>1067</v>
      </c>
      <c r="AB415" t="s">
        <v>1067</v>
      </c>
      <c r="AC415" t="s">
        <v>1067</v>
      </c>
      <c r="AD415" t="s">
        <v>1067</v>
      </c>
      <c r="AE415" t="s">
        <v>1067</v>
      </c>
      <c r="AF415" t="s">
        <v>1067</v>
      </c>
      <c r="AG415" t="s">
        <v>1067</v>
      </c>
      <c r="AH415" t="s">
        <v>1067</v>
      </c>
      <c r="AI415" t="s">
        <v>1067</v>
      </c>
      <c r="AJ415" t="s">
        <v>1067</v>
      </c>
      <c r="AK415" t="s">
        <v>1067</v>
      </c>
      <c r="AL415" t="s">
        <v>1067</v>
      </c>
      <c r="AM415" t="s">
        <v>1067</v>
      </c>
      <c r="AN415" t="s">
        <v>1067</v>
      </c>
      <c r="AO415" t="s">
        <v>1067</v>
      </c>
      <c r="AP415" t="s">
        <v>1067</v>
      </c>
      <c r="AQ415" t="s">
        <v>1067</v>
      </c>
      <c r="AR415" t="s">
        <v>1067</v>
      </c>
      <c r="AS415" t="s">
        <v>1067</v>
      </c>
      <c r="AT415" t="s">
        <v>1067</v>
      </c>
      <c r="AU415" t="s">
        <v>1067</v>
      </c>
      <c r="AV415" t="s">
        <v>1067</v>
      </c>
      <c r="AW415" t="s">
        <v>1067</v>
      </c>
      <c r="AX415" t="s">
        <v>5742</v>
      </c>
      <c r="AY415" t="s">
        <v>5742</v>
      </c>
      <c r="AZ415" s="269"/>
      <c r="BA415" s="269"/>
      <c r="BB415" s="269"/>
      <c r="BC415" s="269"/>
      <c r="BD415" s="269"/>
      <c r="BE415" s="269"/>
      <c r="BH415" s="249"/>
      <c r="BI415" s="249"/>
      <c r="BJ415" s="249"/>
      <c r="BK415" s="249"/>
      <c r="BL415" s="249"/>
      <c r="BM415" s="249"/>
      <c r="BN415" s="249"/>
      <c r="BO415" s="249"/>
      <c r="BP415" s="249"/>
      <c r="BQ415" s="249"/>
      <c r="BR415" s="249"/>
      <c r="BS415" s="249"/>
      <c r="BT415" s="249"/>
      <c r="BU415" s="249"/>
      <c r="BV415" s="248"/>
      <c r="BW415" s="249"/>
      <c r="BX415" s="249"/>
      <c r="BY415" s="249"/>
      <c r="BZ415" s="249"/>
      <c r="CA415" s="242"/>
      <c r="CB415" s="242"/>
      <c r="CC415" s="242"/>
      <c r="CD415" s="242"/>
      <c r="CE415" s="249"/>
    </row>
    <row r="416" spans="1:83" ht="14.4" x14ac:dyDescent="0.3">
      <c r="A416">
        <v>521268</v>
      </c>
      <c r="B416" t="s">
        <v>540</v>
      </c>
      <c r="C416" t="s">
        <v>1067</v>
      </c>
      <c r="D416" t="s">
        <v>1067</v>
      </c>
      <c r="E416" t="s">
        <v>1067</v>
      </c>
      <c r="F416" t="s">
        <v>1067</v>
      </c>
      <c r="G416" t="s">
        <v>1067</v>
      </c>
      <c r="H416" t="s">
        <v>1067</v>
      </c>
      <c r="I416" t="s">
        <v>1067</v>
      </c>
      <c r="J416" t="s">
        <v>1067</v>
      </c>
      <c r="K416" t="s">
        <v>1067</v>
      </c>
      <c r="L416" t="s">
        <v>1067</v>
      </c>
      <c r="M416" t="s">
        <v>1067</v>
      </c>
      <c r="N416" t="s">
        <v>1067</v>
      </c>
      <c r="O416" t="s">
        <v>1067</v>
      </c>
      <c r="P416" t="s">
        <v>1067</v>
      </c>
      <c r="Q416" t="s">
        <v>1067</v>
      </c>
      <c r="R416" t="s">
        <v>1067</v>
      </c>
      <c r="S416" t="s">
        <v>1067</v>
      </c>
      <c r="T416" t="s">
        <v>1067</v>
      </c>
      <c r="U416" t="s">
        <v>1067</v>
      </c>
      <c r="V416" t="s">
        <v>1067</v>
      </c>
      <c r="W416" t="s">
        <v>1067</v>
      </c>
      <c r="X416" t="s">
        <v>1067</v>
      </c>
      <c r="Y416" t="s">
        <v>1067</v>
      </c>
      <c r="Z416" t="s">
        <v>1067</v>
      </c>
      <c r="AA416" t="s">
        <v>1067</v>
      </c>
      <c r="AB416" t="s">
        <v>1067</v>
      </c>
      <c r="AC416" t="s">
        <v>1067</v>
      </c>
      <c r="AD416" t="s">
        <v>1067</v>
      </c>
      <c r="AE416" t="s">
        <v>1067</v>
      </c>
      <c r="AF416" t="s">
        <v>1067</v>
      </c>
      <c r="AG416" t="s">
        <v>1067</v>
      </c>
      <c r="AH416" t="s">
        <v>1067</v>
      </c>
      <c r="AI416" t="s">
        <v>1067</v>
      </c>
      <c r="AJ416" t="s">
        <v>1067</v>
      </c>
      <c r="AK416" t="s">
        <v>1067</v>
      </c>
      <c r="AL416" t="s">
        <v>1067</v>
      </c>
      <c r="AM416" t="s">
        <v>1067</v>
      </c>
      <c r="AN416" t="s">
        <v>1067</v>
      </c>
      <c r="AO416" t="s">
        <v>1067</v>
      </c>
      <c r="AP416" t="s">
        <v>1067</v>
      </c>
      <c r="AQ416" t="s">
        <v>1067</v>
      </c>
      <c r="AR416" t="s">
        <v>1067</v>
      </c>
      <c r="AS416" t="s">
        <v>1067</v>
      </c>
      <c r="AT416" t="s">
        <v>1067</v>
      </c>
      <c r="AU416" t="s">
        <v>1067</v>
      </c>
      <c r="AV416" t="s">
        <v>1067</v>
      </c>
      <c r="AW416" t="s">
        <v>1067</v>
      </c>
      <c r="AX416" t="s">
        <v>5718</v>
      </c>
      <c r="AY416" t="s">
        <v>5718</v>
      </c>
      <c r="AZ416" s="269"/>
      <c r="BA416" s="269"/>
      <c r="BB416" s="269"/>
      <c r="BC416" s="269"/>
      <c r="BD416" s="269"/>
      <c r="BE416" s="269"/>
    </row>
    <row r="417" spans="1:83" ht="14.4" x14ac:dyDescent="0.3">
      <c r="A417">
        <v>521286</v>
      </c>
      <c r="B417" t="s">
        <v>540</v>
      </c>
      <c r="C417" t="s">
        <v>1066</v>
      </c>
      <c r="D417" t="s">
        <v>1066</v>
      </c>
      <c r="E417" t="s">
        <v>1066</v>
      </c>
      <c r="F417" t="s">
        <v>1066</v>
      </c>
      <c r="G417" t="s">
        <v>1066</v>
      </c>
      <c r="H417" t="s">
        <v>1066</v>
      </c>
      <c r="I417" t="s">
        <v>1066</v>
      </c>
      <c r="J417" t="s">
        <v>1066</v>
      </c>
      <c r="K417" t="s">
        <v>1066</v>
      </c>
      <c r="L417" t="s">
        <v>1066</v>
      </c>
      <c r="M417" t="s">
        <v>1066</v>
      </c>
      <c r="N417" t="s">
        <v>1066</v>
      </c>
      <c r="O417" t="s">
        <v>1066</v>
      </c>
      <c r="P417" t="s">
        <v>1066</v>
      </c>
      <c r="Q417" t="s">
        <v>1066</v>
      </c>
      <c r="R417" t="s">
        <v>1066</v>
      </c>
      <c r="S417" t="s">
        <v>1066</v>
      </c>
      <c r="T417" t="s">
        <v>1066</v>
      </c>
      <c r="U417" t="s">
        <v>1066</v>
      </c>
      <c r="V417" t="s">
        <v>1066</v>
      </c>
      <c r="W417" t="s">
        <v>1066</v>
      </c>
      <c r="X417" t="s">
        <v>1066</v>
      </c>
      <c r="Y417" t="s">
        <v>1066</v>
      </c>
      <c r="Z417" t="s">
        <v>1066</v>
      </c>
      <c r="AA417" t="s">
        <v>1066</v>
      </c>
      <c r="AB417" t="s">
        <v>1066</v>
      </c>
      <c r="AC417" t="s">
        <v>1066</v>
      </c>
      <c r="AD417" t="s">
        <v>1066</v>
      </c>
      <c r="AE417" t="s">
        <v>1066</v>
      </c>
      <c r="AF417" t="s">
        <v>1066</v>
      </c>
      <c r="AG417" t="s">
        <v>1066</v>
      </c>
      <c r="AH417" t="s">
        <v>1066</v>
      </c>
      <c r="AI417" t="s">
        <v>1066</v>
      </c>
      <c r="AJ417" t="s">
        <v>1066</v>
      </c>
      <c r="AK417" t="s">
        <v>1066</v>
      </c>
      <c r="AL417" t="s">
        <v>1066</v>
      </c>
      <c r="AM417" t="s">
        <v>1066</v>
      </c>
      <c r="AN417" t="s">
        <v>1066</v>
      </c>
      <c r="AO417" t="s">
        <v>1066</v>
      </c>
      <c r="AP417" t="s">
        <v>1066</v>
      </c>
      <c r="AQ417" t="s">
        <v>1066</v>
      </c>
      <c r="AR417" t="s">
        <v>1066</v>
      </c>
      <c r="AS417" t="s">
        <v>1066</v>
      </c>
      <c r="AT417" t="s">
        <v>1066</v>
      </c>
      <c r="AU417" t="s">
        <v>1066</v>
      </c>
      <c r="AV417" t="s">
        <v>1066</v>
      </c>
      <c r="AW417" t="s">
        <v>1066</v>
      </c>
      <c r="AY417">
        <v>0</v>
      </c>
      <c r="AZ417" s="269"/>
      <c r="BA417" s="269"/>
      <c r="BB417" s="269"/>
      <c r="BC417" s="269"/>
      <c r="BD417" s="269"/>
      <c r="BE417" s="269"/>
    </row>
    <row r="418" spans="1:83" ht="14.4" x14ac:dyDescent="0.3">
      <c r="A418">
        <v>521298</v>
      </c>
      <c r="B418" t="s">
        <v>540</v>
      </c>
      <c r="C418" t="s">
        <v>1067</v>
      </c>
      <c r="D418" t="s">
        <v>1067</v>
      </c>
      <c r="E418" t="s">
        <v>1067</v>
      </c>
      <c r="F418" t="s">
        <v>1067</v>
      </c>
      <c r="G418" t="s">
        <v>1067</v>
      </c>
      <c r="H418" t="s">
        <v>1067</v>
      </c>
      <c r="I418" t="s">
        <v>1067</v>
      </c>
      <c r="J418" t="s">
        <v>1067</v>
      </c>
      <c r="K418" t="s">
        <v>1067</v>
      </c>
      <c r="L418" t="s">
        <v>1067</v>
      </c>
      <c r="M418" t="s">
        <v>1067</v>
      </c>
      <c r="N418" t="s">
        <v>1067</v>
      </c>
      <c r="O418" t="s">
        <v>1067</v>
      </c>
      <c r="P418" t="s">
        <v>1067</v>
      </c>
      <c r="Q418" t="s">
        <v>1067</v>
      </c>
      <c r="R418" t="s">
        <v>1067</v>
      </c>
      <c r="S418" t="s">
        <v>1067</v>
      </c>
      <c r="T418" t="s">
        <v>1067</v>
      </c>
      <c r="U418" t="s">
        <v>1067</v>
      </c>
      <c r="V418" t="s">
        <v>1067</v>
      </c>
      <c r="W418" t="s">
        <v>1067</v>
      </c>
      <c r="X418" t="s">
        <v>1067</v>
      </c>
      <c r="Y418" t="s">
        <v>1067</v>
      </c>
      <c r="Z418" t="s">
        <v>1067</v>
      </c>
      <c r="AA418" t="s">
        <v>1067</v>
      </c>
      <c r="AB418" t="s">
        <v>1067</v>
      </c>
      <c r="AC418" t="s">
        <v>1067</v>
      </c>
      <c r="AD418" t="s">
        <v>1067</v>
      </c>
      <c r="AE418" t="s">
        <v>1067</v>
      </c>
      <c r="AF418" t="s">
        <v>1067</v>
      </c>
      <c r="AG418" t="s">
        <v>1067</v>
      </c>
      <c r="AH418" t="s">
        <v>1067</v>
      </c>
      <c r="AI418" t="s">
        <v>1067</v>
      </c>
      <c r="AJ418" t="s">
        <v>1067</v>
      </c>
      <c r="AK418" t="s">
        <v>1067</v>
      </c>
      <c r="AL418" t="s">
        <v>1067</v>
      </c>
      <c r="AM418" t="s">
        <v>1067</v>
      </c>
      <c r="AN418" t="s">
        <v>1067</v>
      </c>
      <c r="AO418" t="s">
        <v>1067</v>
      </c>
      <c r="AP418" t="s">
        <v>1067</v>
      </c>
      <c r="AQ418" t="s">
        <v>1067</v>
      </c>
      <c r="AR418" t="s">
        <v>1067</v>
      </c>
      <c r="AS418" t="s">
        <v>1067</v>
      </c>
      <c r="AT418" t="s">
        <v>1067</v>
      </c>
      <c r="AU418" t="s">
        <v>1067</v>
      </c>
      <c r="AV418" t="s">
        <v>1067</v>
      </c>
      <c r="AW418" t="s">
        <v>1067</v>
      </c>
      <c r="AX418" t="s">
        <v>5718</v>
      </c>
      <c r="AY418" t="s">
        <v>5718</v>
      </c>
      <c r="AZ418" s="269"/>
      <c r="BA418" s="269"/>
      <c r="BB418" s="269"/>
      <c r="BC418" s="269"/>
      <c r="BD418" s="269"/>
      <c r="BE418" s="269"/>
    </row>
    <row r="419" spans="1:83" ht="14.4" x14ac:dyDescent="0.3">
      <c r="A419">
        <v>521303</v>
      </c>
      <c r="B419" t="s">
        <v>540</v>
      </c>
      <c r="C419" t="s">
        <v>1066</v>
      </c>
      <c r="D419" t="s">
        <v>1066</v>
      </c>
      <c r="E419" t="s">
        <v>1066</v>
      </c>
      <c r="F419" t="s">
        <v>1066</v>
      </c>
      <c r="G419" t="s">
        <v>1066</v>
      </c>
      <c r="H419" t="s">
        <v>1066</v>
      </c>
      <c r="I419" t="s">
        <v>1066</v>
      </c>
      <c r="J419" t="s">
        <v>1066</v>
      </c>
      <c r="K419" t="s">
        <v>1066</v>
      </c>
      <c r="L419" t="s">
        <v>1066</v>
      </c>
      <c r="M419" t="s">
        <v>1066</v>
      </c>
      <c r="N419" t="s">
        <v>1066</v>
      </c>
      <c r="O419" t="s">
        <v>1066</v>
      </c>
      <c r="P419" t="s">
        <v>1066</v>
      </c>
      <c r="Q419" t="s">
        <v>1066</v>
      </c>
      <c r="R419" t="s">
        <v>1066</v>
      </c>
      <c r="S419" t="s">
        <v>1066</v>
      </c>
      <c r="T419" t="s">
        <v>1066</v>
      </c>
      <c r="U419" t="s">
        <v>1066</v>
      </c>
      <c r="V419" t="s">
        <v>1066</v>
      </c>
      <c r="W419" t="s">
        <v>1066</v>
      </c>
      <c r="X419" t="s">
        <v>1066</v>
      </c>
      <c r="Y419" t="s">
        <v>1066</v>
      </c>
      <c r="Z419" t="s">
        <v>1066</v>
      </c>
      <c r="AA419" t="s">
        <v>1066</v>
      </c>
      <c r="AB419" t="s">
        <v>1066</v>
      </c>
      <c r="AC419" t="s">
        <v>1066</v>
      </c>
      <c r="AD419" t="s">
        <v>1066</v>
      </c>
      <c r="AE419" t="s">
        <v>1066</v>
      </c>
      <c r="AF419" t="s">
        <v>1066</v>
      </c>
      <c r="AG419" t="s">
        <v>1066</v>
      </c>
      <c r="AH419" t="s">
        <v>1066</v>
      </c>
      <c r="AI419" t="s">
        <v>1066</v>
      </c>
      <c r="AJ419" t="s">
        <v>1066</v>
      </c>
      <c r="AK419" t="s">
        <v>1066</v>
      </c>
      <c r="AL419" t="s">
        <v>1066</v>
      </c>
      <c r="AM419" t="s">
        <v>1066</v>
      </c>
      <c r="AN419" t="s">
        <v>1066</v>
      </c>
      <c r="AO419" t="s">
        <v>1066</v>
      </c>
      <c r="AP419" t="s">
        <v>1066</v>
      </c>
      <c r="AQ419" t="s">
        <v>1066</v>
      </c>
      <c r="AR419" t="s">
        <v>1066</v>
      </c>
      <c r="AS419" t="s">
        <v>1066</v>
      </c>
      <c r="AT419" t="s">
        <v>1066</v>
      </c>
      <c r="AU419" t="s">
        <v>1066</v>
      </c>
      <c r="AV419" t="s">
        <v>1066</v>
      </c>
      <c r="AW419" t="s">
        <v>1066</v>
      </c>
      <c r="AY419">
        <v>0</v>
      </c>
      <c r="AZ419" s="269"/>
      <c r="BA419" s="269"/>
      <c r="BB419" s="269"/>
      <c r="BC419" s="269"/>
      <c r="BD419" s="269"/>
      <c r="BE419" s="269"/>
      <c r="BH419" s="249"/>
      <c r="BI419" s="249"/>
      <c r="BJ419" s="249"/>
      <c r="BK419" s="249"/>
      <c r="BL419" s="249"/>
      <c r="BM419" s="249"/>
      <c r="BN419" s="249"/>
      <c r="BO419" s="249"/>
      <c r="BP419" s="249"/>
      <c r="BQ419" s="249"/>
      <c r="BR419" s="249"/>
      <c r="BS419" s="249"/>
      <c r="BT419" s="249"/>
      <c r="BU419" s="249"/>
      <c r="BV419" s="248"/>
      <c r="BW419" s="249"/>
      <c r="BX419" s="249"/>
      <c r="BY419" s="249"/>
      <c r="BZ419" s="249"/>
      <c r="CA419" s="242"/>
      <c r="CB419" s="242"/>
      <c r="CC419" s="242"/>
      <c r="CD419" s="242"/>
      <c r="CE419" s="249"/>
    </row>
    <row r="420" spans="1:83" ht="14.4" x14ac:dyDescent="0.3">
      <c r="A420">
        <v>521307</v>
      </c>
      <c r="B420" t="s">
        <v>540</v>
      </c>
      <c r="C420" t="s">
        <v>1066</v>
      </c>
      <c r="D420" t="s">
        <v>1066</v>
      </c>
      <c r="E420" t="s">
        <v>1066</v>
      </c>
      <c r="F420" t="s">
        <v>1066</v>
      </c>
      <c r="G420" t="s">
        <v>1066</v>
      </c>
      <c r="H420" t="s">
        <v>1066</v>
      </c>
      <c r="I420" t="s">
        <v>1066</v>
      </c>
      <c r="J420" t="s">
        <v>1066</v>
      </c>
      <c r="K420" t="s">
        <v>1066</v>
      </c>
      <c r="L420" t="s">
        <v>1066</v>
      </c>
      <c r="M420" t="s">
        <v>1066</v>
      </c>
      <c r="N420" t="s">
        <v>1066</v>
      </c>
      <c r="O420" t="s">
        <v>1066</v>
      </c>
      <c r="P420" t="s">
        <v>1066</v>
      </c>
      <c r="Q420" t="s">
        <v>1066</v>
      </c>
      <c r="R420" t="s">
        <v>1066</v>
      </c>
      <c r="S420" t="s">
        <v>1066</v>
      </c>
      <c r="T420" t="s">
        <v>1066</v>
      </c>
      <c r="U420" t="s">
        <v>1066</v>
      </c>
      <c r="V420" t="s">
        <v>1066</v>
      </c>
      <c r="W420" t="s">
        <v>1066</v>
      </c>
      <c r="X420" t="s">
        <v>1066</v>
      </c>
      <c r="Y420" t="s">
        <v>1066</v>
      </c>
      <c r="Z420" t="s">
        <v>1066</v>
      </c>
      <c r="AA420" t="s">
        <v>1066</v>
      </c>
      <c r="AB420" t="s">
        <v>1066</v>
      </c>
      <c r="AC420" t="s">
        <v>1066</v>
      </c>
      <c r="AD420" t="s">
        <v>1066</v>
      </c>
      <c r="AE420" t="s">
        <v>1066</v>
      </c>
      <c r="AF420" t="s">
        <v>1066</v>
      </c>
      <c r="AG420" t="s">
        <v>1066</v>
      </c>
      <c r="AH420" t="s">
        <v>1066</v>
      </c>
      <c r="AI420" t="s">
        <v>1066</v>
      </c>
      <c r="AJ420" t="s">
        <v>1066</v>
      </c>
      <c r="AK420" t="s">
        <v>1066</v>
      </c>
      <c r="AL420" t="s">
        <v>1066</v>
      </c>
      <c r="AM420" t="s">
        <v>1066</v>
      </c>
      <c r="AN420" t="s">
        <v>1066</v>
      </c>
      <c r="AO420" t="s">
        <v>1066</v>
      </c>
      <c r="AP420" t="s">
        <v>1066</v>
      </c>
      <c r="AQ420" t="s">
        <v>1066</v>
      </c>
      <c r="AR420" t="s">
        <v>1066</v>
      </c>
      <c r="AS420" t="s">
        <v>1066</v>
      </c>
      <c r="AT420" t="s">
        <v>1066</v>
      </c>
      <c r="AU420" t="s">
        <v>1066</v>
      </c>
      <c r="AV420" t="s">
        <v>1066</v>
      </c>
      <c r="AW420" t="s">
        <v>1066</v>
      </c>
      <c r="AY420">
        <v>0</v>
      </c>
      <c r="AZ420" s="269"/>
      <c r="BA420" s="269"/>
      <c r="BB420" s="269"/>
      <c r="BC420" s="269"/>
      <c r="BD420" s="269"/>
      <c r="BE420" s="269"/>
    </row>
    <row r="421" spans="1:83" ht="14.4" x14ac:dyDescent="0.3">
      <c r="A421">
        <v>521319</v>
      </c>
      <c r="B421" t="s">
        <v>540</v>
      </c>
      <c r="C421" t="s">
        <v>1066</v>
      </c>
      <c r="D421" t="s">
        <v>1066</v>
      </c>
      <c r="E421" t="s">
        <v>1066</v>
      </c>
      <c r="F421" t="s">
        <v>1066</v>
      </c>
      <c r="G421" t="s">
        <v>1066</v>
      </c>
      <c r="H421" t="s">
        <v>1066</v>
      </c>
      <c r="I421" t="s">
        <v>1066</v>
      </c>
      <c r="J421" t="s">
        <v>1066</v>
      </c>
      <c r="K421" t="s">
        <v>1066</v>
      </c>
      <c r="L421" t="s">
        <v>1066</v>
      </c>
      <c r="M421" t="s">
        <v>1066</v>
      </c>
      <c r="N421" t="s">
        <v>1066</v>
      </c>
      <c r="O421" t="s">
        <v>1066</v>
      </c>
      <c r="P421" t="s">
        <v>1066</v>
      </c>
      <c r="Q421" t="s">
        <v>1066</v>
      </c>
      <c r="R421" t="s">
        <v>1066</v>
      </c>
      <c r="S421" t="s">
        <v>1066</v>
      </c>
      <c r="T421" t="s">
        <v>1066</v>
      </c>
      <c r="U421" t="s">
        <v>1066</v>
      </c>
      <c r="V421" t="s">
        <v>1066</v>
      </c>
      <c r="W421" t="s">
        <v>1066</v>
      </c>
      <c r="X421" t="s">
        <v>1066</v>
      </c>
      <c r="Y421" t="s">
        <v>1066</v>
      </c>
      <c r="Z421" t="s">
        <v>1066</v>
      </c>
      <c r="AA421" t="s">
        <v>1066</v>
      </c>
      <c r="AB421" t="s">
        <v>1066</v>
      </c>
      <c r="AC421" t="s">
        <v>1066</v>
      </c>
      <c r="AD421" t="s">
        <v>1066</v>
      </c>
      <c r="AE421" t="s">
        <v>1066</v>
      </c>
      <c r="AF421" t="s">
        <v>1066</v>
      </c>
      <c r="AG421" t="s">
        <v>1066</v>
      </c>
      <c r="AH421" t="s">
        <v>1066</v>
      </c>
      <c r="AI421" t="s">
        <v>1066</v>
      </c>
      <c r="AJ421" t="s">
        <v>1066</v>
      </c>
      <c r="AK421" t="s">
        <v>1066</v>
      </c>
      <c r="AL421" t="s">
        <v>1066</v>
      </c>
      <c r="AM421" t="s">
        <v>1066</v>
      </c>
      <c r="AN421" t="s">
        <v>1066</v>
      </c>
      <c r="AO421" t="s">
        <v>1066</v>
      </c>
      <c r="AP421" t="s">
        <v>1066</v>
      </c>
      <c r="AQ421" t="s">
        <v>1066</v>
      </c>
      <c r="AR421" t="s">
        <v>1066</v>
      </c>
      <c r="AS421" t="s">
        <v>1066</v>
      </c>
      <c r="AT421" t="s">
        <v>1066</v>
      </c>
      <c r="AU421" t="s">
        <v>1066</v>
      </c>
      <c r="AV421" t="s">
        <v>1066</v>
      </c>
      <c r="AW421" t="s">
        <v>1066</v>
      </c>
      <c r="AY421">
        <v>0</v>
      </c>
      <c r="AZ421" s="250"/>
      <c r="BA421" s="250"/>
      <c r="BB421" s="250"/>
      <c r="BC421" s="250"/>
      <c r="BD421" s="250"/>
      <c r="BE421" s="269"/>
    </row>
    <row r="422" spans="1:83" ht="14.4" x14ac:dyDescent="0.3">
      <c r="A422">
        <v>521329</v>
      </c>
      <c r="B422" t="s">
        <v>541</v>
      </c>
      <c r="C422" t="s">
        <v>1066</v>
      </c>
      <c r="D422" t="s">
        <v>1066</v>
      </c>
      <c r="E422" t="s">
        <v>1066</v>
      </c>
      <c r="F422" t="s">
        <v>1066</v>
      </c>
      <c r="G422" t="s">
        <v>1066</v>
      </c>
      <c r="H422" t="s">
        <v>1066</v>
      </c>
      <c r="I422" t="s">
        <v>1066</v>
      </c>
      <c r="J422" t="s">
        <v>1066</v>
      </c>
      <c r="K422" t="s">
        <v>1066</v>
      </c>
      <c r="L422" t="s">
        <v>1066</v>
      </c>
      <c r="M422" t="s">
        <v>1066</v>
      </c>
      <c r="N422" t="s">
        <v>1066</v>
      </c>
      <c r="O422" t="s">
        <v>1066</v>
      </c>
      <c r="P422" t="s">
        <v>1066</v>
      </c>
      <c r="Q422" t="s">
        <v>1066</v>
      </c>
      <c r="R422" t="s">
        <v>1066</v>
      </c>
      <c r="S422" t="s">
        <v>1066</v>
      </c>
      <c r="T422" t="s">
        <v>1066</v>
      </c>
      <c r="U422" t="s">
        <v>1066</v>
      </c>
      <c r="V422" t="s">
        <v>1066</v>
      </c>
      <c r="W422" t="s">
        <v>1066</v>
      </c>
      <c r="X422" t="s">
        <v>1066</v>
      </c>
      <c r="Y422" t="s">
        <v>1066</v>
      </c>
      <c r="Z422" t="s">
        <v>1066</v>
      </c>
      <c r="AA422" t="s">
        <v>1066</v>
      </c>
      <c r="AB422" t="s">
        <v>1066</v>
      </c>
      <c r="AC422" t="s">
        <v>1066</v>
      </c>
      <c r="AD422" t="s">
        <v>1066</v>
      </c>
      <c r="AE422" t="s">
        <v>1066</v>
      </c>
      <c r="AF422" t="s">
        <v>1066</v>
      </c>
      <c r="AG422" t="s">
        <v>1066</v>
      </c>
      <c r="AH422" t="s">
        <v>1066</v>
      </c>
      <c r="AI422" t="s">
        <v>1066</v>
      </c>
      <c r="AJ422" t="s">
        <v>1066</v>
      </c>
      <c r="AK422" t="s">
        <v>1066</v>
      </c>
      <c r="AL422" t="s">
        <v>1066</v>
      </c>
      <c r="AM422" t="s">
        <v>1066</v>
      </c>
      <c r="AN422" t="s">
        <v>1066</v>
      </c>
      <c r="AO422" t="s">
        <v>1066</v>
      </c>
      <c r="AP422" t="s">
        <v>1066</v>
      </c>
      <c r="AQ422" t="s">
        <v>1066</v>
      </c>
      <c r="AR422" t="s">
        <v>1066</v>
      </c>
      <c r="AW422"/>
      <c r="AY422" t="s">
        <v>2422</v>
      </c>
      <c r="AZ422" s="269"/>
      <c r="BA422" s="269"/>
      <c r="BB422" s="269"/>
      <c r="BC422" s="269"/>
      <c r="BD422" s="269"/>
      <c r="BE422" s="269"/>
      <c r="BH422" s="249"/>
      <c r="BI422" s="249"/>
      <c r="BJ422" s="249"/>
      <c r="BK422" s="249"/>
      <c r="BL422" s="249"/>
      <c r="BM422" s="249"/>
      <c r="BN422" s="249"/>
      <c r="BO422" s="249"/>
      <c r="BP422" s="249"/>
      <c r="BQ422" s="249"/>
      <c r="BR422" s="249"/>
      <c r="BS422" s="249"/>
      <c r="BT422" s="249"/>
      <c r="BU422" s="249"/>
      <c r="BV422" s="248"/>
      <c r="BW422" s="249"/>
      <c r="BX422" s="249"/>
      <c r="BY422" s="249"/>
      <c r="BZ422" s="249"/>
      <c r="CA422" s="242"/>
      <c r="CB422" s="242"/>
      <c r="CC422" s="242"/>
      <c r="CD422" s="242"/>
      <c r="CE422" s="249"/>
    </row>
    <row r="423" spans="1:83" ht="14.4" x14ac:dyDescent="0.3">
      <c r="A423">
        <v>521333</v>
      </c>
      <c r="B423" t="s">
        <v>540</v>
      </c>
      <c r="C423" t="s">
        <v>1067</v>
      </c>
      <c r="D423" t="s">
        <v>1067</v>
      </c>
      <c r="E423" t="s">
        <v>1067</v>
      </c>
      <c r="F423" t="s">
        <v>1067</v>
      </c>
      <c r="G423" t="s">
        <v>1067</v>
      </c>
      <c r="H423" t="s">
        <v>1067</v>
      </c>
      <c r="I423" t="s">
        <v>1067</v>
      </c>
      <c r="J423" t="s">
        <v>1067</v>
      </c>
      <c r="K423" t="s">
        <v>1067</v>
      </c>
      <c r="L423" t="s">
        <v>1067</v>
      </c>
      <c r="M423" t="s">
        <v>1067</v>
      </c>
      <c r="N423" t="s">
        <v>1067</v>
      </c>
      <c r="O423" t="s">
        <v>1067</v>
      </c>
      <c r="P423" t="s">
        <v>1067</v>
      </c>
      <c r="Q423" t="s">
        <v>1067</v>
      </c>
      <c r="R423" t="s">
        <v>1067</v>
      </c>
      <c r="S423" t="s">
        <v>1067</v>
      </c>
      <c r="T423" t="s">
        <v>1067</v>
      </c>
      <c r="U423" t="s">
        <v>1067</v>
      </c>
      <c r="V423" t="s">
        <v>1067</v>
      </c>
      <c r="W423" t="s">
        <v>1067</v>
      </c>
      <c r="X423" t="s">
        <v>1067</v>
      </c>
      <c r="Y423" t="s">
        <v>1067</v>
      </c>
      <c r="Z423" t="s">
        <v>1067</v>
      </c>
      <c r="AA423" t="s">
        <v>1067</v>
      </c>
      <c r="AB423" t="s">
        <v>1067</v>
      </c>
      <c r="AC423" t="s">
        <v>1067</v>
      </c>
      <c r="AD423" t="s">
        <v>1067</v>
      </c>
      <c r="AE423" t="s">
        <v>1067</v>
      </c>
      <c r="AF423" t="s">
        <v>1067</v>
      </c>
      <c r="AG423" t="s">
        <v>1067</v>
      </c>
      <c r="AH423" t="s">
        <v>1067</v>
      </c>
      <c r="AI423" t="s">
        <v>1067</v>
      </c>
      <c r="AJ423" t="s">
        <v>1067</v>
      </c>
      <c r="AK423" t="s">
        <v>1067</v>
      </c>
      <c r="AL423" t="s">
        <v>1067</v>
      </c>
      <c r="AM423" t="s">
        <v>1067</v>
      </c>
      <c r="AN423" t="s">
        <v>1067</v>
      </c>
      <c r="AO423" t="s">
        <v>1067</v>
      </c>
      <c r="AP423" t="s">
        <v>1067</v>
      </c>
      <c r="AQ423" t="s">
        <v>1067</v>
      </c>
      <c r="AR423" t="s">
        <v>1067</v>
      </c>
      <c r="AS423" t="s">
        <v>1067</v>
      </c>
      <c r="AT423" t="s">
        <v>1067</v>
      </c>
      <c r="AU423" t="s">
        <v>1067</v>
      </c>
      <c r="AV423" t="s">
        <v>1067</v>
      </c>
      <c r="AW423" t="s">
        <v>1067</v>
      </c>
      <c r="AX423" t="s">
        <v>5718</v>
      </c>
      <c r="AY423" t="s">
        <v>5718</v>
      </c>
      <c r="AZ423" s="250"/>
      <c r="BA423" s="250"/>
      <c r="BB423" s="250"/>
      <c r="BC423" s="250"/>
      <c r="BD423" s="250"/>
      <c r="BE423" s="269"/>
    </row>
    <row r="424" spans="1:83" ht="14.4" x14ac:dyDescent="0.3">
      <c r="A424">
        <v>521336</v>
      </c>
      <c r="B424" t="s">
        <v>540</v>
      </c>
      <c r="C424" t="s">
        <v>1066</v>
      </c>
      <c r="D424" t="s">
        <v>1066</v>
      </c>
      <c r="E424" t="s">
        <v>1066</v>
      </c>
      <c r="F424" t="s">
        <v>1066</v>
      </c>
      <c r="G424" t="s">
        <v>1066</v>
      </c>
      <c r="H424" t="s">
        <v>1066</v>
      </c>
      <c r="I424" t="s">
        <v>1066</v>
      </c>
      <c r="J424" t="s">
        <v>1066</v>
      </c>
      <c r="K424" t="s">
        <v>1066</v>
      </c>
      <c r="L424" t="s">
        <v>1066</v>
      </c>
      <c r="M424" t="s">
        <v>1066</v>
      </c>
      <c r="N424" t="s">
        <v>1066</v>
      </c>
      <c r="O424" t="s">
        <v>1066</v>
      </c>
      <c r="P424" t="s">
        <v>1066</v>
      </c>
      <c r="Q424" t="s">
        <v>1066</v>
      </c>
      <c r="R424" t="s">
        <v>1066</v>
      </c>
      <c r="S424" t="s">
        <v>1066</v>
      </c>
      <c r="T424" t="s">
        <v>1066</v>
      </c>
      <c r="U424" t="s">
        <v>1066</v>
      </c>
      <c r="V424" t="s">
        <v>1066</v>
      </c>
      <c r="W424" t="s">
        <v>1066</v>
      </c>
      <c r="X424" t="s">
        <v>1066</v>
      </c>
      <c r="Y424" t="s">
        <v>1066</v>
      </c>
      <c r="Z424" t="s">
        <v>1066</v>
      </c>
      <c r="AA424" t="s">
        <v>1066</v>
      </c>
      <c r="AB424" t="s">
        <v>1066</v>
      </c>
      <c r="AC424" t="s">
        <v>1066</v>
      </c>
      <c r="AD424" t="s">
        <v>1066</v>
      </c>
      <c r="AE424" t="s">
        <v>1066</v>
      </c>
      <c r="AF424" t="s">
        <v>1066</v>
      </c>
      <c r="AG424" t="s">
        <v>1066</v>
      </c>
      <c r="AH424" t="s">
        <v>1066</v>
      </c>
      <c r="AI424" t="s">
        <v>1066</v>
      </c>
      <c r="AJ424" t="s">
        <v>1066</v>
      </c>
      <c r="AK424" t="s">
        <v>1066</v>
      </c>
      <c r="AL424" t="s">
        <v>1066</v>
      </c>
      <c r="AM424" t="s">
        <v>1066</v>
      </c>
      <c r="AN424" t="s">
        <v>1066</v>
      </c>
      <c r="AO424" t="s">
        <v>1066</v>
      </c>
      <c r="AP424" t="s">
        <v>1066</v>
      </c>
      <c r="AQ424" t="s">
        <v>1066</v>
      </c>
      <c r="AR424" t="s">
        <v>1066</v>
      </c>
      <c r="AS424" t="s">
        <v>1066</v>
      </c>
      <c r="AT424" t="s">
        <v>1066</v>
      </c>
      <c r="AU424" t="s">
        <v>1066</v>
      </c>
      <c r="AV424" t="s">
        <v>1066</v>
      </c>
      <c r="AW424" t="s">
        <v>1066</v>
      </c>
      <c r="AY424">
        <v>0</v>
      </c>
      <c r="AZ424" s="269"/>
      <c r="BA424" s="269"/>
      <c r="BB424" s="269"/>
      <c r="BC424" s="269"/>
      <c r="BD424" s="269"/>
      <c r="BE424" s="269"/>
      <c r="BH424" s="249"/>
      <c r="BI424" s="249"/>
      <c r="BJ424" s="249"/>
      <c r="BK424" s="249"/>
      <c r="BL424" s="249"/>
      <c r="BM424" s="249"/>
      <c r="BN424" s="249"/>
      <c r="BO424" s="249"/>
      <c r="BP424" s="249"/>
      <c r="BQ424" s="249"/>
      <c r="BR424" s="249"/>
      <c r="BS424" s="249"/>
      <c r="BT424" s="249"/>
      <c r="BU424" s="249"/>
      <c r="BV424" s="248"/>
      <c r="BW424" s="249"/>
      <c r="BX424" s="249"/>
      <c r="BY424" s="249"/>
      <c r="BZ424" s="249"/>
      <c r="CA424" s="242"/>
      <c r="CB424" s="242"/>
      <c r="CC424" s="242"/>
      <c r="CD424" s="242"/>
      <c r="CE424" s="249"/>
    </row>
    <row r="425" spans="1:83" ht="14.4" x14ac:dyDescent="0.3">
      <c r="A425">
        <v>521337</v>
      </c>
      <c r="B425" t="s">
        <v>540</v>
      </c>
      <c r="C425" t="s">
        <v>1066</v>
      </c>
      <c r="D425" t="s">
        <v>1066</v>
      </c>
      <c r="E425" t="s">
        <v>1066</v>
      </c>
      <c r="F425" t="s">
        <v>1066</v>
      </c>
      <c r="G425" t="s">
        <v>1066</v>
      </c>
      <c r="H425" t="s">
        <v>1066</v>
      </c>
      <c r="I425" t="s">
        <v>1066</v>
      </c>
      <c r="J425" t="s">
        <v>1066</v>
      </c>
      <c r="K425" t="s">
        <v>1066</v>
      </c>
      <c r="L425" t="s">
        <v>1066</v>
      </c>
      <c r="M425" t="s">
        <v>1066</v>
      </c>
      <c r="N425" t="s">
        <v>1066</v>
      </c>
      <c r="O425" t="s">
        <v>1066</v>
      </c>
      <c r="P425" t="s">
        <v>1066</v>
      </c>
      <c r="Q425" t="s">
        <v>1066</v>
      </c>
      <c r="R425" t="s">
        <v>1066</v>
      </c>
      <c r="S425" t="s">
        <v>1066</v>
      </c>
      <c r="T425" t="s">
        <v>1066</v>
      </c>
      <c r="U425" t="s">
        <v>1066</v>
      </c>
      <c r="V425" t="s">
        <v>1066</v>
      </c>
      <c r="W425" t="s">
        <v>1066</v>
      </c>
      <c r="X425" t="s">
        <v>1066</v>
      </c>
      <c r="Y425" t="s">
        <v>1066</v>
      </c>
      <c r="Z425" t="s">
        <v>1066</v>
      </c>
      <c r="AA425" t="s">
        <v>1066</v>
      </c>
      <c r="AB425" t="s">
        <v>1066</v>
      </c>
      <c r="AC425" t="s">
        <v>1066</v>
      </c>
      <c r="AD425" t="s">
        <v>1066</v>
      </c>
      <c r="AE425" t="s">
        <v>1066</v>
      </c>
      <c r="AF425" t="s">
        <v>1066</v>
      </c>
      <c r="AG425" t="s">
        <v>1066</v>
      </c>
      <c r="AH425" t="s">
        <v>1066</v>
      </c>
      <c r="AI425" t="s">
        <v>1066</v>
      </c>
      <c r="AJ425" t="s">
        <v>1066</v>
      </c>
      <c r="AK425" t="s">
        <v>1066</v>
      </c>
      <c r="AL425" t="s">
        <v>1066</v>
      </c>
      <c r="AM425" t="s">
        <v>1066</v>
      </c>
      <c r="AN425" t="s">
        <v>1066</v>
      </c>
      <c r="AO425" t="s">
        <v>1066</v>
      </c>
      <c r="AP425" t="s">
        <v>1066</v>
      </c>
      <c r="AQ425" t="s">
        <v>1066</v>
      </c>
      <c r="AR425" t="s">
        <v>1066</v>
      </c>
      <c r="AS425" t="s">
        <v>1066</v>
      </c>
      <c r="AT425" t="s">
        <v>1066</v>
      </c>
      <c r="AU425" t="s">
        <v>1066</v>
      </c>
      <c r="AV425" t="s">
        <v>1066</v>
      </c>
      <c r="AW425" t="s">
        <v>1066</v>
      </c>
      <c r="AY425">
        <v>0</v>
      </c>
      <c r="AZ425" s="269"/>
      <c r="BA425" s="269"/>
      <c r="BB425" s="269"/>
      <c r="BC425" s="269"/>
      <c r="BD425" s="269"/>
      <c r="BE425" s="269"/>
      <c r="BH425" s="249"/>
      <c r="BI425" s="249"/>
      <c r="BJ425" s="249"/>
      <c r="BK425" s="249"/>
      <c r="BL425" s="249"/>
      <c r="BM425" s="249"/>
      <c r="BN425" s="249"/>
      <c r="BO425" s="249"/>
      <c r="BP425" s="249"/>
      <c r="BQ425" s="249"/>
      <c r="BR425" s="249"/>
      <c r="BS425" s="249"/>
      <c r="BT425" s="249"/>
      <c r="BU425" s="249"/>
      <c r="BV425" s="248"/>
      <c r="BW425" s="249"/>
      <c r="BX425" s="249"/>
      <c r="BY425" s="249"/>
      <c r="BZ425" s="249"/>
      <c r="CA425" s="242"/>
      <c r="CB425" s="242"/>
      <c r="CC425" s="242"/>
      <c r="CD425" s="242"/>
      <c r="CE425" s="249"/>
    </row>
    <row r="426" spans="1:83" ht="14.4" x14ac:dyDescent="0.3">
      <c r="A426">
        <v>521344</v>
      </c>
      <c r="B426" t="s">
        <v>540</v>
      </c>
      <c r="C426" t="s">
        <v>1067</v>
      </c>
      <c r="D426" t="s">
        <v>1067</v>
      </c>
      <c r="E426" t="s">
        <v>1067</v>
      </c>
      <c r="F426" t="s">
        <v>1067</v>
      </c>
      <c r="G426" t="s">
        <v>1067</v>
      </c>
      <c r="H426" t="s">
        <v>1067</v>
      </c>
      <c r="I426" t="s">
        <v>1067</v>
      </c>
      <c r="J426" t="s">
        <v>1067</v>
      </c>
      <c r="K426" t="s">
        <v>1067</v>
      </c>
      <c r="L426" t="s">
        <v>1067</v>
      </c>
      <c r="M426" t="s">
        <v>1067</v>
      </c>
      <c r="N426" t="s">
        <v>1067</v>
      </c>
      <c r="O426" t="s">
        <v>1067</v>
      </c>
      <c r="P426" t="s">
        <v>1067</v>
      </c>
      <c r="Q426" t="s">
        <v>1067</v>
      </c>
      <c r="R426" t="s">
        <v>1067</v>
      </c>
      <c r="S426" t="s">
        <v>1067</v>
      </c>
      <c r="T426" t="s">
        <v>1067</v>
      </c>
      <c r="U426" t="s">
        <v>1067</v>
      </c>
      <c r="V426" t="s">
        <v>1067</v>
      </c>
      <c r="W426" t="s">
        <v>1067</v>
      </c>
      <c r="X426" t="s">
        <v>1067</v>
      </c>
      <c r="Y426" t="s">
        <v>1067</v>
      </c>
      <c r="Z426" t="s">
        <v>1067</v>
      </c>
      <c r="AA426" t="s">
        <v>1067</v>
      </c>
      <c r="AB426" t="s">
        <v>1067</v>
      </c>
      <c r="AC426" t="s">
        <v>1067</v>
      </c>
      <c r="AD426" t="s">
        <v>1067</v>
      </c>
      <c r="AE426" t="s">
        <v>1067</v>
      </c>
      <c r="AF426" t="s">
        <v>1067</v>
      </c>
      <c r="AG426" t="s">
        <v>1067</v>
      </c>
      <c r="AH426" t="s">
        <v>1067</v>
      </c>
      <c r="AI426" t="s">
        <v>1067</v>
      </c>
      <c r="AJ426" t="s">
        <v>1067</v>
      </c>
      <c r="AK426" t="s">
        <v>1067</v>
      </c>
      <c r="AL426" t="s">
        <v>1067</v>
      </c>
      <c r="AM426" t="s">
        <v>1067</v>
      </c>
      <c r="AN426" t="s">
        <v>1067</v>
      </c>
      <c r="AO426" t="s">
        <v>1067</v>
      </c>
      <c r="AP426" t="s">
        <v>1067</v>
      </c>
      <c r="AQ426" t="s">
        <v>1067</v>
      </c>
      <c r="AR426" t="s">
        <v>1067</v>
      </c>
      <c r="AS426" t="s">
        <v>1067</v>
      </c>
      <c r="AT426" t="s">
        <v>1067</v>
      </c>
      <c r="AU426" t="s">
        <v>1067</v>
      </c>
      <c r="AV426" t="s">
        <v>1067</v>
      </c>
      <c r="AW426" t="s">
        <v>1067</v>
      </c>
      <c r="AX426" t="s">
        <v>5718</v>
      </c>
      <c r="AY426" t="s">
        <v>5718</v>
      </c>
      <c r="AZ426" s="269"/>
      <c r="BA426" s="269"/>
      <c r="BB426" s="269"/>
      <c r="BC426" s="269"/>
      <c r="BD426" s="269"/>
      <c r="BE426" s="269"/>
    </row>
    <row r="427" spans="1:83" ht="14.4" x14ac:dyDescent="0.3">
      <c r="A427">
        <v>521345</v>
      </c>
      <c r="B427" t="s">
        <v>540</v>
      </c>
      <c r="C427" t="s">
        <v>1066</v>
      </c>
      <c r="D427" t="s">
        <v>1066</v>
      </c>
      <c r="E427" t="s">
        <v>1066</v>
      </c>
      <c r="F427" t="s">
        <v>1066</v>
      </c>
      <c r="G427" t="s">
        <v>1066</v>
      </c>
      <c r="H427" t="s">
        <v>1066</v>
      </c>
      <c r="I427" t="s">
        <v>1066</v>
      </c>
      <c r="J427" t="s">
        <v>1066</v>
      </c>
      <c r="K427" t="s">
        <v>1066</v>
      </c>
      <c r="L427" t="s">
        <v>1066</v>
      </c>
      <c r="M427" t="s">
        <v>1066</v>
      </c>
      <c r="N427" t="s">
        <v>1066</v>
      </c>
      <c r="O427" t="s">
        <v>1066</v>
      </c>
      <c r="P427" t="s">
        <v>1066</v>
      </c>
      <c r="Q427" t="s">
        <v>1066</v>
      </c>
      <c r="R427" t="s">
        <v>1066</v>
      </c>
      <c r="S427" t="s">
        <v>1066</v>
      </c>
      <c r="T427" t="s">
        <v>1066</v>
      </c>
      <c r="U427" t="s">
        <v>1066</v>
      </c>
      <c r="V427" t="s">
        <v>1066</v>
      </c>
      <c r="W427" t="s">
        <v>1066</v>
      </c>
      <c r="X427" t="s">
        <v>1066</v>
      </c>
      <c r="Y427" t="s">
        <v>1066</v>
      </c>
      <c r="Z427" t="s">
        <v>1066</v>
      </c>
      <c r="AA427" t="s">
        <v>1066</v>
      </c>
      <c r="AB427" t="s">
        <v>1066</v>
      </c>
      <c r="AC427" t="s">
        <v>1066</v>
      </c>
      <c r="AD427" t="s">
        <v>1066</v>
      </c>
      <c r="AE427" t="s">
        <v>1066</v>
      </c>
      <c r="AF427" t="s">
        <v>1066</v>
      </c>
      <c r="AG427" t="s">
        <v>1066</v>
      </c>
      <c r="AH427" t="s">
        <v>1066</v>
      </c>
      <c r="AI427" t="s">
        <v>1066</v>
      </c>
      <c r="AJ427" t="s">
        <v>1066</v>
      </c>
      <c r="AK427" t="s">
        <v>1066</v>
      </c>
      <c r="AL427" t="s">
        <v>1066</v>
      </c>
      <c r="AM427" t="s">
        <v>1066</v>
      </c>
      <c r="AN427" t="s">
        <v>1066</v>
      </c>
      <c r="AO427" t="s">
        <v>1066</v>
      </c>
      <c r="AP427" t="s">
        <v>1066</v>
      </c>
      <c r="AQ427" t="s">
        <v>1066</v>
      </c>
      <c r="AR427" t="s">
        <v>1066</v>
      </c>
      <c r="AS427" t="s">
        <v>1066</v>
      </c>
      <c r="AT427" t="s">
        <v>1066</v>
      </c>
      <c r="AU427" t="s">
        <v>1066</v>
      </c>
      <c r="AV427" t="s">
        <v>1066</v>
      </c>
      <c r="AW427" t="s">
        <v>1066</v>
      </c>
      <c r="AY427">
        <v>0</v>
      </c>
      <c r="AZ427" s="269"/>
      <c r="BA427" s="269"/>
      <c r="BB427" s="269"/>
      <c r="BC427" s="269"/>
      <c r="BD427" s="269"/>
      <c r="BE427" s="269"/>
    </row>
    <row r="428" spans="1:83" ht="14.4" x14ac:dyDescent="0.3">
      <c r="A428">
        <v>521349</v>
      </c>
      <c r="B428" t="s">
        <v>540</v>
      </c>
      <c r="C428" t="s">
        <v>1066</v>
      </c>
      <c r="D428" t="s">
        <v>1066</v>
      </c>
      <c r="E428" t="s">
        <v>1066</v>
      </c>
      <c r="F428" t="s">
        <v>1066</v>
      </c>
      <c r="G428" t="s">
        <v>1066</v>
      </c>
      <c r="H428" t="s">
        <v>1066</v>
      </c>
      <c r="I428" t="s">
        <v>1066</v>
      </c>
      <c r="J428" t="s">
        <v>1066</v>
      </c>
      <c r="K428" t="s">
        <v>1066</v>
      </c>
      <c r="L428" t="s">
        <v>1066</v>
      </c>
      <c r="M428" t="s">
        <v>1066</v>
      </c>
      <c r="N428" t="s">
        <v>1066</v>
      </c>
      <c r="O428" t="s">
        <v>1066</v>
      </c>
      <c r="P428" t="s">
        <v>1066</v>
      </c>
      <c r="Q428" t="s">
        <v>1066</v>
      </c>
      <c r="R428" t="s">
        <v>1066</v>
      </c>
      <c r="S428" t="s">
        <v>1066</v>
      </c>
      <c r="T428" t="s">
        <v>1066</v>
      </c>
      <c r="U428" t="s">
        <v>1066</v>
      </c>
      <c r="V428" t="s">
        <v>1066</v>
      </c>
      <c r="W428" t="s">
        <v>1066</v>
      </c>
      <c r="X428" t="s">
        <v>1066</v>
      </c>
      <c r="Y428" t="s">
        <v>1066</v>
      </c>
      <c r="Z428" t="s">
        <v>1066</v>
      </c>
      <c r="AA428" t="s">
        <v>1066</v>
      </c>
      <c r="AB428" t="s">
        <v>1066</v>
      </c>
      <c r="AC428" t="s">
        <v>1066</v>
      </c>
      <c r="AD428" t="s">
        <v>1066</v>
      </c>
      <c r="AE428" t="s">
        <v>1066</v>
      </c>
      <c r="AF428" t="s">
        <v>1066</v>
      </c>
      <c r="AG428" t="s">
        <v>1066</v>
      </c>
      <c r="AH428" t="s">
        <v>1066</v>
      </c>
      <c r="AI428" t="s">
        <v>1066</v>
      </c>
      <c r="AJ428" t="s">
        <v>1066</v>
      </c>
      <c r="AK428" t="s">
        <v>1066</v>
      </c>
      <c r="AL428" t="s">
        <v>1066</v>
      </c>
      <c r="AM428" t="s">
        <v>1066</v>
      </c>
      <c r="AN428" t="s">
        <v>1066</v>
      </c>
      <c r="AO428" t="s">
        <v>1066</v>
      </c>
      <c r="AP428" t="s">
        <v>1066</v>
      </c>
      <c r="AQ428" t="s">
        <v>1066</v>
      </c>
      <c r="AR428" t="s">
        <v>1066</v>
      </c>
      <c r="AS428" t="s">
        <v>1066</v>
      </c>
      <c r="AT428" t="s">
        <v>1066</v>
      </c>
      <c r="AU428" t="s">
        <v>1066</v>
      </c>
      <c r="AV428" t="s">
        <v>1066</v>
      </c>
      <c r="AW428" t="s">
        <v>1066</v>
      </c>
      <c r="AY428">
        <v>0</v>
      </c>
      <c r="AZ428" s="269"/>
      <c r="BA428" s="269"/>
      <c r="BB428" s="269"/>
      <c r="BC428" s="269"/>
      <c r="BD428" s="269"/>
      <c r="BE428" s="269"/>
    </row>
    <row r="429" spans="1:83" ht="14.4" x14ac:dyDescent="0.3">
      <c r="A429">
        <v>521365</v>
      </c>
      <c r="B429" t="s">
        <v>540</v>
      </c>
      <c r="C429" t="s">
        <v>1067</v>
      </c>
      <c r="D429" t="s">
        <v>1067</v>
      </c>
      <c r="E429" t="s">
        <v>1067</v>
      </c>
      <c r="F429" t="s">
        <v>1067</v>
      </c>
      <c r="G429" t="s">
        <v>1067</v>
      </c>
      <c r="H429" t="s">
        <v>1067</v>
      </c>
      <c r="I429" t="s">
        <v>1067</v>
      </c>
      <c r="J429" t="s">
        <v>1067</v>
      </c>
      <c r="K429" t="s">
        <v>1067</v>
      </c>
      <c r="L429" t="s">
        <v>1067</v>
      </c>
      <c r="M429" t="s">
        <v>1067</v>
      </c>
      <c r="N429" t="s">
        <v>1067</v>
      </c>
      <c r="O429" t="s">
        <v>1067</v>
      </c>
      <c r="P429" t="s">
        <v>1067</v>
      </c>
      <c r="Q429" t="s">
        <v>1067</v>
      </c>
      <c r="R429" t="s">
        <v>1067</v>
      </c>
      <c r="S429" t="s">
        <v>1067</v>
      </c>
      <c r="T429" t="s">
        <v>1067</v>
      </c>
      <c r="U429" t="s">
        <v>1067</v>
      </c>
      <c r="V429" t="s">
        <v>1067</v>
      </c>
      <c r="W429" t="s">
        <v>1067</v>
      </c>
      <c r="X429" t="s">
        <v>1067</v>
      </c>
      <c r="Y429" t="s">
        <v>1067</v>
      </c>
      <c r="Z429" t="s">
        <v>1067</v>
      </c>
      <c r="AA429" t="s">
        <v>1067</v>
      </c>
      <c r="AB429" t="s">
        <v>1067</v>
      </c>
      <c r="AC429" t="s">
        <v>1067</v>
      </c>
      <c r="AD429" t="s">
        <v>1067</v>
      </c>
      <c r="AE429" t="s">
        <v>1067</v>
      </c>
      <c r="AF429" t="s">
        <v>1067</v>
      </c>
      <c r="AG429" t="s">
        <v>1067</v>
      </c>
      <c r="AH429" t="s">
        <v>1067</v>
      </c>
      <c r="AI429" t="s">
        <v>1067</v>
      </c>
      <c r="AJ429" t="s">
        <v>1067</v>
      </c>
      <c r="AK429" t="s">
        <v>1067</v>
      </c>
      <c r="AL429" t="s">
        <v>1067</v>
      </c>
      <c r="AM429" t="s">
        <v>1067</v>
      </c>
      <c r="AN429" t="s">
        <v>1067</v>
      </c>
      <c r="AO429" t="s">
        <v>1067</v>
      </c>
      <c r="AP429" t="s">
        <v>1067</v>
      </c>
      <c r="AQ429" t="s">
        <v>1067</v>
      </c>
      <c r="AR429" t="s">
        <v>1067</v>
      </c>
      <c r="AS429" t="s">
        <v>1067</v>
      </c>
      <c r="AT429" t="s">
        <v>1067</v>
      </c>
      <c r="AU429" t="s">
        <v>1067</v>
      </c>
      <c r="AV429" t="s">
        <v>1067</v>
      </c>
      <c r="AW429" t="s">
        <v>1067</v>
      </c>
      <c r="AX429" t="s">
        <v>5742</v>
      </c>
      <c r="AY429" t="s">
        <v>5742</v>
      </c>
      <c r="AZ429" s="269"/>
      <c r="BA429" s="269"/>
      <c r="BB429" s="269"/>
      <c r="BC429" s="269"/>
      <c r="BD429" s="269"/>
      <c r="BE429" s="269"/>
    </row>
    <row r="430" spans="1:83" ht="14.4" x14ac:dyDescent="0.3">
      <c r="A430">
        <v>521378</v>
      </c>
      <c r="B430" t="s">
        <v>540</v>
      </c>
      <c r="C430" t="s">
        <v>1066</v>
      </c>
      <c r="D430" t="s">
        <v>1066</v>
      </c>
      <c r="E430" t="s">
        <v>1066</v>
      </c>
      <c r="F430" t="s">
        <v>1066</v>
      </c>
      <c r="G430" t="s">
        <v>1066</v>
      </c>
      <c r="H430" t="s">
        <v>1066</v>
      </c>
      <c r="I430" t="s">
        <v>1066</v>
      </c>
      <c r="J430" t="s">
        <v>1066</v>
      </c>
      <c r="K430" t="s">
        <v>1066</v>
      </c>
      <c r="L430" t="s">
        <v>1066</v>
      </c>
      <c r="M430" t="s">
        <v>1066</v>
      </c>
      <c r="N430" t="s">
        <v>1066</v>
      </c>
      <c r="O430" t="s">
        <v>1066</v>
      </c>
      <c r="P430" t="s">
        <v>1066</v>
      </c>
      <c r="Q430" t="s">
        <v>1066</v>
      </c>
      <c r="R430" t="s">
        <v>1066</v>
      </c>
      <c r="S430" t="s">
        <v>1066</v>
      </c>
      <c r="T430" t="s">
        <v>1066</v>
      </c>
      <c r="U430" t="s">
        <v>1066</v>
      </c>
      <c r="V430" t="s">
        <v>1066</v>
      </c>
      <c r="W430" t="s">
        <v>1066</v>
      </c>
      <c r="X430" t="s">
        <v>1066</v>
      </c>
      <c r="Y430" t="s">
        <v>1066</v>
      </c>
      <c r="Z430" t="s">
        <v>1066</v>
      </c>
      <c r="AA430" t="s">
        <v>1066</v>
      </c>
      <c r="AB430" t="s">
        <v>1066</v>
      </c>
      <c r="AC430" t="s">
        <v>1066</v>
      </c>
      <c r="AD430" t="s">
        <v>1066</v>
      </c>
      <c r="AE430" t="s">
        <v>1066</v>
      </c>
      <c r="AF430" t="s">
        <v>1066</v>
      </c>
      <c r="AG430" t="s">
        <v>1066</v>
      </c>
      <c r="AH430" t="s">
        <v>1066</v>
      </c>
      <c r="AI430" t="s">
        <v>1066</v>
      </c>
      <c r="AJ430" t="s">
        <v>1066</v>
      </c>
      <c r="AK430" t="s">
        <v>1066</v>
      </c>
      <c r="AL430" t="s">
        <v>1066</v>
      </c>
      <c r="AM430" t="s">
        <v>1066</v>
      </c>
      <c r="AN430" t="s">
        <v>1066</v>
      </c>
      <c r="AO430" t="s">
        <v>1066</v>
      </c>
      <c r="AP430" t="s">
        <v>1066</v>
      </c>
      <c r="AQ430" t="s">
        <v>1066</v>
      </c>
      <c r="AR430" t="s">
        <v>1066</v>
      </c>
      <c r="AS430" t="s">
        <v>1066</v>
      </c>
      <c r="AT430" t="s">
        <v>1066</v>
      </c>
      <c r="AU430" t="s">
        <v>1066</v>
      </c>
      <c r="AV430" t="s">
        <v>1066</v>
      </c>
      <c r="AW430" t="s">
        <v>1066</v>
      </c>
      <c r="AY430">
        <v>0</v>
      </c>
      <c r="AZ430" s="269"/>
      <c r="BA430" s="269"/>
      <c r="BB430" s="269"/>
      <c r="BC430" s="269"/>
      <c r="BD430" s="269"/>
      <c r="BE430" s="269"/>
    </row>
    <row r="431" spans="1:83" ht="14.4" x14ac:dyDescent="0.3">
      <c r="A431">
        <v>521385</v>
      </c>
      <c r="B431" t="s">
        <v>540</v>
      </c>
      <c r="C431" t="s">
        <v>1067</v>
      </c>
      <c r="D431" t="s">
        <v>1067</v>
      </c>
      <c r="E431" t="s">
        <v>1067</v>
      </c>
      <c r="F431" t="s">
        <v>1067</v>
      </c>
      <c r="G431" t="s">
        <v>1067</v>
      </c>
      <c r="H431" t="s">
        <v>1067</v>
      </c>
      <c r="I431" t="s">
        <v>1067</v>
      </c>
      <c r="J431" t="s">
        <v>1067</v>
      </c>
      <c r="K431" t="s">
        <v>1067</v>
      </c>
      <c r="L431" t="s">
        <v>1067</v>
      </c>
      <c r="M431" t="s">
        <v>1067</v>
      </c>
      <c r="N431" t="s">
        <v>1067</v>
      </c>
      <c r="O431" t="s">
        <v>1067</v>
      </c>
      <c r="P431" t="s">
        <v>1067</v>
      </c>
      <c r="Q431" t="s">
        <v>1067</v>
      </c>
      <c r="R431" t="s">
        <v>1067</v>
      </c>
      <c r="S431" t="s">
        <v>1067</v>
      </c>
      <c r="T431" t="s">
        <v>1067</v>
      </c>
      <c r="U431" t="s">
        <v>1067</v>
      </c>
      <c r="V431" t="s">
        <v>1067</v>
      </c>
      <c r="W431" t="s">
        <v>1067</v>
      </c>
      <c r="X431" t="s">
        <v>1067</v>
      </c>
      <c r="Y431" t="s">
        <v>1067</v>
      </c>
      <c r="Z431" t="s">
        <v>1067</v>
      </c>
      <c r="AA431" t="s">
        <v>1067</v>
      </c>
      <c r="AB431" t="s">
        <v>1067</v>
      </c>
      <c r="AC431" t="s">
        <v>1067</v>
      </c>
      <c r="AD431" t="s">
        <v>1067</v>
      </c>
      <c r="AE431" t="s">
        <v>1067</v>
      </c>
      <c r="AF431" t="s">
        <v>1067</v>
      </c>
      <c r="AG431" t="s">
        <v>1067</v>
      </c>
      <c r="AH431" t="s">
        <v>1067</v>
      </c>
      <c r="AI431" t="s">
        <v>1067</v>
      </c>
      <c r="AJ431" t="s">
        <v>1067</v>
      </c>
      <c r="AK431" t="s">
        <v>1067</v>
      </c>
      <c r="AL431" t="s">
        <v>1067</v>
      </c>
      <c r="AM431" t="s">
        <v>1067</v>
      </c>
      <c r="AN431" t="s">
        <v>1067</v>
      </c>
      <c r="AO431" t="s">
        <v>1067</v>
      </c>
      <c r="AP431" t="s">
        <v>1067</v>
      </c>
      <c r="AQ431" t="s">
        <v>1067</v>
      </c>
      <c r="AR431" t="s">
        <v>1067</v>
      </c>
      <c r="AS431" t="s">
        <v>1067</v>
      </c>
      <c r="AT431" t="s">
        <v>1067</v>
      </c>
      <c r="AU431" t="s">
        <v>1067</v>
      </c>
      <c r="AV431" t="s">
        <v>1067</v>
      </c>
      <c r="AW431" t="s">
        <v>1067</v>
      </c>
      <c r="AX431" t="s">
        <v>5718</v>
      </c>
      <c r="AY431" t="s">
        <v>5718</v>
      </c>
      <c r="AZ431" s="269"/>
      <c r="BA431" s="269"/>
      <c r="BB431" s="269"/>
      <c r="BC431" s="269"/>
      <c r="BD431" s="269"/>
      <c r="BE431" s="269"/>
    </row>
    <row r="432" spans="1:83" ht="14.4" x14ac:dyDescent="0.3">
      <c r="A432">
        <v>521400</v>
      </c>
      <c r="B432" t="s">
        <v>540</v>
      </c>
      <c r="C432" t="s">
        <v>1066</v>
      </c>
      <c r="D432" t="s">
        <v>1066</v>
      </c>
      <c r="E432" t="s">
        <v>1066</v>
      </c>
      <c r="F432" t="s">
        <v>1066</v>
      </c>
      <c r="G432" t="s">
        <v>1066</v>
      </c>
      <c r="H432" t="s">
        <v>1066</v>
      </c>
      <c r="I432" t="s">
        <v>1066</v>
      </c>
      <c r="J432" t="s">
        <v>1066</v>
      </c>
      <c r="K432" t="s">
        <v>1066</v>
      </c>
      <c r="L432" t="s">
        <v>1066</v>
      </c>
      <c r="M432" t="s">
        <v>1066</v>
      </c>
      <c r="N432" t="s">
        <v>1066</v>
      </c>
      <c r="O432" t="s">
        <v>1066</v>
      </c>
      <c r="P432" t="s">
        <v>1066</v>
      </c>
      <c r="Q432" t="s">
        <v>1066</v>
      </c>
      <c r="R432" t="s">
        <v>1066</v>
      </c>
      <c r="S432" t="s">
        <v>1066</v>
      </c>
      <c r="T432" t="s">
        <v>1066</v>
      </c>
      <c r="U432" t="s">
        <v>1066</v>
      </c>
      <c r="V432" t="s">
        <v>1066</v>
      </c>
      <c r="W432" t="s">
        <v>1066</v>
      </c>
      <c r="X432" t="s">
        <v>1066</v>
      </c>
      <c r="Y432" t="s">
        <v>1066</v>
      </c>
      <c r="Z432" t="s">
        <v>1066</v>
      </c>
      <c r="AA432" t="s">
        <v>1066</v>
      </c>
      <c r="AB432" t="s">
        <v>1066</v>
      </c>
      <c r="AC432" t="s">
        <v>1066</v>
      </c>
      <c r="AD432" t="s">
        <v>1066</v>
      </c>
      <c r="AE432" t="s">
        <v>1066</v>
      </c>
      <c r="AF432" t="s">
        <v>1066</v>
      </c>
      <c r="AG432" t="s">
        <v>1066</v>
      </c>
      <c r="AH432" t="s">
        <v>1066</v>
      </c>
      <c r="AI432" t="s">
        <v>1066</v>
      </c>
      <c r="AJ432" t="s">
        <v>1066</v>
      </c>
      <c r="AK432" t="s">
        <v>1066</v>
      </c>
      <c r="AL432" t="s">
        <v>1066</v>
      </c>
      <c r="AM432" t="s">
        <v>1066</v>
      </c>
      <c r="AN432" t="s">
        <v>1066</v>
      </c>
      <c r="AO432" t="s">
        <v>1066</v>
      </c>
      <c r="AP432" t="s">
        <v>1066</v>
      </c>
      <c r="AQ432" t="s">
        <v>1066</v>
      </c>
      <c r="AR432" t="s">
        <v>1066</v>
      </c>
      <c r="AS432" t="s">
        <v>1066</v>
      </c>
      <c r="AT432" t="s">
        <v>1066</v>
      </c>
      <c r="AU432" t="s">
        <v>1066</v>
      </c>
      <c r="AV432" t="s">
        <v>1066</v>
      </c>
      <c r="AW432" t="s">
        <v>1066</v>
      </c>
      <c r="AY432">
        <v>0</v>
      </c>
      <c r="AZ432" s="269"/>
      <c r="BA432" s="269"/>
      <c r="BB432" s="269"/>
      <c r="BC432" s="269"/>
      <c r="BD432" s="269"/>
      <c r="BE432" s="269"/>
    </row>
    <row r="433" spans="1:83" ht="14.4" x14ac:dyDescent="0.3">
      <c r="A433">
        <v>521402</v>
      </c>
      <c r="B433" t="s">
        <v>540</v>
      </c>
      <c r="C433" t="s">
        <v>1066</v>
      </c>
      <c r="D433" t="s">
        <v>1066</v>
      </c>
      <c r="E433" t="s">
        <v>1066</v>
      </c>
      <c r="F433" t="s">
        <v>1066</v>
      </c>
      <c r="G433" t="s">
        <v>1066</v>
      </c>
      <c r="H433" t="s">
        <v>1066</v>
      </c>
      <c r="I433" t="s">
        <v>1066</v>
      </c>
      <c r="J433" t="s">
        <v>1066</v>
      </c>
      <c r="K433" t="s">
        <v>1066</v>
      </c>
      <c r="L433" t="s">
        <v>1066</v>
      </c>
      <c r="M433" t="s">
        <v>1066</v>
      </c>
      <c r="N433" t="s">
        <v>1066</v>
      </c>
      <c r="O433" t="s">
        <v>1066</v>
      </c>
      <c r="P433" t="s">
        <v>1066</v>
      </c>
      <c r="Q433" t="s">
        <v>1066</v>
      </c>
      <c r="R433" t="s">
        <v>1066</v>
      </c>
      <c r="S433" t="s">
        <v>1066</v>
      </c>
      <c r="T433" t="s">
        <v>1066</v>
      </c>
      <c r="U433" t="s">
        <v>1066</v>
      </c>
      <c r="V433" t="s">
        <v>1066</v>
      </c>
      <c r="W433" t="s">
        <v>1066</v>
      </c>
      <c r="X433" t="s">
        <v>1066</v>
      </c>
      <c r="Y433" t="s">
        <v>1066</v>
      </c>
      <c r="Z433" t="s">
        <v>1066</v>
      </c>
      <c r="AA433" t="s">
        <v>1066</v>
      </c>
      <c r="AB433" t="s">
        <v>1066</v>
      </c>
      <c r="AC433" t="s">
        <v>1066</v>
      </c>
      <c r="AD433" t="s">
        <v>1066</v>
      </c>
      <c r="AE433" t="s">
        <v>1066</v>
      </c>
      <c r="AF433" t="s">
        <v>1066</v>
      </c>
      <c r="AG433" t="s">
        <v>1066</v>
      </c>
      <c r="AH433" t="s">
        <v>1066</v>
      </c>
      <c r="AI433" t="s">
        <v>1066</v>
      </c>
      <c r="AJ433" t="s">
        <v>1066</v>
      </c>
      <c r="AK433" t="s">
        <v>1066</v>
      </c>
      <c r="AL433" t="s">
        <v>1066</v>
      </c>
      <c r="AM433" t="s">
        <v>1066</v>
      </c>
      <c r="AN433" t="s">
        <v>1066</v>
      </c>
      <c r="AO433" t="s">
        <v>1066</v>
      </c>
      <c r="AP433" t="s">
        <v>1066</v>
      </c>
      <c r="AQ433" t="s">
        <v>1066</v>
      </c>
      <c r="AR433" t="s">
        <v>1066</v>
      </c>
      <c r="AS433" t="s">
        <v>1066</v>
      </c>
      <c r="AT433" t="s">
        <v>1066</v>
      </c>
      <c r="AU433" t="s">
        <v>1066</v>
      </c>
      <c r="AV433" t="s">
        <v>1066</v>
      </c>
      <c r="AW433" t="s">
        <v>1066</v>
      </c>
      <c r="AY433">
        <v>0</v>
      </c>
      <c r="AZ433" s="269"/>
      <c r="BA433" s="269"/>
      <c r="BB433" s="269"/>
      <c r="BC433" s="269"/>
      <c r="BD433" s="269"/>
      <c r="BE433" s="269"/>
    </row>
    <row r="434" spans="1:83" ht="14.4" x14ac:dyDescent="0.3">
      <c r="A434">
        <v>521435</v>
      </c>
      <c r="B434" t="s">
        <v>541</v>
      </c>
      <c r="C434" t="s">
        <v>1066</v>
      </c>
      <c r="D434" t="s">
        <v>1066</v>
      </c>
      <c r="E434" t="s">
        <v>1066</v>
      </c>
      <c r="F434" t="s">
        <v>1066</v>
      </c>
      <c r="G434" t="s">
        <v>1066</v>
      </c>
      <c r="H434" t="s">
        <v>1066</v>
      </c>
      <c r="I434" t="s">
        <v>1066</v>
      </c>
      <c r="J434" t="s">
        <v>1066</v>
      </c>
      <c r="K434" t="s">
        <v>1066</v>
      </c>
      <c r="L434" t="s">
        <v>1066</v>
      </c>
      <c r="M434" t="s">
        <v>1066</v>
      </c>
      <c r="N434" t="s">
        <v>1066</v>
      </c>
      <c r="O434" t="s">
        <v>1066</v>
      </c>
      <c r="P434" t="s">
        <v>1066</v>
      </c>
      <c r="Q434" t="s">
        <v>1066</v>
      </c>
      <c r="R434" t="s">
        <v>1066</v>
      </c>
      <c r="S434" t="s">
        <v>1066</v>
      </c>
      <c r="T434" t="s">
        <v>1066</v>
      </c>
      <c r="U434" t="s">
        <v>1066</v>
      </c>
      <c r="V434" t="s">
        <v>1066</v>
      </c>
      <c r="W434" t="s">
        <v>1066</v>
      </c>
      <c r="X434" t="s">
        <v>1066</v>
      </c>
      <c r="Y434" t="s">
        <v>1066</v>
      </c>
      <c r="Z434" t="s">
        <v>1066</v>
      </c>
      <c r="AA434" t="s">
        <v>1066</v>
      </c>
      <c r="AB434" t="s">
        <v>1066</v>
      </c>
      <c r="AC434" t="s">
        <v>1066</v>
      </c>
      <c r="AD434" t="s">
        <v>1066</v>
      </c>
      <c r="AE434" t="s">
        <v>1066</v>
      </c>
      <c r="AF434" t="s">
        <v>1066</v>
      </c>
      <c r="AG434" t="s">
        <v>1066</v>
      </c>
      <c r="AH434" t="s">
        <v>1066</v>
      </c>
      <c r="AI434" t="s">
        <v>1066</v>
      </c>
      <c r="AJ434" t="s">
        <v>1066</v>
      </c>
      <c r="AK434" t="s">
        <v>1066</v>
      </c>
      <c r="AL434" t="s">
        <v>1066</v>
      </c>
      <c r="AM434" t="s">
        <v>1066</v>
      </c>
      <c r="AN434" t="s">
        <v>1066</v>
      </c>
      <c r="AO434" t="s">
        <v>1066</v>
      </c>
      <c r="AP434" t="s">
        <v>1066</v>
      </c>
      <c r="AQ434" t="s">
        <v>1066</v>
      </c>
      <c r="AR434" t="s">
        <v>1066</v>
      </c>
      <c r="AW434"/>
      <c r="AY434" t="s">
        <v>2422</v>
      </c>
      <c r="AZ434" s="250"/>
      <c r="BA434" s="250"/>
      <c r="BB434" s="250"/>
      <c r="BC434" s="250"/>
      <c r="BD434" s="250"/>
      <c r="BE434" s="269"/>
      <c r="BH434" s="249"/>
      <c r="BI434" s="249"/>
      <c r="BJ434" s="249"/>
      <c r="BK434" s="249"/>
      <c r="BL434" s="249"/>
      <c r="BM434" s="249"/>
      <c r="BN434" s="249"/>
      <c r="BO434" s="249"/>
      <c r="BP434" s="249"/>
      <c r="BQ434" s="249"/>
      <c r="BR434" s="249"/>
      <c r="BS434" s="249"/>
      <c r="BT434" s="249"/>
      <c r="BU434" s="249"/>
      <c r="BV434" s="248"/>
      <c r="BW434" s="249"/>
      <c r="BX434" s="249"/>
      <c r="BY434" s="249"/>
      <c r="BZ434" s="249"/>
      <c r="CA434" s="242"/>
      <c r="CB434" s="242"/>
      <c r="CC434" s="242"/>
      <c r="CD434" s="242"/>
      <c r="CE434" s="249"/>
    </row>
    <row r="435" spans="1:83" ht="14.4" x14ac:dyDescent="0.3">
      <c r="A435">
        <v>521448</v>
      </c>
      <c r="B435" t="s">
        <v>540</v>
      </c>
      <c r="C435" t="s">
        <v>1066</v>
      </c>
      <c r="D435" t="s">
        <v>1066</v>
      </c>
      <c r="E435" t="s">
        <v>1066</v>
      </c>
      <c r="F435" t="s">
        <v>1066</v>
      </c>
      <c r="G435" t="s">
        <v>1066</v>
      </c>
      <c r="H435" t="s">
        <v>1066</v>
      </c>
      <c r="I435" t="s">
        <v>1066</v>
      </c>
      <c r="J435" t="s">
        <v>1066</v>
      </c>
      <c r="K435" t="s">
        <v>1066</v>
      </c>
      <c r="L435" t="s">
        <v>1066</v>
      </c>
      <c r="M435" t="s">
        <v>1066</v>
      </c>
      <c r="N435" t="s">
        <v>1066</v>
      </c>
      <c r="O435" t="s">
        <v>1066</v>
      </c>
      <c r="P435" t="s">
        <v>1066</v>
      </c>
      <c r="Q435" t="s">
        <v>1066</v>
      </c>
      <c r="R435" t="s">
        <v>1066</v>
      </c>
      <c r="S435" t="s">
        <v>1066</v>
      </c>
      <c r="T435" t="s">
        <v>1066</v>
      </c>
      <c r="U435" t="s">
        <v>1066</v>
      </c>
      <c r="V435" t="s">
        <v>1066</v>
      </c>
      <c r="W435" t="s">
        <v>1066</v>
      </c>
      <c r="X435" t="s">
        <v>1066</v>
      </c>
      <c r="Y435" t="s">
        <v>1066</v>
      </c>
      <c r="Z435" t="s">
        <v>1066</v>
      </c>
      <c r="AA435" t="s">
        <v>1066</v>
      </c>
      <c r="AB435" t="s">
        <v>1066</v>
      </c>
      <c r="AC435" t="s">
        <v>1066</v>
      </c>
      <c r="AD435" t="s">
        <v>1066</v>
      </c>
      <c r="AE435" t="s">
        <v>1066</v>
      </c>
      <c r="AF435" t="s">
        <v>1066</v>
      </c>
      <c r="AG435" t="s">
        <v>1066</v>
      </c>
      <c r="AH435" t="s">
        <v>1066</v>
      </c>
      <c r="AI435" t="s">
        <v>1066</v>
      </c>
      <c r="AJ435" t="s">
        <v>1066</v>
      </c>
      <c r="AK435" t="s">
        <v>1066</v>
      </c>
      <c r="AL435" t="s">
        <v>1066</v>
      </c>
      <c r="AM435" t="s">
        <v>1066</v>
      </c>
      <c r="AN435" t="s">
        <v>1066</v>
      </c>
      <c r="AO435" t="s">
        <v>1066</v>
      </c>
      <c r="AP435" t="s">
        <v>1066</v>
      </c>
      <c r="AQ435" t="s">
        <v>1066</v>
      </c>
      <c r="AR435" t="s">
        <v>1066</v>
      </c>
      <c r="AS435" t="s">
        <v>1066</v>
      </c>
      <c r="AT435" t="s">
        <v>1066</v>
      </c>
      <c r="AU435" t="s">
        <v>1066</v>
      </c>
      <c r="AV435" t="s">
        <v>1066</v>
      </c>
      <c r="AW435" t="s">
        <v>1066</v>
      </c>
      <c r="AY435">
        <v>0</v>
      </c>
      <c r="AZ435" s="269"/>
      <c r="BA435" s="269"/>
      <c r="BB435" s="269"/>
      <c r="BC435" s="269"/>
      <c r="BD435" s="269"/>
      <c r="BE435" s="269"/>
    </row>
    <row r="436" spans="1:83" ht="14.4" x14ac:dyDescent="0.3">
      <c r="A436">
        <v>521459</v>
      </c>
      <c r="B436" t="s">
        <v>540</v>
      </c>
      <c r="C436" t="s">
        <v>1066</v>
      </c>
      <c r="D436" t="s">
        <v>1066</v>
      </c>
      <c r="E436" t="s">
        <v>1066</v>
      </c>
      <c r="F436" t="s">
        <v>1066</v>
      </c>
      <c r="G436" t="s">
        <v>1066</v>
      </c>
      <c r="H436" t="s">
        <v>1066</v>
      </c>
      <c r="I436" t="s">
        <v>1066</v>
      </c>
      <c r="J436" t="s">
        <v>1066</v>
      </c>
      <c r="K436" t="s">
        <v>1066</v>
      </c>
      <c r="L436" t="s">
        <v>1066</v>
      </c>
      <c r="M436" t="s">
        <v>1066</v>
      </c>
      <c r="N436" t="s">
        <v>1066</v>
      </c>
      <c r="O436" t="s">
        <v>1066</v>
      </c>
      <c r="P436" t="s">
        <v>1066</v>
      </c>
      <c r="Q436" t="s">
        <v>1066</v>
      </c>
      <c r="R436" t="s">
        <v>1066</v>
      </c>
      <c r="S436" t="s">
        <v>1066</v>
      </c>
      <c r="T436" t="s">
        <v>1066</v>
      </c>
      <c r="U436" t="s">
        <v>1066</v>
      </c>
      <c r="V436" t="s">
        <v>1066</v>
      </c>
      <c r="W436" t="s">
        <v>1066</v>
      </c>
      <c r="X436" t="s">
        <v>1066</v>
      </c>
      <c r="Y436" t="s">
        <v>1066</v>
      </c>
      <c r="Z436" t="s">
        <v>1066</v>
      </c>
      <c r="AA436" t="s">
        <v>1066</v>
      </c>
      <c r="AB436" t="s">
        <v>1066</v>
      </c>
      <c r="AC436" t="s">
        <v>1066</v>
      </c>
      <c r="AD436" t="s">
        <v>1066</v>
      </c>
      <c r="AE436" t="s">
        <v>1066</v>
      </c>
      <c r="AF436" t="s">
        <v>1066</v>
      </c>
      <c r="AG436" t="s">
        <v>1066</v>
      </c>
      <c r="AH436" t="s">
        <v>1066</v>
      </c>
      <c r="AI436" t="s">
        <v>1066</v>
      </c>
      <c r="AJ436" t="s">
        <v>1066</v>
      </c>
      <c r="AK436" t="s">
        <v>1066</v>
      </c>
      <c r="AL436" t="s">
        <v>1066</v>
      </c>
      <c r="AM436" t="s">
        <v>1066</v>
      </c>
      <c r="AN436" t="s">
        <v>1066</v>
      </c>
      <c r="AO436" t="s">
        <v>1066</v>
      </c>
      <c r="AP436" t="s">
        <v>1066</v>
      </c>
      <c r="AQ436" t="s">
        <v>1066</v>
      </c>
      <c r="AR436" t="s">
        <v>1066</v>
      </c>
      <c r="AS436" t="s">
        <v>1066</v>
      </c>
      <c r="AT436" t="s">
        <v>1066</v>
      </c>
      <c r="AU436" t="s">
        <v>1066</v>
      </c>
      <c r="AV436" t="s">
        <v>1066</v>
      </c>
      <c r="AW436" t="s">
        <v>1066</v>
      </c>
      <c r="AY436">
        <v>0</v>
      </c>
      <c r="AZ436" s="250"/>
      <c r="BA436" s="250"/>
      <c r="BB436" s="250"/>
      <c r="BC436" s="250"/>
      <c r="BD436" s="250"/>
      <c r="BE436" s="269"/>
    </row>
    <row r="437" spans="1:83" ht="14.4" x14ac:dyDescent="0.3">
      <c r="A437">
        <v>521460</v>
      </c>
      <c r="B437" t="s">
        <v>540</v>
      </c>
      <c r="C437" t="s">
        <v>1067</v>
      </c>
      <c r="D437" t="s">
        <v>1067</v>
      </c>
      <c r="E437" t="s">
        <v>1067</v>
      </c>
      <c r="F437" t="s">
        <v>1067</v>
      </c>
      <c r="G437" t="s">
        <v>1067</v>
      </c>
      <c r="H437" t="s">
        <v>1067</v>
      </c>
      <c r="I437" t="s">
        <v>1067</v>
      </c>
      <c r="J437" t="s">
        <v>1067</v>
      </c>
      <c r="K437" t="s">
        <v>1067</v>
      </c>
      <c r="L437" t="s">
        <v>1067</v>
      </c>
      <c r="M437" t="s">
        <v>1067</v>
      </c>
      <c r="N437" t="s">
        <v>1067</v>
      </c>
      <c r="O437" t="s">
        <v>1067</v>
      </c>
      <c r="P437" t="s">
        <v>1067</v>
      </c>
      <c r="Q437" t="s">
        <v>1067</v>
      </c>
      <c r="R437" t="s">
        <v>1067</v>
      </c>
      <c r="S437" t="s">
        <v>1067</v>
      </c>
      <c r="T437" t="s">
        <v>1067</v>
      </c>
      <c r="U437" t="s">
        <v>1067</v>
      </c>
      <c r="V437" t="s">
        <v>1067</v>
      </c>
      <c r="W437" t="s">
        <v>1067</v>
      </c>
      <c r="X437" t="s">
        <v>1067</v>
      </c>
      <c r="Y437" t="s">
        <v>1067</v>
      </c>
      <c r="Z437" t="s">
        <v>1067</v>
      </c>
      <c r="AA437" t="s">
        <v>1067</v>
      </c>
      <c r="AB437" t="s">
        <v>1067</v>
      </c>
      <c r="AC437" t="s">
        <v>1067</v>
      </c>
      <c r="AD437" t="s">
        <v>1067</v>
      </c>
      <c r="AE437" t="s">
        <v>1067</v>
      </c>
      <c r="AF437" t="s">
        <v>1067</v>
      </c>
      <c r="AG437" t="s">
        <v>1067</v>
      </c>
      <c r="AH437" t="s">
        <v>1067</v>
      </c>
      <c r="AI437" t="s">
        <v>1067</v>
      </c>
      <c r="AJ437" t="s">
        <v>1067</v>
      </c>
      <c r="AK437" t="s">
        <v>1067</v>
      </c>
      <c r="AL437" t="s">
        <v>1067</v>
      </c>
      <c r="AM437" t="s">
        <v>1067</v>
      </c>
      <c r="AN437" t="s">
        <v>1067</v>
      </c>
      <c r="AO437" t="s">
        <v>1067</v>
      </c>
      <c r="AP437" t="s">
        <v>1067</v>
      </c>
      <c r="AQ437" t="s">
        <v>1067</v>
      </c>
      <c r="AR437" t="s">
        <v>1067</v>
      </c>
      <c r="AS437" t="s">
        <v>1067</v>
      </c>
      <c r="AT437" t="s">
        <v>1067</v>
      </c>
      <c r="AU437" t="s">
        <v>1067</v>
      </c>
      <c r="AV437" t="s">
        <v>1067</v>
      </c>
      <c r="AW437" t="s">
        <v>1067</v>
      </c>
      <c r="AX437" t="s">
        <v>5718</v>
      </c>
      <c r="AY437" t="s">
        <v>5718</v>
      </c>
      <c r="AZ437" s="269"/>
      <c r="BA437" s="269"/>
      <c r="BB437" s="269"/>
      <c r="BC437" s="269"/>
      <c r="BD437" s="269"/>
      <c r="BE437" s="269"/>
      <c r="BH437" s="249"/>
      <c r="BI437" s="249"/>
      <c r="BJ437" s="249"/>
      <c r="BK437" s="249"/>
      <c r="BL437" s="249"/>
      <c r="BM437" s="249"/>
      <c r="BN437" s="249"/>
      <c r="BO437" s="249"/>
      <c r="BP437" s="249"/>
      <c r="BQ437" s="249"/>
      <c r="BR437" s="249"/>
      <c r="BS437" s="249"/>
      <c r="BT437" s="249"/>
      <c r="BU437" s="249"/>
      <c r="BV437" s="248"/>
      <c r="BW437" s="249"/>
      <c r="BX437" s="249"/>
      <c r="BY437" s="249"/>
      <c r="BZ437" s="249"/>
      <c r="CA437" s="242"/>
      <c r="CB437" s="242"/>
      <c r="CC437" s="242"/>
      <c r="CD437" s="242"/>
      <c r="CE437" s="249"/>
    </row>
    <row r="438" spans="1:83" ht="14.4" x14ac:dyDescent="0.3">
      <c r="A438">
        <v>521470</v>
      </c>
      <c r="B438" t="s">
        <v>540</v>
      </c>
      <c r="C438" t="s">
        <v>1066</v>
      </c>
      <c r="D438" t="s">
        <v>1066</v>
      </c>
      <c r="E438" t="s">
        <v>1066</v>
      </c>
      <c r="F438" t="s">
        <v>1066</v>
      </c>
      <c r="G438" t="s">
        <v>1066</v>
      </c>
      <c r="H438" t="s">
        <v>1066</v>
      </c>
      <c r="I438" t="s">
        <v>1066</v>
      </c>
      <c r="J438" t="s">
        <v>1066</v>
      </c>
      <c r="K438" t="s">
        <v>1066</v>
      </c>
      <c r="L438" t="s">
        <v>1066</v>
      </c>
      <c r="M438" t="s">
        <v>1066</v>
      </c>
      <c r="N438" t="s">
        <v>1066</v>
      </c>
      <c r="O438" t="s">
        <v>1066</v>
      </c>
      <c r="P438" t="s">
        <v>1066</v>
      </c>
      <c r="Q438" t="s">
        <v>1066</v>
      </c>
      <c r="R438" t="s">
        <v>1066</v>
      </c>
      <c r="S438" t="s">
        <v>1066</v>
      </c>
      <c r="T438" t="s">
        <v>1066</v>
      </c>
      <c r="U438" t="s">
        <v>1066</v>
      </c>
      <c r="V438" t="s">
        <v>1066</v>
      </c>
      <c r="W438" t="s">
        <v>1066</v>
      </c>
      <c r="X438" t="s">
        <v>1066</v>
      </c>
      <c r="Y438" t="s">
        <v>1066</v>
      </c>
      <c r="Z438" t="s">
        <v>1066</v>
      </c>
      <c r="AA438" t="s">
        <v>1066</v>
      </c>
      <c r="AB438" t="s">
        <v>1066</v>
      </c>
      <c r="AC438" t="s">
        <v>1066</v>
      </c>
      <c r="AD438" t="s">
        <v>1066</v>
      </c>
      <c r="AE438" t="s">
        <v>1066</v>
      </c>
      <c r="AF438" t="s">
        <v>1066</v>
      </c>
      <c r="AG438" t="s">
        <v>1066</v>
      </c>
      <c r="AH438" t="s">
        <v>1066</v>
      </c>
      <c r="AI438" t="s">
        <v>1066</v>
      </c>
      <c r="AJ438" t="s">
        <v>1066</v>
      </c>
      <c r="AK438" t="s">
        <v>1066</v>
      </c>
      <c r="AL438" t="s">
        <v>1066</v>
      </c>
      <c r="AM438" t="s">
        <v>1066</v>
      </c>
      <c r="AN438" t="s">
        <v>1066</v>
      </c>
      <c r="AO438" t="s">
        <v>1066</v>
      </c>
      <c r="AP438" t="s">
        <v>1066</v>
      </c>
      <c r="AQ438" t="s">
        <v>1066</v>
      </c>
      <c r="AR438" t="s">
        <v>1066</v>
      </c>
      <c r="AS438" t="s">
        <v>1066</v>
      </c>
      <c r="AT438" t="s">
        <v>1066</v>
      </c>
      <c r="AU438" t="s">
        <v>1066</v>
      </c>
      <c r="AV438" t="s">
        <v>1066</v>
      </c>
      <c r="AW438" t="s">
        <v>1066</v>
      </c>
      <c r="AY438">
        <v>0</v>
      </c>
      <c r="AZ438" s="269"/>
      <c r="BA438" s="269"/>
      <c r="BB438" s="269"/>
      <c r="BC438" s="269"/>
      <c r="BD438" s="269"/>
      <c r="BE438" s="269"/>
    </row>
    <row r="439" spans="1:83" ht="14.4" x14ac:dyDescent="0.3">
      <c r="A439">
        <v>521479</v>
      </c>
      <c r="B439" t="s">
        <v>540</v>
      </c>
      <c r="C439" t="s">
        <v>1066</v>
      </c>
      <c r="D439" t="s">
        <v>1066</v>
      </c>
      <c r="E439" t="s">
        <v>1066</v>
      </c>
      <c r="F439" t="s">
        <v>1066</v>
      </c>
      <c r="G439" t="s">
        <v>1066</v>
      </c>
      <c r="H439" t="s">
        <v>1066</v>
      </c>
      <c r="I439" t="s">
        <v>1066</v>
      </c>
      <c r="J439" t="s">
        <v>1066</v>
      </c>
      <c r="K439" t="s">
        <v>1066</v>
      </c>
      <c r="L439" t="s">
        <v>1066</v>
      </c>
      <c r="M439" t="s">
        <v>1066</v>
      </c>
      <c r="N439" t="s">
        <v>1066</v>
      </c>
      <c r="O439" t="s">
        <v>1066</v>
      </c>
      <c r="P439" t="s">
        <v>1066</v>
      </c>
      <c r="Q439" t="s">
        <v>1066</v>
      </c>
      <c r="R439" t="s">
        <v>1066</v>
      </c>
      <c r="S439" t="s">
        <v>1066</v>
      </c>
      <c r="T439" t="s">
        <v>1066</v>
      </c>
      <c r="U439" t="s">
        <v>1066</v>
      </c>
      <c r="V439" t="s">
        <v>1066</v>
      </c>
      <c r="W439" t="s">
        <v>1066</v>
      </c>
      <c r="X439" t="s">
        <v>1066</v>
      </c>
      <c r="Y439" t="s">
        <v>1066</v>
      </c>
      <c r="Z439" t="s">
        <v>1066</v>
      </c>
      <c r="AA439" t="s">
        <v>1066</v>
      </c>
      <c r="AB439" t="s">
        <v>1066</v>
      </c>
      <c r="AC439" t="s">
        <v>1066</v>
      </c>
      <c r="AD439" t="s">
        <v>1066</v>
      </c>
      <c r="AE439" t="s">
        <v>1066</v>
      </c>
      <c r="AF439" t="s">
        <v>1066</v>
      </c>
      <c r="AG439" t="s">
        <v>1066</v>
      </c>
      <c r="AH439" t="s">
        <v>1066</v>
      </c>
      <c r="AI439" t="s">
        <v>1066</v>
      </c>
      <c r="AJ439" t="s">
        <v>1066</v>
      </c>
      <c r="AK439" t="s">
        <v>1066</v>
      </c>
      <c r="AL439" t="s">
        <v>1066</v>
      </c>
      <c r="AM439" t="s">
        <v>1066</v>
      </c>
      <c r="AN439" t="s">
        <v>1066</v>
      </c>
      <c r="AO439" t="s">
        <v>1066</v>
      </c>
      <c r="AP439" t="s">
        <v>1066</v>
      </c>
      <c r="AQ439" t="s">
        <v>1066</v>
      </c>
      <c r="AR439" t="s">
        <v>1066</v>
      </c>
      <c r="AS439" t="s">
        <v>1066</v>
      </c>
      <c r="AT439" t="s">
        <v>1066</v>
      </c>
      <c r="AU439" t="s">
        <v>1066</v>
      </c>
      <c r="AV439" t="s">
        <v>1066</v>
      </c>
      <c r="AW439" t="s">
        <v>1066</v>
      </c>
      <c r="AY439">
        <v>0</v>
      </c>
      <c r="AZ439" s="250"/>
      <c r="BA439" s="250"/>
      <c r="BB439" s="250"/>
      <c r="BC439" s="250"/>
      <c r="BD439" s="250"/>
      <c r="BE439" s="269"/>
    </row>
    <row r="440" spans="1:83" ht="14.4" x14ac:dyDescent="0.3">
      <c r="A440">
        <v>521487</v>
      </c>
      <c r="B440" t="s">
        <v>541</v>
      </c>
      <c r="C440" t="s">
        <v>1066</v>
      </c>
      <c r="D440" t="s">
        <v>1066</v>
      </c>
      <c r="E440" t="s">
        <v>1066</v>
      </c>
      <c r="F440" t="s">
        <v>1066</v>
      </c>
      <c r="G440" t="s">
        <v>1066</v>
      </c>
      <c r="H440" t="s">
        <v>1066</v>
      </c>
      <c r="I440" t="s">
        <v>1066</v>
      </c>
      <c r="J440" t="s">
        <v>1066</v>
      </c>
      <c r="K440" t="s">
        <v>1066</v>
      </c>
      <c r="L440" t="s">
        <v>1066</v>
      </c>
      <c r="M440" t="s">
        <v>1066</v>
      </c>
      <c r="N440" t="s">
        <v>1066</v>
      </c>
      <c r="O440" t="s">
        <v>1066</v>
      </c>
      <c r="P440" t="s">
        <v>1066</v>
      </c>
      <c r="Q440" t="s">
        <v>1066</v>
      </c>
      <c r="R440" t="s">
        <v>1066</v>
      </c>
      <c r="S440" t="s">
        <v>1066</v>
      </c>
      <c r="T440" t="s">
        <v>1066</v>
      </c>
      <c r="U440" t="s">
        <v>1066</v>
      </c>
      <c r="V440" t="s">
        <v>1066</v>
      </c>
      <c r="W440" t="s">
        <v>1066</v>
      </c>
      <c r="X440" t="s">
        <v>1066</v>
      </c>
      <c r="Y440" t="s">
        <v>1066</v>
      </c>
      <c r="Z440" t="s">
        <v>1066</v>
      </c>
      <c r="AA440" t="s">
        <v>1066</v>
      </c>
      <c r="AB440" t="s">
        <v>1066</v>
      </c>
      <c r="AC440" t="s">
        <v>1066</v>
      </c>
      <c r="AD440" t="s">
        <v>1066</v>
      </c>
      <c r="AE440" t="s">
        <v>1066</v>
      </c>
      <c r="AF440" t="s">
        <v>1066</v>
      </c>
      <c r="AG440" t="s">
        <v>1066</v>
      </c>
      <c r="AH440" t="s">
        <v>1066</v>
      </c>
      <c r="AI440" t="s">
        <v>1066</v>
      </c>
      <c r="AJ440" t="s">
        <v>1066</v>
      </c>
      <c r="AK440" t="s">
        <v>1066</v>
      </c>
      <c r="AL440" t="s">
        <v>1066</v>
      </c>
      <c r="AM440" t="s">
        <v>1066</v>
      </c>
      <c r="AN440" t="s">
        <v>1066</v>
      </c>
      <c r="AO440" t="s">
        <v>1066</v>
      </c>
      <c r="AP440" t="s">
        <v>1066</v>
      </c>
      <c r="AQ440" t="s">
        <v>1066</v>
      </c>
      <c r="AR440" t="s">
        <v>1066</v>
      </c>
      <c r="AW440"/>
      <c r="AY440" t="s">
        <v>2422</v>
      </c>
      <c r="AZ440" s="269"/>
      <c r="BA440" s="269"/>
      <c r="BB440" s="269"/>
      <c r="BC440" s="269"/>
      <c r="BD440" s="269"/>
      <c r="BE440" s="269"/>
      <c r="BH440" s="249"/>
      <c r="BI440" s="249"/>
      <c r="BJ440" s="249"/>
      <c r="BK440" s="249"/>
      <c r="BL440" s="249"/>
      <c r="BM440" s="249"/>
      <c r="BN440" s="249"/>
      <c r="BO440" s="249"/>
      <c r="BP440" s="249"/>
      <c r="BQ440" s="249"/>
      <c r="BR440" s="249"/>
      <c r="BS440" s="249"/>
      <c r="BT440" s="249"/>
      <c r="BU440" s="249"/>
      <c r="BV440" s="248"/>
      <c r="BW440" s="249"/>
      <c r="BX440" s="249"/>
      <c r="BY440" s="249"/>
      <c r="BZ440" s="249"/>
      <c r="CA440" s="242"/>
      <c r="CB440" s="242"/>
      <c r="CC440" s="242"/>
      <c r="CD440" s="242"/>
      <c r="CE440" s="249"/>
    </row>
    <row r="441" spans="1:83" ht="14.4" x14ac:dyDescent="0.3">
      <c r="A441">
        <v>521491</v>
      </c>
      <c r="B441" t="s">
        <v>540</v>
      </c>
      <c r="C441" t="s">
        <v>1066</v>
      </c>
      <c r="D441" t="s">
        <v>1066</v>
      </c>
      <c r="E441" t="s">
        <v>1066</v>
      </c>
      <c r="F441" t="s">
        <v>1066</v>
      </c>
      <c r="G441" t="s">
        <v>1066</v>
      </c>
      <c r="H441" t="s">
        <v>1066</v>
      </c>
      <c r="I441" t="s">
        <v>1066</v>
      </c>
      <c r="J441" t="s">
        <v>1066</v>
      </c>
      <c r="K441" t="s">
        <v>1066</v>
      </c>
      <c r="L441" t="s">
        <v>1066</v>
      </c>
      <c r="M441" t="s">
        <v>1066</v>
      </c>
      <c r="N441" t="s">
        <v>1066</v>
      </c>
      <c r="O441" t="s">
        <v>1066</v>
      </c>
      <c r="P441" t="s">
        <v>1066</v>
      </c>
      <c r="Q441" t="s">
        <v>1066</v>
      </c>
      <c r="R441" t="s">
        <v>1066</v>
      </c>
      <c r="S441" t="s">
        <v>1066</v>
      </c>
      <c r="T441" t="s">
        <v>1066</v>
      </c>
      <c r="U441" t="s">
        <v>1066</v>
      </c>
      <c r="V441" t="s">
        <v>1066</v>
      </c>
      <c r="W441" t="s">
        <v>1066</v>
      </c>
      <c r="X441" t="s">
        <v>1066</v>
      </c>
      <c r="Y441" t="s">
        <v>1066</v>
      </c>
      <c r="Z441" t="s">
        <v>1066</v>
      </c>
      <c r="AA441" t="s">
        <v>1066</v>
      </c>
      <c r="AB441" t="s">
        <v>1066</v>
      </c>
      <c r="AC441" t="s">
        <v>1066</v>
      </c>
      <c r="AD441" t="s">
        <v>1066</v>
      </c>
      <c r="AE441" t="s">
        <v>1066</v>
      </c>
      <c r="AF441" t="s">
        <v>1066</v>
      </c>
      <c r="AG441" t="s">
        <v>1066</v>
      </c>
      <c r="AH441" t="s">
        <v>1066</v>
      </c>
      <c r="AI441" t="s">
        <v>1066</v>
      </c>
      <c r="AJ441" t="s">
        <v>1066</v>
      </c>
      <c r="AK441" t="s">
        <v>1066</v>
      </c>
      <c r="AL441" t="s">
        <v>1066</v>
      </c>
      <c r="AM441" t="s">
        <v>1066</v>
      </c>
      <c r="AN441" t="s">
        <v>1066</v>
      </c>
      <c r="AO441" t="s">
        <v>1066</v>
      </c>
      <c r="AP441" t="s">
        <v>1066</v>
      </c>
      <c r="AQ441" t="s">
        <v>1066</v>
      </c>
      <c r="AR441" t="s">
        <v>1066</v>
      </c>
      <c r="AS441" t="s">
        <v>1066</v>
      </c>
      <c r="AT441" t="s">
        <v>1066</v>
      </c>
      <c r="AU441" t="s">
        <v>1066</v>
      </c>
      <c r="AV441" t="s">
        <v>1066</v>
      </c>
      <c r="AW441" t="s">
        <v>1066</v>
      </c>
      <c r="AY441">
        <v>0</v>
      </c>
      <c r="AZ441" s="269"/>
      <c r="BA441" s="269"/>
      <c r="BB441" s="269"/>
      <c r="BC441" s="269"/>
      <c r="BD441" s="269"/>
      <c r="BE441" s="269"/>
      <c r="BH441" s="249"/>
      <c r="BI441" s="249"/>
      <c r="BJ441" s="249"/>
      <c r="BK441" s="249"/>
      <c r="BL441" s="249"/>
      <c r="BM441" s="249"/>
      <c r="BN441" s="249"/>
      <c r="BO441" s="249"/>
      <c r="BP441" s="249"/>
      <c r="BQ441" s="249"/>
      <c r="BR441" s="249"/>
      <c r="BS441" s="249"/>
      <c r="BT441" s="249"/>
      <c r="BU441" s="249"/>
      <c r="BV441" s="248"/>
      <c r="BW441" s="249"/>
      <c r="BX441" s="249"/>
      <c r="BY441" s="249"/>
      <c r="BZ441" s="249"/>
      <c r="CA441" s="242"/>
      <c r="CB441" s="242"/>
      <c r="CC441" s="242"/>
      <c r="CD441" s="242"/>
      <c r="CE441" s="249"/>
    </row>
    <row r="442" spans="1:83" ht="14.4" x14ac:dyDescent="0.3">
      <c r="A442">
        <v>521492</v>
      </c>
      <c r="B442" t="s">
        <v>540</v>
      </c>
      <c r="C442" t="s">
        <v>1066</v>
      </c>
      <c r="D442" t="s">
        <v>1066</v>
      </c>
      <c r="E442" t="s">
        <v>1066</v>
      </c>
      <c r="F442" t="s">
        <v>1066</v>
      </c>
      <c r="G442" t="s">
        <v>1066</v>
      </c>
      <c r="H442" t="s">
        <v>1066</v>
      </c>
      <c r="I442" t="s">
        <v>1066</v>
      </c>
      <c r="J442" t="s">
        <v>1066</v>
      </c>
      <c r="K442" t="s">
        <v>1066</v>
      </c>
      <c r="L442" t="s">
        <v>1066</v>
      </c>
      <c r="M442" t="s">
        <v>1066</v>
      </c>
      <c r="N442" t="s">
        <v>1066</v>
      </c>
      <c r="O442" t="s">
        <v>1066</v>
      </c>
      <c r="P442" t="s">
        <v>1066</v>
      </c>
      <c r="Q442" t="s">
        <v>1066</v>
      </c>
      <c r="R442" t="s">
        <v>1066</v>
      </c>
      <c r="S442" t="s">
        <v>1066</v>
      </c>
      <c r="T442" t="s">
        <v>1066</v>
      </c>
      <c r="U442" t="s">
        <v>1066</v>
      </c>
      <c r="V442" t="s">
        <v>1066</v>
      </c>
      <c r="W442" t="s">
        <v>1066</v>
      </c>
      <c r="X442" t="s">
        <v>1066</v>
      </c>
      <c r="Y442" t="s">
        <v>1066</v>
      </c>
      <c r="Z442" t="s">
        <v>1066</v>
      </c>
      <c r="AA442" t="s">
        <v>1066</v>
      </c>
      <c r="AB442" t="s">
        <v>1066</v>
      </c>
      <c r="AC442" t="s">
        <v>1066</v>
      </c>
      <c r="AD442" t="s">
        <v>1066</v>
      </c>
      <c r="AE442" t="s">
        <v>1066</v>
      </c>
      <c r="AF442" t="s">
        <v>1066</v>
      </c>
      <c r="AG442" t="s">
        <v>1066</v>
      </c>
      <c r="AH442" t="s">
        <v>1066</v>
      </c>
      <c r="AI442" t="s">
        <v>1066</v>
      </c>
      <c r="AJ442" t="s">
        <v>1066</v>
      </c>
      <c r="AK442" t="s">
        <v>1066</v>
      </c>
      <c r="AL442" t="s">
        <v>1066</v>
      </c>
      <c r="AM442" t="s">
        <v>1066</v>
      </c>
      <c r="AN442" t="s">
        <v>1066</v>
      </c>
      <c r="AO442" t="s">
        <v>1066</v>
      </c>
      <c r="AP442" t="s">
        <v>1066</v>
      </c>
      <c r="AQ442" t="s">
        <v>1066</v>
      </c>
      <c r="AR442" t="s">
        <v>1066</v>
      </c>
      <c r="AS442" t="s">
        <v>1066</v>
      </c>
      <c r="AT442" t="s">
        <v>1066</v>
      </c>
      <c r="AU442" t="s">
        <v>1066</v>
      </c>
      <c r="AV442" t="s">
        <v>1066</v>
      </c>
      <c r="AW442" t="s">
        <v>1066</v>
      </c>
      <c r="AY442">
        <v>0</v>
      </c>
      <c r="AZ442" s="269"/>
      <c r="BA442" s="269"/>
      <c r="BB442" s="269"/>
      <c r="BC442" s="269"/>
      <c r="BD442" s="269"/>
      <c r="BE442" s="269"/>
      <c r="BH442" s="249"/>
      <c r="BI442" s="249"/>
      <c r="BJ442" s="249"/>
      <c r="BK442" s="249"/>
      <c r="BL442" s="249"/>
      <c r="BM442" s="249"/>
      <c r="BN442" s="249"/>
      <c r="BO442" s="249"/>
      <c r="BP442" s="249"/>
      <c r="BQ442" s="249"/>
      <c r="BR442" s="249"/>
      <c r="BS442" s="249"/>
      <c r="BT442" s="249"/>
      <c r="BU442" s="249"/>
      <c r="BV442" s="248"/>
      <c r="BW442" s="249"/>
      <c r="BX442" s="249"/>
      <c r="BY442" s="249"/>
      <c r="BZ442" s="249"/>
      <c r="CA442" s="242"/>
      <c r="CB442" s="242"/>
      <c r="CC442" s="242"/>
      <c r="CD442" s="242"/>
      <c r="CE442" s="249"/>
    </row>
    <row r="443" spans="1:83" ht="14.4" x14ac:dyDescent="0.3">
      <c r="A443">
        <v>521509</v>
      </c>
      <c r="B443" t="s">
        <v>540</v>
      </c>
      <c r="C443" t="s">
        <v>1066</v>
      </c>
      <c r="D443" t="s">
        <v>1066</v>
      </c>
      <c r="E443" t="s">
        <v>1066</v>
      </c>
      <c r="F443" t="s">
        <v>1066</v>
      </c>
      <c r="G443" t="s">
        <v>1066</v>
      </c>
      <c r="H443" t="s">
        <v>1066</v>
      </c>
      <c r="I443" t="s">
        <v>1066</v>
      </c>
      <c r="J443" t="s">
        <v>1066</v>
      </c>
      <c r="K443" t="s">
        <v>1066</v>
      </c>
      <c r="L443" t="s">
        <v>1066</v>
      </c>
      <c r="M443" t="s">
        <v>1066</v>
      </c>
      <c r="N443" t="s">
        <v>1066</v>
      </c>
      <c r="O443" t="s">
        <v>1066</v>
      </c>
      <c r="P443" t="s">
        <v>1066</v>
      </c>
      <c r="Q443" t="s">
        <v>1066</v>
      </c>
      <c r="R443" t="s">
        <v>1066</v>
      </c>
      <c r="S443" t="s">
        <v>1066</v>
      </c>
      <c r="T443" t="s">
        <v>1066</v>
      </c>
      <c r="U443" t="s">
        <v>1066</v>
      </c>
      <c r="V443" t="s">
        <v>1066</v>
      </c>
      <c r="W443" t="s">
        <v>1066</v>
      </c>
      <c r="X443" t="s">
        <v>1066</v>
      </c>
      <c r="Y443" t="s">
        <v>1066</v>
      </c>
      <c r="Z443" t="s">
        <v>1066</v>
      </c>
      <c r="AA443" t="s">
        <v>1066</v>
      </c>
      <c r="AB443" t="s">
        <v>1066</v>
      </c>
      <c r="AC443" t="s">
        <v>1066</v>
      </c>
      <c r="AD443" t="s">
        <v>1066</v>
      </c>
      <c r="AE443" t="s">
        <v>1066</v>
      </c>
      <c r="AF443" t="s">
        <v>1066</v>
      </c>
      <c r="AG443" t="s">
        <v>1066</v>
      </c>
      <c r="AH443" t="s">
        <v>1066</v>
      </c>
      <c r="AI443" t="s">
        <v>1066</v>
      </c>
      <c r="AJ443" t="s">
        <v>1066</v>
      </c>
      <c r="AK443" t="s">
        <v>1066</v>
      </c>
      <c r="AL443" t="s">
        <v>1066</v>
      </c>
      <c r="AM443" t="s">
        <v>1066</v>
      </c>
      <c r="AN443" t="s">
        <v>1066</v>
      </c>
      <c r="AO443" t="s">
        <v>1066</v>
      </c>
      <c r="AP443" t="s">
        <v>1066</v>
      </c>
      <c r="AQ443" t="s">
        <v>1066</v>
      </c>
      <c r="AR443" t="s">
        <v>1066</v>
      </c>
      <c r="AS443" t="s">
        <v>1066</v>
      </c>
      <c r="AT443" t="s">
        <v>1066</v>
      </c>
      <c r="AU443" t="s">
        <v>1066</v>
      </c>
      <c r="AV443" t="s">
        <v>1066</v>
      </c>
      <c r="AW443" t="s">
        <v>1066</v>
      </c>
      <c r="AY443">
        <v>0</v>
      </c>
      <c r="AZ443" s="269"/>
      <c r="BA443" s="269"/>
      <c r="BB443" s="269"/>
      <c r="BC443" s="269"/>
      <c r="BD443" s="269"/>
      <c r="BE443" s="269"/>
      <c r="BH443" s="249"/>
      <c r="BI443" s="249"/>
      <c r="BJ443" s="249"/>
      <c r="BK443" s="249"/>
      <c r="BL443" s="249"/>
      <c r="BM443" s="249"/>
      <c r="BN443" s="249"/>
      <c r="BO443" s="249"/>
      <c r="BP443" s="249"/>
      <c r="BQ443" s="249"/>
      <c r="BR443" s="249"/>
      <c r="BS443" s="249"/>
      <c r="BT443" s="249"/>
      <c r="BU443" s="249"/>
      <c r="BV443" s="248"/>
      <c r="BW443" s="249"/>
      <c r="BX443" s="249"/>
      <c r="BY443" s="249"/>
      <c r="BZ443" s="249"/>
      <c r="CA443" s="242"/>
      <c r="CB443" s="242"/>
      <c r="CC443" s="242"/>
      <c r="CD443" s="242"/>
      <c r="CE443" s="249"/>
    </row>
    <row r="444" spans="1:83" ht="14.4" x14ac:dyDescent="0.3">
      <c r="A444">
        <v>521521</v>
      </c>
      <c r="B444" t="s">
        <v>540</v>
      </c>
      <c r="C444" t="s">
        <v>1067</v>
      </c>
      <c r="D444" t="s">
        <v>1067</v>
      </c>
      <c r="E444" t="s">
        <v>1067</v>
      </c>
      <c r="F444" t="s">
        <v>1067</v>
      </c>
      <c r="G444" t="s">
        <v>1067</v>
      </c>
      <c r="H444" t="s">
        <v>1067</v>
      </c>
      <c r="I444" t="s">
        <v>1067</v>
      </c>
      <c r="J444" t="s">
        <v>1067</v>
      </c>
      <c r="K444" t="s">
        <v>1067</v>
      </c>
      <c r="L444" t="s">
        <v>1067</v>
      </c>
      <c r="M444" t="s">
        <v>1067</v>
      </c>
      <c r="N444" t="s">
        <v>1067</v>
      </c>
      <c r="O444" t="s">
        <v>1067</v>
      </c>
      <c r="P444" t="s">
        <v>1067</v>
      </c>
      <c r="Q444" t="s">
        <v>1067</v>
      </c>
      <c r="R444" t="s">
        <v>1067</v>
      </c>
      <c r="S444" t="s">
        <v>1067</v>
      </c>
      <c r="T444" t="s">
        <v>1067</v>
      </c>
      <c r="U444" t="s">
        <v>1067</v>
      </c>
      <c r="V444" t="s">
        <v>1067</v>
      </c>
      <c r="W444" t="s">
        <v>1067</v>
      </c>
      <c r="X444" t="s">
        <v>1067</v>
      </c>
      <c r="Y444" t="s">
        <v>1067</v>
      </c>
      <c r="Z444" t="s">
        <v>1067</v>
      </c>
      <c r="AA444" t="s">
        <v>1067</v>
      </c>
      <c r="AB444" t="s">
        <v>1067</v>
      </c>
      <c r="AC444" t="s">
        <v>1067</v>
      </c>
      <c r="AD444" t="s">
        <v>1067</v>
      </c>
      <c r="AE444" t="s">
        <v>1067</v>
      </c>
      <c r="AF444" t="s">
        <v>1067</v>
      </c>
      <c r="AG444" t="s">
        <v>1067</v>
      </c>
      <c r="AH444" t="s">
        <v>1067</v>
      </c>
      <c r="AI444" t="s">
        <v>1067</v>
      </c>
      <c r="AJ444" t="s">
        <v>1067</v>
      </c>
      <c r="AK444" t="s">
        <v>1067</v>
      </c>
      <c r="AL444" t="s">
        <v>1067</v>
      </c>
      <c r="AM444" t="s">
        <v>1067</v>
      </c>
      <c r="AN444" t="s">
        <v>1067</v>
      </c>
      <c r="AO444" t="s">
        <v>1067</v>
      </c>
      <c r="AP444" t="s">
        <v>1067</v>
      </c>
      <c r="AQ444" t="s">
        <v>1067</v>
      </c>
      <c r="AR444" t="s">
        <v>1067</v>
      </c>
      <c r="AS444" t="s">
        <v>1067</v>
      </c>
      <c r="AT444" t="s">
        <v>1067</v>
      </c>
      <c r="AU444" t="s">
        <v>1067</v>
      </c>
      <c r="AV444" t="s">
        <v>1067</v>
      </c>
      <c r="AW444" t="s">
        <v>1067</v>
      </c>
      <c r="AX444" t="s">
        <v>5742</v>
      </c>
      <c r="AY444" t="s">
        <v>5742</v>
      </c>
      <c r="AZ444" s="269"/>
      <c r="BA444" s="269"/>
      <c r="BB444" s="269"/>
      <c r="BC444" s="269"/>
      <c r="BD444" s="269"/>
      <c r="BE444" s="269"/>
    </row>
    <row r="445" spans="1:83" ht="14.4" x14ac:dyDescent="0.3">
      <c r="A445">
        <v>521526</v>
      </c>
      <c r="B445" t="s">
        <v>540</v>
      </c>
      <c r="C445" t="s">
        <v>1066</v>
      </c>
      <c r="D445" t="s">
        <v>1066</v>
      </c>
      <c r="E445" t="s">
        <v>1066</v>
      </c>
      <c r="F445" t="s">
        <v>1066</v>
      </c>
      <c r="G445" t="s">
        <v>1066</v>
      </c>
      <c r="H445" t="s">
        <v>1066</v>
      </c>
      <c r="I445" t="s">
        <v>1066</v>
      </c>
      <c r="J445" t="s">
        <v>1066</v>
      </c>
      <c r="K445" t="s">
        <v>1066</v>
      </c>
      <c r="L445" t="s">
        <v>1066</v>
      </c>
      <c r="M445" t="s">
        <v>1066</v>
      </c>
      <c r="N445" t="s">
        <v>1066</v>
      </c>
      <c r="O445" t="s">
        <v>1066</v>
      </c>
      <c r="P445" t="s">
        <v>1066</v>
      </c>
      <c r="Q445" t="s">
        <v>1066</v>
      </c>
      <c r="R445" t="s">
        <v>1066</v>
      </c>
      <c r="S445" t="s">
        <v>1066</v>
      </c>
      <c r="T445" t="s">
        <v>1066</v>
      </c>
      <c r="U445" t="s">
        <v>1066</v>
      </c>
      <c r="V445" t="s">
        <v>1066</v>
      </c>
      <c r="W445" t="s">
        <v>1066</v>
      </c>
      <c r="X445" t="s">
        <v>1066</v>
      </c>
      <c r="Y445" t="s">
        <v>1066</v>
      </c>
      <c r="Z445" t="s">
        <v>1066</v>
      </c>
      <c r="AA445" t="s">
        <v>1066</v>
      </c>
      <c r="AB445" t="s">
        <v>1066</v>
      </c>
      <c r="AC445" t="s">
        <v>1066</v>
      </c>
      <c r="AD445" t="s">
        <v>1066</v>
      </c>
      <c r="AE445" t="s">
        <v>1066</v>
      </c>
      <c r="AF445" t="s">
        <v>1066</v>
      </c>
      <c r="AG445" t="s">
        <v>1066</v>
      </c>
      <c r="AH445" t="s">
        <v>1066</v>
      </c>
      <c r="AI445" t="s">
        <v>1066</v>
      </c>
      <c r="AJ445" t="s">
        <v>1066</v>
      </c>
      <c r="AK445" t="s">
        <v>1066</v>
      </c>
      <c r="AL445" t="s">
        <v>1066</v>
      </c>
      <c r="AM445" t="s">
        <v>1066</v>
      </c>
      <c r="AN445" t="s">
        <v>1066</v>
      </c>
      <c r="AO445" t="s">
        <v>1066</v>
      </c>
      <c r="AP445" t="s">
        <v>1066</v>
      </c>
      <c r="AQ445" t="s">
        <v>1066</v>
      </c>
      <c r="AR445" t="s">
        <v>1066</v>
      </c>
      <c r="AS445" t="s">
        <v>1066</v>
      </c>
      <c r="AT445" t="s">
        <v>1066</v>
      </c>
      <c r="AU445" t="s">
        <v>1066</v>
      </c>
      <c r="AV445" t="s">
        <v>1066</v>
      </c>
      <c r="AW445" t="s">
        <v>1066</v>
      </c>
      <c r="AY445">
        <v>0</v>
      </c>
      <c r="AZ445" s="269"/>
      <c r="BA445" s="269"/>
      <c r="BB445" s="269"/>
      <c r="BC445" s="269"/>
      <c r="BD445" s="269"/>
      <c r="BE445" s="269"/>
    </row>
    <row r="446" spans="1:83" ht="14.4" x14ac:dyDescent="0.3">
      <c r="A446">
        <v>521537</v>
      </c>
      <c r="B446" t="s">
        <v>540</v>
      </c>
      <c r="C446" t="s">
        <v>1066</v>
      </c>
      <c r="D446" t="s">
        <v>1066</v>
      </c>
      <c r="E446" t="s">
        <v>1066</v>
      </c>
      <c r="F446" t="s">
        <v>1066</v>
      </c>
      <c r="G446" t="s">
        <v>1066</v>
      </c>
      <c r="H446" t="s">
        <v>1066</v>
      </c>
      <c r="I446" t="s">
        <v>1066</v>
      </c>
      <c r="J446" t="s">
        <v>1066</v>
      </c>
      <c r="K446" t="s">
        <v>1066</v>
      </c>
      <c r="L446" t="s">
        <v>1066</v>
      </c>
      <c r="M446" t="s">
        <v>1066</v>
      </c>
      <c r="N446" t="s">
        <v>1066</v>
      </c>
      <c r="O446" t="s">
        <v>1066</v>
      </c>
      <c r="P446" t="s">
        <v>1066</v>
      </c>
      <c r="Q446" t="s">
        <v>1066</v>
      </c>
      <c r="R446" t="s">
        <v>1066</v>
      </c>
      <c r="S446" t="s">
        <v>1066</v>
      </c>
      <c r="T446" t="s">
        <v>1066</v>
      </c>
      <c r="U446" t="s">
        <v>1066</v>
      </c>
      <c r="V446" t="s">
        <v>1066</v>
      </c>
      <c r="W446" t="s">
        <v>1066</v>
      </c>
      <c r="X446" t="s">
        <v>1066</v>
      </c>
      <c r="Y446" t="s">
        <v>1066</v>
      </c>
      <c r="Z446" t="s">
        <v>1066</v>
      </c>
      <c r="AA446" t="s">
        <v>1066</v>
      </c>
      <c r="AB446" t="s">
        <v>1066</v>
      </c>
      <c r="AC446" t="s">
        <v>1066</v>
      </c>
      <c r="AD446" t="s">
        <v>1066</v>
      </c>
      <c r="AE446" t="s">
        <v>1066</v>
      </c>
      <c r="AF446" t="s">
        <v>1066</v>
      </c>
      <c r="AG446" t="s">
        <v>1066</v>
      </c>
      <c r="AH446" t="s">
        <v>1066</v>
      </c>
      <c r="AI446" t="s">
        <v>1066</v>
      </c>
      <c r="AJ446" t="s">
        <v>1066</v>
      </c>
      <c r="AK446" t="s">
        <v>1066</v>
      </c>
      <c r="AL446" t="s">
        <v>1066</v>
      </c>
      <c r="AM446" t="s">
        <v>1066</v>
      </c>
      <c r="AN446" t="s">
        <v>1066</v>
      </c>
      <c r="AO446" t="s">
        <v>1066</v>
      </c>
      <c r="AP446" t="s">
        <v>1066</v>
      </c>
      <c r="AQ446" t="s">
        <v>1066</v>
      </c>
      <c r="AR446" t="s">
        <v>1066</v>
      </c>
      <c r="AS446" t="s">
        <v>1066</v>
      </c>
      <c r="AT446" t="s">
        <v>1066</v>
      </c>
      <c r="AU446" t="s">
        <v>1066</v>
      </c>
      <c r="AV446" t="s">
        <v>1066</v>
      </c>
      <c r="AW446" t="s">
        <v>1066</v>
      </c>
      <c r="AY446">
        <v>0</v>
      </c>
      <c r="AZ446" s="250"/>
      <c r="BA446" s="250"/>
      <c r="BB446" s="250"/>
      <c r="BC446" s="250"/>
      <c r="BD446" s="250"/>
      <c r="BE446" s="269"/>
    </row>
    <row r="447" spans="1:83" ht="14.4" x14ac:dyDescent="0.3">
      <c r="A447">
        <v>521567</v>
      </c>
      <c r="B447" t="s">
        <v>540</v>
      </c>
      <c r="C447" t="s">
        <v>1066</v>
      </c>
      <c r="D447" t="s">
        <v>1066</v>
      </c>
      <c r="E447" t="s">
        <v>1066</v>
      </c>
      <c r="F447" t="s">
        <v>1066</v>
      </c>
      <c r="G447" t="s">
        <v>1066</v>
      </c>
      <c r="H447" t="s">
        <v>1066</v>
      </c>
      <c r="I447" t="s">
        <v>1066</v>
      </c>
      <c r="J447" t="s">
        <v>1066</v>
      </c>
      <c r="K447" t="s">
        <v>1066</v>
      </c>
      <c r="L447" t="s">
        <v>1066</v>
      </c>
      <c r="M447" t="s">
        <v>1066</v>
      </c>
      <c r="N447" t="s">
        <v>1066</v>
      </c>
      <c r="O447" t="s">
        <v>1066</v>
      </c>
      <c r="P447" t="s">
        <v>1066</v>
      </c>
      <c r="Q447" t="s">
        <v>1066</v>
      </c>
      <c r="R447" t="s">
        <v>1066</v>
      </c>
      <c r="S447" t="s">
        <v>1066</v>
      </c>
      <c r="T447" t="s">
        <v>1066</v>
      </c>
      <c r="U447" t="s">
        <v>1066</v>
      </c>
      <c r="V447" t="s">
        <v>1066</v>
      </c>
      <c r="W447" t="s">
        <v>1066</v>
      </c>
      <c r="X447" t="s">
        <v>1066</v>
      </c>
      <c r="Y447" t="s">
        <v>1066</v>
      </c>
      <c r="Z447" t="s">
        <v>1066</v>
      </c>
      <c r="AA447" t="s">
        <v>1066</v>
      </c>
      <c r="AB447" t="s">
        <v>1066</v>
      </c>
      <c r="AC447" t="s">
        <v>1066</v>
      </c>
      <c r="AD447" t="s">
        <v>1066</v>
      </c>
      <c r="AE447" t="s">
        <v>1066</v>
      </c>
      <c r="AF447" t="s">
        <v>1066</v>
      </c>
      <c r="AG447" t="s">
        <v>1066</v>
      </c>
      <c r="AH447" t="s">
        <v>1066</v>
      </c>
      <c r="AI447" t="s">
        <v>1066</v>
      </c>
      <c r="AJ447" t="s">
        <v>1066</v>
      </c>
      <c r="AK447" t="s">
        <v>1066</v>
      </c>
      <c r="AL447" t="s">
        <v>1066</v>
      </c>
      <c r="AM447" t="s">
        <v>1066</v>
      </c>
      <c r="AN447" t="s">
        <v>1066</v>
      </c>
      <c r="AO447" t="s">
        <v>1066</v>
      </c>
      <c r="AP447" t="s">
        <v>1066</v>
      </c>
      <c r="AQ447" t="s">
        <v>1066</v>
      </c>
      <c r="AR447" t="s">
        <v>1066</v>
      </c>
      <c r="AS447" t="s">
        <v>1066</v>
      </c>
      <c r="AT447" t="s">
        <v>1066</v>
      </c>
      <c r="AU447" t="s">
        <v>1066</v>
      </c>
      <c r="AV447" t="s">
        <v>1066</v>
      </c>
      <c r="AW447" t="s">
        <v>1066</v>
      </c>
      <c r="AY447">
        <v>0</v>
      </c>
      <c r="AZ447" s="269"/>
      <c r="BA447" s="269"/>
      <c r="BB447" s="269"/>
      <c r="BC447" s="269"/>
      <c r="BD447" s="269"/>
      <c r="BE447" s="269"/>
    </row>
    <row r="448" spans="1:83" ht="14.4" x14ac:dyDescent="0.3">
      <c r="A448">
        <v>521568</v>
      </c>
      <c r="B448" t="s">
        <v>540</v>
      </c>
      <c r="C448" t="s">
        <v>1066</v>
      </c>
      <c r="D448" t="s">
        <v>1066</v>
      </c>
      <c r="E448" t="s">
        <v>1066</v>
      </c>
      <c r="F448" t="s">
        <v>1066</v>
      </c>
      <c r="G448" t="s">
        <v>1066</v>
      </c>
      <c r="H448" t="s">
        <v>1066</v>
      </c>
      <c r="I448" t="s">
        <v>1066</v>
      </c>
      <c r="J448" t="s">
        <v>1066</v>
      </c>
      <c r="K448" t="s">
        <v>1066</v>
      </c>
      <c r="L448" t="s">
        <v>1066</v>
      </c>
      <c r="M448" t="s">
        <v>1066</v>
      </c>
      <c r="N448" t="s">
        <v>1066</v>
      </c>
      <c r="O448" t="s">
        <v>1066</v>
      </c>
      <c r="P448" t="s">
        <v>1066</v>
      </c>
      <c r="Q448" t="s">
        <v>1066</v>
      </c>
      <c r="R448" t="s">
        <v>1066</v>
      </c>
      <c r="S448" t="s">
        <v>1066</v>
      </c>
      <c r="T448" t="s">
        <v>1066</v>
      </c>
      <c r="U448" t="s">
        <v>1066</v>
      </c>
      <c r="V448" t="s">
        <v>1066</v>
      </c>
      <c r="W448" t="s">
        <v>1066</v>
      </c>
      <c r="X448" t="s">
        <v>1066</v>
      </c>
      <c r="Y448" t="s">
        <v>1066</v>
      </c>
      <c r="Z448" t="s">
        <v>1066</v>
      </c>
      <c r="AA448" t="s">
        <v>1066</v>
      </c>
      <c r="AB448" t="s">
        <v>1066</v>
      </c>
      <c r="AC448" t="s">
        <v>1066</v>
      </c>
      <c r="AD448" t="s">
        <v>1066</v>
      </c>
      <c r="AE448" t="s">
        <v>1066</v>
      </c>
      <c r="AF448" t="s">
        <v>1066</v>
      </c>
      <c r="AG448" t="s">
        <v>1066</v>
      </c>
      <c r="AH448" t="s">
        <v>1066</v>
      </c>
      <c r="AI448" t="s">
        <v>1066</v>
      </c>
      <c r="AJ448" t="s">
        <v>1066</v>
      </c>
      <c r="AK448" t="s">
        <v>1066</v>
      </c>
      <c r="AL448" t="s">
        <v>1066</v>
      </c>
      <c r="AM448" t="s">
        <v>1066</v>
      </c>
      <c r="AN448" t="s">
        <v>1066</v>
      </c>
      <c r="AO448" t="s">
        <v>1066</v>
      </c>
      <c r="AP448" t="s">
        <v>1066</v>
      </c>
      <c r="AQ448" t="s">
        <v>1066</v>
      </c>
      <c r="AR448" t="s">
        <v>1066</v>
      </c>
      <c r="AS448" t="s">
        <v>1066</v>
      </c>
      <c r="AT448" t="s">
        <v>1066</v>
      </c>
      <c r="AU448" t="s">
        <v>1066</v>
      </c>
      <c r="AV448" t="s">
        <v>1066</v>
      </c>
      <c r="AW448" t="s">
        <v>1066</v>
      </c>
      <c r="AY448">
        <v>0</v>
      </c>
      <c r="AZ448" s="269"/>
      <c r="BA448" s="269"/>
      <c r="BB448" s="269"/>
      <c r="BC448" s="269"/>
      <c r="BD448" s="269"/>
      <c r="BE448" s="269"/>
    </row>
    <row r="449" spans="1:83" ht="14.4" x14ac:dyDescent="0.3">
      <c r="A449">
        <v>521588</v>
      </c>
      <c r="B449" t="s">
        <v>541</v>
      </c>
      <c r="C449" t="s">
        <v>1066</v>
      </c>
      <c r="D449" t="s">
        <v>1066</v>
      </c>
      <c r="E449" t="s">
        <v>1066</v>
      </c>
      <c r="F449" t="s">
        <v>1066</v>
      </c>
      <c r="G449" t="s">
        <v>1066</v>
      </c>
      <c r="H449" t="s">
        <v>1066</v>
      </c>
      <c r="I449" t="s">
        <v>1066</v>
      </c>
      <c r="J449" t="s">
        <v>1066</v>
      </c>
      <c r="K449" t="s">
        <v>1066</v>
      </c>
      <c r="L449" t="s">
        <v>1066</v>
      </c>
      <c r="M449" t="s">
        <v>1066</v>
      </c>
      <c r="N449" t="s">
        <v>1066</v>
      </c>
      <c r="O449" t="s">
        <v>1066</v>
      </c>
      <c r="P449" t="s">
        <v>1066</v>
      </c>
      <c r="Q449" t="s">
        <v>1066</v>
      </c>
      <c r="R449" t="s">
        <v>1066</v>
      </c>
      <c r="S449" t="s">
        <v>1066</v>
      </c>
      <c r="T449" t="s">
        <v>1066</v>
      </c>
      <c r="U449" t="s">
        <v>1066</v>
      </c>
      <c r="V449" t="s">
        <v>1066</v>
      </c>
      <c r="W449" t="s">
        <v>1066</v>
      </c>
      <c r="X449" t="s">
        <v>1066</v>
      </c>
      <c r="Y449" t="s">
        <v>1066</v>
      </c>
      <c r="Z449" t="s">
        <v>1066</v>
      </c>
      <c r="AA449" t="s">
        <v>1066</v>
      </c>
      <c r="AB449" t="s">
        <v>1066</v>
      </c>
      <c r="AC449" t="s">
        <v>1066</v>
      </c>
      <c r="AD449" t="s">
        <v>1066</v>
      </c>
      <c r="AE449" t="s">
        <v>1066</v>
      </c>
      <c r="AF449" t="s">
        <v>1066</v>
      </c>
      <c r="AG449" t="s">
        <v>1066</v>
      </c>
      <c r="AH449" t="s">
        <v>1066</v>
      </c>
      <c r="AI449" t="s">
        <v>1066</v>
      </c>
      <c r="AJ449" t="s">
        <v>1066</v>
      </c>
      <c r="AK449" t="s">
        <v>1066</v>
      </c>
      <c r="AL449" t="s">
        <v>1066</v>
      </c>
      <c r="AM449" t="s">
        <v>1066</v>
      </c>
      <c r="AN449" t="s">
        <v>1066</v>
      </c>
      <c r="AO449" t="s">
        <v>1066</v>
      </c>
      <c r="AP449" t="s">
        <v>1066</v>
      </c>
      <c r="AQ449" t="s">
        <v>1066</v>
      </c>
      <c r="AR449" t="s">
        <v>1066</v>
      </c>
      <c r="AW449"/>
      <c r="AY449" t="s">
        <v>2422</v>
      </c>
      <c r="AZ449" s="269"/>
      <c r="BA449" s="269"/>
      <c r="BB449" s="269"/>
      <c r="BC449" s="269"/>
      <c r="BD449" s="269"/>
      <c r="BE449" s="269"/>
    </row>
    <row r="450" spans="1:83" ht="14.4" x14ac:dyDescent="0.3">
      <c r="A450">
        <v>521596</v>
      </c>
      <c r="B450" t="s">
        <v>540</v>
      </c>
      <c r="C450" t="s">
        <v>1066</v>
      </c>
      <c r="D450" t="s">
        <v>1066</v>
      </c>
      <c r="E450" t="s">
        <v>1066</v>
      </c>
      <c r="F450" t="s">
        <v>1066</v>
      </c>
      <c r="G450" t="s">
        <v>1066</v>
      </c>
      <c r="H450" t="s">
        <v>1066</v>
      </c>
      <c r="I450" t="s">
        <v>1066</v>
      </c>
      <c r="J450" t="s">
        <v>1066</v>
      </c>
      <c r="K450" t="s">
        <v>1066</v>
      </c>
      <c r="L450" t="s">
        <v>1066</v>
      </c>
      <c r="M450" t="s">
        <v>1066</v>
      </c>
      <c r="N450" t="s">
        <v>1066</v>
      </c>
      <c r="O450" t="s">
        <v>1066</v>
      </c>
      <c r="P450" t="s">
        <v>1066</v>
      </c>
      <c r="Q450" t="s">
        <v>1066</v>
      </c>
      <c r="R450" t="s">
        <v>1066</v>
      </c>
      <c r="S450" t="s">
        <v>1066</v>
      </c>
      <c r="T450" t="s">
        <v>1066</v>
      </c>
      <c r="U450" t="s">
        <v>1066</v>
      </c>
      <c r="V450" t="s">
        <v>1066</v>
      </c>
      <c r="W450" t="s">
        <v>1066</v>
      </c>
      <c r="X450" t="s">
        <v>1066</v>
      </c>
      <c r="Y450" t="s">
        <v>1066</v>
      </c>
      <c r="Z450" t="s">
        <v>1066</v>
      </c>
      <c r="AA450" t="s">
        <v>1066</v>
      </c>
      <c r="AB450" t="s">
        <v>1066</v>
      </c>
      <c r="AC450" t="s">
        <v>1066</v>
      </c>
      <c r="AD450" t="s">
        <v>1066</v>
      </c>
      <c r="AE450" t="s">
        <v>1066</v>
      </c>
      <c r="AF450" t="s">
        <v>1066</v>
      </c>
      <c r="AG450" t="s">
        <v>1066</v>
      </c>
      <c r="AH450" t="s">
        <v>1066</v>
      </c>
      <c r="AI450" t="s">
        <v>1066</v>
      </c>
      <c r="AJ450" t="s">
        <v>1066</v>
      </c>
      <c r="AK450" t="s">
        <v>1066</v>
      </c>
      <c r="AL450" t="s">
        <v>1066</v>
      </c>
      <c r="AM450" t="s">
        <v>1066</v>
      </c>
      <c r="AN450" t="s">
        <v>1066</v>
      </c>
      <c r="AO450" t="s">
        <v>1066</v>
      </c>
      <c r="AP450" t="s">
        <v>1066</v>
      </c>
      <c r="AQ450" t="s">
        <v>1066</v>
      </c>
      <c r="AR450" t="s">
        <v>1066</v>
      </c>
      <c r="AS450" t="s">
        <v>1066</v>
      </c>
      <c r="AT450" t="s">
        <v>1066</v>
      </c>
      <c r="AU450" t="s">
        <v>1066</v>
      </c>
      <c r="AV450" t="s">
        <v>1066</v>
      </c>
      <c r="AW450" t="s">
        <v>1066</v>
      </c>
      <c r="AY450">
        <v>0</v>
      </c>
      <c r="AZ450" s="250"/>
      <c r="BA450" s="250"/>
      <c r="BB450" s="250"/>
      <c r="BC450" s="250"/>
      <c r="BD450" s="250"/>
      <c r="BE450" s="269"/>
    </row>
    <row r="451" spans="1:83" ht="14.4" x14ac:dyDescent="0.3">
      <c r="A451">
        <v>521598</v>
      </c>
      <c r="B451" t="s">
        <v>540</v>
      </c>
      <c r="C451" t="s">
        <v>1066</v>
      </c>
      <c r="D451" t="s">
        <v>1066</v>
      </c>
      <c r="E451" t="s">
        <v>1066</v>
      </c>
      <c r="F451" t="s">
        <v>1066</v>
      </c>
      <c r="G451" t="s">
        <v>1066</v>
      </c>
      <c r="H451" t="s">
        <v>1066</v>
      </c>
      <c r="I451" t="s">
        <v>1066</v>
      </c>
      <c r="J451" t="s">
        <v>1066</v>
      </c>
      <c r="K451" t="s">
        <v>1066</v>
      </c>
      <c r="L451" t="s">
        <v>1066</v>
      </c>
      <c r="M451" t="s">
        <v>1066</v>
      </c>
      <c r="N451" t="s">
        <v>1066</v>
      </c>
      <c r="O451" t="s">
        <v>1066</v>
      </c>
      <c r="P451" t="s">
        <v>1066</v>
      </c>
      <c r="Q451" t="s">
        <v>1066</v>
      </c>
      <c r="R451" t="s">
        <v>1066</v>
      </c>
      <c r="S451" t="s">
        <v>1066</v>
      </c>
      <c r="T451" t="s">
        <v>1066</v>
      </c>
      <c r="U451" t="s">
        <v>1066</v>
      </c>
      <c r="V451" t="s">
        <v>1066</v>
      </c>
      <c r="W451" t="s">
        <v>1066</v>
      </c>
      <c r="X451" t="s">
        <v>1066</v>
      </c>
      <c r="Y451" t="s">
        <v>1066</v>
      </c>
      <c r="Z451" t="s">
        <v>1066</v>
      </c>
      <c r="AA451" t="s">
        <v>1066</v>
      </c>
      <c r="AB451" t="s">
        <v>1066</v>
      </c>
      <c r="AC451" t="s">
        <v>1066</v>
      </c>
      <c r="AD451" t="s">
        <v>1066</v>
      </c>
      <c r="AE451" t="s">
        <v>1066</v>
      </c>
      <c r="AF451" t="s">
        <v>1066</v>
      </c>
      <c r="AG451" t="s">
        <v>1066</v>
      </c>
      <c r="AH451" t="s">
        <v>1066</v>
      </c>
      <c r="AI451" t="s">
        <v>1066</v>
      </c>
      <c r="AJ451" t="s">
        <v>1066</v>
      </c>
      <c r="AK451" t="s">
        <v>1066</v>
      </c>
      <c r="AL451" t="s">
        <v>1066</v>
      </c>
      <c r="AM451" t="s">
        <v>1066</v>
      </c>
      <c r="AN451" t="s">
        <v>1066</v>
      </c>
      <c r="AO451" t="s">
        <v>1066</v>
      </c>
      <c r="AP451" t="s">
        <v>1066</v>
      </c>
      <c r="AQ451" t="s">
        <v>1066</v>
      </c>
      <c r="AR451" t="s">
        <v>1066</v>
      </c>
      <c r="AS451" t="s">
        <v>1066</v>
      </c>
      <c r="AT451" t="s">
        <v>1066</v>
      </c>
      <c r="AU451" t="s">
        <v>1066</v>
      </c>
      <c r="AV451" t="s">
        <v>1066</v>
      </c>
      <c r="AW451" t="s">
        <v>1066</v>
      </c>
      <c r="AY451">
        <v>0</v>
      </c>
      <c r="AZ451" s="269"/>
      <c r="BA451" s="269"/>
      <c r="BB451" s="269"/>
      <c r="BC451" s="269"/>
      <c r="BD451" s="269"/>
      <c r="BE451" s="269"/>
    </row>
    <row r="452" spans="1:83" ht="14.4" x14ac:dyDescent="0.3">
      <c r="A452">
        <v>521609</v>
      </c>
      <c r="B452" t="s">
        <v>540</v>
      </c>
      <c r="C452" t="s">
        <v>1066</v>
      </c>
      <c r="D452" t="s">
        <v>1066</v>
      </c>
      <c r="E452" t="s">
        <v>1066</v>
      </c>
      <c r="F452" t="s">
        <v>1066</v>
      </c>
      <c r="G452" t="s">
        <v>1066</v>
      </c>
      <c r="H452" t="s">
        <v>1066</v>
      </c>
      <c r="I452" t="s">
        <v>1066</v>
      </c>
      <c r="J452" t="s">
        <v>1066</v>
      </c>
      <c r="K452" t="s">
        <v>1066</v>
      </c>
      <c r="L452" t="s">
        <v>1066</v>
      </c>
      <c r="M452" t="s">
        <v>1066</v>
      </c>
      <c r="N452" t="s">
        <v>1066</v>
      </c>
      <c r="O452" t="s">
        <v>1066</v>
      </c>
      <c r="P452" t="s">
        <v>1066</v>
      </c>
      <c r="Q452" t="s">
        <v>1066</v>
      </c>
      <c r="R452" t="s">
        <v>1066</v>
      </c>
      <c r="S452" t="s">
        <v>1066</v>
      </c>
      <c r="T452" t="s">
        <v>1066</v>
      </c>
      <c r="U452" t="s">
        <v>1066</v>
      </c>
      <c r="V452" t="s">
        <v>1066</v>
      </c>
      <c r="W452" t="s">
        <v>1066</v>
      </c>
      <c r="X452" t="s">
        <v>1066</v>
      </c>
      <c r="Y452" t="s">
        <v>1066</v>
      </c>
      <c r="Z452" t="s">
        <v>1066</v>
      </c>
      <c r="AA452" t="s">
        <v>1066</v>
      </c>
      <c r="AB452" t="s">
        <v>1066</v>
      </c>
      <c r="AC452" t="s">
        <v>1066</v>
      </c>
      <c r="AD452" t="s">
        <v>1066</v>
      </c>
      <c r="AE452" t="s">
        <v>1066</v>
      </c>
      <c r="AF452" t="s">
        <v>1066</v>
      </c>
      <c r="AG452" t="s">
        <v>1066</v>
      </c>
      <c r="AH452" t="s">
        <v>1066</v>
      </c>
      <c r="AI452" t="s">
        <v>1066</v>
      </c>
      <c r="AJ452" t="s">
        <v>1066</v>
      </c>
      <c r="AK452" t="s">
        <v>1066</v>
      </c>
      <c r="AL452" t="s">
        <v>1066</v>
      </c>
      <c r="AM452" t="s">
        <v>1066</v>
      </c>
      <c r="AN452" t="s">
        <v>1066</v>
      </c>
      <c r="AO452" t="s">
        <v>1066</v>
      </c>
      <c r="AP452" t="s">
        <v>1066</v>
      </c>
      <c r="AQ452" t="s">
        <v>1066</v>
      </c>
      <c r="AR452" t="s">
        <v>1066</v>
      </c>
      <c r="AS452" t="s">
        <v>1066</v>
      </c>
      <c r="AT452" t="s">
        <v>1066</v>
      </c>
      <c r="AU452" t="s">
        <v>1066</v>
      </c>
      <c r="AV452" t="s">
        <v>1066</v>
      </c>
      <c r="AW452" t="s">
        <v>1066</v>
      </c>
      <c r="AY452">
        <v>0</v>
      </c>
      <c r="AZ452" s="269"/>
      <c r="BA452" s="269"/>
      <c r="BB452" s="269"/>
      <c r="BC452" s="269"/>
      <c r="BD452" s="269"/>
      <c r="BE452" s="269"/>
    </row>
    <row r="453" spans="1:83" ht="14.4" x14ac:dyDescent="0.3">
      <c r="A453">
        <v>521611</v>
      </c>
      <c r="B453" t="s">
        <v>541</v>
      </c>
      <c r="C453" t="s">
        <v>1066</v>
      </c>
      <c r="D453" t="s">
        <v>1066</v>
      </c>
      <c r="E453" t="s">
        <v>1066</v>
      </c>
      <c r="F453" t="s">
        <v>1066</v>
      </c>
      <c r="G453" t="s">
        <v>1066</v>
      </c>
      <c r="H453" t="s">
        <v>1066</v>
      </c>
      <c r="I453" t="s">
        <v>1066</v>
      </c>
      <c r="J453" t="s">
        <v>1066</v>
      </c>
      <c r="K453" t="s">
        <v>1066</v>
      </c>
      <c r="L453" t="s">
        <v>1066</v>
      </c>
      <c r="M453" t="s">
        <v>1066</v>
      </c>
      <c r="N453" t="s">
        <v>1066</v>
      </c>
      <c r="O453" t="s">
        <v>1066</v>
      </c>
      <c r="P453" t="s">
        <v>1066</v>
      </c>
      <c r="Q453" t="s">
        <v>1066</v>
      </c>
      <c r="R453" t="s">
        <v>1066</v>
      </c>
      <c r="S453" t="s">
        <v>1066</v>
      </c>
      <c r="T453" t="s">
        <v>1066</v>
      </c>
      <c r="U453" t="s">
        <v>1066</v>
      </c>
      <c r="V453" t="s">
        <v>1066</v>
      </c>
      <c r="W453" t="s">
        <v>1066</v>
      </c>
      <c r="X453" t="s">
        <v>1066</v>
      </c>
      <c r="Y453" t="s">
        <v>1066</v>
      </c>
      <c r="Z453" t="s">
        <v>1066</v>
      </c>
      <c r="AA453" t="s">
        <v>1066</v>
      </c>
      <c r="AB453" t="s">
        <v>1066</v>
      </c>
      <c r="AC453" t="s">
        <v>1066</v>
      </c>
      <c r="AD453" t="s">
        <v>1066</v>
      </c>
      <c r="AE453" t="s">
        <v>1066</v>
      </c>
      <c r="AF453" t="s">
        <v>1066</v>
      </c>
      <c r="AG453" t="s">
        <v>1066</v>
      </c>
      <c r="AH453" t="s">
        <v>1066</v>
      </c>
      <c r="AI453" t="s">
        <v>1066</v>
      </c>
      <c r="AJ453" t="s">
        <v>1066</v>
      </c>
      <c r="AK453" t="s">
        <v>1066</v>
      </c>
      <c r="AL453" t="s">
        <v>1066</v>
      </c>
      <c r="AM453" t="s">
        <v>1066</v>
      </c>
      <c r="AN453" t="s">
        <v>1066</v>
      </c>
      <c r="AO453" t="s">
        <v>1066</v>
      </c>
      <c r="AP453" t="s">
        <v>1066</v>
      </c>
      <c r="AQ453" t="s">
        <v>1066</v>
      </c>
      <c r="AR453" t="s">
        <v>1066</v>
      </c>
      <c r="AW453"/>
      <c r="AY453" t="s">
        <v>2422</v>
      </c>
      <c r="AZ453" s="269"/>
      <c r="BA453" s="269"/>
      <c r="BB453" s="269"/>
      <c r="BC453" s="269"/>
      <c r="BD453" s="269"/>
      <c r="BE453" s="269"/>
      <c r="BH453" s="249"/>
      <c r="BI453" s="249"/>
      <c r="BJ453" s="249"/>
      <c r="BK453" s="249"/>
      <c r="BL453" s="249"/>
      <c r="BM453" s="249"/>
      <c r="BN453" s="249"/>
      <c r="BO453" s="249"/>
      <c r="BP453" s="249"/>
      <c r="BQ453" s="249"/>
      <c r="BR453" s="249"/>
      <c r="BS453" s="249"/>
      <c r="BT453" s="249"/>
      <c r="BU453" s="249"/>
      <c r="BV453" s="248"/>
      <c r="BW453" s="249"/>
      <c r="BX453" s="249"/>
      <c r="BY453" s="249"/>
      <c r="BZ453" s="249"/>
      <c r="CA453" s="242"/>
      <c r="CB453" s="242"/>
      <c r="CC453" s="242"/>
      <c r="CD453" s="242"/>
      <c r="CE453" s="249"/>
    </row>
    <row r="454" spans="1:83" ht="14.4" x14ac:dyDescent="0.3">
      <c r="A454">
        <v>521612</v>
      </c>
      <c r="B454" t="s">
        <v>540</v>
      </c>
      <c r="C454" t="s">
        <v>1066</v>
      </c>
      <c r="D454" t="s">
        <v>1066</v>
      </c>
      <c r="E454" t="s">
        <v>1066</v>
      </c>
      <c r="F454" t="s">
        <v>1066</v>
      </c>
      <c r="G454" t="s">
        <v>1066</v>
      </c>
      <c r="H454" t="s">
        <v>1066</v>
      </c>
      <c r="I454" t="s">
        <v>1066</v>
      </c>
      <c r="J454" t="s">
        <v>1066</v>
      </c>
      <c r="K454" t="s">
        <v>1066</v>
      </c>
      <c r="L454" t="s">
        <v>1066</v>
      </c>
      <c r="M454" t="s">
        <v>1066</v>
      </c>
      <c r="N454" t="s">
        <v>1066</v>
      </c>
      <c r="O454" t="s">
        <v>1066</v>
      </c>
      <c r="P454" t="s">
        <v>1066</v>
      </c>
      <c r="Q454" t="s">
        <v>1066</v>
      </c>
      <c r="R454" t="s">
        <v>1066</v>
      </c>
      <c r="S454" t="s">
        <v>1066</v>
      </c>
      <c r="T454" t="s">
        <v>1066</v>
      </c>
      <c r="U454" t="s">
        <v>1066</v>
      </c>
      <c r="V454" t="s">
        <v>1066</v>
      </c>
      <c r="W454" t="s">
        <v>1066</v>
      </c>
      <c r="X454" t="s">
        <v>1066</v>
      </c>
      <c r="Y454" t="s">
        <v>1066</v>
      </c>
      <c r="Z454" t="s">
        <v>1066</v>
      </c>
      <c r="AA454" t="s">
        <v>1066</v>
      </c>
      <c r="AB454" t="s">
        <v>1066</v>
      </c>
      <c r="AC454" t="s">
        <v>1066</v>
      </c>
      <c r="AD454" t="s">
        <v>1066</v>
      </c>
      <c r="AE454" t="s">
        <v>1066</v>
      </c>
      <c r="AF454" t="s">
        <v>1066</v>
      </c>
      <c r="AG454" t="s">
        <v>1066</v>
      </c>
      <c r="AH454" t="s">
        <v>1066</v>
      </c>
      <c r="AI454" t="s">
        <v>1066</v>
      </c>
      <c r="AJ454" t="s">
        <v>1066</v>
      </c>
      <c r="AK454" t="s">
        <v>1066</v>
      </c>
      <c r="AL454" t="s">
        <v>1066</v>
      </c>
      <c r="AM454" t="s">
        <v>1066</v>
      </c>
      <c r="AN454" t="s">
        <v>1066</v>
      </c>
      <c r="AO454" t="s">
        <v>1066</v>
      </c>
      <c r="AP454" t="s">
        <v>1066</v>
      </c>
      <c r="AQ454" t="s">
        <v>1066</v>
      </c>
      <c r="AR454" t="s">
        <v>1066</v>
      </c>
      <c r="AS454" t="s">
        <v>1066</v>
      </c>
      <c r="AT454" t="s">
        <v>1066</v>
      </c>
      <c r="AU454" t="s">
        <v>1066</v>
      </c>
      <c r="AV454" t="s">
        <v>1066</v>
      </c>
      <c r="AW454" t="s">
        <v>1066</v>
      </c>
      <c r="AY454">
        <v>0</v>
      </c>
      <c r="AZ454" s="269"/>
      <c r="BA454" s="269"/>
      <c r="BB454" s="269"/>
      <c r="BC454" s="269"/>
      <c r="BD454" s="269"/>
      <c r="BE454" s="269"/>
    </row>
    <row r="455" spans="1:83" ht="14.4" x14ac:dyDescent="0.3">
      <c r="A455">
        <v>521613</v>
      </c>
      <c r="B455" t="s">
        <v>540</v>
      </c>
      <c r="C455" t="s">
        <v>1066</v>
      </c>
      <c r="D455" t="s">
        <v>1066</v>
      </c>
      <c r="E455" t="s">
        <v>1066</v>
      </c>
      <c r="F455" t="s">
        <v>1066</v>
      </c>
      <c r="G455" t="s">
        <v>1066</v>
      </c>
      <c r="H455" t="s">
        <v>1066</v>
      </c>
      <c r="I455" t="s">
        <v>1066</v>
      </c>
      <c r="J455" t="s">
        <v>1066</v>
      </c>
      <c r="K455" t="s">
        <v>1066</v>
      </c>
      <c r="L455" t="s">
        <v>1066</v>
      </c>
      <c r="M455" t="s">
        <v>1066</v>
      </c>
      <c r="N455" t="s">
        <v>1066</v>
      </c>
      <c r="O455" t="s">
        <v>1066</v>
      </c>
      <c r="P455" t="s">
        <v>1066</v>
      </c>
      <c r="Q455" t="s">
        <v>1066</v>
      </c>
      <c r="R455" t="s">
        <v>1066</v>
      </c>
      <c r="S455" t="s">
        <v>1066</v>
      </c>
      <c r="T455" t="s">
        <v>1066</v>
      </c>
      <c r="U455" t="s">
        <v>1066</v>
      </c>
      <c r="V455" t="s">
        <v>1066</v>
      </c>
      <c r="W455" t="s">
        <v>1066</v>
      </c>
      <c r="X455" t="s">
        <v>1066</v>
      </c>
      <c r="Y455" t="s">
        <v>1066</v>
      </c>
      <c r="Z455" t="s">
        <v>1066</v>
      </c>
      <c r="AA455" t="s">
        <v>1066</v>
      </c>
      <c r="AB455" t="s">
        <v>1066</v>
      </c>
      <c r="AC455" t="s">
        <v>1066</v>
      </c>
      <c r="AD455" t="s">
        <v>1066</v>
      </c>
      <c r="AE455" t="s">
        <v>1066</v>
      </c>
      <c r="AF455" t="s">
        <v>1066</v>
      </c>
      <c r="AG455" t="s">
        <v>1066</v>
      </c>
      <c r="AH455" t="s">
        <v>1066</v>
      </c>
      <c r="AI455" t="s">
        <v>1066</v>
      </c>
      <c r="AJ455" t="s">
        <v>1066</v>
      </c>
      <c r="AK455" t="s">
        <v>1066</v>
      </c>
      <c r="AL455" t="s">
        <v>1066</v>
      </c>
      <c r="AM455" t="s">
        <v>1066</v>
      </c>
      <c r="AN455" t="s">
        <v>1066</v>
      </c>
      <c r="AO455" t="s">
        <v>1066</v>
      </c>
      <c r="AP455" t="s">
        <v>1066</v>
      </c>
      <c r="AQ455" t="s">
        <v>1066</v>
      </c>
      <c r="AR455" t="s">
        <v>1066</v>
      </c>
      <c r="AS455" t="s">
        <v>1066</v>
      </c>
      <c r="AT455" t="s">
        <v>1066</v>
      </c>
      <c r="AU455" t="s">
        <v>1066</v>
      </c>
      <c r="AV455" t="s">
        <v>1066</v>
      </c>
      <c r="AW455" t="s">
        <v>1066</v>
      </c>
      <c r="AY455">
        <v>0</v>
      </c>
      <c r="AZ455" s="269"/>
      <c r="BA455" s="269"/>
      <c r="BB455" s="269"/>
      <c r="BC455" s="269"/>
      <c r="BD455" s="269"/>
      <c r="BE455" s="269"/>
    </row>
    <row r="456" spans="1:83" ht="14.4" x14ac:dyDescent="0.3">
      <c r="A456">
        <v>521620</v>
      </c>
      <c r="B456" t="s">
        <v>540</v>
      </c>
      <c r="C456" t="s">
        <v>1067</v>
      </c>
      <c r="D456" t="s">
        <v>1067</v>
      </c>
      <c r="E456" t="s">
        <v>1067</v>
      </c>
      <c r="F456" t="s">
        <v>1067</v>
      </c>
      <c r="G456" t="s">
        <v>1067</v>
      </c>
      <c r="H456" t="s">
        <v>1067</v>
      </c>
      <c r="I456" t="s">
        <v>1067</v>
      </c>
      <c r="J456" t="s">
        <v>1067</v>
      </c>
      <c r="K456" t="s">
        <v>1067</v>
      </c>
      <c r="L456" t="s">
        <v>1067</v>
      </c>
      <c r="M456" t="s">
        <v>1067</v>
      </c>
      <c r="N456" t="s">
        <v>1067</v>
      </c>
      <c r="O456" t="s">
        <v>1067</v>
      </c>
      <c r="P456" t="s">
        <v>1067</v>
      </c>
      <c r="Q456" t="s">
        <v>1067</v>
      </c>
      <c r="R456" t="s">
        <v>1067</v>
      </c>
      <c r="S456" t="s">
        <v>1067</v>
      </c>
      <c r="T456" t="s">
        <v>1067</v>
      </c>
      <c r="U456" t="s">
        <v>1067</v>
      </c>
      <c r="V456" t="s">
        <v>1067</v>
      </c>
      <c r="W456" t="s">
        <v>1067</v>
      </c>
      <c r="X456" t="s">
        <v>1067</v>
      </c>
      <c r="Y456" t="s">
        <v>1067</v>
      </c>
      <c r="Z456" t="s">
        <v>1067</v>
      </c>
      <c r="AA456" t="s">
        <v>1067</v>
      </c>
      <c r="AB456" t="s">
        <v>1067</v>
      </c>
      <c r="AC456" t="s">
        <v>1067</v>
      </c>
      <c r="AD456" t="s">
        <v>1067</v>
      </c>
      <c r="AE456" t="s">
        <v>1067</v>
      </c>
      <c r="AF456" t="s">
        <v>1067</v>
      </c>
      <c r="AG456" t="s">
        <v>1067</v>
      </c>
      <c r="AH456" t="s">
        <v>1067</v>
      </c>
      <c r="AI456" t="s">
        <v>1067</v>
      </c>
      <c r="AJ456" t="s">
        <v>1067</v>
      </c>
      <c r="AK456" t="s">
        <v>1067</v>
      </c>
      <c r="AL456" t="s">
        <v>1067</v>
      </c>
      <c r="AM456" t="s">
        <v>1067</v>
      </c>
      <c r="AN456" t="s">
        <v>1067</v>
      </c>
      <c r="AO456" t="s">
        <v>1067</v>
      </c>
      <c r="AP456" t="s">
        <v>1067</v>
      </c>
      <c r="AQ456" t="s">
        <v>1067</v>
      </c>
      <c r="AR456" t="s">
        <v>1067</v>
      </c>
      <c r="AS456" t="s">
        <v>1067</v>
      </c>
      <c r="AT456" t="s">
        <v>1067</v>
      </c>
      <c r="AU456" t="s">
        <v>1067</v>
      </c>
      <c r="AV456" t="s">
        <v>1067</v>
      </c>
      <c r="AW456" t="s">
        <v>1067</v>
      </c>
      <c r="AX456" t="s">
        <v>5718</v>
      </c>
      <c r="AY456" t="s">
        <v>5718</v>
      </c>
      <c r="AZ456" s="269"/>
      <c r="BA456" s="269"/>
      <c r="BB456" s="269"/>
      <c r="BC456" s="269"/>
      <c r="BD456" s="269"/>
      <c r="BE456" s="269"/>
    </row>
    <row r="457" spans="1:83" ht="14.4" x14ac:dyDescent="0.3">
      <c r="A457">
        <v>521630</v>
      </c>
      <c r="B457" t="s">
        <v>540</v>
      </c>
      <c r="C457" t="s">
        <v>1066</v>
      </c>
      <c r="D457" t="s">
        <v>1066</v>
      </c>
      <c r="E457" t="s">
        <v>1066</v>
      </c>
      <c r="F457" t="s">
        <v>1066</v>
      </c>
      <c r="G457" t="s">
        <v>1066</v>
      </c>
      <c r="H457" t="s">
        <v>1066</v>
      </c>
      <c r="I457" t="s">
        <v>1066</v>
      </c>
      <c r="J457" t="s">
        <v>1066</v>
      </c>
      <c r="K457" t="s">
        <v>1066</v>
      </c>
      <c r="L457" t="s">
        <v>1066</v>
      </c>
      <c r="M457" t="s">
        <v>1066</v>
      </c>
      <c r="N457" t="s">
        <v>1066</v>
      </c>
      <c r="O457" t="s">
        <v>1066</v>
      </c>
      <c r="P457" t="s">
        <v>1066</v>
      </c>
      <c r="Q457" t="s">
        <v>1066</v>
      </c>
      <c r="R457" t="s">
        <v>1066</v>
      </c>
      <c r="S457" t="s">
        <v>1066</v>
      </c>
      <c r="T457" t="s">
        <v>1066</v>
      </c>
      <c r="U457" t="s">
        <v>1066</v>
      </c>
      <c r="V457" t="s">
        <v>1066</v>
      </c>
      <c r="W457" t="s">
        <v>1066</v>
      </c>
      <c r="X457" t="s">
        <v>1066</v>
      </c>
      <c r="Y457" t="s">
        <v>1066</v>
      </c>
      <c r="Z457" t="s">
        <v>1066</v>
      </c>
      <c r="AA457" t="s">
        <v>1066</v>
      </c>
      <c r="AB457" t="s">
        <v>1066</v>
      </c>
      <c r="AC457" t="s">
        <v>1066</v>
      </c>
      <c r="AD457" t="s">
        <v>1066</v>
      </c>
      <c r="AE457" t="s">
        <v>1066</v>
      </c>
      <c r="AF457" t="s">
        <v>1066</v>
      </c>
      <c r="AG457" t="s">
        <v>1066</v>
      </c>
      <c r="AH457" t="s">
        <v>1066</v>
      </c>
      <c r="AI457" t="s">
        <v>1066</v>
      </c>
      <c r="AJ457" t="s">
        <v>1066</v>
      </c>
      <c r="AK457" t="s">
        <v>1066</v>
      </c>
      <c r="AL457" t="s">
        <v>1066</v>
      </c>
      <c r="AM457" t="s">
        <v>1066</v>
      </c>
      <c r="AN457" t="s">
        <v>1066</v>
      </c>
      <c r="AO457" t="s">
        <v>1066</v>
      </c>
      <c r="AP457" t="s">
        <v>1066</v>
      </c>
      <c r="AQ457" t="s">
        <v>1066</v>
      </c>
      <c r="AR457" t="s">
        <v>1066</v>
      </c>
      <c r="AS457" t="s">
        <v>1066</v>
      </c>
      <c r="AT457" t="s">
        <v>1066</v>
      </c>
      <c r="AU457" t="s">
        <v>1066</v>
      </c>
      <c r="AV457" t="s">
        <v>1066</v>
      </c>
      <c r="AW457" t="s">
        <v>1066</v>
      </c>
      <c r="AY457">
        <v>0</v>
      </c>
      <c r="AZ457" s="269"/>
      <c r="BA457" s="269"/>
      <c r="BB457" s="269"/>
      <c r="BC457" s="269"/>
      <c r="BD457" s="269"/>
      <c r="BE457" s="269"/>
    </row>
    <row r="458" spans="1:83" ht="14.4" x14ac:dyDescent="0.3">
      <c r="A458">
        <v>521634</v>
      </c>
      <c r="B458" t="s">
        <v>540</v>
      </c>
      <c r="C458" t="s">
        <v>1066</v>
      </c>
      <c r="D458" t="s">
        <v>1066</v>
      </c>
      <c r="E458" t="s">
        <v>1066</v>
      </c>
      <c r="F458" t="s">
        <v>1066</v>
      </c>
      <c r="G458" t="s">
        <v>1066</v>
      </c>
      <c r="H458" t="s">
        <v>1066</v>
      </c>
      <c r="I458" t="s">
        <v>1066</v>
      </c>
      <c r="J458" t="s">
        <v>1066</v>
      </c>
      <c r="K458" t="s">
        <v>1066</v>
      </c>
      <c r="L458" t="s">
        <v>1066</v>
      </c>
      <c r="M458" t="s">
        <v>1066</v>
      </c>
      <c r="N458" t="s">
        <v>1066</v>
      </c>
      <c r="O458" t="s">
        <v>1066</v>
      </c>
      <c r="P458" t="s">
        <v>1066</v>
      </c>
      <c r="Q458" t="s">
        <v>1066</v>
      </c>
      <c r="R458" t="s">
        <v>1066</v>
      </c>
      <c r="S458" t="s">
        <v>1066</v>
      </c>
      <c r="T458" t="s">
        <v>1066</v>
      </c>
      <c r="U458" t="s">
        <v>1066</v>
      </c>
      <c r="V458" t="s">
        <v>1066</v>
      </c>
      <c r="W458" t="s">
        <v>1066</v>
      </c>
      <c r="X458" t="s">
        <v>1066</v>
      </c>
      <c r="Y458" t="s">
        <v>1066</v>
      </c>
      <c r="Z458" t="s">
        <v>1066</v>
      </c>
      <c r="AA458" t="s">
        <v>1066</v>
      </c>
      <c r="AB458" t="s">
        <v>1066</v>
      </c>
      <c r="AC458" t="s">
        <v>1066</v>
      </c>
      <c r="AD458" t="s">
        <v>1066</v>
      </c>
      <c r="AE458" t="s">
        <v>1066</v>
      </c>
      <c r="AF458" t="s">
        <v>1066</v>
      </c>
      <c r="AG458" t="s">
        <v>1066</v>
      </c>
      <c r="AH458" t="s">
        <v>1066</v>
      </c>
      <c r="AI458" t="s">
        <v>1066</v>
      </c>
      <c r="AJ458" t="s">
        <v>1066</v>
      </c>
      <c r="AK458" t="s">
        <v>1066</v>
      </c>
      <c r="AL458" t="s">
        <v>1066</v>
      </c>
      <c r="AM458" t="s">
        <v>1066</v>
      </c>
      <c r="AN458" t="s">
        <v>1066</v>
      </c>
      <c r="AO458" t="s">
        <v>1066</v>
      </c>
      <c r="AP458" t="s">
        <v>1066</v>
      </c>
      <c r="AQ458" t="s">
        <v>1066</v>
      </c>
      <c r="AR458" t="s">
        <v>1066</v>
      </c>
      <c r="AS458" t="s">
        <v>1066</v>
      </c>
      <c r="AT458" t="s">
        <v>1066</v>
      </c>
      <c r="AU458" t="s">
        <v>1066</v>
      </c>
      <c r="AV458" t="s">
        <v>1066</v>
      </c>
      <c r="AW458" t="s">
        <v>1066</v>
      </c>
      <c r="AY458">
        <v>0</v>
      </c>
      <c r="AZ458" s="269"/>
      <c r="BA458" s="269"/>
      <c r="BB458" s="269"/>
      <c r="BC458" s="269"/>
      <c r="BD458" s="269"/>
      <c r="BE458" s="269"/>
    </row>
    <row r="459" spans="1:83" ht="14.4" x14ac:dyDescent="0.3">
      <c r="A459">
        <v>521637</v>
      </c>
      <c r="B459" t="s">
        <v>540</v>
      </c>
      <c r="C459" t="s">
        <v>1066</v>
      </c>
      <c r="D459" t="s">
        <v>1066</v>
      </c>
      <c r="E459" t="s">
        <v>1066</v>
      </c>
      <c r="F459" t="s">
        <v>1066</v>
      </c>
      <c r="G459" t="s">
        <v>1066</v>
      </c>
      <c r="H459" t="s">
        <v>1066</v>
      </c>
      <c r="I459" t="s">
        <v>1066</v>
      </c>
      <c r="J459" t="s">
        <v>1066</v>
      </c>
      <c r="K459" t="s">
        <v>1066</v>
      </c>
      <c r="L459" t="s">
        <v>1066</v>
      </c>
      <c r="M459" t="s">
        <v>1066</v>
      </c>
      <c r="N459" t="s">
        <v>1066</v>
      </c>
      <c r="O459" t="s">
        <v>1066</v>
      </c>
      <c r="P459" t="s">
        <v>1066</v>
      </c>
      <c r="Q459" t="s">
        <v>1066</v>
      </c>
      <c r="R459" t="s">
        <v>1066</v>
      </c>
      <c r="S459" t="s">
        <v>1066</v>
      </c>
      <c r="T459" t="s">
        <v>1066</v>
      </c>
      <c r="U459" t="s">
        <v>1066</v>
      </c>
      <c r="V459" t="s">
        <v>1066</v>
      </c>
      <c r="W459" t="s">
        <v>1066</v>
      </c>
      <c r="X459" t="s">
        <v>1066</v>
      </c>
      <c r="Y459" t="s">
        <v>1066</v>
      </c>
      <c r="Z459" t="s">
        <v>1066</v>
      </c>
      <c r="AA459" t="s">
        <v>1066</v>
      </c>
      <c r="AB459" t="s">
        <v>1066</v>
      </c>
      <c r="AC459" t="s">
        <v>1066</v>
      </c>
      <c r="AD459" t="s">
        <v>1066</v>
      </c>
      <c r="AE459" t="s">
        <v>1066</v>
      </c>
      <c r="AF459" t="s">
        <v>1066</v>
      </c>
      <c r="AG459" t="s">
        <v>1066</v>
      </c>
      <c r="AH459" t="s">
        <v>1066</v>
      </c>
      <c r="AI459" t="s">
        <v>1066</v>
      </c>
      <c r="AJ459" t="s">
        <v>1066</v>
      </c>
      <c r="AK459" t="s">
        <v>1066</v>
      </c>
      <c r="AL459" t="s">
        <v>1066</v>
      </c>
      <c r="AM459" t="s">
        <v>1066</v>
      </c>
      <c r="AN459" t="s">
        <v>1066</v>
      </c>
      <c r="AO459" t="s">
        <v>1066</v>
      </c>
      <c r="AP459" t="s">
        <v>1066</v>
      </c>
      <c r="AQ459" t="s">
        <v>1066</v>
      </c>
      <c r="AR459" t="s">
        <v>1066</v>
      </c>
      <c r="AS459" t="s">
        <v>1066</v>
      </c>
      <c r="AT459" t="s">
        <v>1066</v>
      </c>
      <c r="AU459" t="s">
        <v>1066</v>
      </c>
      <c r="AV459" t="s">
        <v>1066</v>
      </c>
      <c r="AW459" t="s">
        <v>1066</v>
      </c>
      <c r="AY459">
        <v>0</v>
      </c>
      <c r="AZ459" s="269"/>
      <c r="BA459" s="269"/>
      <c r="BB459" s="269"/>
      <c r="BC459" s="269"/>
      <c r="BD459" s="269"/>
      <c r="BE459" s="269"/>
      <c r="BH459" s="249"/>
      <c r="BI459" s="249"/>
      <c r="BJ459" s="249"/>
      <c r="BK459" s="249"/>
      <c r="BL459" s="249"/>
      <c r="BM459" s="249"/>
      <c r="BN459" s="249"/>
      <c r="BO459" s="249"/>
      <c r="BP459" s="249"/>
      <c r="BQ459" s="249"/>
      <c r="BR459" s="249"/>
      <c r="BS459" s="249"/>
      <c r="BT459" s="249"/>
      <c r="BU459" s="249"/>
      <c r="BV459" s="248"/>
      <c r="BW459" s="249"/>
      <c r="BX459" s="249"/>
      <c r="BY459" s="249"/>
      <c r="BZ459" s="249"/>
      <c r="CA459" s="242"/>
      <c r="CB459" s="242"/>
      <c r="CC459" s="242"/>
      <c r="CD459" s="242"/>
      <c r="CE459" s="249"/>
    </row>
    <row r="460" spans="1:83" ht="14.4" x14ac:dyDescent="0.3">
      <c r="A460">
        <v>521667</v>
      </c>
      <c r="B460" t="s">
        <v>540</v>
      </c>
      <c r="C460" t="s">
        <v>1067</v>
      </c>
      <c r="D460" t="s">
        <v>1067</v>
      </c>
      <c r="E460" t="s">
        <v>1067</v>
      </c>
      <c r="F460" t="s">
        <v>1067</v>
      </c>
      <c r="G460" t="s">
        <v>1067</v>
      </c>
      <c r="H460" t="s">
        <v>1067</v>
      </c>
      <c r="I460" t="s">
        <v>1067</v>
      </c>
      <c r="J460" t="s">
        <v>1067</v>
      </c>
      <c r="K460" t="s">
        <v>1067</v>
      </c>
      <c r="L460" t="s">
        <v>1067</v>
      </c>
      <c r="M460" t="s">
        <v>1067</v>
      </c>
      <c r="N460" t="s">
        <v>1067</v>
      </c>
      <c r="O460" t="s">
        <v>1067</v>
      </c>
      <c r="P460" t="s">
        <v>1067</v>
      </c>
      <c r="Q460" t="s">
        <v>1067</v>
      </c>
      <c r="R460" t="s">
        <v>1067</v>
      </c>
      <c r="S460" t="s">
        <v>1067</v>
      </c>
      <c r="T460" t="s">
        <v>1067</v>
      </c>
      <c r="U460" t="s">
        <v>1067</v>
      </c>
      <c r="V460" t="s">
        <v>1067</v>
      </c>
      <c r="W460" t="s">
        <v>1067</v>
      </c>
      <c r="X460" t="s">
        <v>1067</v>
      </c>
      <c r="Y460" t="s">
        <v>1067</v>
      </c>
      <c r="Z460" t="s">
        <v>1067</v>
      </c>
      <c r="AA460" t="s">
        <v>1067</v>
      </c>
      <c r="AB460" t="s">
        <v>1067</v>
      </c>
      <c r="AC460" t="s">
        <v>1067</v>
      </c>
      <c r="AD460" t="s">
        <v>1067</v>
      </c>
      <c r="AE460" t="s">
        <v>1067</v>
      </c>
      <c r="AF460" t="s">
        <v>1067</v>
      </c>
      <c r="AG460" t="s">
        <v>1067</v>
      </c>
      <c r="AH460" t="s">
        <v>1067</v>
      </c>
      <c r="AI460" t="s">
        <v>1067</v>
      </c>
      <c r="AJ460" t="s">
        <v>1067</v>
      </c>
      <c r="AK460" t="s">
        <v>1067</v>
      </c>
      <c r="AL460" t="s">
        <v>1067</v>
      </c>
      <c r="AM460" t="s">
        <v>1067</v>
      </c>
      <c r="AN460" t="s">
        <v>1067</v>
      </c>
      <c r="AO460" t="s">
        <v>1067</v>
      </c>
      <c r="AP460" t="s">
        <v>1067</v>
      </c>
      <c r="AQ460" t="s">
        <v>1067</v>
      </c>
      <c r="AR460" t="s">
        <v>1067</v>
      </c>
      <c r="AS460" t="s">
        <v>1067</v>
      </c>
      <c r="AT460" t="s">
        <v>1067</v>
      </c>
      <c r="AU460" t="s">
        <v>1067</v>
      </c>
      <c r="AV460" t="s">
        <v>1067</v>
      </c>
      <c r="AW460" t="s">
        <v>1067</v>
      </c>
      <c r="AX460" t="s">
        <v>5718</v>
      </c>
      <c r="AY460" t="s">
        <v>5718</v>
      </c>
      <c r="AZ460" s="269"/>
      <c r="BA460" s="269"/>
      <c r="BB460" s="269"/>
      <c r="BC460" s="269"/>
      <c r="BD460" s="269"/>
      <c r="BE460" s="269"/>
    </row>
    <row r="461" spans="1:83" ht="14.4" x14ac:dyDescent="0.3">
      <c r="A461">
        <v>521674</v>
      </c>
      <c r="B461" t="s">
        <v>540</v>
      </c>
      <c r="C461" t="s">
        <v>1066</v>
      </c>
      <c r="D461" t="s">
        <v>1066</v>
      </c>
      <c r="E461" t="s">
        <v>1066</v>
      </c>
      <c r="F461" t="s">
        <v>1066</v>
      </c>
      <c r="G461" t="s">
        <v>1066</v>
      </c>
      <c r="H461" t="s">
        <v>1066</v>
      </c>
      <c r="I461" t="s">
        <v>1066</v>
      </c>
      <c r="J461" t="s">
        <v>1066</v>
      </c>
      <c r="K461" t="s">
        <v>1066</v>
      </c>
      <c r="L461" t="s">
        <v>1066</v>
      </c>
      <c r="M461" t="s">
        <v>1066</v>
      </c>
      <c r="N461" t="s">
        <v>1066</v>
      </c>
      <c r="O461" t="s">
        <v>1066</v>
      </c>
      <c r="P461" t="s">
        <v>1066</v>
      </c>
      <c r="Q461" t="s">
        <v>1066</v>
      </c>
      <c r="R461" t="s">
        <v>1066</v>
      </c>
      <c r="S461" t="s">
        <v>1066</v>
      </c>
      <c r="T461" t="s">
        <v>1066</v>
      </c>
      <c r="U461" t="s">
        <v>1066</v>
      </c>
      <c r="V461" t="s">
        <v>1066</v>
      </c>
      <c r="W461" t="s">
        <v>1066</v>
      </c>
      <c r="X461" t="s">
        <v>1066</v>
      </c>
      <c r="Y461" t="s">
        <v>1066</v>
      </c>
      <c r="Z461" t="s">
        <v>1066</v>
      </c>
      <c r="AA461" t="s">
        <v>1066</v>
      </c>
      <c r="AB461" t="s">
        <v>1066</v>
      </c>
      <c r="AC461" t="s">
        <v>1066</v>
      </c>
      <c r="AD461" t="s">
        <v>1066</v>
      </c>
      <c r="AE461" t="s">
        <v>1066</v>
      </c>
      <c r="AF461" t="s">
        <v>1066</v>
      </c>
      <c r="AG461" t="s">
        <v>1066</v>
      </c>
      <c r="AH461" t="s">
        <v>1066</v>
      </c>
      <c r="AI461" t="s">
        <v>1066</v>
      </c>
      <c r="AJ461" t="s">
        <v>1066</v>
      </c>
      <c r="AK461" t="s">
        <v>1066</v>
      </c>
      <c r="AL461" t="s">
        <v>1066</v>
      </c>
      <c r="AM461" t="s">
        <v>1066</v>
      </c>
      <c r="AN461" t="s">
        <v>1066</v>
      </c>
      <c r="AO461" t="s">
        <v>1066</v>
      </c>
      <c r="AP461" t="s">
        <v>1066</v>
      </c>
      <c r="AQ461" t="s">
        <v>1066</v>
      </c>
      <c r="AR461" t="s">
        <v>1066</v>
      </c>
      <c r="AS461" t="s">
        <v>1066</v>
      </c>
      <c r="AT461" t="s">
        <v>1066</v>
      </c>
      <c r="AU461" t="s">
        <v>1066</v>
      </c>
      <c r="AV461" t="s">
        <v>1066</v>
      </c>
      <c r="AW461" t="s">
        <v>1066</v>
      </c>
      <c r="AY461">
        <v>0</v>
      </c>
      <c r="AZ461" s="269"/>
      <c r="BA461" s="269"/>
      <c r="BB461" s="269"/>
      <c r="BC461" s="269"/>
      <c r="BD461" s="269"/>
      <c r="BE461" s="269"/>
    </row>
    <row r="462" spans="1:83" ht="14.4" x14ac:dyDescent="0.3">
      <c r="A462">
        <v>521682</v>
      </c>
      <c r="B462" t="s">
        <v>540</v>
      </c>
      <c r="C462" t="s">
        <v>1066</v>
      </c>
      <c r="D462" t="s">
        <v>1066</v>
      </c>
      <c r="E462" t="s">
        <v>1066</v>
      </c>
      <c r="F462" t="s">
        <v>1066</v>
      </c>
      <c r="G462" t="s">
        <v>1066</v>
      </c>
      <c r="H462" t="s">
        <v>1066</v>
      </c>
      <c r="I462" t="s">
        <v>1066</v>
      </c>
      <c r="J462" t="s">
        <v>1066</v>
      </c>
      <c r="K462" t="s">
        <v>1066</v>
      </c>
      <c r="L462" t="s">
        <v>1066</v>
      </c>
      <c r="M462" t="s">
        <v>1066</v>
      </c>
      <c r="N462" t="s">
        <v>1066</v>
      </c>
      <c r="O462" t="s">
        <v>1066</v>
      </c>
      <c r="P462" t="s">
        <v>1066</v>
      </c>
      <c r="Q462" t="s">
        <v>1066</v>
      </c>
      <c r="R462" t="s">
        <v>1066</v>
      </c>
      <c r="S462" t="s">
        <v>1066</v>
      </c>
      <c r="T462" t="s">
        <v>1066</v>
      </c>
      <c r="U462" t="s">
        <v>1066</v>
      </c>
      <c r="V462" t="s">
        <v>1066</v>
      </c>
      <c r="W462" t="s">
        <v>1066</v>
      </c>
      <c r="X462" t="s">
        <v>1066</v>
      </c>
      <c r="Y462" t="s">
        <v>1066</v>
      </c>
      <c r="Z462" t="s">
        <v>1066</v>
      </c>
      <c r="AA462" t="s">
        <v>1066</v>
      </c>
      <c r="AB462" t="s">
        <v>1066</v>
      </c>
      <c r="AC462" t="s">
        <v>1066</v>
      </c>
      <c r="AD462" t="s">
        <v>1066</v>
      </c>
      <c r="AE462" t="s">
        <v>1066</v>
      </c>
      <c r="AF462" t="s">
        <v>1066</v>
      </c>
      <c r="AG462" t="s">
        <v>1066</v>
      </c>
      <c r="AH462" t="s">
        <v>1066</v>
      </c>
      <c r="AI462" t="s">
        <v>1066</v>
      </c>
      <c r="AJ462" t="s">
        <v>1066</v>
      </c>
      <c r="AK462" t="s">
        <v>1066</v>
      </c>
      <c r="AL462" t="s">
        <v>1066</v>
      </c>
      <c r="AM462" t="s">
        <v>1066</v>
      </c>
      <c r="AN462" t="s">
        <v>1066</v>
      </c>
      <c r="AO462" t="s">
        <v>1066</v>
      </c>
      <c r="AP462" t="s">
        <v>1066</v>
      </c>
      <c r="AQ462" t="s">
        <v>1066</v>
      </c>
      <c r="AR462" t="s">
        <v>1066</v>
      </c>
      <c r="AS462" t="s">
        <v>1066</v>
      </c>
      <c r="AT462" t="s">
        <v>1066</v>
      </c>
      <c r="AU462" t="s">
        <v>1066</v>
      </c>
      <c r="AV462" t="s">
        <v>1066</v>
      </c>
      <c r="AW462" t="s">
        <v>1066</v>
      </c>
      <c r="AY462">
        <v>0</v>
      </c>
      <c r="AZ462" s="269"/>
      <c r="BA462" s="269"/>
      <c r="BB462" s="269"/>
      <c r="BC462" s="269"/>
      <c r="BD462" s="269"/>
      <c r="BE462" s="269"/>
    </row>
    <row r="463" spans="1:83" ht="14.4" x14ac:dyDescent="0.3">
      <c r="A463">
        <v>521684</v>
      </c>
      <c r="B463" t="s">
        <v>540</v>
      </c>
      <c r="C463" t="s">
        <v>1067</v>
      </c>
      <c r="D463" t="s">
        <v>1067</v>
      </c>
      <c r="E463" t="s">
        <v>1067</v>
      </c>
      <c r="F463" t="s">
        <v>1067</v>
      </c>
      <c r="G463" t="s">
        <v>1067</v>
      </c>
      <c r="H463" t="s">
        <v>1067</v>
      </c>
      <c r="I463" t="s">
        <v>1067</v>
      </c>
      <c r="J463" t="s">
        <v>1067</v>
      </c>
      <c r="K463" t="s">
        <v>1067</v>
      </c>
      <c r="L463" t="s">
        <v>1067</v>
      </c>
      <c r="M463" t="s">
        <v>1067</v>
      </c>
      <c r="N463" t="s">
        <v>1067</v>
      </c>
      <c r="O463" t="s">
        <v>1067</v>
      </c>
      <c r="P463" t="s">
        <v>1067</v>
      </c>
      <c r="Q463" t="s">
        <v>1067</v>
      </c>
      <c r="R463" t="s">
        <v>1067</v>
      </c>
      <c r="S463" t="s">
        <v>1067</v>
      </c>
      <c r="T463" t="s">
        <v>1067</v>
      </c>
      <c r="U463" t="s">
        <v>1067</v>
      </c>
      <c r="V463" t="s">
        <v>1067</v>
      </c>
      <c r="W463" t="s">
        <v>1067</v>
      </c>
      <c r="X463" t="s">
        <v>1067</v>
      </c>
      <c r="Y463" t="s">
        <v>1067</v>
      </c>
      <c r="Z463" t="s">
        <v>1067</v>
      </c>
      <c r="AA463" t="s">
        <v>1067</v>
      </c>
      <c r="AB463" t="s">
        <v>1067</v>
      </c>
      <c r="AC463" t="s">
        <v>1067</v>
      </c>
      <c r="AD463" t="s">
        <v>1067</v>
      </c>
      <c r="AE463" t="s">
        <v>1067</v>
      </c>
      <c r="AF463" t="s">
        <v>1067</v>
      </c>
      <c r="AG463" t="s">
        <v>1067</v>
      </c>
      <c r="AH463" t="s">
        <v>1067</v>
      </c>
      <c r="AI463" t="s">
        <v>1067</v>
      </c>
      <c r="AJ463" t="s">
        <v>1067</v>
      </c>
      <c r="AK463" t="s">
        <v>1067</v>
      </c>
      <c r="AL463" t="s">
        <v>1067</v>
      </c>
      <c r="AM463" t="s">
        <v>1067</v>
      </c>
      <c r="AN463" t="s">
        <v>1067</v>
      </c>
      <c r="AO463" t="s">
        <v>1067</v>
      </c>
      <c r="AP463" t="s">
        <v>1067</v>
      </c>
      <c r="AQ463" t="s">
        <v>1067</v>
      </c>
      <c r="AR463" t="s">
        <v>1067</v>
      </c>
      <c r="AS463" t="s">
        <v>1067</v>
      </c>
      <c r="AT463" t="s">
        <v>1067</v>
      </c>
      <c r="AU463" t="s">
        <v>1067</v>
      </c>
      <c r="AV463" t="s">
        <v>1067</v>
      </c>
      <c r="AW463" t="s">
        <v>1067</v>
      </c>
      <c r="AX463" t="s">
        <v>5742</v>
      </c>
      <c r="AY463" t="s">
        <v>5742</v>
      </c>
      <c r="AZ463" s="269"/>
      <c r="BA463" s="269"/>
      <c r="BB463" s="269"/>
      <c r="BC463" s="269"/>
      <c r="BD463" s="269"/>
      <c r="BE463" s="269"/>
    </row>
    <row r="464" spans="1:83" ht="14.4" x14ac:dyDescent="0.3">
      <c r="A464">
        <v>521699</v>
      </c>
      <c r="B464" t="s">
        <v>540</v>
      </c>
      <c r="C464" t="s">
        <v>1066</v>
      </c>
      <c r="D464" t="s">
        <v>1066</v>
      </c>
      <c r="E464" t="s">
        <v>1066</v>
      </c>
      <c r="F464" t="s">
        <v>1066</v>
      </c>
      <c r="G464" t="s">
        <v>1066</v>
      </c>
      <c r="H464" t="s">
        <v>1066</v>
      </c>
      <c r="I464" t="s">
        <v>1066</v>
      </c>
      <c r="J464" t="s">
        <v>1066</v>
      </c>
      <c r="K464" t="s">
        <v>1066</v>
      </c>
      <c r="L464" t="s">
        <v>1066</v>
      </c>
      <c r="M464" t="s">
        <v>1066</v>
      </c>
      <c r="N464" t="s">
        <v>1066</v>
      </c>
      <c r="O464" t="s">
        <v>1066</v>
      </c>
      <c r="P464" t="s">
        <v>1066</v>
      </c>
      <c r="Q464" t="s">
        <v>1066</v>
      </c>
      <c r="R464" t="s">
        <v>1066</v>
      </c>
      <c r="S464" t="s">
        <v>1066</v>
      </c>
      <c r="T464" t="s">
        <v>1066</v>
      </c>
      <c r="U464" t="s">
        <v>1066</v>
      </c>
      <c r="V464" t="s">
        <v>1066</v>
      </c>
      <c r="W464" t="s">
        <v>1066</v>
      </c>
      <c r="X464" t="s">
        <v>1066</v>
      </c>
      <c r="Y464" t="s">
        <v>1066</v>
      </c>
      <c r="Z464" t="s">
        <v>1066</v>
      </c>
      <c r="AA464" t="s">
        <v>1066</v>
      </c>
      <c r="AB464" t="s">
        <v>1066</v>
      </c>
      <c r="AC464" t="s">
        <v>1066</v>
      </c>
      <c r="AD464" t="s">
        <v>1066</v>
      </c>
      <c r="AE464" t="s">
        <v>1066</v>
      </c>
      <c r="AF464" t="s">
        <v>1066</v>
      </c>
      <c r="AG464" t="s">
        <v>1066</v>
      </c>
      <c r="AH464" t="s">
        <v>1066</v>
      </c>
      <c r="AI464" t="s">
        <v>1066</v>
      </c>
      <c r="AJ464" t="s">
        <v>1066</v>
      </c>
      <c r="AK464" t="s">
        <v>1066</v>
      </c>
      <c r="AL464" t="s">
        <v>1066</v>
      </c>
      <c r="AM464" t="s">
        <v>1066</v>
      </c>
      <c r="AN464" t="s">
        <v>1066</v>
      </c>
      <c r="AO464" t="s">
        <v>1066</v>
      </c>
      <c r="AP464" t="s">
        <v>1066</v>
      </c>
      <c r="AQ464" t="s">
        <v>1066</v>
      </c>
      <c r="AR464" t="s">
        <v>1066</v>
      </c>
      <c r="AS464" t="s">
        <v>1066</v>
      </c>
      <c r="AT464" t="s">
        <v>1066</v>
      </c>
      <c r="AU464" t="s">
        <v>1066</v>
      </c>
      <c r="AV464" t="s">
        <v>1066</v>
      </c>
      <c r="AW464" t="s">
        <v>1066</v>
      </c>
      <c r="AY464">
        <v>0</v>
      </c>
      <c r="AZ464" s="269"/>
      <c r="BA464" s="269"/>
      <c r="BB464" s="269"/>
      <c r="BC464" s="269"/>
      <c r="BD464" s="269"/>
      <c r="BE464" s="269"/>
    </row>
    <row r="465" spans="1:83" ht="14.4" x14ac:dyDescent="0.3">
      <c r="A465">
        <v>521703</v>
      </c>
      <c r="B465" t="s">
        <v>540</v>
      </c>
      <c r="C465" t="s">
        <v>1067</v>
      </c>
      <c r="D465" t="s">
        <v>1067</v>
      </c>
      <c r="E465" t="s">
        <v>1067</v>
      </c>
      <c r="F465" t="s">
        <v>1067</v>
      </c>
      <c r="G465" t="s">
        <v>1067</v>
      </c>
      <c r="H465" t="s">
        <v>1067</v>
      </c>
      <c r="I465" t="s">
        <v>1067</v>
      </c>
      <c r="J465" t="s">
        <v>1067</v>
      </c>
      <c r="K465" t="s">
        <v>1067</v>
      </c>
      <c r="L465" t="s">
        <v>1067</v>
      </c>
      <c r="M465" t="s">
        <v>1067</v>
      </c>
      <c r="N465" t="s">
        <v>1067</v>
      </c>
      <c r="O465" t="s">
        <v>1067</v>
      </c>
      <c r="P465" t="s">
        <v>1067</v>
      </c>
      <c r="Q465" t="s">
        <v>1067</v>
      </c>
      <c r="R465" t="s">
        <v>1067</v>
      </c>
      <c r="S465" t="s">
        <v>1067</v>
      </c>
      <c r="T465" t="s">
        <v>1067</v>
      </c>
      <c r="U465" t="s">
        <v>1067</v>
      </c>
      <c r="V465" t="s">
        <v>1067</v>
      </c>
      <c r="W465" t="s">
        <v>1067</v>
      </c>
      <c r="X465" t="s">
        <v>1067</v>
      </c>
      <c r="Y465" t="s">
        <v>1067</v>
      </c>
      <c r="Z465" t="s">
        <v>1067</v>
      </c>
      <c r="AA465" t="s">
        <v>1067</v>
      </c>
      <c r="AB465" t="s">
        <v>1067</v>
      </c>
      <c r="AC465" t="s">
        <v>1067</v>
      </c>
      <c r="AD465" t="s">
        <v>1067</v>
      </c>
      <c r="AE465" t="s">
        <v>1067</v>
      </c>
      <c r="AF465" t="s">
        <v>1067</v>
      </c>
      <c r="AG465" t="s">
        <v>1067</v>
      </c>
      <c r="AH465" t="s">
        <v>1067</v>
      </c>
      <c r="AI465" t="s">
        <v>1067</v>
      </c>
      <c r="AJ465" t="s">
        <v>1067</v>
      </c>
      <c r="AK465" t="s">
        <v>1067</v>
      </c>
      <c r="AL465" t="s">
        <v>1067</v>
      </c>
      <c r="AM465" t="s">
        <v>1067</v>
      </c>
      <c r="AN465" t="s">
        <v>1067</v>
      </c>
      <c r="AO465" t="s">
        <v>1067</v>
      </c>
      <c r="AP465" t="s">
        <v>1067</v>
      </c>
      <c r="AQ465" t="s">
        <v>1067</v>
      </c>
      <c r="AR465" t="s">
        <v>1067</v>
      </c>
      <c r="AS465" t="s">
        <v>1067</v>
      </c>
      <c r="AT465" t="s">
        <v>1067</v>
      </c>
      <c r="AU465" t="s">
        <v>1067</v>
      </c>
      <c r="AV465" t="s">
        <v>1067</v>
      </c>
      <c r="AW465" t="s">
        <v>1067</v>
      </c>
      <c r="AX465" t="s">
        <v>5718</v>
      </c>
      <c r="AY465" t="s">
        <v>5718</v>
      </c>
      <c r="AZ465" s="250"/>
      <c r="BA465" s="250"/>
      <c r="BB465" s="250"/>
      <c r="BC465" s="250"/>
      <c r="BD465" s="250"/>
      <c r="BE465" s="269"/>
    </row>
    <row r="466" spans="1:83" ht="14.4" x14ac:dyDescent="0.3">
      <c r="A466">
        <v>521706</v>
      </c>
      <c r="B466" t="s">
        <v>540</v>
      </c>
      <c r="C466" t="s">
        <v>1066</v>
      </c>
      <c r="D466" t="s">
        <v>1066</v>
      </c>
      <c r="E466" t="s">
        <v>1066</v>
      </c>
      <c r="F466" t="s">
        <v>1066</v>
      </c>
      <c r="G466" t="s">
        <v>1066</v>
      </c>
      <c r="H466" t="s">
        <v>1066</v>
      </c>
      <c r="I466" t="s">
        <v>1066</v>
      </c>
      <c r="J466" t="s">
        <v>1066</v>
      </c>
      <c r="K466" t="s">
        <v>1066</v>
      </c>
      <c r="L466" t="s">
        <v>1066</v>
      </c>
      <c r="M466" t="s">
        <v>1066</v>
      </c>
      <c r="N466" t="s">
        <v>1066</v>
      </c>
      <c r="O466" t="s">
        <v>1066</v>
      </c>
      <c r="P466" t="s">
        <v>1066</v>
      </c>
      <c r="Q466" t="s">
        <v>1066</v>
      </c>
      <c r="R466" t="s">
        <v>1066</v>
      </c>
      <c r="S466" t="s">
        <v>1066</v>
      </c>
      <c r="T466" t="s">
        <v>1066</v>
      </c>
      <c r="U466" t="s">
        <v>1066</v>
      </c>
      <c r="V466" t="s">
        <v>1066</v>
      </c>
      <c r="W466" t="s">
        <v>1066</v>
      </c>
      <c r="X466" t="s">
        <v>1066</v>
      </c>
      <c r="Y466" t="s">
        <v>1066</v>
      </c>
      <c r="Z466" t="s">
        <v>1066</v>
      </c>
      <c r="AA466" t="s">
        <v>1066</v>
      </c>
      <c r="AB466" t="s">
        <v>1066</v>
      </c>
      <c r="AC466" t="s">
        <v>1066</v>
      </c>
      <c r="AD466" t="s">
        <v>1066</v>
      </c>
      <c r="AE466" t="s">
        <v>1066</v>
      </c>
      <c r="AF466" t="s">
        <v>1066</v>
      </c>
      <c r="AG466" t="s">
        <v>1066</v>
      </c>
      <c r="AH466" t="s">
        <v>1066</v>
      </c>
      <c r="AI466" t="s">
        <v>1066</v>
      </c>
      <c r="AJ466" t="s">
        <v>1066</v>
      </c>
      <c r="AK466" t="s">
        <v>1066</v>
      </c>
      <c r="AL466" t="s">
        <v>1066</v>
      </c>
      <c r="AM466" t="s">
        <v>1066</v>
      </c>
      <c r="AN466" t="s">
        <v>1066</v>
      </c>
      <c r="AO466" t="s">
        <v>1066</v>
      </c>
      <c r="AP466" t="s">
        <v>1066</v>
      </c>
      <c r="AQ466" t="s">
        <v>1066</v>
      </c>
      <c r="AR466" t="s">
        <v>1066</v>
      </c>
      <c r="AS466" t="s">
        <v>1066</v>
      </c>
      <c r="AT466" t="s">
        <v>1066</v>
      </c>
      <c r="AU466" t="s">
        <v>1066</v>
      </c>
      <c r="AV466" t="s">
        <v>1066</v>
      </c>
      <c r="AW466" t="s">
        <v>1066</v>
      </c>
      <c r="AY466">
        <v>0</v>
      </c>
      <c r="AZ466" s="269"/>
      <c r="BA466" s="269"/>
      <c r="BB466" s="269"/>
      <c r="BC466" s="269"/>
      <c r="BD466" s="269"/>
      <c r="BE466" s="269"/>
    </row>
    <row r="467" spans="1:83" ht="14.4" x14ac:dyDescent="0.3">
      <c r="A467">
        <v>521729</v>
      </c>
      <c r="B467" t="s">
        <v>540</v>
      </c>
      <c r="C467" t="s">
        <v>1067</v>
      </c>
      <c r="D467" t="s">
        <v>1067</v>
      </c>
      <c r="E467" t="s">
        <v>1067</v>
      </c>
      <c r="F467" t="s">
        <v>1067</v>
      </c>
      <c r="G467" t="s">
        <v>1067</v>
      </c>
      <c r="H467" t="s">
        <v>1067</v>
      </c>
      <c r="I467" t="s">
        <v>1067</v>
      </c>
      <c r="J467" t="s">
        <v>1067</v>
      </c>
      <c r="K467" t="s">
        <v>1067</v>
      </c>
      <c r="L467" t="s">
        <v>1067</v>
      </c>
      <c r="M467" t="s">
        <v>1067</v>
      </c>
      <c r="N467" t="s">
        <v>1067</v>
      </c>
      <c r="O467" t="s">
        <v>1067</v>
      </c>
      <c r="P467" t="s">
        <v>1067</v>
      </c>
      <c r="Q467" t="s">
        <v>1067</v>
      </c>
      <c r="R467" t="s">
        <v>1067</v>
      </c>
      <c r="S467" t="s">
        <v>1067</v>
      </c>
      <c r="T467" t="s">
        <v>1067</v>
      </c>
      <c r="U467" t="s">
        <v>1067</v>
      </c>
      <c r="V467" t="s">
        <v>1067</v>
      </c>
      <c r="W467" t="s">
        <v>1067</v>
      </c>
      <c r="X467" t="s">
        <v>1067</v>
      </c>
      <c r="Y467" t="s">
        <v>1067</v>
      </c>
      <c r="Z467" t="s">
        <v>1067</v>
      </c>
      <c r="AA467" t="s">
        <v>1067</v>
      </c>
      <c r="AB467" t="s">
        <v>1067</v>
      </c>
      <c r="AC467" t="s">
        <v>1067</v>
      </c>
      <c r="AD467" t="s">
        <v>1067</v>
      </c>
      <c r="AE467" t="s">
        <v>1067</v>
      </c>
      <c r="AF467" t="s">
        <v>1067</v>
      </c>
      <c r="AG467" t="s">
        <v>1067</v>
      </c>
      <c r="AH467" t="s">
        <v>1067</v>
      </c>
      <c r="AI467" t="s">
        <v>1067</v>
      </c>
      <c r="AJ467" t="s">
        <v>1067</v>
      </c>
      <c r="AK467" t="s">
        <v>1067</v>
      </c>
      <c r="AL467" t="s">
        <v>1067</v>
      </c>
      <c r="AM467" t="s">
        <v>1067</v>
      </c>
      <c r="AN467" t="s">
        <v>1067</v>
      </c>
      <c r="AO467" t="s">
        <v>1067</v>
      </c>
      <c r="AP467" t="s">
        <v>1067</v>
      </c>
      <c r="AQ467" t="s">
        <v>1067</v>
      </c>
      <c r="AR467" t="s">
        <v>1067</v>
      </c>
      <c r="AS467" t="s">
        <v>1067</v>
      </c>
      <c r="AT467" t="s">
        <v>1067</v>
      </c>
      <c r="AU467" t="s">
        <v>1067</v>
      </c>
      <c r="AV467" t="s">
        <v>1067</v>
      </c>
      <c r="AW467" t="s">
        <v>1067</v>
      </c>
      <c r="AX467" t="s">
        <v>5742</v>
      </c>
      <c r="AY467" t="s">
        <v>5742</v>
      </c>
      <c r="AZ467" s="269"/>
      <c r="BA467" s="269"/>
      <c r="BB467" s="269"/>
      <c r="BC467" s="269"/>
      <c r="BD467" s="269"/>
      <c r="BE467" s="269"/>
    </row>
    <row r="468" spans="1:83" ht="14.4" x14ac:dyDescent="0.3">
      <c r="A468">
        <v>521737</v>
      </c>
      <c r="B468" t="s">
        <v>541</v>
      </c>
      <c r="C468" t="s">
        <v>1066</v>
      </c>
      <c r="D468" t="s">
        <v>1066</v>
      </c>
      <c r="E468" t="s">
        <v>1066</v>
      </c>
      <c r="F468" t="s">
        <v>1066</v>
      </c>
      <c r="G468" t="s">
        <v>1066</v>
      </c>
      <c r="H468" t="s">
        <v>1066</v>
      </c>
      <c r="I468" t="s">
        <v>1066</v>
      </c>
      <c r="J468" t="s">
        <v>1066</v>
      </c>
      <c r="K468" t="s">
        <v>1066</v>
      </c>
      <c r="L468" t="s">
        <v>1066</v>
      </c>
      <c r="M468" t="s">
        <v>1066</v>
      </c>
      <c r="N468" t="s">
        <v>1066</v>
      </c>
      <c r="O468" t="s">
        <v>1066</v>
      </c>
      <c r="P468" t="s">
        <v>1066</v>
      </c>
      <c r="Q468" t="s">
        <v>1066</v>
      </c>
      <c r="R468" t="s">
        <v>1066</v>
      </c>
      <c r="S468" t="s">
        <v>1066</v>
      </c>
      <c r="T468" t="s">
        <v>1066</v>
      </c>
      <c r="U468" t="s">
        <v>1066</v>
      </c>
      <c r="V468" t="s">
        <v>1066</v>
      </c>
      <c r="W468" t="s">
        <v>1066</v>
      </c>
      <c r="X468" t="s">
        <v>1066</v>
      </c>
      <c r="Y468" t="s">
        <v>1066</v>
      </c>
      <c r="Z468" t="s">
        <v>1066</v>
      </c>
      <c r="AA468" t="s">
        <v>1066</v>
      </c>
      <c r="AB468" t="s">
        <v>1066</v>
      </c>
      <c r="AC468" t="s">
        <v>1066</v>
      </c>
      <c r="AD468" t="s">
        <v>1066</v>
      </c>
      <c r="AE468" t="s">
        <v>1066</v>
      </c>
      <c r="AF468" t="s">
        <v>1066</v>
      </c>
      <c r="AG468" t="s">
        <v>1066</v>
      </c>
      <c r="AH468" t="s">
        <v>1066</v>
      </c>
      <c r="AI468" t="s">
        <v>1066</v>
      </c>
      <c r="AJ468" t="s">
        <v>1066</v>
      </c>
      <c r="AK468" t="s">
        <v>1066</v>
      </c>
      <c r="AL468" t="s">
        <v>1066</v>
      </c>
      <c r="AM468" t="s">
        <v>1066</v>
      </c>
      <c r="AN468" t="s">
        <v>1066</v>
      </c>
      <c r="AO468" t="s">
        <v>1066</v>
      </c>
      <c r="AP468" t="s">
        <v>1066</v>
      </c>
      <c r="AQ468" t="s">
        <v>1066</v>
      </c>
      <c r="AR468" t="s">
        <v>1066</v>
      </c>
      <c r="AW468"/>
      <c r="AY468" t="s">
        <v>2422</v>
      </c>
      <c r="AZ468" s="269"/>
      <c r="BA468" s="269"/>
      <c r="BB468" s="269"/>
      <c r="BC468" s="269"/>
      <c r="BD468" s="269"/>
      <c r="BE468" s="269"/>
    </row>
    <row r="469" spans="1:83" ht="14.4" x14ac:dyDescent="0.3">
      <c r="A469">
        <v>521756</v>
      </c>
      <c r="B469" t="s">
        <v>540</v>
      </c>
      <c r="C469" t="s">
        <v>1066</v>
      </c>
      <c r="D469" t="s">
        <v>1066</v>
      </c>
      <c r="E469" t="s">
        <v>1066</v>
      </c>
      <c r="F469" t="s">
        <v>1066</v>
      </c>
      <c r="G469" t="s">
        <v>1066</v>
      </c>
      <c r="H469" t="s">
        <v>1066</v>
      </c>
      <c r="I469" t="s">
        <v>1066</v>
      </c>
      <c r="J469" t="s">
        <v>1066</v>
      </c>
      <c r="K469" t="s">
        <v>1066</v>
      </c>
      <c r="L469" t="s">
        <v>1066</v>
      </c>
      <c r="M469" t="s">
        <v>1066</v>
      </c>
      <c r="N469" t="s">
        <v>1066</v>
      </c>
      <c r="O469" t="s">
        <v>1066</v>
      </c>
      <c r="P469" t="s">
        <v>1066</v>
      </c>
      <c r="Q469" t="s">
        <v>1066</v>
      </c>
      <c r="R469" t="s">
        <v>1066</v>
      </c>
      <c r="S469" t="s">
        <v>1066</v>
      </c>
      <c r="T469" t="s">
        <v>1066</v>
      </c>
      <c r="U469" t="s">
        <v>1066</v>
      </c>
      <c r="V469" t="s">
        <v>1066</v>
      </c>
      <c r="W469" t="s">
        <v>1066</v>
      </c>
      <c r="X469" t="s">
        <v>1066</v>
      </c>
      <c r="Y469" t="s">
        <v>1066</v>
      </c>
      <c r="Z469" t="s">
        <v>1066</v>
      </c>
      <c r="AA469" t="s">
        <v>1066</v>
      </c>
      <c r="AB469" t="s">
        <v>1066</v>
      </c>
      <c r="AC469" t="s">
        <v>1066</v>
      </c>
      <c r="AD469" t="s">
        <v>1066</v>
      </c>
      <c r="AE469" t="s">
        <v>1066</v>
      </c>
      <c r="AF469" t="s">
        <v>1066</v>
      </c>
      <c r="AG469" t="s">
        <v>1066</v>
      </c>
      <c r="AH469" t="s">
        <v>1066</v>
      </c>
      <c r="AI469" t="s">
        <v>1066</v>
      </c>
      <c r="AJ469" t="s">
        <v>1066</v>
      </c>
      <c r="AK469" t="s">
        <v>1066</v>
      </c>
      <c r="AL469" t="s">
        <v>1066</v>
      </c>
      <c r="AM469" t="s">
        <v>1066</v>
      </c>
      <c r="AN469" t="s">
        <v>1066</v>
      </c>
      <c r="AO469" t="s">
        <v>1066</v>
      </c>
      <c r="AP469" t="s">
        <v>1066</v>
      </c>
      <c r="AQ469" t="s">
        <v>1066</v>
      </c>
      <c r="AR469" t="s">
        <v>1066</v>
      </c>
      <c r="AS469" t="s">
        <v>1066</v>
      </c>
      <c r="AT469" t="s">
        <v>1066</v>
      </c>
      <c r="AU469" t="s">
        <v>1066</v>
      </c>
      <c r="AV469" t="s">
        <v>1066</v>
      </c>
      <c r="AW469" t="s">
        <v>1066</v>
      </c>
      <c r="AY469">
        <v>0</v>
      </c>
      <c r="AZ469" s="269"/>
      <c r="BA469" s="269"/>
      <c r="BB469" s="269"/>
      <c r="BC469" s="269"/>
      <c r="BD469" s="269"/>
      <c r="BE469" s="269"/>
    </row>
    <row r="470" spans="1:83" ht="14.4" x14ac:dyDescent="0.3">
      <c r="A470">
        <v>521761</v>
      </c>
      <c r="B470" t="s">
        <v>540</v>
      </c>
      <c r="C470" t="s">
        <v>1066</v>
      </c>
      <c r="D470" t="s">
        <v>1066</v>
      </c>
      <c r="E470" t="s">
        <v>1066</v>
      </c>
      <c r="F470" t="s">
        <v>1066</v>
      </c>
      <c r="G470" t="s">
        <v>1066</v>
      </c>
      <c r="H470" t="s">
        <v>1066</v>
      </c>
      <c r="I470" t="s">
        <v>1066</v>
      </c>
      <c r="J470" t="s">
        <v>1066</v>
      </c>
      <c r="K470" t="s">
        <v>1066</v>
      </c>
      <c r="L470" t="s">
        <v>1066</v>
      </c>
      <c r="M470" t="s">
        <v>1066</v>
      </c>
      <c r="N470" t="s">
        <v>1066</v>
      </c>
      <c r="O470" t="s">
        <v>1066</v>
      </c>
      <c r="P470" t="s">
        <v>1066</v>
      </c>
      <c r="Q470" t="s">
        <v>1066</v>
      </c>
      <c r="R470" t="s">
        <v>1066</v>
      </c>
      <c r="S470" t="s">
        <v>1066</v>
      </c>
      <c r="T470" t="s">
        <v>1066</v>
      </c>
      <c r="U470" t="s">
        <v>1066</v>
      </c>
      <c r="V470" t="s">
        <v>1066</v>
      </c>
      <c r="W470" t="s">
        <v>1066</v>
      </c>
      <c r="X470" t="s">
        <v>1066</v>
      </c>
      <c r="Y470" t="s">
        <v>1066</v>
      </c>
      <c r="Z470" t="s">
        <v>1066</v>
      </c>
      <c r="AA470" t="s">
        <v>1066</v>
      </c>
      <c r="AB470" t="s">
        <v>1066</v>
      </c>
      <c r="AC470" t="s">
        <v>1066</v>
      </c>
      <c r="AD470" t="s">
        <v>1066</v>
      </c>
      <c r="AE470" t="s">
        <v>1066</v>
      </c>
      <c r="AF470" t="s">
        <v>1066</v>
      </c>
      <c r="AG470" t="s">
        <v>1066</v>
      </c>
      <c r="AH470" t="s">
        <v>1066</v>
      </c>
      <c r="AI470" t="s">
        <v>1066</v>
      </c>
      <c r="AJ470" t="s">
        <v>1066</v>
      </c>
      <c r="AK470" t="s">
        <v>1066</v>
      </c>
      <c r="AL470" t="s">
        <v>1066</v>
      </c>
      <c r="AM470" t="s">
        <v>1066</v>
      </c>
      <c r="AN470" t="s">
        <v>1066</v>
      </c>
      <c r="AO470" t="s">
        <v>1066</v>
      </c>
      <c r="AP470" t="s">
        <v>1066</v>
      </c>
      <c r="AQ470" t="s">
        <v>1066</v>
      </c>
      <c r="AR470" t="s">
        <v>1066</v>
      </c>
      <c r="AS470" t="s">
        <v>1066</v>
      </c>
      <c r="AT470" t="s">
        <v>1066</v>
      </c>
      <c r="AU470" t="s">
        <v>1066</v>
      </c>
      <c r="AV470" t="s">
        <v>1066</v>
      </c>
      <c r="AW470" t="s">
        <v>1066</v>
      </c>
      <c r="AY470">
        <v>0</v>
      </c>
      <c r="AZ470" s="269"/>
      <c r="BA470" s="269"/>
      <c r="BB470" s="269"/>
      <c r="BC470" s="269"/>
      <c r="BD470" s="269"/>
      <c r="BE470" s="269"/>
    </row>
    <row r="471" spans="1:83" ht="14.4" x14ac:dyDescent="0.3">
      <c r="A471">
        <v>521762</v>
      </c>
      <c r="B471" t="s">
        <v>540</v>
      </c>
      <c r="C471" t="s">
        <v>1066</v>
      </c>
      <c r="D471" t="s">
        <v>1066</v>
      </c>
      <c r="E471" t="s">
        <v>1066</v>
      </c>
      <c r="F471" t="s">
        <v>1066</v>
      </c>
      <c r="G471" t="s">
        <v>1066</v>
      </c>
      <c r="H471" t="s">
        <v>1066</v>
      </c>
      <c r="I471" t="s">
        <v>1066</v>
      </c>
      <c r="J471" t="s">
        <v>1066</v>
      </c>
      <c r="K471" t="s">
        <v>1066</v>
      </c>
      <c r="L471" t="s">
        <v>1066</v>
      </c>
      <c r="M471" t="s">
        <v>1066</v>
      </c>
      <c r="N471" t="s">
        <v>1066</v>
      </c>
      <c r="O471" t="s">
        <v>1066</v>
      </c>
      <c r="P471" t="s">
        <v>1066</v>
      </c>
      <c r="Q471" t="s">
        <v>1066</v>
      </c>
      <c r="R471" t="s">
        <v>1066</v>
      </c>
      <c r="S471" t="s">
        <v>1066</v>
      </c>
      <c r="T471" t="s">
        <v>1066</v>
      </c>
      <c r="U471" t="s">
        <v>1066</v>
      </c>
      <c r="V471" t="s">
        <v>1066</v>
      </c>
      <c r="W471" t="s">
        <v>1066</v>
      </c>
      <c r="X471" t="s">
        <v>1066</v>
      </c>
      <c r="Y471" t="s">
        <v>1066</v>
      </c>
      <c r="Z471" t="s">
        <v>1066</v>
      </c>
      <c r="AA471" t="s">
        <v>1066</v>
      </c>
      <c r="AB471" t="s">
        <v>1066</v>
      </c>
      <c r="AC471" t="s">
        <v>1066</v>
      </c>
      <c r="AD471" t="s">
        <v>1066</v>
      </c>
      <c r="AE471" t="s">
        <v>1066</v>
      </c>
      <c r="AF471" t="s">
        <v>1066</v>
      </c>
      <c r="AG471" t="s">
        <v>1066</v>
      </c>
      <c r="AH471" t="s">
        <v>1066</v>
      </c>
      <c r="AI471" t="s">
        <v>1066</v>
      </c>
      <c r="AJ471" t="s">
        <v>1066</v>
      </c>
      <c r="AK471" t="s">
        <v>1066</v>
      </c>
      <c r="AL471" t="s">
        <v>1066</v>
      </c>
      <c r="AM471" t="s">
        <v>1066</v>
      </c>
      <c r="AN471" t="s">
        <v>1066</v>
      </c>
      <c r="AO471" t="s">
        <v>1066</v>
      </c>
      <c r="AP471" t="s">
        <v>1066</v>
      </c>
      <c r="AQ471" t="s">
        <v>1066</v>
      </c>
      <c r="AR471" t="s">
        <v>1066</v>
      </c>
      <c r="AS471" t="s">
        <v>1066</v>
      </c>
      <c r="AT471" t="s">
        <v>1066</v>
      </c>
      <c r="AU471" t="s">
        <v>1066</v>
      </c>
      <c r="AV471" t="s">
        <v>1066</v>
      </c>
      <c r="AW471" t="s">
        <v>1066</v>
      </c>
      <c r="AY471">
        <v>0</v>
      </c>
      <c r="AZ471" s="269"/>
      <c r="BA471" s="269"/>
      <c r="BB471" s="269"/>
      <c r="BC471" s="269"/>
      <c r="BD471" s="269"/>
      <c r="BE471" s="269"/>
      <c r="BH471" s="249"/>
      <c r="BI471" s="249"/>
      <c r="BJ471" s="249"/>
      <c r="BK471" s="249"/>
      <c r="BL471" s="249"/>
      <c r="BM471" s="249"/>
      <c r="BN471" s="249"/>
      <c r="BO471" s="249"/>
      <c r="BP471" s="249"/>
      <c r="BQ471" s="249"/>
      <c r="BR471" s="249"/>
      <c r="BS471" s="249"/>
      <c r="BT471" s="249"/>
      <c r="BU471" s="249"/>
      <c r="BV471" s="248"/>
      <c r="BW471" s="249"/>
      <c r="BX471" s="249"/>
      <c r="BY471" s="249"/>
      <c r="BZ471" s="249"/>
      <c r="CA471" s="242"/>
      <c r="CB471" s="242"/>
      <c r="CC471" s="242"/>
      <c r="CD471" s="242"/>
      <c r="CE471" s="249"/>
    </row>
    <row r="472" spans="1:83" ht="14.4" x14ac:dyDescent="0.3">
      <c r="A472">
        <v>521763</v>
      </c>
      <c r="B472" t="s">
        <v>540</v>
      </c>
      <c r="C472" t="s">
        <v>1066</v>
      </c>
      <c r="D472" t="s">
        <v>1066</v>
      </c>
      <c r="E472" t="s">
        <v>1066</v>
      </c>
      <c r="F472" t="s">
        <v>1066</v>
      </c>
      <c r="G472" t="s">
        <v>1066</v>
      </c>
      <c r="H472" t="s">
        <v>1066</v>
      </c>
      <c r="I472" t="s">
        <v>1066</v>
      </c>
      <c r="J472" t="s">
        <v>1066</v>
      </c>
      <c r="K472" t="s">
        <v>1066</v>
      </c>
      <c r="L472" t="s">
        <v>1066</v>
      </c>
      <c r="M472" t="s">
        <v>1066</v>
      </c>
      <c r="N472" t="s">
        <v>1066</v>
      </c>
      <c r="O472" t="s">
        <v>1066</v>
      </c>
      <c r="P472" t="s">
        <v>1066</v>
      </c>
      <c r="Q472" t="s">
        <v>1066</v>
      </c>
      <c r="R472" t="s">
        <v>1066</v>
      </c>
      <c r="S472" t="s">
        <v>1066</v>
      </c>
      <c r="T472" t="s">
        <v>1066</v>
      </c>
      <c r="U472" t="s">
        <v>1066</v>
      </c>
      <c r="V472" t="s">
        <v>1066</v>
      </c>
      <c r="W472" t="s">
        <v>1066</v>
      </c>
      <c r="X472" t="s">
        <v>1066</v>
      </c>
      <c r="Y472" t="s">
        <v>1066</v>
      </c>
      <c r="Z472" t="s">
        <v>1066</v>
      </c>
      <c r="AA472" t="s">
        <v>1066</v>
      </c>
      <c r="AB472" t="s">
        <v>1066</v>
      </c>
      <c r="AC472" t="s">
        <v>1066</v>
      </c>
      <c r="AD472" t="s">
        <v>1066</v>
      </c>
      <c r="AE472" t="s">
        <v>1066</v>
      </c>
      <c r="AF472" t="s">
        <v>1066</v>
      </c>
      <c r="AG472" t="s">
        <v>1066</v>
      </c>
      <c r="AH472" t="s">
        <v>1066</v>
      </c>
      <c r="AI472" t="s">
        <v>1066</v>
      </c>
      <c r="AJ472" t="s">
        <v>1066</v>
      </c>
      <c r="AK472" t="s">
        <v>1066</v>
      </c>
      <c r="AL472" t="s">
        <v>1066</v>
      </c>
      <c r="AM472" t="s">
        <v>1066</v>
      </c>
      <c r="AN472" t="s">
        <v>1066</v>
      </c>
      <c r="AO472" t="s">
        <v>1066</v>
      </c>
      <c r="AP472" t="s">
        <v>1066</v>
      </c>
      <c r="AQ472" t="s">
        <v>1066</v>
      </c>
      <c r="AR472" t="s">
        <v>1066</v>
      </c>
      <c r="AS472" t="s">
        <v>1066</v>
      </c>
      <c r="AT472" t="s">
        <v>1066</v>
      </c>
      <c r="AU472" t="s">
        <v>1066</v>
      </c>
      <c r="AV472" t="s">
        <v>1066</v>
      </c>
      <c r="AW472" t="s">
        <v>1066</v>
      </c>
      <c r="AY472">
        <v>0</v>
      </c>
      <c r="AZ472" s="269"/>
      <c r="BA472" s="269"/>
      <c r="BB472" s="269"/>
      <c r="BC472" s="269"/>
      <c r="BD472" s="269"/>
      <c r="BE472" s="269"/>
    </row>
    <row r="473" spans="1:83" ht="14.4" x14ac:dyDescent="0.3">
      <c r="A473">
        <v>521771</v>
      </c>
      <c r="B473" t="s">
        <v>540</v>
      </c>
      <c r="C473" t="s">
        <v>1067</v>
      </c>
      <c r="D473" t="s">
        <v>1067</v>
      </c>
      <c r="E473" t="s">
        <v>1067</v>
      </c>
      <c r="F473" t="s">
        <v>1067</v>
      </c>
      <c r="G473" t="s">
        <v>1067</v>
      </c>
      <c r="H473" t="s">
        <v>1067</v>
      </c>
      <c r="I473" t="s">
        <v>1067</v>
      </c>
      <c r="J473" t="s">
        <v>1067</v>
      </c>
      <c r="K473" t="s">
        <v>1067</v>
      </c>
      <c r="L473" t="s">
        <v>1067</v>
      </c>
      <c r="M473" t="s">
        <v>1067</v>
      </c>
      <c r="N473" t="s">
        <v>1067</v>
      </c>
      <c r="O473" t="s">
        <v>1067</v>
      </c>
      <c r="P473" t="s">
        <v>1067</v>
      </c>
      <c r="Q473" t="s">
        <v>1067</v>
      </c>
      <c r="R473" t="s">
        <v>1067</v>
      </c>
      <c r="S473" t="s">
        <v>1067</v>
      </c>
      <c r="T473" t="s">
        <v>1067</v>
      </c>
      <c r="U473" t="s">
        <v>1067</v>
      </c>
      <c r="V473" t="s">
        <v>1067</v>
      </c>
      <c r="W473" t="s">
        <v>1067</v>
      </c>
      <c r="X473" t="s">
        <v>1067</v>
      </c>
      <c r="Y473" t="s">
        <v>1067</v>
      </c>
      <c r="Z473" t="s">
        <v>1067</v>
      </c>
      <c r="AA473" t="s">
        <v>1067</v>
      </c>
      <c r="AB473" t="s">
        <v>1067</v>
      </c>
      <c r="AC473" t="s">
        <v>1067</v>
      </c>
      <c r="AD473" t="s">
        <v>1067</v>
      </c>
      <c r="AE473" t="s">
        <v>1067</v>
      </c>
      <c r="AF473" t="s">
        <v>1067</v>
      </c>
      <c r="AG473" t="s">
        <v>1067</v>
      </c>
      <c r="AH473" t="s">
        <v>1067</v>
      </c>
      <c r="AI473" t="s">
        <v>1067</v>
      </c>
      <c r="AJ473" t="s">
        <v>1067</v>
      </c>
      <c r="AK473" t="s">
        <v>1067</v>
      </c>
      <c r="AL473" t="s">
        <v>1067</v>
      </c>
      <c r="AM473" t="s">
        <v>1067</v>
      </c>
      <c r="AN473" t="s">
        <v>1067</v>
      </c>
      <c r="AO473" t="s">
        <v>1067</v>
      </c>
      <c r="AP473" t="s">
        <v>1067</v>
      </c>
      <c r="AQ473" t="s">
        <v>1067</v>
      </c>
      <c r="AR473" t="s">
        <v>1067</v>
      </c>
      <c r="AS473" t="s">
        <v>1067</v>
      </c>
      <c r="AT473" t="s">
        <v>1067</v>
      </c>
      <c r="AU473" t="s">
        <v>1067</v>
      </c>
      <c r="AV473" t="s">
        <v>1067</v>
      </c>
      <c r="AW473" t="s">
        <v>1067</v>
      </c>
      <c r="AX473" t="s">
        <v>5742</v>
      </c>
      <c r="AY473" t="s">
        <v>5742</v>
      </c>
      <c r="AZ473" s="269"/>
      <c r="BA473" s="269"/>
      <c r="BB473" s="269"/>
      <c r="BC473" s="269"/>
      <c r="BD473" s="269"/>
      <c r="BE473" s="269"/>
    </row>
    <row r="474" spans="1:83" ht="14.4" x14ac:dyDescent="0.3">
      <c r="A474">
        <v>521774</v>
      </c>
      <c r="B474" t="s">
        <v>540</v>
      </c>
      <c r="C474" t="s">
        <v>1067</v>
      </c>
      <c r="D474" t="s">
        <v>1067</v>
      </c>
      <c r="E474" t="s">
        <v>1067</v>
      </c>
      <c r="F474" t="s">
        <v>1067</v>
      </c>
      <c r="G474" t="s">
        <v>1067</v>
      </c>
      <c r="H474" t="s">
        <v>1067</v>
      </c>
      <c r="I474" t="s">
        <v>1067</v>
      </c>
      <c r="J474" t="s">
        <v>1067</v>
      </c>
      <c r="K474" t="s">
        <v>1067</v>
      </c>
      <c r="L474" t="s">
        <v>1067</v>
      </c>
      <c r="M474" t="s">
        <v>1067</v>
      </c>
      <c r="N474" t="s">
        <v>1067</v>
      </c>
      <c r="O474" t="s">
        <v>1067</v>
      </c>
      <c r="P474" t="s">
        <v>1067</v>
      </c>
      <c r="Q474" t="s">
        <v>1067</v>
      </c>
      <c r="R474" t="s">
        <v>1067</v>
      </c>
      <c r="S474" t="s">
        <v>1067</v>
      </c>
      <c r="T474" t="s">
        <v>1067</v>
      </c>
      <c r="U474" t="s">
        <v>1067</v>
      </c>
      <c r="V474" t="s">
        <v>1067</v>
      </c>
      <c r="W474" t="s">
        <v>1067</v>
      </c>
      <c r="X474" t="s">
        <v>1067</v>
      </c>
      <c r="Y474" t="s">
        <v>1067</v>
      </c>
      <c r="Z474" t="s">
        <v>1067</v>
      </c>
      <c r="AA474" t="s">
        <v>1067</v>
      </c>
      <c r="AB474" t="s">
        <v>1067</v>
      </c>
      <c r="AC474" t="s">
        <v>1067</v>
      </c>
      <c r="AD474" t="s">
        <v>1067</v>
      </c>
      <c r="AE474" t="s">
        <v>1067</v>
      </c>
      <c r="AF474" t="s">
        <v>1067</v>
      </c>
      <c r="AG474" t="s">
        <v>1067</v>
      </c>
      <c r="AH474" t="s">
        <v>1067</v>
      </c>
      <c r="AI474" t="s">
        <v>1067</v>
      </c>
      <c r="AJ474" t="s">
        <v>1067</v>
      </c>
      <c r="AK474" t="s">
        <v>1067</v>
      </c>
      <c r="AL474" t="s">
        <v>1067</v>
      </c>
      <c r="AM474" t="s">
        <v>1067</v>
      </c>
      <c r="AN474" t="s">
        <v>1067</v>
      </c>
      <c r="AO474" t="s">
        <v>1067</v>
      </c>
      <c r="AP474" t="s">
        <v>1067</v>
      </c>
      <c r="AQ474" t="s">
        <v>1067</v>
      </c>
      <c r="AR474" t="s">
        <v>1067</v>
      </c>
      <c r="AS474" t="s">
        <v>1067</v>
      </c>
      <c r="AT474" t="s">
        <v>1067</v>
      </c>
      <c r="AU474" t="s">
        <v>1067</v>
      </c>
      <c r="AV474" t="s">
        <v>1067</v>
      </c>
      <c r="AW474" t="s">
        <v>1067</v>
      </c>
      <c r="AX474" t="s">
        <v>5742</v>
      </c>
      <c r="AY474" t="s">
        <v>5742</v>
      </c>
      <c r="AZ474" s="269"/>
      <c r="BA474" s="269"/>
      <c r="BB474" s="269"/>
      <c r="BC474" s="269"/>
      <c r="BD474" s="269"/>
      <c r="BE474" s="269"/>
    </row>
    <row r="475" spans="1:83" ht="14.4" x14ac:dyDescent="0.3">
      <c r="A475">
        <v>521788</v>
      </c>
      <c r="B475" t="s">
        <v>540</v>
      </c>
      <c r="C475" t="s">
        <v>1066</v>
      </c>
      <c r="D475" t="s">
        <v>1066</v>
      </c>
      <c r="E475" t="s">
        <v>1066</v>
      </c>
      <c r="F475" t="s">
        <v>1066</v>
      </c>
      <c r="G475" t="s">
        <v>1066</v>
      </c>
      <c r="H475" t="s">
        <v>1066</v>
      </c>
      <c r="I475" t="s">
        <v>1066</v>
      </c>
      <c r="J475" t="s">
        <v>1066</v>
      </c>
      <c r="K475" t="s">
        <v>1066</v>
      </c>
      <c r="L475" t="s">
        <v>1066</v>
      </c>
      <c r="M475" t="s">
        <v>1066</v>
      </c>
      <c r="N475" t="s">
        <v>1066</v>
      </c>
      <c r="O475" t="s">
        <v>1066</v>
      </c>
      <c r="P475" t="s">
        <v>1066</v>
      </c>
      <c r="Q475" t="s">
        <v>1066</v>
      </c>
      <c r="R475" t="s">
        <v>1066</v>
      </c>
      <c r="S475" t="s">
        <v>1066</v>
      </c>
      <c r="T475" t="s">
        <v>1066</v>
      </c>
      <c r="U475" t="s">
        <v>1066</v>
      </c>
      <c r="V475" t="s">
        <v>1066</v>
      </c>
      <c r="W475" t="s">
        <v>1066</v>
      </c>
      <c r="X475" t="s">
        <v>1066</v>
      </c>
      <c r="Y475" t="s">
        <v>1066</v>
      </c>
      <c r="Z475" t="s">
        <v>1066</v>
      </c>
      <c r="AA475" t="s">
        <v>1066</v>
      </c>
      <c r="AB475" t="s">
        <v>1066</v>
      </c>
      <c r="AC475" t="s">
        <v>1066</v>
      </c>
      <c r="AD475" t="s">
        <v>1066</v>
      </c>
      <c r="AE475" t="s">
        <v>1066</v>
      </c>
      <c r="AF475" t="s">
        <v>1066</v>
      </c>
      <c r="AG475" t="s">
        <v>1066</v>
      </c>
      <c r="AH475" t="s">
        <v>1066</v>
      </c>
      <c r="AI475" t="s">
        <v>1066</v>
      </c>
      <c r="AJ475" t="s">
        <v>1066</v>
      </c>
      <c r="AK475" t="s">
        <v>1066</v>
      </c>
      <c r="AL475" t="s">
        <v>1066</v>
      </c>
      <c r="AM475" t="s">
        <v>1066</v>
      </c>
      <c r="AN475" t="s">
        <v>1066</v>
      </c>
      <c r="AO475" t="s">
        <v>1066</v>
      </c>
      <c r="AP475" t="s">
        <v>1066</v>
      </c>
      <c r="AQ475" t="s">
        <v>1066</v>
      </c>
      <c r="AR475" t="s">
        <v>1066</v>
      </c>
      <c r="AS475" t="s">
        <v>1066</v>
      </c>
      <c r="AT475" t="s">
        <v>1066</v>
      </c>
      <c r="AU475" t="s">
        <v>1066</v>
      </c>
      <c r="AV475" t="s">
        <v>1066</v>
      </c>
      <c r="AW475" t="s">
        <v>1066</v>
      </c>
      <c r="AY475">
        <v>0</v>
      </c>
      <c r="AZ475" s="269"/>
      <c r="BA475" s="269"/>
      <c r="BB475" s="269"/>
      <c r="BC475" s="269"/>
      <c r="BD475" s="269"/>
      <c r="BE475" s="269"/>
    </row>
    <row r="476" spans="1:83" ht="14.4" x14ac:dyDescent="0.3">
      <c r="A476">
        <v>521789</v>
      </c>
      <c r="B476" t="s">
        <v>541</v>
      </c>
      <c r="C476" t="s">
        <v>1066</v>
      </c>
      <c r="D476" t="s">
        <v>1066</v>
      </c>
      <c r="E476" t="s">
        <v>1066</v>
      </c>
      <c r="F476" t="s">
        <v>1066</v>
      </c>
      <c r="G476" t="s">
        <v>1066</v>
      </c>
      <c r="H476" t="s">
        <v>1066</v>
      </c>
      <c r="I476" t="s">
        <v>1066</v>
      </c>
      <c r="J476" t="s">
        <v>1066</v>
      </c>
      <c r="K476" t="s">
        <v>1066</v>
      </c>
      <c r="L476" t="s">
        <v>1066</v>
      </c>
      <c r="M476" t="s">
        <v>1066</v>
      </c>
      <c r="N476" t="s">
        <v>1066</v>
      </c>
      <c r="O476" t="s">
        <v>1066</v>
      </c>
      <c r="P476" t="s">
        <v>1066</v>
      </c>
      <c r="Q476" t="s">
        <v>1066</v>
      </c>
      <c r="R476" t="s">
        <v>1066</v>
      </c>
      <c r="S476" t="s">
        <v>1066</v>
      </c>
      <c r="T476" t="s">
        <v>1066</v>
      </c>
      <c r="U476" t="s">
        <v>1066</v>
      </c>
      <c r="V476" t="s">
        <v>1066</v>
      </c>
      <c r="W476" t="s">
        <v>1066</v>
      </c>
      <c r="X476" t="s">
        <v>1066</v>
      </c>
      <c r="Y476" t="s">
        <v>1066</v>
      </c>
      <c r="Z476" t="s">
        <v>1066</v>
      </c>
      <c r="AA476" t="s">
        <v>1066</v>
      </c>
      <c r="AB476" t="s">
        <v>1066</v>
      </c>
      <c r="AC476" t="s">
        <v>1066</v>
      </c>
      <c r="AD476" t="s">
        <v>1066</v>
      </c>
      <c r="AE476" t="s">
        <v>1066</v>
      </c>
      <c r="AF476" t="s">
        <v>1066</v>
      </c>
      <c r="AG476" t="s">
        <v>1066</v>
      </c>
      <c r="AH476" t="s">
        <v>1066</v>
      </c>
      <c r="AI476" t="s">
        <v>1066</v>
      </c>
      <c r="AJ476" t="s">
        <v>1066</v>
      </c>
      <c r="AK476" t="s">
        <v>1066</v>
      </c>
      <c r="AL476" t="s">
        <v>1066</v>
      </c>
      <c r="AM476" t="s">
        <v>1066</v>
      </c>
      <c r="AN476" t="s">
        <v>1066</v>
      </c>
      <c r="AO476" t="s">
        <v>1066</v>
      </c>
      <c r="AP476" t="s">
        <v>1066</v>
      </c>
      <c r="AQ476" t="s">
        <v>1066</v>
      </c>
      <c r="AR476" t="s">
        <v>1066</v>
      </c>
      <c r="AW476"/>
      <c r="AY476" t="s">
        <v>2422</v>
      </c>
      <c r="AZ476" s="269"/>
      <c r="BA476" s="269"/>
      <c r="BB476" s="269"/>
      <c r="BC476" s="269"/>
      <c r="BD476" s="269"/>
      <c r="BE476" s="269"/>
    </row>
    <row r="477" spans="1:83" ht="14.4" x14ac:dyDescent="0.3">
      <c r="A477">
        <v>521801</v>
      </c>
      <c r="B477" t="s">
        <v>540</v>
      </c>
      <c r="C477" t="s">
        <v>1066</v>
      </c>
      <c r="D477" t="s">
        <v>1066</v>
      </c>
      <c r="E477" t="s">
        <v>1066</v>
      </c>
      <c r="F477" t="s">
        <v>1066</v>
      </c>
      <c r="G477" t="s">
        <v>1066</v>
      </c>
      <c r="H477" t="s">
        <v>1066</v>
      </c>
      <c r="I477" t="s">
        <v>1066</v>
      </c>
      <c r="J477" t="s">
        <v>1066</v>
      </c>
      <c r="K477" t="s">
        <v>1066</v>
      </c>
      <c r="L477" t="s">
        <v>1066</v>
      </c>
      <c r="M477" t="s">
        <v>1066</v>
      </c>
      <c r="N477" t="s">
        <v>1066</v>
      </c>
      <c r="O477" t="s">
        <v>1066</v>
      </c>
      <c r="P477" t="s">
        <v>1066</v>
      </c>
      <c r="Q477" t="s">
        <v>1066</v>
      </c>
      <c r="R477" t="s">
        <v>1066</v>
      </c>
      <c r="S477" t="s">
        <v>1066</v>
      </c>
      <c r="T477" t="s">
        <v>1066</v>
      </c>
      <c r="U477" t="s">
        <v>1066</v>
      </c>
      <c r="V477" t="s">
        <v>1066</v>
      </c>
      <c r="W477" t="s">
        <v>1066</v>
      </c>
      <c r="X477" t="s">
        <v>1066</v>
      </c>
      <c r="Y477" t="s">
        <v>1066</v>
      </c>
      <c r="Z477" t="s">
        <v>1066</v>
      </c>
      <c r="AA477" t="s">
        <v>1066</v>
      </c>
      <c r="AB477" t="s">
        <v>1066</v>
      </c>
      <c r="AC477" t="s">
        <v>1066</v>
      </c>
      <c r="AD477" t="s">
        <v>1066</v>
      </c>
      <c r="AE477" t="s">
        <v>1066</v>
      </c>
      <c r="AF477" t="s">
        <v>1066</v>
      </c>
      <c r="AG477" t="s">
        <v>1066</v>
      </c>
      <c r="AH477" t="s">
        <v>1066</v>
      </c>
      <c r="AI477" t="s">
        <v>1066</v>
      </c>
      <c r="AJ477" t="s">
        <v>1066</v>
      </c>
      <c r="AK477" t="s">
        <v>1066</v>
      </c>
      <c r="AL477" t="s">
        <v>1066</v>
      </c>
      <c r="AM477" t="s">
        <v>1066</v>
      </c>
      <c r="AN477" t="s">
        <v>1066</v>
      </c>
      <c r="AO477" t="s">
        <v>1066</v>
      </c>
      <c r="AP477" t="s">
        <v>1066</v>
      </c>
      <c r="AQ477" t="s">
        <v>1066</v>
      </c>
      <c r="AR477" t="s">
        <v>1066</v>
      </c>
      <c r="AS477" t="s">
        <v>1066</v>
      </c>
      <c r="AT477" t="s">
        <v>1066</v>
      </c>
      <c r="AU477" t="s">
        <v>1066</v>
      </c>
      <c r="AV477" t="s">
        <v>1066</v>
      </c>
      <c r="AW477" t="s">
        <v>1066</v>
      </c>
      <c r="AY477">
        <v>0</v>
      </c>
      <c r="AZ477" s="269"/>
      <c r="BA477" s="269"/>
      <c r="BB477" s="269"/>
      <c r="BC477" s="269"/>
      <c r="BD477" s="269"/>
      <c r="BE477" s="269"/>
      <c r="BH477" s="249"/>
      <c r="BI477" s="249"/>
      <c r="BJ477" s="249"/>
      <c r="BK477" s="249"/>
      <c r="BL477" s="249"/>
      <c r="BM477" s="249"/>
      <c r="BN477" s="249"/>
      <c r="BO477" s="249"/>
      <c r="BP477" s="249"/>
      <c r="BQ477" s="249"/>
      <c r="BR477" s="249"/>
      <c r="BS477" s="249"/>
      <c r="BT477" s="249"/>
      <c r="BU477" s="249"/>
      <c r="BV477" s="248"/>
      <c r="BW477" s="249"/>
      <c r="BX477" s="249"/>
      <c r="BY477" s="249"/>
      <c r="BZ477" s="249"/>
      <c r="CA477" s="242"/>
      <c r="CB477" s="242"/>
      <c r="CC477" s="242"/>
      <c r="CD477" s="242"/>
      <c r="CE477" s="249"/>
    </row>
    <row r="478" spans="1:83" ht="14.4" x14ac:dyDescent="0.3">
      <c r="A478">
        <v>521805</v>
      </c>
      <c r="B478" t="s">
        <v>540</v>
      </c>
      <c r="C478" t="s">
        <v>1066</v>
      </c>
      <c r="D478" t="s">
        <v>1066</v>
      </c>
      <c r="E478" t="s">
        <v>1066</v>
      </c>
      <c r="F478" t="s">
        <v>1066</v>
      </c>
      <c r="G478" t="s">
        <v>1066</v>
      </c>
      <c r="H478" t="s">
        <v>1066</v>
      </c>
      <c r="I478" t="s">
        <v>1066</v>
      </c>
      <c r="J478" t="s">
        <v>1066</v>
      </c>
      <c r="K478" t="s">
        <v>1066</v>
      </c>
      <c r="L478" t="s">
        <v>1066</v>
      </c>
      <c r="M478" t="s">
        <v>1066</v>
      </c>
      <c r="N478" t="s">
        <v>1066</v>
      </c>
      <c r="O478" t="s">
        <v>1066</v>
      </c>
      <c r="P478" t="s">
        <v>1066</v>
      </c>
      <c r="Q478" t="s">
        <v>1066</v>
      </c>
      <c r="R478" t="s">
        <v>1066</v>
      </c>
      <c r="S478" t="s">
        <v>1066</v>
      </c>
      <c r="T478" t="s">
        <v>1066</v>
      </c>
      <c r="U478" t="s">
        <v>1066</v>
      </c>
      <c r="V478" t="s">
        <v>1066</v>
      </c>
      <c r="W478" t="s">
        <v>1066</v>
      </c>
      <c r="X478" t="s">
        <v>1066</v>
      </c>
      <c r="Y478" t="s">
        <v>1066</v>
      </c>
      <c r="Z478" t="s">
        <v>1066</v>
      </c>
      <c r="AA478" t="s">
        <v>1066</v>
      </c>
      <c r="AB478" t="s">
        <v>1066</v>
      </c>
      <c r="AC478" t="s">
        <v>1066</v>
      </c>
      <c r="AD478" t="s">
        <v>1066</v>
      </c>
      <c r="AE478" t="s">
        <v>1066</v>
      </c>
      <c r="AF478" t="s">
        <v>1066</v>
      </c>
      <c r="AG478" t="s">
        <v>1066</v>
      </c>
      <c r="AH478" t="s">
        <v>1066</v>
      </c>
      <c r="AI478" t="s">
        <v>1066</v>
      </c>
      <c r="AJ478" t="s">
        <v>1066</v>
      </c>
      <c r="AK478" t="s">
        <v>1066</v>
      </c>
      <c r="AL478" t="s">
        <v>1066</v>
      </c>
      <c r="AM478" t="s">
        <v>1066</v>
      </c>
      <c r="AN478" t="s">
        <v>1066</v>
      </c>
      <c r="AO478" t="s">
        <v>1066</v>
      </c>
      <c r="AP478" t="s">
        <v>1066</v>
      </c>
      <c r="AQ478" t="s">
        <v>1066</v>
      </c>
      <c r="AR478" t="s">
        <v>1066</v>
      </c>
      <c r="AS478" t="s">
        <v>1066</v>
      </c>
      <c r="AT478" t="s">
        <v>1066</v>
      </c>
      <c r="AU478" t="s">
        <v>1066</v>
      </c>
      <c r="AV478" t="s">
        <v>1066</v>
      </c>
      <c r="AW478" t="s">
        <v>1066</v>
      </c>
      <c r="AY478">
        <v>0</v>
      </c>
      <c r="AZ478" s="269"/>
      <c r="BA478" s="269"/>
      <c r="BB478" s="269"/>
      <c r="BC478" s="269"/>
      <c r="BD478" s="269"/>
      <c r="BE478" s="269"/>
    </row>
    <row r="479" spans="1:83" ht="14.4" x14ac:dyDescent="0.3">
      <c r="A479">
        <v>521811</v>
      </c>
      <c r="B479" t="s">
        <v>540</v>
      </c>
      <c r="C479" t="s">
        <v>1066</v>
      </c>
      <c r="D479" t="s">
        <v>1066</v>
      </c>
      <c r="E479" t="s">
        <v>1066</v>
      </c>
      <c r="F479" t="s">
        <v>1066</v>
      </c>
      <c r="G479" t="s">
        <v>1066</v>
      </c>
      <c r="H479" t="s">
        <v>1066</v>
      </c>
      <c r="I479" t="s">
        <v>1066</v>
      </c>
      <c r="J479" t="s">
        <v>1066</v>
      </c>
      <c r="K479" t="s">
        <v>1066</v>
      </c>
      <c r="L479" t="s">
        <v>1066</v>
      </c>
      <c r="M479" t="s">
        <v>1066</v>
      </c>
      <c r="N479" t="s">
        <v>1066</v>
      </c>
      <c r="O479" t="s">
        <v>1066</v>
      </c>
      <c r="P479" t="s">
        <v>1066</v>
      </c>
      <c r="Q479" t="s">
        <v>1066</v>
      </c>
      <c r="R479" t="s">
        <v>1066</v>
      </c>
      <c r="S479" t="s">
        <v>1066</v>
      </c>
      <c r="T479" t="s">
        <v>1066</v>
      </c>
      <c r="U479" t="s">
        <v>1066</v>
      </c>
      <c r="V479" t="s">
        <v>1066</v>
      </c>
      <c r="W479" t="s">
        <v>1066</v>
      </c>
      <c r="X479" t="s">
        <v>1066</v>
      </c>
      <c r="Y479" t="s">
        <v>1066</v>
      </c>
      <c r="Z479" t="s">
        <v>1066</v>
      </c>
      <c r="AA479" t="s">
        <v>1066</v>
      </c>
      <c r="AB479" t="s">
        <v>1066</v>
      </c>
      <c r="AC479" t="s">
        <v>1066</v>
      </c>
      <c r="AD479" t="s">
        <v>1066</v>
      </c>
      <c r="AE479" t="s">
        <v>1066</v>
      </c>
      <c r="AF479" t="s">
        <v>1066</v>
      </c>
      <c r="AG479" t="s">
        <v>1066</v>
      </c>
      <c r="AH479" t="s">
        <v>1066</v>
      </c>
      <c r="AI479" t="s">
        <v>1066</v>
      </c>
      <c r="AJ479" t="s">
        <v>1066</v>
      </c>
      <c r="AK479" t="s">
        <v>1066</v>
      </c>
      <c r="AL479" t="s">
        <v>1066</v>
      </c>
      <c r="AM479" t="s">
        <v>1066</v>
      </c>
      <c r="AN479" t="s">
        <v>1066</v>
      </c>
      <c r="AO479" t="s">
        <v>1066</v>
      </c>
      <c r="AP479" t="s">
        <v>1066</v>
      </c>
      <c r="AQ479" t="s">
        <v>1066</v>
      </c>
      <c r="AR479" t="s">
        <v>1066</v>
      </c>
      <c r="AS479" t="s">
        <v>1066</v>
      </c>
      <c r="AT479" t="s">
        <v>1066</v>
      </c>
      <c r="AU479" t="s">
        <v>1066</v>
      </c>
      <c r="AV479" t="s">
        <v>1066</v>
      </c>
      <c r="AW479" t="s">
        <v>1066</v>
      </c>
      <c r="AY479">
        <v>0</v>
      </c>
      <c r="AZ479" s="250"/>
      <c r="BA479" s="250"/>
      <c r="BB479" s="250"/>
      <c r="BC479" s="250"/>
      <c r="BD479" s="250"/>
      <c r="BE479" s="269"/>
      <c r="BH479" s="249"/>
      <c r="BI479" s="249"/>
      <c r="BJ479" s="249"/>
      <c r="BK479" s="249"/>
      <c r="BL479" s="249"/>
      <c r="BM479" s="249"/>
      <c r="BN479" s="249"/>
      <c r="BO479" s="249"/>
      <c r="BP479" s="249"/>
      <c r="BQ479" s="249"/>
      <c r="BR479" s="249"/>
      <c r="BS479" s="249"/>
      <c r="BT479" s="249"/>
      <c r="BU479" s="249"/>
      <c r="BV479" s="248"/>
      <c r="BW479" s="249"/>
      <c r="BX479" s="249"/>
      <c r="BY479" s="249"/>
      <c r="BZ479" s="249"/>
      <c r="CA479" s="242"/>
      <c r="CB479" s="242"/>
      <c r="CC479" s="242"/>
      <c r="CD479" s="242"/>
      <c r="CE479" s="249"/>
    </row>
    <row r="480" spans="1:83" ht="14.4" x14ac:dyDescent="0.3">
      <c r="A480">
        <v>521828</v>
      </c>
      <c r="B480" t="s">
        <v>540</v>
      </c>
      <c r="C480" t="s">
        <v>1066</v>
      </c>
      <c r="D480" t="s">
        <v>1066</v>
      </c>
      <c r="E480" t="s">
        <v>1066</v>
      </c>
      <c r="F480" t="s">
        <v>1066</v>
      </c>
      <c r="G480" t="s">
        <v>1066</v>
      </c>
      <c r="H480" t="s">
        <v>1066</v>
      </c>
      <c r="I480" t="s">
        <v>1066</v>
      </c>
      <c r="J480" t="s">
        <v>1066</v>
      </c>
      <c r="K480" t="s">
        <v>1066</v>
      </c>
      <c r="L480" t="s">
        <v>1066</v>
      </c>
      <c r="M480" t="s">
        <v>1066</v>
      </c>
      <c r="N480" t="s">
        <v>1066</v>
      </c>
      <c r="O480" t="s">
        <v>1066</v>
      </c>
      <c r="P480" t="s">
        <v>1066</v>
      </c>
      <c r="Q480" t="s">
        <v>1066</v>
      </c>
      <c r="R480" t="s">
        <v>1066</v>
      </c>
      <c r="S480" t="s">
        <v>1066</v>
      </c>
      <c r="T480" t="s">
        <v>1066</v>
      </c>
      <c r="U480" t="s">
        <v>1066</v>
      </c>
      <c r="V480" t="s">
        <v>1066</v>
      </c>
      <c r="W480" t="s">
        <v>1066</v>
      </c>
      <c r="X480" t="s">
        <v>1066</v>
      </c>
      <c r="Y480" t="s">
        <v>1066</v>
      </c>
      <c r="Z480" t="s">
        <v>1066</v>
      </c>
      <c r="AA480" t="s">
        <v>1066</v>
      </c>
      <c r="AB480" t="s">
        <v>1066</v>
      </c>
      <c r="AC480" t="s">
        <v>1066</v>
      </c>
      <c r="AD480" t="s">
        <v>1066</v>
      </c>
      <c r="AE480" t="s">
        <v>1066</v>
      </c>
      <c r="AF480" t="s">
        <v>1066</v>
      </c>
      <c r="AG480" t="s">
        <v>1066</v>
      </c>
      <c r="AH480" t="s">
        <v>1066</v>
      </c>
      <c r="AI480" t="s">
        <v>1066</v>
      </c>
      <c r="AJ480" t="s">
        <v>1066</v>
      </c>
      <c r="AK480" t="s">
        <v>1066</v>
      </c>
      <c r="AL480" t="s">
        <v>1066</v>
      </c>
      <c r="AM480" t="s">
        <v>1066</v>
      </c>
      <c r="AN480" t="s">
        <v>1066</v>
      </c>
      <c r="AO480" t="s">
        <v>1066</v>
      </c>
      <c r="AP480" t="s">
        <v>1066</v>
      </c>
      <c r="AQ480" t="s">
        <v>1066</v>
      </c>
      <c r="AR480" t="s">
        <v>1066</v>
      </c>
      <c r="AS480" t="s">
        <v>1066</v>
      </c>
      <c r="AT480" t="s">
        <v>1066</v>
      </c>
      <c r="AU480" t="s">
        <v>1066</v>
      </c>
      <c r="AV480" t="s">
        <v>1066</v>
      </c>
      <c r="AW480" t="s">
        <v>1066</v>
      </c>
      <c r="AY480">
        <v>0</v>
      </c>
      <c r="AZ480" s="269"/>
      <c r="BA480" s="269"/>
      <c r="BB480" s="269"/>
      <c r="BC480" s="269"/>
      <c r="BD480" s="269"/>
      <c r="BE480" s="269"/>
      <c r="BH480" s="249"/>
      <c r="BI480" s="249"/>
      <c r="BJ480" s="249"/>
      <c r="BK480" s="249"/>
      <c r="BL480" s="249"/>
      <c r="BM480" s="249"/>
      <c r="BN480" s="249"/>
      <c r="BO480" s="249"/>
      <c r="BP480" s="249"/>
      <c r="BQ480" s="249"/>
      <c r="BR480" s="249"/>
      <c r="BS480" s="249"/>
      <c r="BT480" s="249"/>
      <c r="BU480" s="249"/>
      <c r="BV480" s="248"/>
      <c r="BW480" s="249"/>
      <c r="BX480" s="249"/>
      <c r="BY480" s="249"/>
      <c r="BZ480" s="249"/>
      <c r="CA480" s="242"/>
      <c r="CB480" s="242"/>
      <c r="CC480" s="242"/>
      <c r="CD480" s="242"/>
      <c r="CE480" s="249"/>
    </row>
    <row r="481" spans="1:83" ht="14.4" x14ac:dyDescent="0.3">
      <c r="A481">
        <v>521829</v>
      </c>
      <c r="B481" t="s">
        <v>540</v>
      </c>
      <c r="C481" t="s">
        <v>1067</v>
      </c>
      <c r="D481" t="s">
        <v>1067</v>
      </c>
      <c r="E481" t="s">
        <v>1067</v>
      </c>
      <c r="F481" t="s">
        <v>1067</v>
      </c>
      <c r="G481" t="s">
        <v>1067</v>
      </c>
      <c r="H481" t="s">
        <v>1067</v>
      </c>
      <c r="I481" t="s">
        <v>1067</v>
      </c>
      <c r="J481" t="s">
        <v>1067</v>
      </c>
      <c r="K481" t="s">
        <v>1067</v>
      </c>
      <c r="L481" t="s">
        <v>1067</v>
      </c>
      <c r="M481" t="s">
        <v>1067</v>
      </c>
      <c r="N481" t="s">
        <v>1067</v>
      </c>
      <c r="O481" t="s">
        <v>1067</v>
      </c>
      <c r="P481" t="s">
        <v>1067</v>
      </c>
      <c r="Q481" t="s">
        <v>1067</v>
      </c>
      <c r="R481" t="s">
        <v>1067</v>
      </c>
      <c r="S481" t="s">
        <v>1067</v>
      </c>
      <c r="T481" t="s">
        <v>1067</v>
      </c>
      <c r="U481" t="s">
        <v>1067</v>
      </c>
      <c r="V481" t="s">
        <v>1067</v>
      </c>
      <c r="W481" t="s">
        <v>1067</v>
      </c>
      <c r="X481" t="s">
        <v>1067</v>
      </c>
      <c r="Y481" t="s">
        <v>1067</v>
      </c>
      <c r="Z481" t="s">
        <v>1067</v>
      </c>
      <c r="AA481" t="s">
        <v>1067</v>
      </c>
      <c r="AB481" t="s">
        <v>1067</v>
      </c>
      <c r="AC481" t="s">
        <v>1067</v>
      </c>
      <c r="AD481" t="s">
        <v>1067</v>
      </c>
      <c r="AE481" t="s">
        <v>1067</v>
      </c>
      <c r="AF481" t="s">
        <v>1067</v>
      </c>
      <c r="AG481" t="s">
        <v>1067</v>
      </c>
      <c r="AH481" t="s">
        <v>1067</v>
      </c>
      <c r="AI481" t="s">
        <v>1067</v>
      </c>
      <c r="AJ481" t="s">
        <v>1067</v>
      </c>
      <c r="AK481" t="s">
        <v>1067</v>
      </c>
      <c r="AL481" t="s">
        <v>1067</v>
      </c>
      <c r="AM481" t="s">
        <v>1067</v>
      </c>
      <c r="AN481" t="s">
        <v>1067</v>
      </c>
      <c r="AO481" t="s">
        <v>1067</v>
      </c>
      <c r="AP481" t="s">
        <v>1067</v>
      </c>
      <c r="AQ481" t="s">
        <v>1067</v>
      </c>
      <c r="AR481" t="s">
        <v>1067</v>
      </c>
      <c r="AS481" t="s">
        <v>1067</v>
      </c>
      <c r="AT481" t="s">
        <v>1067</v>
      </c>
      <c r="AU481" t="s">
        <v>1067</v>
      </c>
      <c r="AV481" t="s">
        <v>1067</v>
      </c>
      <c r="AW481" t="s">
        <v>1067</v>
      </c>
      <c r="AX481" t="s">
        <v>5742</v>
      </c>
      <c r="AY481" t="s">
        <v>5742</v>
      </c>
      <c r="AZ481" s="269"/>
      <c r="BA481" s="269"/>
      <c r="BB481" s="269"/>
      <c r="BC481" s="269"/>
      <c r="BD481" s="269"/>
      <c r="BE481" s="269"/>
    </row>
    <row r="482" spans="1:83" ht="14.4" x14ac:dyDescent="0.3">
      <c r="A482">
        <v>521832</v>
      </c>
      <c r="B482" t="s">
        <v>540</v>
      </c>
      <c r="C482" t="s">
        <v>1066</v>
      </c>
      <c r="D482" t="s">
        <v>1066</v>
      </c>
      <c r="E482" t="s">
        <v>1066</v>
      </c>
      <c r="F482" t="s">
        <v>1066</v>
      </c>
      <c r="G482" t="s">
        <v>1066</v>
      </c>
      <c r="H482" t="s">
        <v>1066</v>
      </c>
      <c r="I482" t="s">
        <v>1066</v>
      </c>
      <c r="J482" t="s">
        <v>1066</v>
      </c>
      <c r="K482" t="s">
        <v>1066</v>
      </c>
      <c r="L482" t="s">
        <v>1066</v>
      </c>
      <c r="M482" t="s">
        <v>1066</v>
      </c>
      <c r="N482" t="s">
        <v>1066</v>
      </c>
      <c r="O482" t="s">
        <v>1066</v>
      </c>
      <c r="P482" t="s">
        <v>1066</v>
      </c>
      <c r="Q482" t="s">
        <v>1066</v>
      </c>
      <c r="R482" t="s">
        <v>1066</v>
      </c>
      <c r="S482" t="s">
        <v>1066</v>
      </c>
      <c r="T482" t="s">
        <v>1066</v>
      </c>
      <c r="U482" t="s">
        <v>1066</v>
      </c>
      <c r="V482" t="s">
        <v>1066</v>
      </c>
      <c r="W482" t="s">
        <v>1066</v>
      </c>
      <c r="X482" t="s">
        <v>1066</v>
      </c>
      <c r="Y482" t="s">
        <v>1066</v>
      </c>
      <c r="Z482" t="s">
        <v>1066</v>
      </c>
      <c r="AA482" t="s">
        <v>1066</v>
      </c>
      <c r="AB482" t="s">
        <v>1066</v>
      </c>
      <c r="AC482" t="s">
        <v>1066</v>
      </c>
      <c r="AD482" t="s">
        <v>1066</v>
      </c>
      <c r="AE482" t="s">
        <v>1066</v>
      </c>
      <c r="AF482" t="s">
        <v>1066</v>
      </c>
      <c r="AG482" t="s">
        <v>1066</v>
      </c>
      <c r="AH482" t="s">
        <v>1066</v>
      </c>
      <c r="AI482" t="s">
        <v>1066</v>
      </c>
      <c r="AJ482" t="s">
        <v>1066</v>
      </c>
      <c r="AK482" t="s">
        <v>1066</v>
      </c>
      <c r="AL482" t="s">
        <v>1066</v>
      </c>
      <c r="AM482" t="s">
        <v>1066</v>
      </c>
      <c r="AN482" t="s">
        <v>1066</v>
      </c>
      <c r="AO482" t="s">
        <v>1066</v>
      </c>
      <c r="AP482" t="s">
        <v>1066</v>
      </c>
      <c r="AQ482" t="s">
        <v>1066</v>
      </c>
      <c r="AR482" t="s">
        <v>1066</v>
      </c>
      <c r="AS482" t="s">
        <v>1066</v>
      </c>
      <c r="AT482" t="s">
        <v>1066</v>
      </c>
      <c r="AU482" t="s">
        <v>1066</v>
      </c>
      <c r="AV482" t="s">
        <v>1066</v>
      </c>
      <c r="AW482" t="s">
        <v>1066</v>
      </c>
      <c r="AY482">
        <v>0</v>
      </c>
      <c r="AZ482" s="269"/>
      <c r="BA482" s="269"/>
      <c r="BB482" s="269"/>
      <c r="BC482" s="269"/>
      <c r="BD482" s="269"/>
      <c r="BE482" s="269"/>
    </row>
    <row r="483" spans="1:83" ht="14.4" x14ac:dyDescent="0.3">
      <c r="A483">
        <v>521841</v>
      </c>
      <c r="B483" t="s">
        <v>540</v>
      </c>
      <c r="C483" t="s">
        <v>1066</v>
      </c>
      <c r="D483" t="s">
        <v>1066</v>
      </c>
      <c r="E483" t="s">
        <v>1066</v>
      </c>
      <c r="F483" t="s">
        <v>1066</v>
      </c>
      <c r="G483" t="s">
        <v>1066</v>
      </c>
      <c r="H483" t="s">
        <v>1066</v>
      </c>
      <c r="I483" t="s">
        <v>1066</v>
      </c>
      <c r="J483" t="s">
        <v>1066</v>
      </c>
      <c r="K483" t="s">
        <v>1066</v>
      </c>
      <c r="L483" t="s">
        <v>1066</v>
      </c>
      <c r="M483" t="s">
        <v>1066</v>
      </c>
      <c r="N483" t="s">
        <v>1066</v>
      </c>
      <c r="O483" t="s">
        <v>1066</v>
      </c>
      <c r="P483" t="s">
        <v>1066</v>
      </c>
      <c r="Q483" t="s">
        <v>1066</v>
      </c>
      <c r="R483" t="s">
        <v>1066</v>
      </c>
      <c r="S483" t="s">
        <v>1066</v>
      </c>
      <c r="T483" t="s">
        <v>1066</v>
      </c>
      <c r="U483" t="s">
        <v>1066</v>
      </c>
      <c r="V483" t="s">
        <v>1066</v>
      </c>
      <c r="W483" t="s">
        <v>1066</v>
      </c>
      <c r="X483" t="s">
        <v>1066</v>
      </c>
      <c r="Y483" t="s">
        <v>1066</v>
      </c>
      <c r="Z483" t="s">
        <v>1066</v>
      </c>
      <c r="AA483" t="s">
        <v>1066</v>
      </c>
      <c r="AB483" t="s">
        <v>1066</v>
      </c>
      <c r="AC483" t="s">
        <v>1066</v>
      </c>
      <c r="AD483" t="s">
        <v>1066</v>
      </c>
      <c r="AE483" t="s">
        <v>1066</v>
      </c>
      <c r="AF483" t="s">
        <v>1066</v>
      </c>
      <c r="AG483" t="s">
        <v>1066</v>
      </c>
      <c r="AH483" t="s">
        <v>1066</v>
      </c>
      <c r="AI483" t="s">
        <v>1066</v>
      </c>
      <c r="AJ483" t="s">
        <v>1066</v>
      </c>
      <c r="AK483" t="s">
        <v>1066</v>
      </c>
      <c r="AL483" t="s">
        <v>1066</v>
      </c>
      <c r="AM483" t="s">
        <v>1066</v>
      </c>
      <c r="AN483" t="s">
        <v>1066</v>
      </c>
      <c r="AO483" t="s">
        <v>1066</v>
      </c>
      <c r="AP483" t="s">
        <v>1066</v>
      </c>
      <c r="AQ483" t="s">
        <v>1066</v>
      </c>
      <c r="AR483" t="s">
        <v>1066</v>
      </c>
      <c r="AS483" t="s">
        <v>1066</v>
      </c>
      <c r="AT483" t="s">
        <v>1066</v>
      </c>
      <c r="AU483" t="s">
        <v>1066</v>
      </c>
      <c r="AV483" t="s">
        <v>1066</v>
      </c>
      <c r="AW483" t="s">
        <v>1066</v>
      </c>
      <c r="AY483">
        <v>0</v>
      </c>
      <c r="AZ483" s="269"/>
      <c r="BA483" s="269"/>
      <c r="BB483" s="269"/>
      <c r="BC483" s="269"/>
      <c r="BD483" s="269"/>
      <c r="BE483" s="269"/>
      <c r="BH483" s="249"/>
      <c r="BI483" s="249"/>
      <c r="BJ483" s="249"/>
      <c r="BK483" s="249"/>
      <c r="BL483" s="249"/>
      <c r="BM483" s="249"/>
      <c r="BN483" s="249"/>
      <c r="BO483" s="249"/>
      <c r="BP483" s="249"/>
      <c r="BQ483" s="249"/>
      <c r="BR483" s="249"/>
      <c r="BS483" s="249"/>
      <c r="BT483" s="249"/>
      <c r="BU483" s="249"/>
      <c r="BV483" s="248"/>
      <c r="BW483" s="249"/>
      <c r="BX483" s="249"/>
      <c r="BY483" s="249"/>
      <c r="BZ483" s="249"/>
      <c r="CA483" s="242"/>
      <c r="CB483" s="242"/>
      <c r="CC483" s="242"/>
      <c r="CD483" s="242"/>
      <c r="CE483" s="249"/>
    </row>
    <row r="484" spans="1:83" ht="14.4" x14ac:dyDescent="0.3">
      <c r="A484">
        <v>521843</v>
      </c>
      <c r="B484" t="s">
        <v>540</v>
      </c>
      <c r="C484" t="s">
        <v>1066</v>
      </c>
      <c r="D484" t="s">
        <v>1066</v>
      </c>
      <c r="E484" t="s">
        <v>1066</v>
      </c>
      <c r="F484" t="s">
        <v>1066</v>
      </c>
      <c r="G484" t="s">
        <v>1066</v>
      </c>
      <c r="H484" t="s">
        <v>1066</v>
      </c>
      <c r="I484" t="s">
        <v>1066</v>
      </c>
      <c r="J484" t="s">
        <v>1066</v>
      </c>
      <c r="K484" t="s">
        <v>1066</v>
      </c>
      <c r="L484" t="s">
        <v>1066</v>
      </c>
      <c r="M484" t="s">
        <v>1066</v>
      </c>
      <c r="N484" t="s">
        <v>1066</v>
      </c>
      <c r="O484" t="s">
        <v>1066</v>
      </c>
      <c r="P484" t="s">
        <v>1066</v>
      </c>
      <c r="Q484" t="s">
        <v>1066</v>
      </c>
      <c r="R484" t="s">
        <v>1066</v>
      </c>
      <c r="S484" t="s">
        <v>1066</v>
      </c>
      <c r="T484" t="s">
        <v>1066</v>
      </c>
      <c r="U484" t="s">
        <v>1066</v>
      </c>
      <c r="V484" t="s">
        <v>1066</v>
      </c>
      <c r="W484" t="s">
        <v>1066</v>
      </c>
      <c r="X484" t="s">
        <v>1066</v>
      </c>
      <c r="Y484" t="s">
        <v>1066</v>
      </c>
      <c r="Z484" t="s">
        <v>1066</v>
      </c>
      <c r="AA484" t="s">
        <v>1066</v>
      </c>
      <c r="AB484" t="s">
        <v>1066</v>
      </c>
      <c r="AC484" t="s">
        <v>1066</v>
      </c>
      <c r="AD484" t="s">
        <v>1066</v>
      </c>
      <c r="AE484" t="s">
        <v>1066</v>
      </c>
      <c r="AF484" t="s">
        <v>1066</v>
      </c>
      <c r="AG484" t="s">
        <v>1066</v>
      </c>
      <c r="AH484" t="s">
        <v>1066</v>
      </c>
      <c r="AI484" t="s">
        <v>1066</v>
      </c>
      <c r="AJ484" t="s">
        <v>1066</v>
      </c>
      <c r="AK484" t="s">
        <v>1066</v>
      </c>
      <c r="AL484" t="s">
        <v>1066</v>
      </c>
      <c r="AM484" t="s">
        <v>1066</v>
      </c>
      <c r="AN484" t="s">
        <v>1066</v>
      </c>
      <c r="AO484" t="s">
        <v>1066</v>
      </c>
      <c r="AP484" t="s">
        <v>1066</v>
      </c>
      <c r="AQ484" t="s">
        <v>1066</v>
      </c>
      <c r="AR484" t="s">
        <v>1066</v>
      </c>
      <c r="AS484" t="s">
        <v>1066</v>
      </c>
      <c r="AT484" t="s">
        <v>1066</v>
      </c>
      <c r="AU484" t="s">
        <v>1066</v>
      </c>
      <c r="AV484" t="s">
        <v>1066</v>
      </c>
      <c r="AW484" t="s">
        <v>1066</v>
      </c>
      <c r="AY484">
        <v>0</v>
      </c>
      <c r="AZ484" s="269"/>
      <c r="BA484" s="269"/>
      <c r="BB484" s="269"/>
      <c r="BC484" s="269"/>
      <c r="BD484" s="269"/>
      <c r="BE484" s="269"/>
      <c r="BH484" s="249"/>
      <c r="BI484" s="249"/>
      <c r="BJ484" s="249"/>
      <c r="BK484" s="249"/>
      <c r="BL484" s="249"/>
      <c r="BM484" s="249"/>
      <c r="BN484" s="249"/>
      <c r="BO484" s="249"/>
      <c r="BP484" s="249"/>
      <c r="BQ484" s="249"/>
      <c r="BR484" s="249"/>
      <c r="BS484" s="249"/>
      <c r="BT484" s="249"/>
      <c r="BU484" s="249"/>
      <c r="BV484" s="248"/>
      <c r="BW484" s="249"/>
      <c r="BX484" s="249"/>
      <c r="BY484" s="249"/>
      <c r="BZ484" s="249"/>
      <c r="CA484" s="242"/>
      <c r="CB484" s="242"/>
      <c r="CC484" s="242"/>
      <c r="CD484" s="242"/>
      <c r="CE484" s="249"/>
    </row>
    <row r="485" spans="1:83" ht="14.4" x14ac:dyDescent="0.3">
      <c r="A485">
        <v>521861</v>
      </c>
      <c r="B485" t="s">
        <v>540</v>
      </c>
      <c r="C485" t="s">
        <v>1066</v>
      </c>
      <c r="D485" t="s">
        <v>1066</v>
      </c>
      <c r="E485" t="s">
        <v>1066</v>
      </c>
      <c r="F485" t="s">
        <v>1066</v>
      </c>
      <c r="G485" t="s">
        <v>1066</v>
      </c>
      <c r="H485" t="s">
        <v>1066</v>
      </c>
      <c r="I485" t="s">
        <v>1066</v>
      </c>
      <c r="J485" t="s">
        <v>1066</v>
      </c>
      <c r="K485" t="s">
        <v>1066</v>
      </c>
      <c r="L485" t="s">
        <v>1066</v>
      </c>
      <c r="M485" t="s">
        <v>1066</v>
      </c>
      <c r="N485" t="s">
        <v>1066</v>
      </c>
      <c r="O485" t="s">
        <v>1066</v>
      </c>
      <c r="P485" t="s">
        <v>1066</v>
      </c>
      <c r="Q485" t="s">
        <v>1066</v>
      </c>
      <c r="R485" t="s">
        <v>1066</v>
      </c>
      <c r="S485" t="s">
        <v>1066</v>
      </c>
      <c r="T485" t="s">
        <v>1066</v>
      </c>
      <c r="U485" t="s">
        <v>1066</v>
      </c>
      <c r="V485" t="s">
        <v>1066</v>
      </c>
      <c r="W485" t="s">
        <v>1066</v>
      </c>
      <c r="X485" t="s">
        <v>1066</v>
      </c>
      <c r="Y485" t="s">
        <v>1066</v>
      </c>
      <c r="Z485" t="s">
        <v>1066</v>
      </c>
      <c r="AA485" t="s">
        <v>1066</v>
      </c>
      <c r="AB485" t="s">
        <v>1066</v>
      </c>
      <c r="AC485" t="s">
        <v>1066</v>
      </c>
      <c r="AD485" t="s">
        <v>1066</v>
      </c>
      <c r="AE485" t="s">
        <v>1066</v>
      </c>
      <c r="AF485" t="s">
        <v>1066</v>
      </c>
      <c r="AG485" t="s">
        <v>1066</v>
      </c>
      <c r="AH485" t="s">
        <v>1066</v>
      </c>
      <c r="AI485" t="s">
        <v>1066</v>
      </c>
      <c r="AJ485" t="s">
        <v>1066</v>
      </c>
      <c r="AK485" t="s">
        <v>1066</v>
      </c>
      <c r="AL485" t="s">
        <v>1066</v>
      </c>
      <c r="AM485" t="s">
        <v>1066</v>
      </c>
      <c r="AN485" t="s">
        <v>1066</v>
      </c>
      <c r="AO485" t="s">
        <v>1066</v>
      </c>
      <c r="AP485" t="s">
        <v>1066</v>
      </c>
      <c r="AQ485" t="s">
        <v>1066</v>
      </c>
      <c r="AR485" t="s">
        <v>1066</v>
      </c>
      <c r="AS485" t="s">
        <v>1066</v>
      </c>
      <c r="AT485" t="s">
        <v>1066</v>
      </c>
      <c r="AU485" t="s">
        <v>1066</v>
      </c>
      <c r="AV485" t="s">
        <v>1066</v>
      </c>
      <c r="AW485" t="s">
        <v>1066</v>
      </c>
      <c r="AY485">
        <v>0</v>
      </c>
      <c r="AZ485" s="269"/>
      <c r="BA485" s="269"/>
      <c r="BB485" s="269"/>
      <c r="BC485" s="269"/>
      <c r="BD485" s="269"/>
      <c r="BE485" s="269"/>
    </row>
    <row r="486" spans="1:83" ht="14.4" x14ac:dyDescent="0.3">
      <c r="A486">
        <v>521868</v>
      </c>
      <c r="B486" t="s">
        <v>540</v>
      </c>
      <c r="C486" t="s">
        <v>1066</v>
      </c>
      <c r="D486" t="s">
        <v>1066</v>
      </c>
      <c r="E486" t="s">
        <v>1066</v>
      </c>
      <c r="F486" t="s">
        <v>1066</v>
      </c>
      <c r="G486" t="s">
        <v>1066</v>
      </c>
      <c r="H486" t="s">
        <v>1066</v>
      </c>
      <c r="I486" t="s">
        <v>1066</v>
      </c>
      <c r="J486" t="s">
        <v>1066</v>
      </c>
      <c r="K486" t="s">
        <v>1066</v>
      </c>
      <c r="L486" t="s">
        <v>1066</v>
      </c>
      <c r="M486" t="s">
        <v>1066</v>
      </c>
      <c r="N486" t="s">
        <v>1066</v>
      </c>
      <c r="O486" t="s">
        <v>1066</v>
      </c>
      <c r="P486" t="s">
        <v>1066</v>
      </c>
      <c r="Q486" t="s">
        <v>1066</v>
      </c>
      <c r="R486" t="s">
        <v>1066</v>
      </c>
      <c r="S486" t="s">
        <v>1066</v>
      </c>
      <c r="T486" t="s">
        <v>1066</v>
      </c>
      <c r="U486" t="s">
        <v>1066</v>
      </c>
      <c r="V486" t="s">
        <v>1066</v>
      </c>
      <c r="W486" t="s">
        <v>1066</v>
      </c>
      <c r="X486" t="s">
        <v>1066</v>
      </c>
      <c r="Y486" t="s">
        <v>1066</v>
      </c>
      <c r="Z486" t="s">
        <v>1066</v>
      </c>
      <c r="AA486" t="s">
        <v>1066</v>
      </c>
      <c r="AB486" t="s">
        <v>1066</v>
      </c>
      <c r="AC486" t="s">
        <v>1066</v>
      </c>
      <c r="AD486" t="s">
        <v>1066</v>
      </c>
      <c r="AE486" t="s">
        <v>1066</v>
      </c>
      <c r="AF486" t="s">
        <v>1066</v>
      </c>
      <c r="AG486" t="s">
        <v>1066</v>
      </c>
      <c r="AH486" t="s">
        <v>1066</v>
      </c>
      <c r="AI486" t="s">
        <v>1066</v>
      </c>
      <c r="AJ486" t="s">
        <v>1066</v>
      </c>
      <c r="AK486" t="s">
        <v>1066</v>
      </c>
      <c r="AL486" t="s">
        <v>1066</v>
      </c>
      <c r="AM486" t="s">
        <v>1066</v>
      </c>
      <c r="AN486" t="s">
        <v>1066</v>
      </c>
      <c r="AO486" t="s">
        <v>1066</v>
      </c>
      <c r="AP486" t="s">
        <v>1066</v>
      </c>
      <c r="AQ486" t="s">
        <v>1066</v>
      </c>
      <c r="AR486" t="s">
        <v>1066</v>
      </c>
      <c r="AS486" t="s">
        <v>1066</v>
      </c>
      <c r="AT486" t="s">
        <v>1066</v>
      </c>
      <c r="AU486" t="s">
        <v>1066</v>
      </c>
      <c r="AV486" t="s">
        <v>1066</v>
      </c>
      <c r="AW486" t="s">
        <v>1066</v>
      </c>
      <c r="AY486">
        <v>0</v>
      </c>
      <c r="AZ486" s="269"/>
      <c r="BA486" s="269"/>
      <c r="BB486" s="269"/>
      <c r="BC486" s="269"/>
      <c r="BD486" s="269"/>
      <c r="BE486" s="269"/>
    </row>
    <row r="487" spans="1:83" ht="14.4" x14ac:dyDescent="0.3">
      <c r="A487">
        <v>521872</v>
      </c>
      <c r="B487" t="s">
        <v>541</v>
      </c>
      <c r="C487" t="s">
        <v>1067</v>
      </c>
      <c r="D487" t="s">
        <v>1067</v>
      </c>
      <c r="E487" t="s">
        <v>1067</v>
      </c>
      <c r="F487" t="s">
        <v>1067</v>
      </c>
      <c r="G487" t="s">
        <v>1067</v>
      </c>
      <c r="H487" t="s">
        <v>1067</v>
      </c>
      <c r="I487" t="s">
        <v>1067</v>
      </c>
      <c r="J487" t="s">
        <v>1067</v>
      </c>
      <c r="K487" t="s">
        <v>1067</v>
      </c>
      <c r="L487" t="s">
        <v>1067</v>
      </c>
      <c r="M487" t="s">
        <v>1067</v>
      </c>
      <c r="N487" t="s">
        <v>1067</v>
      </c>
      <c r="O487" t="s">
        <v>1067</v>
      </c>
      <c r="P487" t="s">
        <v>1067</v>
      </c>
      <c r="Q487" t="s">
        <v>1067</v>
      </c>
      <c r="R487" t="s">
        <v>1067</v>
      </c>
      <c r="S487" t="s">
        <v>1067</v>
      </c>
      <c r="T487" t="s">
        <v>1067</v>
      </c>
      <c r="U487" t="s">
        <v>1067</v>
      </c>
      <c r="V487" t="s">
        <v>1067</v>
      </c>
      <c r="W487" t="s">
        <v>1067</v>
      </c>
      <c r="X487" t="s">
        <v>1067</v>
      </c>
      <c r="Y487" t="s">
        <v>1067</v>
      </c>
      <c r="Z487" t="s">
        <v>1067</v>
      </c>
      <c r="AA487" t="s">
        <v>1067</v>
      </c>
      <c r="AB487" t="s">
        <v>1067</v>
      </c>
      <c r="AC487" t="s">
        <v>1067</v>
      </c>
      <c r="AD487" t="s">
        <v>1067</v>
      </c>
      <c r="AE487" t="s">
        <v>1067</v>
      </c>
      <c r="AF487" t="s">
        <v>1067</v>
      </c>
      <c r="AG487" t="s">
        <v>1067</v>
      </c>
      <c r="AH487" t="s">
        <v>1067</v>
      </c>
      <c r="AI487" t="s">
        <v>1067</v>
      </c>
      <c r="AJ487" t="s">
        <v>1067</v>
      </c>
      <c r="AK487" t="s">
        <v>1067</v>
      </c>
      <c r="AL487" t="s">
        <v>1067</v>
      </c>
      <c r="AM487" t="s">
        <v>1067</v>
      </c>
      <c r="AN487" t="s">
        <v>1067</v>
      </c>
      <c r="AO487" t="s">
        <v>1067</v>
      </c>
      <c r="AP487" t="s">
        <v>1067</v>
      </c>
      <c r="AQ487" t="s">
        <v>1067</v>
      </c>
      <c r="AR487" t="s">
        <v>1067</v>
      </c>
      <c r="AW487"/>
      <c r="AX487" t="s">
        <v>5718</v>
      </c>
      <c r="AY487" t="s">
        <v>2422</v>
      </c>
      <c r="AZ487" s="269"/>
      <c r="BA487" s="269"/>
      <c r="BB487" s="269"/>
      <c r="BC487" s="269"/>
      <c r="BD487" s="269"/>
      <c r="BE487" s="269"/>
      <c r="BH487" s="249"/>
      <c r="BI487" s="249"/>
      <c r="BJ487" s="249"/>
      <c r="BK487" s="249"/>
      <c r="BL487" s="249"/>
      <c r="BM487" s="249"/>
      <c r="BN487" s="249"/>
      <c r="BO487" s="249"/>
      <c r="BP487" s="249"/>
      <c r="BQ487" s="249"/>
      <c r="BR487" s="249"/>
      <c r="BS487" s="249"/>
      <c r="BT487" s="249"/>
      <c r="BU487" s="249"/>
      <c r="BV487" s="248"/>
      <c r="BW487" s="249"/>
      <c r="BX487" s="249"/>
      <c r="BY487" s="249"/>
      <c r="BZ487" s="249"/>
      <c r="CA487" s="242"/>
      <c r="CB487" s="242"/>
      <c r="CC487" s="242"/>
      <c r="CD487" s="242"/>
      <c r="CE487" s="249"/>
    </row>
    <row r="488" spans="1:83" ht="14.4" x14ac:dyDescent="0.3">
      <c r="A488">
        <v>521876</v>
      </c>
      <c r="B488" t="s">
        <v>540</v>
      </c>
      <c r="C488" t="s">
        <v>1066</v>
      </c>
      <c r="D488" t="s">
        <v>1066</v>
      </c>
      <c r="E488" t="s">
        <v>1066</v>
      </c>
      <c r="F488" t="s">
        <v>1066</v>
      </c>
      <c r="G488" t="s">
        <v>1066</v>
      </c>
      <c r="H488" t="s">
        <v>1066</v>
      </c>
      <c r="I488" t="s">
        <v>1066</v>
      </c>
      <c r="J488" t="s">
        <v>1066</v>
      </c>
      <c r="K488" t="s">
        <v>1066</v>
      </c>
      <c r="L488" t="s">
        <v>1066</v>
      </c>
      <c r="M488" t="s">
        <v>1066</v>
      </c>
      <c r="N488" t="s">
        <v>1066</v>
      </c>
      <c r="O488" t="s">
        <v>1066</v>
      </c>
      <c r="P488" t="s">
        <v>1066</v>
      </c>
      <c r="Q488" t="s">
        <v>1066</v>
      </c>
      <c r="R488" t="s">
        <v>1066</v>
      </c>
      <c r="S488" t="s">
        <v>1066</v>
      </c>
      <c r="T488" t="s">
        <v>1066</v>
      </c>
      <c r="U488" t="s">
        <v>1066</v>
      </c>
      <c r="V488" t="s">
        <v>1066</v>
      </c>
      <c r="W488" t="s">
        <v>1066</v>
      </c>
      <c r="X488" t="s">
        <v>1066</v>
      </c>
      <c r="Y488" t="s">
        <v>1066</v>
      </c>
      <c r="Z488" t="s">
        <v>1066</v>
      </c>
      <c r="AA488" t="s">
        <v>1066</v>
      </c>
      <c r="AB488" t="s">
        <v>1066</v>
      </c>
      <c r="AC488" t="s">
        <v>1066</v>
      </c>
      <c r="AD488" t="s">
        <v>1066</v>
      </c>
      <c r="AE488" t="s">
        <v>1066</v>
      </c>
      <c r="AF488" t="s">
        <v>1066</v>
      </c>
      <c r="AG488" t="s">
        <v>1066</v>
      </c>
      <c r="AH488" t="s">
        <v>1066</v>
      </c>
      <c r="AI488" t="s">
        <v>1066</v>
      </c>
      <c r="AJ488" t="s">
        <v>1066</v>
      </c>
      <c r="AK488" t="s">
        <v>1066</v>
      </c>
      <c r="AL488" t="s">
        <v>1066</v>
      </c>
      <c r="AM488" t="s">
        <v>1066</v>
      </c>
      <c r="AN488" t="s">
        <v>1066</v>
      </c>
      <c r="AO488" t="s">
        <v>1066</v>
      </c>
      <c r="AP488" t="s">
        <v>1066</v>
      </c>
      <c r="AQ488" t="s">
        <v>1066</v>
      </c>
      <c r="AR488" t="s">
        <v>1066</v>
      </c>
      <c r="AS488" t="s">
        <v>1066</v>
      </c>
      <c r="AT488" t="s">
        <v>1066</v>
      </c>
      <c r="AU488" t="s">
        <v>1066</v>
      </c>
      <c r="AV488" t="s">
        <v>1066</v>
      </c>
      <c r="AW488" t="s">
        <v>1066</v>
      </c>
      <c r="AY488">
        <v>0</v>
      </c>
      <c r="AZ488" s="269"/>
      <c r="BA488" s="269"/>
      <c r="BB488" s="269"/>
      <c r="BC488" s="269"/>
      <c r="BD488" s="269"/>
      <c r="BE488" s="269"/>
    </row>
    <row r="489" spans="1:83" ht="14.4" x14ac:dyDescent="0.3">
      <c r="A489">
        <v>521880</v>
      </c>
      <c r="B489" t="s">
        <v>540</v>
      </c>
      <c r="C489" t="s">
        <v>1066</v>
      </c>
      <c r="D489" t="s">
        <v>1066</v>
      </c>
      <c r="E489" t="s">
        <v>1066</v>
      </c>
      <c r="F489" t="s">
        <v>1066</v>
      </c>
      <c r="G489" t="s">
        <v>1066</v>
      </c>
      <c r="H489" t="s">
        <v>1066</v>
      </c>
      <c r="I489" t="s">
        <v>1066</v>
      </c>
      <c r="J489" t="s">
        <v>1066</v>
      </c>
      <c r="K489" t="s">
        <v>1066</v>
      </c>
      <c r="L489" t="s">
        <v>1066</v>
      </c>
      <c r="M489" t="s">
        <v>1066</v>
      </c>
      <c r="N489" t="s">
        <v>1066</v>
      </c>
      <c r="O489" t="s">
        <v>1066</v>
      </c>
      <c r="P489" t="s">
        <v>1066</v>
      </c>
      <c r="Q489" t="s">
        <v>1066</v>
      </c>
      <c r="R489" t="s">
        <v>1066</v>
      </c>
      <c r="S489" t="s">
        <v>1066</v>
      </c>
      <c r="T489" t="s">
        <v>1066</v>
      </c>
      <c r="U489" t="s">
        <v>1066</v>
      </c>
      <c r="V489" t="s">
        <v>1066</v>
      </c>
      <c r="W489" t="s">
        <v>1066</v>
      </c>
      <c r="X489" t="s">
        <v>1066</v>
      </c>
      <c r="Y489" t="s">
        <v>1066</v>
      </c>
      <c r="Z489" t="s">
        <v>1066</v>
      </c>
      <c r="AA489" t="s">
        <v>1066</v>
      </c>
      <c r="AB489" t="s">
        <v>1066</v>
      </c>
      <c r="AC489" t="s">
        <v>1066</v>
      </c>
      <c r="AD489" t="s">
        <v>1066</v>
      </c>
      <c r="AE489" t="s">
        <v>1066</v>
      </c>
      <c r="AF489" t="s">
        <v>1066</v>
      </c>
      <c r="AG489" t="s">
        <v>1066</v>
      </c>
      <c r="AH489" t="s">
        <v>1066</v>
      </c>
      <c r="AI489" t="s">
        <v>1066</v>
      </c>
      <c r="AJ489" t="s">
        <v>1066</v>
      </c>
      <c r="AK489" t="s">
        <v>1066</v>
      </c>
      <c r="AL489" t="s">
        <v>1066</v>
      </c>
      <c r="AM489" t="s">
        <v>1066</v>
      </c>
      <c r="AN489" t="s">
        <v>1066</v>
      </c>
      <c r="AO489" t="s">
        <v>1066</v>
      </c>
      <c r="AP489" t="s">
        <v>1066</v>
      </c>
      <c r="AQ489" t="s">
        <v>1066</v>
      </c>
      <c r="AR489" t="s">
        <v>1066</v>
      </c>
      <c r="AS489" t="s">
        <v>1066</v>
      </c>
      <c r="AT489" t="s">
        <v>1066</v>
      </c>
      <c r="AU489" t="s">
        <v>1066</v>
      </c>
      <c r="AV489" t="s">
        <v>1066</v>
      </c>
      <c r="AW489" t="s">
        <v>1066</v>
      </c>
      <c r="AY489">
        <v>0</v>
      </c>
      <c r="AZ489" s="250"/>
      <c r="BA489" s="250"/>
      <c r="BB489" s="250"/>
      <c r="BC489" s="250"/>
      <c r="BD489" s="250"/>
      <c r="BE489" s="269"/>
    </row>
    <row r="490" spans="1:83" ht="14.4" x14ac:dyDescent="0.3">
      <c r="A490">
        <v>521885</v>
      </c>
      <c r="B490" t="s">
        <v>541</v>
      </c>
      <c r="C490" t="s">
        <v>1066</v>
      </c>
      <c r="D490" t="s">
        <v>1066</v>
      </c>
      <c r="E490" t="s">
        <v>1066</v>
      </c>
      <c r="F490" t="s">
        <v>1066</v>
      </c>
      <c r="G490" t="s">
        <v>1066</v>
      </c>
      <c r="H490" t="s">
        <v>1066</v>
      </c>
      <c r="I490" t="s">
        <v>1066</v>
      </c>
      <c r="J490" t="s">
        <v>1066</v>
      </c>
      <c r="K490" t="s">
        <v>1066</v>
      </c>
      <c r="L490" t="s">
        <v>1066</v>
      </c>
      <c r="M490" t="s">
        <v>1066</v>
      </c>
      <c r="N490" t="s">
        <v>1066</v>
      </c>
      <c r="O490" t="s">
        <v>1066</v>
      </c>
      <c r="P490" t="s">
        <v>1066</v>
      </c>
      <c r="Q490" t="s">
        <v>1066</v>
      </c>
      <c r="R490" t="s">
        <v>1066</v>
      </c>
      <c r="S490" t="s">
        <v>1066</v>
      </c>
      <c r="T490" t="s">
        <v>1066</v>
      </c>
      <c r="U490" t="s">
        <v>1066</v>
      </c>
      <c r="V490" t="s">
        <v>1066</v>
      </c>
      <c r="W490" t="s">
        <v>1066</v>
      </c>
      <c r="X490" t="s">
        <v>1066</v>
      </c>
      <c r="Y490" t="s">
        <v>1066</v>
      </c>
      <c r="Z490" t="s">
        <v>1066</v>
      </c>
      <c r="AA490" t="s">
        <v>1066</v>
      </c>
      <c r="AB490" t="s">
        <v>1066</v>
      </c>
      <c r="AC490" t="s">
        <v>1066</v>
      </c>
      <c r="AD490" t="s">
        <v>1066</v>
      </c>
      <c r="AE490" t="s">
        <v>1066</v>
      </c>
      <c r="AF490" t="s">
        <v>1066</v>
      </c>
      <c r="AG490" t="s">
        <v>1066</v>
      </c>
      <c r="AH490" t="s">
        <v>1066</v>
      </c>
      <c r="AI490" t="s">
        <v>1066</v>
      </c>
      <c r="AJ490" t="s">
        <v>1066</v>
      </c>
      <c r="AK490" t="s">
        <v>1066</v>
      </c>
      <c r="AL490" t="s">
        <v>1066</v>
      </c>
      <c r="AM490" t="s">
        <v>1066</v>
      </c>
      <c r="AN490" t="s">
        <v>1066</v>
      </c>
      <c r="AO490" t="s">
        <v>1066</v>
      </c>
      <c r="AP490" t="s">
        <v>1066</v>
      </c>
      <c r="AQ490" t="s">
        <v>1066</v>
      </c>
      <c r="AR490" t="s">
        <v>1066</v>
      </c>
      <c r="AW490"/>
      <c r="AY490" t="s">
        <v>2422</v>
      </c>
      <c r="AZ490" s="269"/>
      <c r="BA490" s="269"/>
      <c r="BB490" s="269"/>
      <c r="BC490" s="269"/>
      <c r="BD490" s="269"/>
      <c r="BE490" s="269"/>
    </row>
    <row r="491" spans="1:83" ht="14.4" x14ac:dyDescent="0.3">
      <c r="A491">
        <v>521889</v>
      </c>
      <c r="B491" t="s">
        <v>540</v>
      </c>
      <c r="C491" t="s">
        <v>1066</v>
      </c>
      <c r="D491" t="s">
        <v>1066</v>
      </c>
      <c r="E491" t="s">
        <v>1066</v>
      </c>
      <c r="F491" t="s">
        <v>1066</v>
      </c>
      <c r="G491" t="s">
        <v>1066</v>
      </c>
      <c r="H491" t="s">
        <v>1066</v>
      </c>
      <c r="I491" t="s">
        <v>1066</v>
      </c>
      <c r="J491" t="s">
        <v>1066</v>
      </c>
      <c r="K491" t="s">
        <v>1066</v>
      </c>
      <c r="L491" t="s">
        <v>1066</v>
      </c>
      <c r="M491" t="s">
        <v>1066</v>
      </c>
      <c r="N491" t="s">
        <v>1066</v>
      </c>
      <c r="O491" t="s">
        <v>1066</v>
      </c>
      <c r="P491" t="s">
        <v>1066</v>
      </c>
      <c r="Q491" t="s">
        <v>1066</v>
      </c>
      <c r="R491" t="s">
        <v>1066</v>
      </c>
      <c r="S491" t="s">
        <v>1066</v>
      </c>
      <c r="T491" t="s">
        <v>1066</v>
      </c>
      <c r="U491" t="s">
        <v>1066</v>
      </c>
      <c r="V491" t="s">
        <v>1066</v>
      </c>
      <c r="W491" t="s">
        <v>1066</v>
      </c>
      <c r="X491" t="s">
        <v>1066</v>
      </c>
      <c r="Y491" t="s">
        <v>1066</v>
      </c>
      <c r="Z491" t="s">
        <v>1066</v>
      </c>
      <c r="AA491" t="s">
        <v>1066</v>
      </c>
      <c r="AB491" t="s">
        <v>1066</v>
      </c>
      <c r="AC491" t="s">
        <v>1066</v>
      </c>
      <c r="AD491" t="s">
        <v>1066</v>
      </c>
      <c r="AE491" t="s">
        <v>1066</v>
      </c>
      <c r="AF491" t="s">
        <v>1066</v>
      </c>
      <c r="AG491" t="s">
        <v>1066</v>
      </c>
      <c r="AH491" t="s">
        <v>1066</v>
      </c>
      <c r="AI491" t="s">
        <v>1066</v>
      </c>
      <c r="AJ491" t="s">
        <v>1066</v>
      </c>
      <c r="AK491" t="s">
        <v>1066</v>
      </c>
      <c r="AL491" t="s">
        <v>1066</v>
      </c>
      <c r="AM491" t="s">
        <v>1066</v>
      </c>
      <c r="AN491" t="s">
        <v>1066</v>
      </c>
      <c r="AO491" t="s">
        <v>1066</v>
      </c>
      <c r="AP491" t="s">
        <v>1066</v>
      </c>
      <c r="AQ491" t="s">
        <v>1066</v>
      </c>
      <c r="AR491" t="s">
        <v>1066</v>
      </c>
      <c r="AS491" t="s">
        <v>1066</v>
      </c>
      <c r="AT491" t="s">
        <v>1066</v>
      </c>
      <c r="AU491" t="s">
        <v>1066</v>
      </c>
      <c r="AV491" t="s">
        <v>1066</v>
      </c>
      <c r="AW491" t="s">
        <v>1066</v>
      </c>
      <c r="AY491">
        <v>0</v>
      </c>
      <c r="AZ491" s="269"/>
      <c r="BA491" s="269"/>
      <c r="BB491" s="269"/>
      <c r="BC491" s="269"/>
      <c r="BD491" s="269"/>
      <c r="BE491" s="269"/>
    </row>
    <row r="492" spans="1:83" ht="14.4" x14ac:dyDescent="0.3">
      <c r="A492">
        <v>521892</v>
      </c>
      <c r="B492" t="s">
        <v>540</v>
      </c>
      <c r="C492" t="s">
        <v>1066</v>
      </c>
      <c r="D492" t="s">
        <v>1066</v>
      </c>
      <c r="E492" t="s">
        <v>1066</v>
      </c>
      <c r="F492" t="s">
        <v>1066</v>
      </c>
      <c r="G492" t="s">
        <v>1066</v>
      </c>
      <c r="H492" t="s">
        <v>1066</v>
      </c>
      <c r="I492" t="s">
        <v>1066</v>
      </c>
      <c r="J492" t="s">
        <v>1066</v>
      </c>
      <c r="K492" t="s">
        <v>1066</v>
      </c>
      <c r="L492" t="s">
        <v>1066</v>
      </c>
      <c r="M492" t="s">
        <v>1066</v>
      </c>
      <c r="N492" t="s">
        <v>1066</v>
      </c>
      <c r="O492" t="s">
        <v>1066</v>
      </c>
      <c r="P492" t="s">
        <v>1066</v>
      </c>
      <c r="Q492" t="s">
        <v>1066</v>
      </c>
      <c r="R492" t="s">
        <v>1066</v>
      </c>
      <c r="S492" t="s">
        <v>1066</v>
      </c>
      <c r="T492" t="s">
        <v>1066</v>
      </c>
      <c r="U492" t="s">
        <v>1066</v>
      </c>
      <c r="V492" t="s">
        <v>1066</v>
      </c>
      <c r="W492" t="s">
        <v>1066</v>
      </c>
      <c r="X492" t="s">
        <v>1066</v>
      </c>
      <c r="Y492" t="s">
        <v>1066</v>
      </c>
      <c r="Z492" t="s">
        <v>1066</v>
      </c>
      <c r="AA492" t="s">
        <v>1066</v>
      </c>
      <c r="AB492" t="s">
        <v>1066</v>
      </c>
      <c r="AC492" t="s">
        <v>1066</v>
      </c>
      <c r="AD492" t="s">
        <v>1066</v>
      </c>
      <c r="AE492" t="s">
        <v>1066</v>
      </c>
      <c r="AF492" t="s">
        <v>1066</v>
      </c>
      <c r="AG492" t="s">
        <v>1066</v>
      </c>
      <c r="AH492" t="s">
        <v>1066</v>
      </c>
      <c r="AI492" t="s">
        <v>1066</v>
      </c>
      <c r="AJ492" t="s">
        <v>1066</v>
      </c>
      <c r="AK492" t="s">
        <v>1066</v>
      </c>
      <c r="AL492" t="s">
        <v>1066</v>
      </c>
      <c r="AM492" t="s">
        <v>1066</v>
      </c>
      <c r="AN492" t="s">
        <v>1066</v>
      </c>
      <c r="AO492" t="s">
        <v>1066</v>
      </c>
      <c r="AP492" t="s">
        <v>1066</v>
      </c>
      <c r="AQ492" t="s">
        <v>1066</v>
      </c>
      <c r="AR492" t="s">
        <v>1066</v>
      </c>
      <c r="AS492" t="s">
        <v>1066</v>
      </c>
      <c r="AT492" t="s">
        <v>1066</v>
      </c>
      <c r="AU492" t="s">
        <v>1066</v>
      </c>
      <c r="AV492" t="s">
        <v>1066</v>
      </c>
      <c r="AW492" t="s">
        <v>1066</v>
      </c>
      <c r="AY492">
        <v>0</v>
      </c>
      <c r="AZ492" s="269"/>
      <c r="BA492" s="269"/>
      <c r="BB492" s="269"/>
      <c r="BC492" s="269"/>
      <c r="BD492" s="269"/>
      <c r="BE492" s="269"/>
    </row>
    <row r="493" spans="1:83" ht="14.4" x14ac:dyDescent="0.3">
      <c r="A493">
        <v>521896</v>
      </c>
      <c r="B493" t="s">
        <v>540</v>
      </c>
      <c r="C493" t="s">
        <v>1066</v>
      </c>
      <c r="D493" t="s">
        <v>1066</v>
      </c>
      <c r="E493" t="s">
        <v>1066</v>
      </c>
      <c r="F493" t="s">
        <v>1066</v>
      </c>
      <c r="G493" t="s">
        <v>1066</v>
      </c>
      <c r="H493" t="s">
        <v>1066</v>
      </c>
      <c r="I493" t="s">
        <v>1066</v>
      </c>
      <c r="J493" t="s">
        <v>1066</v>
      </c>
      <c r="K493" t="s">
        <v>1066</v>
      </c>
      <c r="L493" t="s">
        <v>1066</v>
      </c>
      <c r="M493" t="s">
        <v>1066</v>
      </c>
      <c r="N493" t="s">
        <v>1066</v>
      </c>
      <c r="O493" t="s">
        <v>1066</v>
      </c>
      <c r="P493" t="s">
        <v>1066</v>
      </c>
      <c r="Q493" t="s">
        <v>1066</v>
      </c>
      <c r="R493" t="s">
        <v>1066</v>
      </c>
      <c r="S493" t="s">
        <v>1066</v>
      </c>
      <c r="T493" t="s">
        <v>1066</v>
      </c>
      <c r="U493" t="s">
        <v>1066</v>
      </c>
      <c r="V493" t="s">
        <v>1066</v>
      </c>
      <c r="W493" t="s">
        <v>1066</v>
      </c>
      <c r="X493" t="s">
        <v>1066</v>
      </c>
      <c r="Y493" t="s">
        <v>1066</v>
      </c>
      <c r="Z493" t="s">
        <v>1066</v>
      </c>
      <c r="AA493" t="s">
        <v>1066</v>
      </c>
      <c r="AB493" t="s">
        <v>1066</v>
      </c>
      <c r="AC493" t="s">
        <v>1066</v>
      </c>
      <c r="AD493" t="s">
        <v>1066</v>
      </c>
      <c r="AE493" t="s">
        <v>1066</v>
      </c>
      <c r="AF493" t="s">
        <v>1066</v>
      </c>
      <c r="AG493" t="s">
        <v>1066</v>
      </c>
      <c r="AH493" t="s">
        <v>1066</v>
      </c>
      <c r="AI493" t="s">
        <v>1066</v>
      </c>
      <c r="AJ493" t="s">
        <v>1066</v>
      </c>
      <c r="AK493" t="s">
        <v>1066</v>
      </c>
      <c r="AL493" t="s">
        <v>1066</v>
      </c>
      <c r="AM493" t="s">
        <v>1066</v>
      </c>
      <c r="AN493" t="s">
        <v>1066</v>
      </c>
      <c r="AO493" t="s">
        <v>1066</v>
      </c>
      <c r="AP493" t="s">
        <v>1066</v>
      </c>
      <c r="AQ493" t="s">
        <v>1066</v>
      </c>
      <c r="AR493" t="s">
        <v>1066</v>
      </c>
      <c r="AS493" t="s">
        <v>1066</v>
      </c>
      <c r="AT493" t="s">
        <v>1066</v>
      </c>
      <c r="AU493" t="s">
        <v>1066</v>
      </c>
      <c r="AV493" t="s">
        <v>1066</v>
      </c>
      <c r="AW493" t="s">
        <v>1066</v>
      </c>
      <c r="AY493">
        <v>0</v>
      </c>
      <c r="AZ493" s="269"/>
      <c r="BA493" s="269"/>
      <c r="BB493" s="269"/>
      <c r="BC493" s="269"/>
      <c r="BD493" s="269"/>
      <c r="BE493" s="269"/>
    </row>
    <row r="494" spans="1:83" ht="14.4" x14ac:dyDescent="0.3">
      <c r="A494">
        <v>521915</v>
      </c>
      <c r="B494" t="s">
        <v>541</v>
      </c>
      <c r="C494" t="s">
        <v>1067</v>
      </c>
      <c r="D494" t="s">
        <v>1067</v>
      </c>
      <c r="E494" t="s">
        <v>1067</v>
      </c>
      <c r="F494" t="s">
        <v>1067</v>
      </c>
      <c r="G494" t="s">
        <v>1067</v>
      </c>
      <c r="H494" t="s">
        <v>1067</v>
      </c>
      <c r="I494" t="s">
        <v>1067</v>
      </c>
      <c r="J494" t="s">
        <v>1067</v>
      </c>
      <c r="K494" t="s">
        <v>1067</v>
      </c>
      <c r="L494" t="s">
        <v>1067</v>
      </c>
      <c r="M494" t="s">
        <v>1067</v>
      </c>
      <c r="N494" t="s">
        <v>1067</v>
      </c>
      <c r="O494" t="s">
        <v>1067</v>
      </c>
      <c r="P494" t="s">
        <v>1067</v>
      </c>
      <c r="Q494" t="s">
        <v>1067</v>
      </c>
      <c r="R494" t="s">
        <v>1067</v>
      </c>
      <c r="S494" t="s">
        <v>1067</v>
      </c>
      <c r="T494" t="s">
        <v>1067</v>
      </c>
      <c r="U494" t="s">
        <v>1067</v>
      </c>
      <c r="V494" t="s">
        <v>1067</v>
      </c>
      <c r="W494" t="s">
        <v>1067</v>
      </c>
      <c r="X494" t="s">
        <v>1067</v>
      </c>
      <c r="Y494" t="s">
        <v>1067</v>
      </c>
      <c r="Z494" t="s">
        <v>1067</v>
      </c>
      <c r="AA494" t="s">
        <v>1067</v>
      </c>
      <c r="AB494" t="s">
        <v>1067</v>
      </c>
      <c r="AC494" t="s">
        <v>1067</v>
      </c>
      <c r="AD494" t="s">
        <v>1067</v>
      </c>
      <c r="AE494" t="s">
        <v>1067</v>
      </c>
      <c r="AF494" t="s">
        <v>1067</v>
      </c>
      <c r="AG494" t="s">
        <v>1067</v>
      </c>
      <c r="AH494" t="s">
        <v>1067</v>
      </c>
      <c r="AI494" t="s">
        <v>1067</v>
      </c>
      <c r="AJ494" t="s">
        <v>1067</v>
      </c>
      <c r="AK494" t="s">
        <v>1067</v>
      </c>
      <c r="AL494" t="s">
        <v>1067</v>
      </c>
      <c r="AM494" t="s">
        <v>1067</v>
      </c>
      <c r="AN494" t="s">
        <v>1067</v>
      </c>
      <c r="AO494" t="s">
        <v>1067</v>
      </c>
      <c r="AP494" t="s">
        <v>1067</v>
      </c>
      <c r="AQ494" t="s">
        <v>1067</v>
      </c>
      <c r="AR494" t="s">
        <v>1067</v>
      </c>
      <c r="AW494"/>
      <c r="AX494" t="s">
        <v>5718</v>
      </c>
      <c r="AY494" t="s">
        <v>2422</v>
      </c>
      <c r="AZ494" s="269"/>
      <c r="BA494" s="269"/>
      <c r="BB494" s="269"/>
      <c r="BC494" s="269"/>
      <c r="BD494" s="269"/>
      <c r="BE494" s="269"/>
    </row>
    <row r="495" spans="1:83" ht="14.4" x14ac:dyDescent="0.3">
      <c r="A495">
        <v>521929</v>
      </c>
      <c r="B495" t="s">
        <v>540</v>
      </c>
      <c r="C495" t="s">
        <v>1066</v>
      </c>
      <c r="D495" t="s">
        <v>1066</v>
      </c>
      <c r="E495" t="s">
        <v>1066</v>
      </c>
      <c r="F495" t="s">
        <v>1066</v>
      </c>
      <c r="G495" t="s">
        <v>1066</v>
      </c>
      <c r="H495" t="s">
        <v>1066</v>
      </c>
      <c r="I495" t="s">
        <v>1066</v>
      </c>
      <c r="J495" t="s">
        <v>1066</v>
      </c>
      <c r="K495" t="s">
        <v>1066</v>
      </c>
      <c r="L495" t="s">
        <v>1066</v>
      </c>
      <c r="M495" t="s">
        <v>1066</v>
      </c>
      <c r="N495" t="s">
        <v>1066</v>
      </c>
      <c r="O495" t="s">
        <v>1066</v>
      </c>
      <c r="P495" t="s">
        <v>1066</v>
      </c>
      <c r="Q495" t="s">
        <v>1066</v>
      </c>
      <c r="R495" t="s">
        <v>1066</v>
      </c>
      <c r="S495" t="s">
        <v>1066</v>
      </c>
      <c r="T495" t="s">
        <v>1066</v>
      </c>
      <c r="U495" t="s">
        <v>1066</v>
      </c>
      <c r="V495" t="s">
        <v>1066</v>
      </c>
      <c r="W495" t="s">
        <v>1066</v>
      </c>
      <c r="X495" t="s">
        <v>1066</v>
      </c>
      <c r="Y495" t="s">
        <v>1066</v>
      </c>
      <c r="Z495" t="s">
        <v>1066</v>
      </c>
      <c r="AA495" t="s">
        <v>1066</v>
      </c>
      <c r="AB495" t="s">
        <v>1066</v>
      </c>
      <c r="AC495" t="s">
        <v>1066</v>
      </c>
      <c r="AD495" t="s">
        <v>1066</v>
      </c>
      <c r="AE495" t="s">
        <v>1066</v>
      </c>
      <c r="AF495" t="s">
        <v>1066</v>
      </c>
      <c r="AG495" t="s">
        <v>1066</v>
      </c>
      <c r="AH495" t="s">
        <v>1066</v>
      </c>
      <c r="AI495" t="s">
        <v>1066</v>
      </c>
      <c r="AJ495" t="s">
        <v>1066</v>
      </c>
      <c r="AK495" t="s">
        <v>1066</v>
      </c>
      <c r="AL495" t="s">
        <v>1066</v>
      </c>
      <c r="AM495" t="s">
        <v>1066</v>
      </c>
      <c r="AN495" t="s">
        <v>1066</v>
      </c>
      <c r="AO495" t="s">
        <v>1066</v>
      </c>
      <c r="AP495" t="s">
        <v>1066</v>
      </c>
      <c r="AQ495" t="s">
        <v>1066</v>
      </c>
      <c r="AR495" t="s">
        <v>1066</v>
      </c>
      <c r="AS495" t="s">
        <v>1066</v>
      </c>
      <c r="AT495" t="s">
        <v>1066</v>
      </c>
      <c r="AU495" t="s">
        <v>1066</v>
      </c>
      <c r="AV495" t="s">
        <v>1066</v>
      </c>
      <c r="AW495" t="s">
        <v>1066</v>
      </c>
      <c r="AY495">
        <v>0</v>
      </c>
      <c r="AZ495" s="269"/>
      <c r="BA495" s="269"/>
      <c r="BB495" s="269"/>
      <c r="BC495" s="269"/>
      <c r="BD495" s="269"/>
      <c r="BE495" s="269"/>
    </row>
    <row r="496" spans="1:83" ht="14.4" x14ac:dyDescent="0.3">
      <c r="A496">
        <v>521930</v>
      </c>
      <c r="B496" t="s">
        <v>540</v>
      </c>
      <c r="C496" t="s">
        <v>1067</v>
      </c>
      <c r="D496" t="s">
        <v>1067</v>
      </c>
      <c r="E496" t="s">
        <v>1067</v>
      </c>
      <c r="F496" t="s">
        <v>1067</v>
      </c>
      <c r="G496" t="s">
        <v>1067</v>
      </c>
      <c r="H496" t="s">
        <v>1067</v>
      </c>
      <c r="I496" t="s">
        <v>1067</v>
      </c>
      <c r="J496" t="s">
        <v>1067</v>
      </c>
      <c r="K496" t="s">
        <v>1067</v>
      </c>
      <c r="L496" t="s">
        <v>1067</v>
      </c>
      <c r="M496" t="s">
        <v>1067</v>
      </c>
      <c r="N496" t="s">
        <v>1067</v>
      </c>
      <c r="O496" t="s">
        <v>1067</v>
      </c>
      <c r="P496" t="s">
        <v>1067</v>
      </c>
      <c r="Q496" t="s">
        <v>1067</v>
      </c>
      <c r="R496" t="s">
        <v>1067</v>
      </c>
      <c r="S496" t="s">
        <v>1067</v>
      </c>
      <c r="T496" t="s">
        <v>1067</v>
      </c>
      <c r="U496" t="s">
        <v>1067</v>
      </c>
      <c r="V496" t="s">
        <v>1067</v>
      </c>
      <c r="W496" t="s">
        <v>1067</v>
      </c>
      <c r="X496" t="s">
        <v>1067</v>
      </c>
      <c r="Y496" t="s">
        <v>1067</v>
      </c>
      <c r="Z496" t="s">
        <v>1067</v>
      </c>
      <c r="AA496" t="s">
        <v>1067</v>
      </c>
      <c r="AB496" t="s">
        <v>1067</v>
      </c>
      <c r="AC496" t="s">
        <v>1067</v>
      </c>
      <c r="AD496" t="s">
        <v>1067</v>
      </c>
      <c r="AE496" t="s">
        <v>1067</v>
      </c>
      <c r="AF496" t="s">
        <v>1067</v>
      </c>
      <c r="AG496" t="s">
        <v>1067</v>
      </c>
      <c r="AH496" t="s">
        <v>1067</v>
      </c>
      <c r="AI496" t="s">
        <v>1067</v>
      </c>
      <c r="AJ496" t="s">
        <v>1067</v>
      </c>
      <c r="AK496" t="s">
        <v>1067</v>
      </c>
      <c r="AL496" t="s">
        <v>1067</v>
      </c>
      <c r="AM496" t="s">
        <v>1067</v>
      </c>
      <c r="AN496" t="s">
        <v>1067</v>
      </c>
      <c r="AO496" t="s">
        <v>1067</v>
      </c>
      <c r="AP496" t="s">
        <v>1067</v>
      </c>
      <c r="AQ496" t="s">
        <v>1067</v>
      </c>
      <c r="AR496" t="s">
        <v>1067</v>
      </c>
      <c r="AS496" t="s">
        <v>1067</v>
      </c>
      <c r="AT496" t="s">
        <v>1067</v>
      </c>
      <c r="AU496" t="s">
        <v>1067</v>
      </c>
      <c r="AV496" t="s">
        <v>1067</v>
      </c>
      <c r="AW496" t="s">
        <v>1067</v>
      </c>
      <c r="AX496" t="s">
        <v>5742</v>
      </c>
      <c r="AY496" t="s">
        <v>5742</v>
      </c>
      <c r="AZ496" s="269"/>
      <c r="BA496" s="269"/>
      <c r="BB496" s="269"/>
      <c r="BC496" s="269"/>
      <c r="BD496" s="269"/>
      <c r="BE496" s="269"/>
    </row>
    <row r="497" spans="1:83" ht="14.4" x14ac:dyDescent="0.3">
      <c r="A497">
        <v>521934</v>
      </c>
      <c r="B497" t="s">
        <v>540</v>
      </c>
      <c r="C497" t="s">
        <v>1066</v>
      </c>
      <c r="D497" t="s">
        <v>1066</v>
      </c>
      <c r="E497" t="s">
        <v>1066</v>
      </c>
      <c r="F497" t="s">
        <v>1066</v>
      </c>
      <c r="G497" t="s">
        <v>1066</v>
      </c>
      <c r="H497" t="s">
        <v>1066</v>
      </c>
      <c r="I497" t="s">
        <v>1066</v>
      </c>
      <c r="J497" t="s">
        <v>1066</v>
      </c>
      <c r="K497" t="s">
        <v>1066</v>
      </c>
      <c r="L497" t="s">
        <v>1066</v>
      </c>
      <c r="M497" t="s">
        <v>1066</v>
      </c>
      <c r="N497" t="s">
        <v>1066</v>
      </c>
      <c r="O497" t="s">
        <v>1066</v>
      </c>
      <c r="P497" t="s">
        <v>1066</v>
      </c>
      <c r="Q497" t="s">
        <v>1066</v>
      </c>
      <c r="R497" t="s">
        <v>1066</v>
      </c>
      <c r="S497" t="s">
        <v>1066</v>
      </c>
      <c r="T497" t="s">
        <v>1066</v>
      </c>
      <c r="U497" t="s">
        <v>1066</v>
      </c>
      <c r="V497" t="s">
        <v>1066</v>
      </c>
      <c r="W497" t="s">
        <v>1066</v>
      </c>
      <c r="X497" t="s">
        <v>1066</v>
      </c>
      <c r="Y497" t="s">
        <v>1066</v>
      </c>
      <c r="Z497" t="s">
        <v>1066</v>
      </c>
      <c r="AA497" t="s">
        <v>1066</v>
      </c>
      <c r="AB497" t="s">
        <v>1066</v>
      </c>
      <c r="AC497" t="s">
        <v>1066</v>
      </c>
      <c r="AD497" t="s">
        <v>1066</v>
      </c>
      <c r="AE497" t="s">
        <v>1066</v>
      </c>
      <c r="AF497" t="s">
        <v>1066</v>
      </c>
      <c r="AG497" t="s">
        <v>1066</v>
      </c>
      <c r="AH497" t="s">
        <v>1066</v>
      </c>
      <c r="AI497" t="s">
        <v>1066</v>
      </c>
      <c r="AJ497" t="s">
        <v>1066</v>
      </c>
      <c r="AK497" t="s">
        <v>1066</v>
      </c>
      <c r="AL497" t="s">
        <v>1066</v>
      </c>
      <c r="AM497" t="s">
        <v>1066</v>
      </c>
      <c r="AN497" t="s">
        <v>1066</v>
      </c>
      <c r="AO497" t="s">
        <v>1066</v>
      </c>
      <c r="AP497" t="s">
        <v>1066</v>
      </c>
      <c r="AQ497" t="s">
        <v>1066</v>
      </c>
      <c r="AR497" t="s">
        <v>1066</v>
      </c>
      <c r="AS497" t="s">
        <v>1066</v>
      </c>
      <c r="AT497" t="s">
        <v>1066</v>
      </c>
      <c r="AU497" t="s">
        <v>1066</v>
      </c>
      <c r="AV497" t="s">
        <v>1066</v>
      </c>
      <c r="AW497" t="s">
        <v>1066</v>
      </c>
      <c r="AY497">
        <v>0</v>
      </c>
      <c r="AZ497" s="269"/>
      <c r="BA497" s="269"/>
      <c r="BB497" s="269"/>
      <c r="BC497" s="269"/>
      <c r="BD497" s="269"/>
      <c r="BE497" s="269"/>
    </row>
    <row r="498" spans="1:83" ht="14.4" x14ac:dyDescent="0.3">
      <c r="A498">
        <v>521944</v>
      </c>
      <c r="B498" t="s">
        <v>540</v>
      </c>
      <c r="C498" t="s">
        <v>1066</v>
      </c>
      <c r="D498" t="s">
        <v>1066</v>
      </c>
      <c r="E498" t="s">
        <v>1066</v>
      </c>
      <c r="F498" t="s">
        <v>1066</v>
      </c>
      <c r="G498" t="s">
        <v>1066</v>
      </c>
      <c r="H498" t="s">
        <v>1066</v>
      </c>
      <c r="I498" t="s">
        <v>1066</v>
      </c>
      <c r="J498" t="s">
        <v>1066</v>
      </c>
      <c r="K498" t="s">
        <v>1066</v>
      </c>
      <c r="L498" t="s">
        <v>1066</v>
      </c>
      <c r="M498" t="s">
        <v>1066</v>
      </c>
      <c r="N498" t="s">
        <v>1066</v>
      </c>
      <c r="O498" t="s">
        <v>1066</v>
      </c>
      <c r="P498" t="s">
        <v>1066</v>
      </c>
      <c r="Q498" t="s">
        <v>1066</v>
      </c>
      <c r="R498" t="s">
        <v>1066</v>
      </c>
      <c r="S498" t="s">
        <v>1066</v>
      </c>
      <c r="T498" t="s">
        <v>1066</v>
      </c>
      <c r="U498" t="s">
        <v>1066</v>
      </c>
      <c r="V498" t="s">
        <v>1066</v>
      </c>
      <c r="W498" t="s">
        <v>1066</v>
      </c>
      <c r="X498" t="s">
        <v>1066</v>
      </c>
      <c r="Y498" t="s">
        <v>1066</v>
      </c>
      <c r="Z498" t="s">
        <v>1066</v>
      </c>
      <c r="AA498" t="s">
        <v>1066</v>
      </c>
      <c r="AB498" t="s">
        <v>1066</v>
      </c>
      <c r="AC498" t="s">
        <v>1066</v>
      </c>
      <c r="AD498" t="s">
        <v>1066</v>
      </c>
      <c r="AE498" t="s">
        <v>1066</v>
      </c>
      <c r="AF498" t="s">
        <v>1066</v>
      </c>
      <c r="AG498" t="s">
        <v>1066</v>
      </c>
      <c r="AH498" t="s">
        <v>1066</v>
      </c>
      <c r="AI498" t="s">
        <v>1066</v>
      </c>
      <c r="AJ498" t="s">
        <v>1066</v>
      </c>
      <c r="AK498" t="s">
        <v>1066</v>
      </c>
      <c r="AL498" t="s">
        <v>1066</v>
      </c>
      <c r="AM498" t="s">
        <v>1066</v>
      </c>
      <c r="AN498" t="s">
        <v>1066</v>
      </c>
      <c r="AO498" t="s">
        <v>1066</v>
      </c>
      <c r="AP498" t="s">
        <v>1066</v>
      </c>
      <c r="AQ498" t="s">
        <v>1066</v>
      </c>
      <c r="AR498" t="s">
        <v>1066</v>
      </c>
      <c r="AS498" t="s">
        <v>1066</v>
      </c>
      <c r="AT498" t="s">
        <v>1066</v>
      </c>
      <c r="AU498" t="s">
        <v>1066</v>
      </c>
      <c r="AV498" t="s">
        <v>1066</v>
      </c>
      <c r="AW498" t="s">
        <v>1066</v>
      </c>
      <c r="AY498">
        <v>0</v>
      </c>
      <c r="AZ498" s="269"/>
      <c r="BA498" s="269"/>
      <c r="BB498" s="269"/>
      <c r="BC498" s="269"/>
      <c r="BD498" s="269"/>
      <c r="BE498" s="269"/>
    </row>
    <row r="499" spans="1:83" ht="14.4" x14ac:dyDescent="0.3">
      <c r="A499">
        <v>521956</v>
      </c>
      <c r="B499" t="s">
        <v>540</v>
      </c>
      <c r="C499" t="s">
        <v>1066</v>
      </c>
      <c r="D499" t="s">
        <v>1066</v>
      </c>
      <c r="E499" t="s">
        <v>1066</v>
      </c>
      <c r="F499" t="s">
        <v>1066</v>
      </c>
      <c r="G499" t="s">
        <v>1066</v>
      </c>
      <c r="H499" t="s">
        <v>1066</v>
      </c>
      <c r="I499" t="s">
        <v>1066</v>
      </c>
      <c r="J499" t="s">
        <v>1066</v>
      </c>
      <c r="K499" t="s">
        <v>1066</v>
      </c>
      <c r="L499" t="s">
        <v>1066</v>
      </c>
      <c r="M499" t="s">
        <v>1066</v>
      </c>
      <c r="N499" t="s">
        <v>1066</v>
      </c>
      <c r="O499" t="s">
        <v>1066</v>
      </c>
      <c r="P499" t="s">
        <v>1066</v>
      </c>
      <c r="Q499" t="s">
        <v>1066</v>
      </c>
      <c r="R499" t="s">
        <v>1066</v>
      </c>
      <c r="S499" t="s">
        <v>1066</v>
      </c>
      <c r="T499" t="s">
        <v>1066</v>
      </c>
      <c r="U499" t="s">
        <v>1066</v>
      </c>
      <c r="V499" t="s">
        <v>1066</v>
      </c>
      <c r="W499" t="s">
        <v>1066</v>
      </c>
      <c r="X499" t="s">
        <v>1066</v>
      </c>
      <c r="Y499" t="s">
        <v>1066</v>
      </c>
      <c r="Z499" t="s">
        <v>1066</v>
      </c>
      <c r="AA499" t="s">
        <v>1066</v>
      </c>
      <c r="AB499" t="s">
        <v>1066</v>
      </c>
      <c r="AC499" t="s">
        <v>1066</v>
      </c>
      <c r="AD499" t="s">
        <v>1066</v>
      </c>
      <c r="AE499" t="s">
        <v>1066</v>
      </c>
      <c r="AF499" t="s">
        <v>1066</v>
      </c>
      <c r="AG499" t="s">
        <v>1066</v>
      </c>
      <c r="AH499" t="s">
        <v>1066</v>
      </c>
      <c r="AI499" t="s">
        <v>1066</v>
      </c>
      <c r="AJ499" t="s">
        <v>1066</v>
      </c>
      <c r="AK499" t="s">
        <v>1066</v>
      </c>
      <c r="AL499" t="s">
        <v>1066</v>
      </c>
      <c r="AM499" t="s">
        <v>1066</v>
      </c>
      <c r="AN499" t="s">
        <v>1066</v>
      </c>
      <c r="AO499" t="s">
        <v>1066</v>
      </c>
      <c r="AP499" t="s">
        <v>1066</v>
      </c>
      <c r="AQ499" t="s">
        <v>1066</v>
      </c>
      <c r="AR499" t="s">
        <v>1066</v>
      </c>
      <c r="AS499" t="s">
        <v>1066</v>
      </c>
      <c r="AT499" t="s">
        <v>1066</v>
      </c>
      <c r="AU499" t="s">
        <v>1066</v>
      </c>
      <c r="AV499" t="s">
        <v>1066</v>
      </c>
      <c r="AW499" t="s">
        <v>1066</v>
      </c>
      <c r="AY499">
        <v>0</v>
      </c>
      <c r="AZ499" s="269"/>
      <c r="BA499" s="269"/>
      <c r="BB499" s="269"/>
      <c r="BC499" s="269"/>
      <c r="BD499" s="269"/>
      <c r="BE499" s="269"/>
    </row>
    <row r="500" spans="1:83" ht="14.4" x14ac:dyDescent="0.3">
      <c r="A500">
        <v>521960</v>
      </c>
      <c r="B500" t="s">
        <v>540</v>
      </c>
      <c r="C500" t="s">
        <v>1066</v>
      </c>
      <c r="D500" t="s">
        <v>1066</v>
      </c>
      <c r="E500" t="s">
        <v>1066</v>
      </c>
      <c r="F500" t="s">
        <v>1066</v>
      </c>
      <c r="G500" t="s">
        <v>1066</v>
      </c>
      <c r="H500" t="s">
        <v>1066</v>
      </c>
      <c r="I500" t="s">
        <v>1066</v>
      </c>
      <c r="J500" t="s">
        <v>1066</v>
      </c>
      <c r="K500" t="s">
        <v>1066</v>
      </c>
      <c r="L500" t="s">
        <v>1066</v>
      </c>
      <c r="M500" t="s">
        <v>1066</v>
      </c>
      <c r="N500" t="s">
        <v>1066</v>
      </c>
      <c r="O500" t="s">
        <v>1066</v>
      </c>
      <c r="P500" t="s">
        <v>1066</v>
      </c>
      <c r="Q500" t="s">
        <v>1066</v>
      </c>
      <c r="R500" t="s">
        <v>1066</v>
      </c>
      <c r="S500" t="s">
        <v>1066</v>
      </c>
      <c r="T500" t="s">
        <v>1066</v>
      </c>
      <c r="U500" t="s">
        <v>1066</v>
      </c>
      <c r="V500" t="s">
        <v>1066</v>
      </c>
      <c r="W500" t="s">
        <v>1066</v>
      </c>
      <c r="X500" t="s">
        <v>1066</v>
      </c>
      <c r="Y500" t="s">
        <v>1066</v>
      </c>
      <c r="Z500" t="s">
        <v>1066</v>
      </c>
      <c r="AA500" t="s">
        <v>1066</v>
      </c>
      <c r="AB500" t="s">
        <v>1066</v>
      </c>
      <c r="AC500" t="s">
        <v>1066</v>
      </c>
      <c r="AD500" t="s">
        <v>1066</v>
      </c>
      <c r="AE500" t="s">
        <v>1066</v>
      </c>
      <c r="AF500" t="s">
        <v>1066</v>
      </c>
      <c r="AG500" t="s">
        <v>1066</v>
      </c>
      <c r="AH500" t="s">
        <v>1066</v>
      </c>
      <c r="AI500" t="s">
        <v>1066</v>
      </c>
      <c r="AJ500" t="s">
        <v>1066</v>
      </c>
      <c r="AK500" t="s">
        <v>1066</v>
      </c>
      <c r="AL500" t="s">
        <v>1066</v>
      </c>
      <c r="AM500" t="s">
        <v>1066</v>
      </c>
      <c r="AN500" t="s">
        <v>1066</v>
      </c>
      <c r="AO500" t="s">
        <v>1066</v>
      </c>
      <c r="AP500" t="s">
        <v>1066</v>
      </c>
      <c r="AQ500" t="s">
        <v>1066</v>
      </c>
      <c r="AR500" t="s">
        <v>1066</v>
      </c>
      <c r="AS500" t="s">
        <v>1066</v>
      </c>
      <c r="AT500" t="s">
        <v>1066</v>
      </c>
      <c r="AU500" t="s">
        <v>1066</v>
      </c>
      <c r="AV500" t="s">
        <v>1066</v>
      </c>
      <c r="AW500" t="s">
        <v>1066</v>
      </c>
      <c r="AY500">
        <v>0</v>
      </c>
      <c r="AZ500" s="269"/>
      <c r="BA500" s="269"/>
      <c r="BB500" s="269"/>
      <c r="BC500" s="269"/>
      <c r="BD500" s="269"/>
      <c r="BE500" s="269"/>
    </row>
    <row r="501" spans="1:83" ht="14.4" x14ac:dyDescent="0.3">
      <c r="A501">
        <v>521967</v>
      </c>
      <c r="B501" t="s">
        <v>540</v>
      </c>
      <c r="C501" t="s">
        <v>1066</v>
      </c>
      <c r="D501" t="s">
        <v>1066</v>
      </c>
      <c r="E501" t="s">
        <v>1066</v>
      </c>
      <c r="F501" t="s">
        <v>1066</v>
      </c>
      <c r="G501" t="s">
        <v>1066</v>
      </c>
      <c r="H501" t="s">
        <v>1066</v>
      </c>
      <c r="I501" t="s">
        <v>1066</v>
      </c>
      <c r="J501" t="s">
        <v>1066</v>
      </c>
      <c r="K501" t="s">
        <v>1066</v>
      </c>
      <c r="L501" t="s">
        <v>1066</v>
      </c>
      <c r="M501" t="s">
        <v>1066</v>
      </c>
      <c r="N501" t="s">
        <v>1066</v>
      </c>
      <c r="O501" t="s">
        <v>1066</v>
      </c>
      <c r="P501" t="s">
        <v>1066</v>
      </c>
      <c r="Q501" t="s">
        <v>1066</v>
      </c>
      <c r="R501" t="s">
        <v>1066</v>
      </c>
      <c r="S501" t="s">
        <v>1066</v>
      </c>
      <c r="T501" t="s">
        <v>1066</v>
      </c>
      <c r="U501" t="s">
        <v>1066</v>
      </c>
      <c r="V501" t="s">
        <v>1066</v>
      </c>
      <c r="W501" t="s">
        <v>1066</v>
      </c>
      <c r="X501" t="s">
        <v>1066</v>
      </c>
      <c r="Y501" t="s">
        <v>1066</v>
      </c>
      <c r="Z501" t="s">
        <v>1066</v>
      </c>
      <c r="AA501" t="s">
        <v>1066</v>
      </c>
      <c r="AB501" t="s">
        <v>1066</v>
      </c>
      <c r="AC501" t="s">
        <v>1066</v>
      </c>
      <c r="AD501" t="s">
        <v>1066</v>
      </c>
      <c r="AE501" t="s">
        <v>1066</v>
      </c>
      <c r="AF501" t="s">
        <v>1066</v>
      </c>
      <c r="AG501" t="s">
        <v>1066</v>
      </c>
      <c r="AH501" t="s">
        <v>1066</v>
      </c>
      <c r="AI501" t="s">
        <v>1066</v>
      </c>
      <c r="AJ501" t="s">
        <v>1066</v>
      </c>
      <c r="AK501" t="s">
        <v>1066</v>
      </c>
      <c r="AL501" t="s">
        <v>1066</v>
      </c>
      <c r="AM501" t="s">
        <v>1066</v>
      </c>
      <c r="AN501" t="s">
        <v>1066</v>
      </c>
      <c r="AO501" t="s">
        <v>1066</v>
      </c>
      <c r="AP501" t="s">
        <v>1066</v>
      </c>
      <c r="AQ501" t="s">
        <v>1066</v>
      </c>
      <c r="AR501" t="s">
        <v>1066</v>
      </c>
      <c r="AS501" t="s">
        <v>1066</v>
      </c>
      <c r="AT501" t="s">
        <v>1066</v>
      </c>
      <c r="AU501" t="s">
        <v>1066</v>
      </c>
      <c r="AV501" t="s">
        <v>1066</v>
      </c>
      <c r="AW501" t="s">
        <v>1066</v>
      </c>
      <c r="AY501">
        <v>0</v>
      </c>
      <c r="AZ501" s="269"/>
      <c r="BA501" s="269"/>
      <c r="BB501" s="269"/>
      <c r="BC501" s="269"/>
      <c r="BD501" s="269"/>
      <c r="BE501" s="269"/>
      <c r="BH501" s="249"/>
      <c r="BI501" s="249"/>
      <c r="BJ501" s="249"/>
      <c r="BK501" s="249"/>
      <c r="BL501" s="249"/>
      <c r="BM501" s="249"/>
      <c r="BN501" s="249"/>
      <c r="BO501" s="249"/>
      <c r="BP501" s="249"/>
      <c r="BQ501" s="249"/>
      <c r="BR501" s="249"/>
      <c r="BS501" s="249"/>
      <c r="BT501" s="249"/>
      <c r="BU501" s="249"/>
      <c r="BV501" s="248"/>
      <c r="BW501" s="249"/>
      <c r="BX501" s="249"/>
      <c r="BY501" s="249"/>
      <c r="BZ501" s="249"/>
      <c r="CA501" s="242"/>
      <c r="CB501" s="242"/>
      <c r="CC501" s="242"/>
      <c r="CD501" s="242"/>
      <c r="CE501" s="249"/>
    </row>
    <row r="502" spans="1:83" ht="14.4" x14ac:dyDescent="0.3">
      <c r="A502">
        <v>521971</v>
      </c>
      <c r="B502" t="s">
        <v>540</v>
      </c>
      <c r="C502" t="s">
        <v>1067</v>
      </c>
      <c r="D502" t="s">
        <v>1067</v>
      </c>
      <c r="E502" t="s">
        <v>1067</v>
      </c>
      <c r="F502" t="s">
        <v>1067</v>
      </c>
      <c r="G502" t="s">
        <v>1067</v>
      </c>
      <c r="H502" t="s">
        <v>1067</v>
      </c>
      <c r="I502" t="s">
        <v>1067</v>
      </c>
      <c r="J502" t="s">
        <v>1067</v>
      </c>
      <c r="K502" t="s">
        <v>1067</v>
      </c>
      <c r="L502" t="s">
        <v>1067</v>
      </c>
      <c r="M502" t="s">
        <v>1067</v>
      </c>
      <c r="N502" t="s">
        <v>1067</v>
      </c>
      <c r="O502" t="s">
        <v>1067</v>
      </c>
      <c r="P502" t="s">
        <v>1067</v>
      </c>
      <c r="Q502" t="s">
        <v>1067</v>
      </c>
      <c r="R502" t="s">
        <v>1067</v>
      </c>
      <c r="S502" t="s">
        <v>1067</v>
      </c>
      <c r="T502" t="s">
        <v>1067</v>
      </c>
      <c r="U502" t="s">
        <v>1067</v>
      </c>
      <c r="V502" t="s">
        <v>1067</v>
      </c>
      <c r="W502" t="s">
        <v>1067</v>
      </c>
      <c r="X502" t="s">
        <v>1067</v>
      </c>
      <c r="Y502" t="s">
        <v>1067</v>
      </c>
      <c r="Z502" t="s">
        <v>1067</v>
      </c>
      <c r="AA502" t="s">
        <v>1067</v>
      </c>
      <c r="AB502" t="s">
        <v>1067</v>
      </c>
      <c r="AC502" t="s">
        <v>1067</v>
      </c>
      <c r="AD502" t="s">
        <v>1067</v>
      </c>
      <c r="AE502" t="s">
        <v>1067</v>
      </c>
      <c r="AF502" t="s">
        <v>1067</v>
      </c>
      <c r="AG502" t="s">
        <v>1067</v>
      </c>
      <c r="AH502" t="s">
        <v>1067</v>
      </c>
      <c r="AI502" t="s">
        <v>1067</v>
      </c>
      <c r="AJ502" t="s">
        <v>1067</v>
      </c>
      <c r="AK502" t="s">
        <v>1067</v>
      </c>
      <c r="AL502" t="s">
        <v>1067</v>
      </c>
      <c r="AM502" t="s">
        <v>1067</v>
      </c>
      <c r="AN502" t="s">
        <v>1067</v>
      </c>
      <c r="AO502" t="s">
        <v>1067</v>
      </c>
      <c r="AP502" t="s">
        <v>1067</v>
      </c>
      <c r="AQ502" t="s">
        <v>1067</v>
      </c>
      <c r="AR502" t="s">
        <v>1067</v>
      </c>
      <c r="AS502" t="s">
        <v>1067</v>
      </c>
      <c r="AT502" t="s">
        <v>1067</v>
      </c>
      <c r="AU502" t="s">
        <v>1067</v>
      </c>
      <c r="AV502" t="s">
        <v>1067</v>
      </c>
      <c r="AW502" t="s">
        <v>1067</v>
      </c>
      <c r="AX502" t="s">
        <v>5718</v>
      </c>
      <c r="AY502" t="s">
        <v>5718</v>
      </c>
      <c r="AZ502" s="269"/>
      <c r="BA502" s="269"/>
      <c r="BB502" s="269"/>
      <c r="BC502" s="269"/>
      <c r="BD502" s="269"/>
      <c r="BE502" s="269"/>
      <c r="BH502" s="249"/>
      <c r="BI502" s="249"/>
      <c r="BJ502" s="249"/>
      <c r="BK502" s="249"/>
      <c r="BL502" s="249"/>
      <c r="BM502" s="249"/>
      <c r="BN502" s="249"/>
      <c r="BO502" s="249"/>
      <c r="BP502" s="249"/>
      <c r="BQ502" s="249"/>
      <c r="BR502" s="249"/>
      <c r="BS502" s="249"/>
      <c r="BT502" s="249"/>
      <c r="BU502" s="249"/>
      <c r="BV502" s="248"/>
      <c r="BW502" s="249"/>
      <c r="BX502" s="249"/>
      <c r="BY502" s="249"/>
      <c r="BZ502" s="249"/>
      <c r="CA502" s="242"/>
      <c r="CB502" s="242"/>
      <c r="CC502" s="242"/>
      <c r="CD502" s="242"/>
      <c r="CE502" s="249"/>
    </row>
    <row r="503" spans="1:83" ht="14.4" x14ac:dyDescent="0.3">
      <c r="A503">
        <v>521972</v>
      </c>
      <c r="B503" t="s">
        <v>540</v>
      </c>
      <c r="C503" t="s">
        <v>1066</v>
      </c>
      <c r="D503" t="s">
        <v>1066</v>
      </c>
      <c r="E503" t="s">
        <v>1066</v>
      </c>
      <c r="F503" t="s">
        <v>1066</v>
      </c>
      <c r="G503" t="s">
        <v>1066</v>
      </c>
      <c r="H503" t="s">
        <v>1066</v>
      </c>
      <c r="I503" t="s">
        <v>1066</v>
      </c>
      <c r="J503" t="s">
        <v>1066</v>
      </c>
      <c r="K503" t="s">
        <v>1066</v>
      </c>
      <c r="L503" t="s">
        <v>1066</v>
      </c>
      <c r="M503" t="s">
        <v>1066</v>
      </c>
      <c r="N503" t="s">
        <v>1066</v>
      </c>
      <c r="O503" t="s">
        <v>1066</v>
      </c>
      <c r="P503" t="s">
        <v>1066</v>
      </c>
      <c r="Q503" t="s">
        <v>1066</v>
      </c>
      <c r="R503" t="s">
        <v>1066</v>
      </c>
      <c r="S503" t="s">
        <v>1066</v>
      </c>
      <c r="T503" t="s">
        <v>1066</v>
      </c>
      <c r="U503" t="s">
        <v>1066</v>
      </c>
      <c r="V503" t="s">
        <v>1066</v>
      </c>
      <c r="W503" t="s">
        <v>1066</v>
      </c>
      <c r="X503" t="s">
        <v>1066</v>
      </c>
      <c r="Y503" t="s">
        <v>1066</v>
      </c>
      <c r="Z503" t="s">
        <v>1066</v>
      </c>
      <c r="AA503" t="s">
        <v>1066</v>
      </c>
      <c r="AB503" t="s">
        <v>1066</v>
      </c>
      <c r="AC503" t="s">
        <v>1066</v>
      </c>
      <c r="AD503" t="s">
        <v>1066</v>
      </c>
      <c r="AE503" t="s">
        <v>1066</v>
      </c>
      <c r="AF503" t="s">
        <v>1066</v>
      </c>
      <c r="AG503" t="s">
        <v>1066</v>
      </c>
      <c r="AH503" t="s">
        <v>1066</v>
      </c>
      <c r="AI503" t="s">
        <v>1066</v>
      </c>
      <c r="AJ503" t="s">
        <v>1066</v>
      </c>
      <c r="AK503" t="s">
        <v>1066</v>
      </c>
      <c r="AL503" t="s">
        <v>1066</v>
      </c>
      <c r="AM503" t="s">
        <v>1066</v>
      </c>
      <c r="AN503" t="s">
        <v>1066</v>
      </c>
      <c r="AO503" t="s">
        <v>1066</v>
      </c>
      <c r="AP503" t="s">
        <v>1066</v>
      </c>
      <c r="AQ503" t="s">
        <v>1066</v>
      </c>
      <c r="AR503" t="s">
        <v>1066</v>
      </c>
      <c r="AS503" t="s">
        <v>1066</v>
      </c>
      <c r="AT503" t="s">
        <v>1066</v>
      </c>
      <c r="AU503" t="s">
        <v>1066</v>
      </c>
      <c r="AV503" t="s">
        <v>1066</v>
      </c>
      <c r="AW503" t="s">
        <v>1066</v>
      </c>
      <c r="AY503">
        <v>0</v>
      </c>
      <c r="AZ503" s="269"/>
      <c r="BA503" s="269"/>
      <c r="BB503" s="269"/>
      <c r="BC503" s="269"/>
      <c r="BD503" s="269"/>
      <c r="BE503" s="269"/>
    </row>
    <row r="504" spans="1:83" ht="14.4" x14ac:dyDescent="0.3">
      <c r="A504">
        <v>521976</v>
      </c>
      <c r="B504" t="s">
        <v>540</v>
      </c>
      <c r="C504" t="s">
        <v>1066</v>
      </c>
      <c r="D504" t="s">
        <v>1066</v>
      </c>
      <c r="E504" t="s">
        <v>1066</v>
      </c>
      <c r="F504" t="s">
        <v>1066</v>
      </c>
      <c r="G504" t="s">
        <v>1066</v>
      </c>
      <c r="H504" t="s">
        <v>1066</v>
      </c>
      <c r="I504" t="s">
        <v>1066</v>
      </c>
      <c r="J504" t="s">
        <v>1066</v>
      </c>
      <c r="K504" t="s">
        <v>1066</v>
      </c>
      <c r="L504" t="s">
        <v>1066</v>
      </c>
      <c r="M504" t="s">
        <v>1066</v>
      </c>
      <c r="N504" t="s">
        <v>1066</v>
      </c>
      <c r="O504" t="s">
        <v>1066</v>
      </c>
      <c r="P504" t="s">
        <v>1066</v>
      </c>
      <c r="Q504" t="s">
        <v>1066</v>
      </c>
      <c r="R504" t="s">
        <v>1066</v>
      </c>
      <c r="S504" t="s">
        <v>1066</v>
      </c>
      <c r="T504" t="s">
        <v>1066</v>
      </c>
      <c r="U504" t="s">
        <v>1066</v>
      </c>
      <c r="V504" t="s">
        <v>1066</v>
      </c>
      <c r="W504" t="s">
        <v>1066</v>
      </c>
      <c r="X504" t="s">
        <v>1066</v>
      </c>
      <c r="Y504" t="s">
        <v>1066</v>
      </c>
      <c r="Z504" t="s">
        <v>1066</v>
      </c>
      <c r="AA504" t="s">
        <v>1066</v>
      </c>
      <c r="AB504" t="s">
        <v>1066</v>
      </c>
      <c r="AC504" t="s">
        <v>1066</v>
      </c>
      <c r="AD504" t="s">
        <v>1066</v>
      </c>
      <c r="AE504" t="s">
        <v>1066</v>
      </c>
      <c r="AF504" t="s">
        <v>1066</v>
      </c>
      <c r="AG504" t="s">
        <v>1066</v>
      </c>
      <c r="AH504" t="s">
        <v>1066</v>
      </c>
      <c r="AI504" t="s">
        <v>1066</v>
      </c>
      <c r="AJ504" t="s">
        <v>1066</v>
      </c>
      <c r="AK504" t="s">
        <v>1066</v>
      </c>
      <c r="AL504" t="s">
        <v>1066</v>
      </c>
      <c r="AM504" t="s">
        <v>1066</v>
      </c>
      <c r="AN504" t="s">
        <v>1066</v>
      </c>
      <c r="AO504" t="s">
        <v>1066</v>
      </c>
      <c r="AP504" t="s">
        <v>1066</v>
      </c>
      <c r="AQ504" t="s">
        <v>1066</v>
      </c>
      <c r="AR504" t="s">
        <v>1066</v>
      </c>
      <c r="AS504" t="s">
        <v>1066</v>
      </c>
      <c r="AT504" t="s">
        <v>1066</v>
      </c>
      <c r="AU504" t="s">
        <v>1066</v>
      </c>
      <c r="AV504" t="s">
        <v>1066</v>
      </c>
      <c r="AW504" t="s">
        <v>1066</v>
      </c>
      <c r="AY504">
        <v>0</v>
      </c>
      <c r="AZ504" s="269"/>
      <c r="BA504" s="269"/>
      <c r="BB504" s="269"/>
      <c r="BC504" s="269"/>
      <c r="BD504" s="269"/>
      <c r="BE504" s="269"/>
      <c r="BH504" s="249"/>
      <c r="BI504" s="249"/>
      <c r="BJ504" s="249"/>
      <c r="BK504" s="249"/>
      <c r="BL504" s="249"/>
      <c r="BM504" s="249"/>
      <c r="BN504" s="249"/>
      <c r="BO504" s="249"/>
      <c r="BP504" s="249"/>
      <c r="BQ504" s="249"/>
      <c r="BR504" s="249"/>
      <c r="BS504" s="249"/>
      <c r="BT504" s="249"/>
      <c r="BU504" s="249"/>
      <c r="BV504" s="248"/>
      <c r="BW504" s="249"/>
      <c r="BX504" s="249"/>
      <c r="BY504" s="249"/>
      <c r="BZ504" s="249"/>
      <c r="CA504" s="242"/>
      <c r="CB504" s="242"/>
      <c r="CC504" s="242"/>
      <c r="CD504" s="242"/>
      <c r="CE504" s="249"/>
    </row>
    <row r="505" spans="1:83" ht="14.4" x14ac:dyDescent="0.3">
      <c r="A505">
        <v>521977</v>
      </c>
      <c r="B505" t="s">
        <v>540</v>
      </c>
      <c r="C505" t="s">
        <v>1067</v>
      </c>
      <c r="D505" t="s">
        <v>1067</v>
      </c>
      <c r="E505" t="s">
        <v>1067</v>
      </c>
      <c r="F505" t="s">
        <v>1067</v>
      </c>
      <c r="G505" t="s">
        <v>1067</v>
      </c>
      <c r="H505" t="s">
        <v>1067</v>
      </c>
      <c r="I505" t="s">
        <v>1067</v>
      </c>
      <c r="J505" t="s">
        <v>1067</v>
      </c>
      <c r="K505" t="s">
        <v>1067</v>
      </c>
      <c r="L505" t="s">
        <v>1067</v>
      </c>
      <c r="M505" t="s">
        <v>1067</v>
      </c>
      <c r="N505" t="s">
        <v>1067</v>
      </c>
      <c r="O505" t="s">
        <v>1067</v>
      </c>
      <c r="P505" t="s">
        <v>1067</v>
      </c>
      <c r="Q505" t="s">
        <v>1067</v>
      </c>
      <c r="R505" t="s">
        <v>1067</v>
      </c>
      <c r="S505" t="s">
        <v>1067</v>
      </c>
      <c r="T505" t="s">
        <v>1067</v>
      </c>
      <c r="U505" t="s">
        <v>1067</v>
      </c>
      <c r="V505" t="s">
        <v>1067</v>
      </c>
      <c r="W505" t="s">
        <v>1067</v>
      </c>
      <c r="X505" t="s">
        <v>1067</v>
      </c>
      <c r="Y505" t="s">
        <v>1067</v>
      </c>
      <c r="Z505" t="s">
        <v>1067</v>
      </c>
      <c r="AA505" t="s">
        <v>1067</v>
      </c>
      <c r="AB505" t="s">
        <v>1067</v>
      </c>
      <c r="AC505" t="s">
        <v>1067</v>
      </c>
      <c r="AD505" t="s">
        <v>1067</v>
      </c>
      <c r="AE505" t="s">
        <v>1067</v>
      </c>
      <c r="AF505" t="s">
        <v>1067</v>
      </c>
      <c r="AG505" t="s">
        <v>1067</v>
      </c>
      <c r="AH505" t="s">
        <v>1067</v>
      </c>
      <c r="AI505" t="s">
        <v>1067</v>
      </c>
      <c r="AJ505" t="s">
        <v>1067</v>
      </c>
      <c r="AK505" t="s">
        <v>1067</v>
      </c>
      <c r="AL505" t="s">
        <v>1067</v>
      </c>
      <c r="AM505" t="s">
        <v>1067</v>
      </c>
      <c r="AN505" t="s">
        <v>1067</v>
      </c>
      <c r="AO505" t="s">
        <v>1067</v>
      </c>
      <c r="AP505" t="s">
        <v>1067</v>
      </c>
      <c r="AQ505" t="s">
        <v>1067</v>
      </c>
      <c r="AR505" t="s">
        <v>1067</v>
      </c>
      <c r="AS505" t="s">
        <v>1067</v>
      </c>
      <c r="AT505" t="s">
        <v>1067</v>
      </c>
      <c r="AU505" t="s">
        <v>1067</v>
      </c>
      <c r="AV505" t="s">
        <v>1067</v>
      </c>
      <c r="AW505" t="s">
        <v>1067</v>
      </c>
      <c r="AX505" t="s">
        <v>5742</v>
      </c>
      <c r="AY505" t="s">
        <v>5742</v>
      </c>
      <c r="AZ505" s="269"/>
      <c r="BA505" s="269"/>
      <c r="BB505" s="269"/>
      <c r="BC505" s="269"/>
      <c r="BD505" s="269"/>
      <c r="BE505" s="269"/>
    </row>
    <row r="506" spans="1:83" ht="14.4" x14ac:dyDescent="0.3">
      <c r="A506">
        <v>521995</v>
      </c>
      <c r="B506" t="s">
        <v>540</v>
      </c>
      <c r="C506" t="s">
        <v>1066</v>
      </c>
      <c r="D506" t="s">
        <v>1066</v>
      </c>
      <c r="E506" t="s">
        <v>1066</v>
      </c>
      <c r="F506" t="s">
        <v>1066</v>
      </c>
      <c r="G506" t="s">
        <v>1066</v>
      </c>
      <c r="H506" t="s">
        <v>1066</v>
      </c>
      <c r="I506" t="s">
        <v>1066</v>
      </c>
      <c r="J506" t="s">
        <v>1066</v>
      </c>
      <c r="K506" t="s">
        <v>1066</v>
      </c>
      <c r="L506" t="s">
        <v>1066</v>
      </c>
      <c r="M506" t="s">
        <v>1066</v>
      </c>
      <c r="N506" t="s">
        <v>1066</v>
      </c>
      <c r="O506" t="s">
        <v>1066</v>
      </c>
      <c r="P506" t="s">
        <v>1066</v>
      </c>
      <c r="Q506" t="s">
        <v>1066</v>
      </c>
      <c r="R506" t="s">
        <v>1066</v>
      </c>
      <c r="S506" t="s">
        <v>1066</v>
      </c>
      <c r="T506" t="s">
        <v>1066</v>
      </c>
      <c r="U506" t="s">
        <v>1066</v>
      </c>
      <c r="V506" t="s">
        <v>1066</v>
      </c>
      <c r="W506" t="s">
        <v>1066</v>
      </c>
      <c r="X506" t="s">
        <v>1066</v>
      </c>
      <c r="Y506" t="s">
        <v>1066</v>
      </c>
      <c r="Z506" t="s">
        <v>1066</v>
      </c>
      <c r="AA506" t="s">
        <v>1066</v>
      </c>
      <c r="AB506" t="s">
        <v>1066</v>
      </c>
      <c r="AC506" t="s">
        <v>1066</v>
      </c>
      <c r="AD506" t="s">
        <v>1066</v>
      </c>
      <c r="AE506" t="s">
        <v>1066</v>
      </c>
      <c r="AF506" t="s">
        <v>1066</v>
      </c>
      <c r="AG506" t="s">
        <v>1066</v>
      </c>
      <c r="AH506" t="s">
        <v>1066</v>
      </c>
      <c r="AI506" t="s">
        <v>1066</v>
      </c>
      <c r="AJ506" t="s">
        <v>1066</v>
      </c>
      <c r="AK506" t="s">
        <v>1066</v>
      </c>
      <c r="AL506" t="s">
        <v>1066</v>
      </c>
      <c r="AM506" t="s">
        <v>1066</v>
      </c>
      <c r="AN506" t="s">
        <v>1066</v>
      </c>
      <c r="AO506" t="s">
        <v>1066</v>
      </c>
      <c r="AP506" t="s">
        <v>1066</v>
      </c>
      <c r="AQ506" t="s">
        <v>1066</v>
      </c>
      <c r="AR506" t="s">
        <v>1066</v>
      </c>
      <c r="AS506" t="s">
        <v>1066</v>
      </c>
      <c r="AT506" t="s">
        <v>1066</v>
      </c>
      <c r="AU506" t="s">
        <v>1066</v>
      </c>
      <c r="AV506" t="s">
        <v>1066</v>
      </c>
      <c r="AW506" t="s">
        <v>1066</v>
      </c>
      <c r="AY506">
        <v>0</v>
      </c>
      <c r="AZ506" s="269"/>
      <c r="BA506" s="269"/>
      <c r="BB506" s="269"/>
      <c r="BC506" s="269"/>
      <c r="BD506" s="269"/>
      <c r="BE506" s="269"/>
      <c r="BH506" s="249"/>
      <c r="BI506" s="249"/>
      <c r="BJ506" s="249"/>
      <c r="BK506" s="249"/>
      <c r="BL506" s="249"/>
      <c r="BM506" s="249"/>
      <c r="BN506" s="249"/>
      <c r="BO506" s="249"/>
      <c r="BP506" s="249"/>
      <c r="BQ506" s="249"/>
      <c r="BR506" s="249"/>
      <c r="BS506" s="249"/>
      <c r="BT506" s="249"/>
      <c r="BU506" s="249"/>
      <c r="BV506" s="248"/>
      <c r="BW506" s="249"/>
      <c r="BX506" s="249"/>
      <c r="BY506" s="249"/>
      <c r="BZ506" s="249"/>
      <c r="CA506" s="242"/>
      <c r="CB506" s="242"/>
      <c r="CC506" s="242"/>
      <c r="CD506" s="242"/>
      <c r="CE506" s="249"/>
    </row>
    <row r="507" spans="1:83" ht="14.4" x14ac:dyDescent="0.3">
      <c r="A507">
        <v>521999</v>
      </c>
      <c r="B507" t="s">
        <v>541</v>
      </c>
      <c r="C507" t="s">
        <v>1066</v>
      </c>
      <c r="D507" t="s">
        <v>1066</v>
      </c>
      <c r="E507" t="s">
        <v>1066</v>
      </c>
      <c r="F507" t="s">
        <v>1066</v>
      </c>
      <c r="G507" t="s">
        <v>1066</v>
      </c>
      <c r="H507" t="s">
        <v>1066</v>
      </c>
      <c r="I507" t="s">
        <v>1066</v>
      </c>
      <c r="J507" t="s">
        <v>1066</v>
      </c>
      <c r="K507" t="s">
        <v>1066</v>
      </c>
      <c r="L507" t="s">
        <v>1066</v>
      </c>
      <c r="M507" t="s">
        <v>1066</v>
      </c>
      <c r="N507" t="s">
        <v>1066</v>
      </c>
      <c r="O507" t="s">
        <v>1066</v>
      </c>
      <c r="P507" t="s">
        <v>1066</v>
      </c>
      <c r="Q507" t="s">
        <v>1066</v>
      </c>
      <c r="R507" t="s">
        <v>1066</v>
      </c>
      <c r="S507" t="s">
        <v>1066</v>
      </c>
      <c r="T507" t="s">
        <v>1066</v>
      </c>
      <c r="U507" t="s">
        <v>1066</v>
      </c>
      <c r="V507" t="s">
        <v>1066</v>
      </c>
      <c r="W507" t="s">
        <v>1066</v>
      </c>
      <c r="X507" t="s">
        <v>1066</v>
      </c>
      <c r="Y507" t="s">
        <v>1066</v>
      </c>
      <c r="Z507" t="s">
        <v>1066</v>
      </c>
      <c r="AA507" t="s">
        <v>1066</v>
      </c>
      <c r="AB507" t="s">
        <v>1066</v>
      </c>
      <c r="AC507" t="s">
        <v>1066</v>
      </c>
      <c r="AD507" t="s">
        <v>1066</v>
      </c>
      <c r="AE507" t="s">
        <v>1066</v>
      </c>
      <c r="AF507" t="s">
        <v>1066</v>
      </c>
      <c r="AG507" t="s">
        <v>1066</v>
      </c>
      <c r="AH507" t="s">
        <v>1066</v>
      </c>
      <c r="AI507" t="s">
        <v>1066</v>
      </c>
      <c r="AJ507" t="s">
        <v>1066</v>
      </c>
      <c r="AK507" t="s">
        <v>1066</v>
      </c>
      <c r="AL507" t="s">
        <v>1066</v>
      </c>
      <c r="AM507" t="s">
        <v>1066</v>
      </c>
      <c r="AN507" t="s">
        <v>1066</v>
      </c>
      <c r="AO507" t="s">
        <v>1066</v>
      </c>
      <c r="AP507" t="s">
        <v>1066</v>
      </c>
      <c r="AQ507" t="s">
        <v>1066</v>
      </c>
      <c r="AR507" t="s">
        <v>1066</v>
      </c>
      <c r="AW507"/>
      <c r="AY507" t="s">
        <v>2422</v>
      </c>
      <c r="AZ507" s="269"/>
      <c r="BA507" s="269"/>
      <c r="BB507" s="269"/>
      <c r="BC507" s="269"/>
      <c r="BD507" s="269"/>
      <c r="BE507" s="269"/>
      <c r="BH507" s="249"/>
      <c r="BI507" s="249"/>
      <c r="BJ507" s="249"/>
      <c r="BK507" s="249"/>
      <c r="BL507" s="249"/>
      <c r="BM507" s="249"/>
      <c r="BN507" s="249"/>
      <c r="BO507" s="249"/>
      <c r="BP507" s="249"/>
      <c r="BQ507" s="249"/>
      <c r="BR507" s="249"/>
      <c r="BS507" s="249"/>
      <c r="BT507" s="249"/>
      <c r="BU507" s="249"/>
      <c r="BV507" s="248"/>
      <c r="BW507" s="249"/>
      <c r="BX507" s="249"/>
      <c r="BY507" s="249"/>
      <c r="BZ507" s="249"/>
      <c r="CA507" s="242"/>
      <c r="CB507" s="242"/>
      <c r="CC507" s="242"/>
      <c r="CD507" s="242"/>
      <c r="CE507" s="249"/>
    </row>
    <row r="508" spans="1:83" ht="14.4" x14ac:dyDescent="0.3">
      <c r="A508">
        <v>522008</v>
      </c>
      <c r="B508" t="s">
        <v>540</v>
      </c>
      <c r="C508" t="s">
        <v>1067</v>
      </c>
      <c r="D508" t="s">
        <v>1067</v>
      </c>
      <c r="E508" t="s">
        <v>1067</v>
      </c>
      <c r="F508" t="s">
        <v>1067</v>
      </c>
      <c r="G508" t="s">
        <v>1067</v>
      </c>
      <c r="H508" t="s">
        <v>1067</v>
      </c>
      <c r="I508" t="s">
        <v>1067</v>
      </c>
      <c r="J508" t="s">
        <v>1067</v>
      </c>
      <c r="K508" t="s">
        <v>1067</v>
      </c>
      <c r="L508" t="s">
        <v>1067</v>
      </c>
      <c r="M508" t="s">
        <v>1067</v>
      </c>
      <c r="N508" t="s">
        <v>1067</v>
      </c>
      <c r="O508" t="s">
        <v>1067</v>
      </c>
      <c r="P508" t="s">
        <v>1067</v>
      </c>
      <c r="Q508" t="s">
        <v>1067</v>
      </c>
      <c r="R508" t="s">
        <v>1067</v>
      </c>
      <c r="S508" t="s">
        <v>1067</v>
      </c>
      <c r="T508" t="s">
        <v>1067</v>
      </c>
      <c r="U508" t="s">
        <v>1067</v>
      </c>
      <c r="V508" t="s">
        <v>1067</v>
      </c>
      <c r="W508" t="s">
        <v>1067</v>
      </c>
      <c r="X508" t="s">
        <v>1067</v>
      </c>
      <c r="Y508" t="s">
        <v>1067</v>
      </c>
      <c r="Z508" t="s">
        <v>1067</v>
      </c>
      <c r="AA508" t="s">
        <v>1067</v>
      </c>
      <c r="AB508" t="s">
        <v>1067</v>
      </c>
      <c r="AC508" t="s">
        <v>1067</v>
      </c>
      <c r="AD508" t="s">
        <v>1067</v>
      </c>
      <c r="AE508" t="s">
        <v>1067</v>
      </c>
      <c r="AF508" t="s">
        <v>1067</v>
      </c>
      <c r="AG508" t="s">
        <v>1067</v>
      </c>
      <c r="AH508" t="s">
        <v>1067</v>
      </c>
      <c r="AI508" t="s">
        <v>1067</v>
      </c>
      <c r="AJ508" t="s">
        <v>1067</v>
      </c>
      <c r="AK508" t="s">
        <v>1067</v>
      </c>
      <c r="AL508" t="s">
        <v>1067</v>
      </c>
      <c r="AM508" t="s">
        <v>1067</v>
      </c>
      <c r="AN508" t="s">
        <v>1067</v>
      </c>
      <c r="AO508" t="s">
        <v>1067</v>
      </c>
      <c r="AP508" t="s">
        <v>1067</v>
      </c>
      <c r="AQ508" t="s">
        <v>1067</v>
      </c>
      <c r="AR508" t="s">
        <v>1067</v>
      </c>
      <c r="AS508" t="s">
        <v>1067</v>
      </c>
      <c r="AT508" t="s">
        <v>1067</v>
      </c>
      <c r="AU508" t="s">
        <v>1067</v>
      </c>
      <c r="AV508" t="s">
        <v>1067</v>
      </c>
      <c r="AW508" t="s">
        <v>1067</v>
      </c>
      <c r="AX508" t="s">
        <v>5742</v>
      </c>
      <c r="AY508" t="s">
        <v>5742</v>
      </c>
      <c r="AZ508" s="250"/>
      <c r="BA508" s="250"/>
      <c r="BB508" s="250"/>
      <c r="BC508" s="250"/>
      <c r="BD508" s="250"/>
      <c r="BE508" s="269"/>
      <c r="BH508" s="249"/>
      <c r="BI508" s="249"/>
      <c r="BJ508" s="249"/>
      <c r="BK508" s="249"/>
      <c r="BL508" s="249"/>
      <c r="BM508" s="249"/>
      <c r="BN508" s="249"/>
      <c r="BO508" s="249"/>
      <c r="BP508" s="249"/>
      <c r="BQ508" s="249"/>
      <c r="BR508" s="249"/>
      <c r="BS508" s="249"/>
      <c r="BT508" s="249"/>
      <c r="BU508" s="249"/>
      <c r="BV508" s="248"/>
      <c r="BW508" s="249"/>
      <c r="BX508" s="249"/>
      <c r="BY508" s="249"/>
      <c r="BZ508" s="249"/>
      <c r="CA508" s="242"/>
      <c r="CB508" s="242"/>
      <c r="CC508" s="242"/>
      <c r="CD508" s="242"/>
      <c r="CE508" s="249"/>
    </row>
    <row r="509" spans="1:83" ht="14.4" x14ac:dyDescent="0.3">
      <c r="A509">
        <v>522010</v>
      </c>
      <c r="B509" t="s">
        <v>540</v>
      </c>
      <c r="C509" t="s">
        <v>1066</v>
      </c>
      <c r="D509" t="s">
        <v>1066</v>
      </c>
      <c r="E509" t="s">
        <v>1066</v>
      </c>
      <c r="F509" t="s">
        <v>1066</v>
      </c>
      <c r="G509" t="s">
        <v>1066</v>
      </c>
      <c r="H509" t="s">
        <v>1066</v>
      </c>
      <c r="I509" t="s">
        <v>1066</v>
      </c>
      <c r="J509" t="s">
        <v>1066</v>
      </c>
      <c r="K509" t="s">
        <v>1066</v>
      </c>
      <c r="L509" t="s">
        <v>1066</v>
      </c>
      <c r="M509" t="s">
        <v>1066</v>
      </c>
      <c r="N509" t="s">
        <v>1066</v>
      </c>
      <c r="O509" t="s">
        <v>1066</v>
      </c>
      <c r="P509" t="s">
        <v>1066</v>
      </c>
      <c r="Q509" t="s">
        <v>1066</v>
      </c>
      <c r="R509" t="s">
        <v>1066</v>
      </c>
      <c r="S509" t="s">
        <v>1066</v>
      </c>
      <c r="T509" t="s">
        <v>1066</v>
      </c>
      <c r="U509" t="s">
        <v>1066</v>
      </c>
      <c r="V509" t="s">
        <v>1066</v>
      </c>
      <c r="W509" t="s">
        <v>1066</v>
      </c>
      <c r="X509" t="s">
        <v>1066</v>
      </c>
      <c r="Y509" t="s">
        <v>1066</v>
      </c>
      <c r="Z509" t="s">
        <v>1066</v>
      </c>
      <c r="AA509" t="s">
        <v>1066</v>
      </c>
      <c r="AB509" t="s">
        <v>1066</v>
      </c>
      <c r="AC509" t="s">
        <v>1066</v>
      </c>
      <c r="AD509" t="s">
        <v>1066</v>
      </c>
      <c r="AE509" t="s">
        <v>1066</v>
      </c>
      <c r="AF509" t="s">
        <v>1066</v>
      </c>
      <c r="AG509" t="s">
        <v>1066</v>
      </c>
      <c r="AH509" t="s">
        <v>1066</v>
      </c>
      <c r="AI509" t="s">
        <v>1066</v>
      </c>
      <c r="AJ509" t="s">
        <v>1066</v>
      </c>
      <c r="AK509" t="s">
        <v>1066</v>
      </c>
      <c r="AL509" t="s">
        <v>1066</v>
      </c>
      <c r="AM509" t="s">
        <v>1066</v>
      </c>
      <c r="AN509" t="s">
        <v>1066</v>
      </c>
      <c r="AO509" t="s">
        <v>1066</v>
      </c>
      <c r="AP509" t="s">
        <v>1066</v>
      </c>
      <c r="AQ509" t="s">
        <v>1066</v>
      </c>
      <c r="AR509" t="s">
        <v>1066</v>
      </c>
      <c r="AS509" t="s">
        <v>1066</v>
      </c>
      <c r="AT509" t="s">
        <v>1066</v>
      </c>
      <c r="AU509" t="s">
        <v>1066</v>
      </c>
      <c r="AV509" t="s">
        <v>1066</v>
      </c>
      <c r="AW509" t="s">
        <v>1066</v>
      </c>
      <c r="AY509">
        <v>0</v>
      </c>
      <c r="AZ509" s="269"/>
      <c r="BA509" s="269"/>
      <c r="BB509" s="269"/>
      <c r="BC509" s="269"/>
      <c r="BD509" s="269"/>
      <c r="BE509" s="269"/>
    </row>
    <row r="510" spans="1:83" ht="14.4" x14ac:dyDescent="0.3">
      <c r="A510">
        <v>522027</v>
      </c>
      <c r="B510" t="s">
        <v>540</v>
      </c>
      <c r="C510" t="s">
        <v>1066</v>
      </c>
      <c r="D510" t="s">
        <v>1066</v>
      </c>
      <c r="E510" t="s">
        <v>1066</v>
      </c>
      <c r="F510" t="s">
        <v>1066</v>
      </c>
      <c r="G510" t="s">
        <v>1066</v>
      </c>
      <c r="H510" t="s">
        <v>1066</v>
      </c>
      <c r="I510" t="s">
        <v>1066</v>
      </c>
      <c r="J510" t="s">
        <v>1066</v>
      </c>
      <c r="K510" t="s">
        <v>1066</v>
      </c>
      <c r="L510" t="s">
        <v>1066</v>
      </c>
      <c r="M510" t="s">
        <v>1066</v>
      </c>
      <c r="N510" t="s">
        <v>1066</v>
      </c>
      <c r="O510" t="s">
        <v>1066</v>
      </c>
      <c r="P510" t="s">
        <v>1066</v>
      </c>
      <c r="Q510" t="s">
        <v>1066</v>
      </c>
      <c r="R510" t="s">
        <v>1066</v>
      </c>
      <c r="S510" t="s">
        <v>1066</v>
      </c>
      <c r="T510" t="s">
        <v>1066</v>
      </c>
      <c r="U510" t="s">
        <v>1066</v>
      </c>
      <c r="V510" t="s">
        <v>1066</v>
      </c>
      <c r="W510" t="s">
        <v>1066</v>
      </c>
      <c r="X510" t="s">
        <v>1066</v>
      </c>
      <c r="Y510" t="s">
        <v>1066</v>
      </c>
      <c r="Z510" t="s">
        <v>1066</v>
      </c>
      <c r="AA510" t="s">
        <v>1066</v>
      </c>
      <c r="AB510" t="s">
        <v>1066</v>
      </c>
      <c r="AC510" t="s">
        <v>1066</v>
      </c>
      <c r="AD510" t="s">
        <v>1066</v>
      </c>
      <c r="AE510" t="s">
        <v>1066</v>
      </c>
      <c r="AF510" t="s">
        <v>1066</v>
      </c>
      <c r="AG510" t="s">
        <v>1066</v>
      </c>
      <c r="AH510" t="s">
        <v>1066</v>
      </c>
      <c r="AI510" t="s">
        <v>1066</v>
      </c>
      <c r="AJ510" t="s">
        <v>1066</v>
      </c>
      <c r="AK510" t="s">
        <v>1066</v>
      </c>
      <c r="AL510" t="s">
        <v>1066</v>
      </c>
      <c r="AM510" t="s">
        <v>1066</v>
      </c>
      <c r="AN510" t="s">
        <v>1066</v>
      </c>
      <c r="AO510" t="s">
        <v>1066</v>
      </c>
      <c r="AP510" t="s">
        <v>1066</v>
      </c>
      <c r="AQ510" t="s">
        <v>1066</v>
      </c>
      <c r="AR510" t="s">
        <v>1066</v>
      </c>
      <c r="AS510" t="s">
        <v>1066</v>
      </c>
      <c r="AT510" t="s">
        <v>1066</v>
      </c>
      <c r="AU510" t="s">
        <v>1066</v>
      </c>
      <c r="AV510" t="s">
        <v>1066</v>
      </c>
      <c r="AW510" t="s">
        <v>1066</v>
      </c>
      <c r="AY510">
        <v>0</v>
      </c>
      <c r="AZ510" s="269"/>
      <c r="BA510" s="269"/>
      <c r="BB510" s="269"/>
      <c r="BC510" s="269"/>
      <c r="BD510" s="269"/>
      <c r="BE510" s="269"/>
    </row>
    <row r="511" spans="1:83" ht="14.4" x14ac:dyDescent="0.3">
      <c r="A511">
        <v>522029</v>
      </c>
      <c r="B511" t="s">
        <v>540</v>
      </c>
      <c r="C511" t="s">
        <v>1067</v>
      </c>
      <c r="D511" t="s">
        <v>1067</v>
      </c>
      <c r="E511" t="s">
        <v>1067</v>
      </c>
      <c r="F511" t="s">
        <v>1067</v>
      </c>
      <c r="G511" t="s">
        <v>1067</v>
      </c>
      <c r="H511" t="s">
        <v>1067</v>
      </c>
      <c r="I511" t="s">
        <v>1067</v>
      </c>
      <c r="J511" t="s">
        <v>1067</v>
      </c>
      <c r="K511" t="s">
        <v>1067</v>
      </c>
      <c r="L511" t="s">
        <v>1067</v>
      </c>
      <c r="M511" t="s">
        <v>1067</v>
      </c>
      <c r="N511" t="s">
        <v>1067</v>
      </c>
      <c r="O511" t="s">
        <v>1067</v>
      </c>
      <c r="P511" t="s">
        <v>1067</v>
      </c>
      <c r="Q511" t="s">
        <v>1067</v>
      </c>
      <c r="R511" t="s">
        <v>1067</v>
      </c>
      <c r="S511" t="s">
        <v>1067</v>
      </c>
      <c r="T511" t="s">
        <v>1067</v>
      </c>
      <c r="U511" t="s">
        <v>1067</v>
      </c>
      <c r="V511" t="s">
        <v>1067</v>
      </c>
      <c r="W511" t="s">
        <v>1067</v>
      </c>
      <c r="X511" t="s">
        <v>1067</v>
      </c>
      <c r="Y511" t="s">
        <v>1067</v>
      </c>
      <c r="Z511" t="s">
        <v>1067</v>
      </c>
      <c r="AA511" t="s">
        <v>1067</v>
      </c>
      <c r="AB511" t="s">
        <v>1067</v>
      </c>
      <c r="AC511" t="s">
        <v>1067</v>
      </c>
      <c r="AD511" t="s">
        <v>1067</v>
      </c>
      <c r="AE511" t="s">
        <v>1067</v>
      </c>
      <c r="AF511" t="s">
        <v>1067</v>
      </c>
      <c r="AG511" t="s">
        <v>1067</v>
      </c>
      <c r="AH511" t="s">
        <v>1067</v>
      </c>
      <c r="AI511" t="s">
        <v>1067</v>
      </c>
      <c r="AJ511" t="s">
        <v>1067</v>
      </c>
      <c r="AK511" t="s">
        <v>1067</v>
      </c>
      <c r="AL511" t="s">
        <v>1067</v>
      </c>
      <c r="AM511" t="s">
        <v>1067</v>
      </c>
      <c r="AN511" t="s">
        <v>1067</v>
      </c>
      <c r="AO511" t="s">
        <v>1067</v>
      </c>
      <c r="AP511" t="s">
        <v>1067</v>
      </c>
      <c r="AQ511" t="s">
        <v>1067</v>
      </c>
      <c r="AR511" t="s">
        <v>1067</v>
      </c>
      <c r="AS511" t="s">
        <v>1067</v>
      </c>
      <c r="AT511" t="s">
        <v>1067</v>
      </c>
      <c r="AU511" t="s">
        <v>1067</v>
      </c>
      <c r="AV511" t="s">
        <v>1067</v>
      </c>
      <c r="AW511" t="s">
        <v>1067</v>
      </c>
      <c r="AX511" t="s">
        <v>5742</v>
      </c>
      <c r="AY511" t="s">
        <v>5742</v>
      </c>
      <c r="AZ511" s="250"/>
      <c r="BA511" s="250"/>
      <c r="BB511" s="250"/>
      <c r="BC511" s="250"/>
      <c r="BD511" s="250"/>
      <c r="BE511" s="269"/>
    </row>
    <row r="512" spans="1:83" ht="14.4" x14ac:dyDescent="0.3">
      <c r="A512">
        <v>522038</v>
      </c>
      <c r="B512" t="s">
        <v>540</v>
      </c>
      <c r="C512" t="s">
        <v>1066</v>
      </c>
      <c r="D512" t="s">
        <v>1066</v>
      </c>
      <c r="E512" t="s">
        <v>1066</v>
      </c>
      <c r="F512" t="s">
        <v>1066</v>
      </c>
      <c r="G512" t="s">
        <v>1066</v>
      </c>
      <c r="H512" t="s">
        <v>1066</v>
      </c>
      <c r="I512" t="s">
        <v>1066</v>
      </c>
      <c r="J512" t="s">
        <v>1066</v>
      </c>
      <c r="K512" t="s">
        <v>1066</v>
      </c>
      <c r="L512" t="s">
        <v>1066</v>
      </c>
      <c r="M512" t="s">
        <v>1066</v>
      </c>
      <c r="N512" t="s">
        <v>1066</v>
      </c>
      <c r="O512" t="s">
        <v>1066</v>
      </c>
      <c r="P512" t="s">
        <v>1066</v>
      </c>
      <c r="Q512" t="s">
        <v>1066</v>
      </c>
      <c r="R512" t="s">
        <v>1066</v>
      </c>
      <c r="S512" t="s">
        <v>1066</v>
      </c>
      <c r="T512" t="s">
        <v>1066</v>
      </c>
      <c r="U512" t="s">
        <v>1066</v>
      </c>
      <c r="V512" t="s">
        <v>1066</v>
      </c>
      <c r="W512" t="s">
        <v>1066</v>
      </c>
      <c r="X512" t="s">
        <v>1066</v>
      </c>
      <c r="Y512" t="s">
        <v>1066</v>
      </c>
      <c r="Z512" t="s">
        <v>1066</v>
      </c>
      <c r="AA512" t="s">
        <v>1066</v>
      </c>
      <c r="AB512" t="s">
        <v>1066</v>
      </c>
      <c r="AC512" t="s">
        <v>1066</v>
      </c>
      <c r="AD512" t="s">
        <v>1066</v>
      </c>
      <c r="AE512" t="s">
        <v>1066</v>
      </c>
      <c r="AF512" t="s">
        <v>1066</v>
      </c>
      <c r="AG512" t="s">
        <v>1066</v>
      </c>
      <c r="AH512" t="s">
        <v>1066</v>
      </c>
      <c r="AI512" t="s">
        <v>1066</v>
      </c>
      <c r="AJ512" t="s">
        <v>1066</v>
      </c>
      <c r="AK512" t="s">
        <v>1066</v>
      </c>
      <c r="AL512" t="s">
        <v>1066</v>
      </c>
      <c r="AM512" t="s">
        <v>1066</v>
      </c>
      <c r="AN512" t="s">
        <v>1066</v>
      </c>
      <c r="AO512" t="s">
        <v>1066</v>
      </c>
      <c r="AP512" t="s">
        <v>1066</v>
      </c>
      <c r="AQ512" t="s">
        <v>1066</v>
      </c>
      <c r="AR512" t="s">
        <v>1066</v>
      </c>
      <c r="AS512" t="s">
        <v>1066</v>
      </c>
      <c r="AT512" t="s">
        <v>1066</v>
      </c>
      <c r="AU512" t="s">
        <v>1066</v>
      </c>
      <c r="AV512" t="s">
        <v>1066</v>
      </c>
      <c r="AW512" t="s">
        <v>1066</v>
      </c>
      <c r="AY512">
        <v>0</v>
      </c>
      <c r="AZ512" s="269"/>
      <c r="BA512" s="269"/>
      <c r="BB512" s="269"/>
      <c r="BC512" s="269"/>
      <c r="BD512" s="269"/>
      <c r="BE512" s="269"/>
    </row>
    <row r="513" spans="1:83" ht="14.4" x14ac:dyDescent="0.3">
      <c r="A513">
        <v>522041</v>
      </c>
      <c r="B513" t="s">
        <v>540</v>
      </c>
      <c r="C513" t="s">
        <v>1067</v>
      </c>
      <c r="D513" t="s">
        <v>1067</v>
      </c>
      <c r="E513" t="s">
        <v>1067</v>
      </c>
      <c r="F513" t="s">
        <v>1067</v>
      </c>
      <c r="G513" t="s">
        <v>1067</v>
      </c>
      <c r="H513" t="s">
        <v>1067</v>
      </c>
      <c r="I513" t="s">
        <v>1067</v>
      </c>
      <c r="J513" t="s">
        <v>1067</v>
      </c>
      <c r="K513" t="s">
        <v>1067</v>
      </c>
      <c r="L513" t="s">
        <v>1067</v>
      </c>
      <c r="M513" t="s">
        <v>1067</v>
      </c>
      <c r="N513" t="s">
        <v>1067</v>
      </c>
      <c r="O513" t="s">
        <v>1067</v>
      </c>
      <c r="P513" t="s">
        <v>1067</v>
      </c>
      <c r="Q513" t="s">
        <v>1067</v>
      </c>
      <c r="R513" t="s">
        <v>1067</v>
      </c>
      <c r="S513" t="s">
        <v>1067</v>
      </c>
      <c r="T513" t="s">
        <v>1067</v>
      </c>
      <c r="U513" t="s">
        <v>1067</v>
      </c>
      <c r="V513" t="s">
        <v>1067</v>
      </c>
      <c r="W513" t="s">
        <v>1067</v>
      </c>
      <c r="X513" t="s">
        <v>1067</v>
      </c>
      <c r="Y513" t="s">
        <v>1067</v>
      </c>
      <c r="Z513" t="s">
        <v>1067</v>
      </c>
      <c r="AA513" t="s">
        <v>1067</v>
      </c>
      <c r="AB513" t="s">
        <v>1067</v>
      </c>
      <c r="AC513" t="s">
        <v>1067</v>
      </c>
      <c r="AD513" t="s">
        <v>1067</v>
      </c>
      <c r="AE513" t="s">
        <v>1067</v>
      </c>
      <c r="AF513" t="s">
        <v>1067</v>
      </c>
      <c r="AG513" t="s">
        <v>1067</v>
      </c>
      <c r="AH513" t="s">
        <v>1067</v>
      </c>
      <c r="AI513" t="s">
        <v>1067</v>
      </c>
      <c r="AJ513" t="s">
        <v>1067</v>
      </c>
      <c r="AK513" t="s">
        <v>1067</v>
      </c>
      <c r="AL513" t="s">
        <v>1067</v>
      </c>
      <c r="AM513" t="s">
        <v>1067</v>
      </c>
      <c r="AN513" t="s">
        <v>1067</v>
      </c>
      <c r="AO513" t="s">
        <v>1067</v>
      </c>
      <c r="AP513" t="s">
        <v>1067</v>
      </c>
      <c r="AQ513" t="s">
        <v>1067</v>
      </c>
      <c r="AR513" t="s">
        <v>1067</v>
      </c>
      <c r="AS513" t="s">
        <v>1067</v>
      </c>
      <c r="AT513" t="s">
        <v>1067</v>
      </c>
      <c r="AU513" t="s">
        <v>1067</v>
      </c>
      <c r="AV513" t="s">
        <v>1067</v>
      </c>
      <c r="AW513" t="s">
        <v>1067</v>
      </c>
      <c r="AX513" t="s">
        <v>5718</v>
      </c>
      <c r="AY513" t="s">
        <v>5718</v>
      </c>
      <c r="AZ513" s="269"/>
      <c r="BA513" s="269"/>
      <c r="BB513" s="269"/>
      <c r="BC513" s="269"/>
      <c r="BD513" s="269"/>
      <c r="BE513" s="269"/>
    </row>
    <row r="514" spans="1:83" ht="14.4" x14ac:dyDescent="0.3">
      <c r="A514">
        <v>522057</v>
      </c>
      <c r="B514" t="s">
        <v>540</v>
      </c>
      <c r="C514" t="s">
        <v>1066</v>
      </c>
      <c r="D514" t="s">
        <v>1066</v>
      </c>
      <c r="E514" t="s">
        <v>1066</v>
      </c>
      <c r="F514" t="s">
        <v>1066</v>
      </c>
      <c r="G514" t="s">
        <v>1066</v>
      </c>
      <c r="H514" t="s">
        <v>1066</v>
      </c>
      <c r="I514" t="s">
        <v>1066</v>
      </c>
      <c r="J514" t="s">
        <v>1066</v>
      </c>
      <c r="K514" t="s">
        <v>1066</v>
      </c>
      <c r="L514" t="s">
        <v>1066</v>
      </c>
      <c r="M514" t="s">
        <v>1066</v>
      </c>
      <c r="N514" t="s">
        <v>1066</v>
      </c>
      <c r="O514" t="s">
        <v>1066</v>
      </c>
      <c r="P514" t="s">
        <v>1066</v>
      </c>
      <c r="Q514" t="s">
        <v>1066</v>
      </c>
      <c r="R514" t="s">
        <v>1066</v>
      </c>
      <c r="S514" t="s">
        <v>1066</v>
      </c>
      <c r="T514" t="s">
        <v>1066</v>
      </c>
      <c r="U514" t="s">
        <v>1066</v>
      </c>
      <c r="V514" t="s">
        <v>1066</v>
      </c>
      <c r="W514" t="s">
        <v>1066</v>
      </c>
      <c r="X514" t="s">
        <v>1066</v>
      </c>
      <c r="Y514" t="s">
        <v>1066</v>
      </c>
      <c r="Z514" t="s">
        <v>1066</v>
      </c>
      <c r="AA514" t="s">
        <v>1066</v>
      </c>
      <c r="AB514" t="s">
        <v>1066</v>
      </c>
      <c r="AC514" t="s">
        <v>1066</v>
      </c>
      <c r="AD514" t="s">
        <v>1066</v>
      </c>
      <c r="AE514" t="s">
        <v>1066</v>
      </c>
      <c r="AF514" t="s">
        <v>1066</v>
      </c>
      <c r="AG514" t="s">
        <v>1066</v>
      </c>
      <c r="AH514" t="s">
        <v>1066</v>
      </c>
      <c r="AI514" t="s">
        <v>1066</v>
      </c>
      <c r="AJ514" t="s">
        <v>1066</v>
      </c>
      <c r="AK514" t="s">
        <v>1066</v>
      </c>
      <c r="AL514" t="s">
        <v>1066</v>
      </c>
      <c r="AM514" t="s">
        <v>1066</v>
      </c>
      <c r="AN514" t="s">
        <v>1066</v>
      </c>
      <c r="AO514" t="s">
        <v>1066</v>
      </c>
      <c r="AP514" t="s">
        <v>1066</v>
      </c>
      <c r="AQ514" t="s">
        <v>1066</v>
      </c>
      <c r="AR514" t="s">
        <v>1066</v>
      </c>
      <c r="AS514" t="s">
        <v>1066</v>
      </c>
      <c r="AT514" t="s">
        <v>1066</v>
      </c>
      <c r="AU514" t="s">
        <v>1066</v>
      </c>
      <c r="AV514" t="s">
        <v>1066</v>
      </c>
      <c r="AW514" t="s">
        <v>1066</v>
      </c>
      <c r="AY514">
        <v>0</v>
      </c>
      <c r="AZ514" s="269"/>
      <c r="BA514" s="269"/>
      <c r="BB514" s="269"/>
      <c r="BC514" s="269"/>
      <c r="BD514" s="269"/>
      <c r="BE514" s="269"/>
    </row>
    <row r="515" spans="1:83" ht="14.4" x14ac:dyDescent="0.3">
      <c r="A515">
        <v>522072</v>
      </c>
      <c r="B515" t="s">
        <v>540</v>
      </c>
      <c r="C515" t="s">
        <v>1066</v>
      </c>
      <c r="D515" t="s">
        <v>1066</v>
      </c>
      <c r="E515" t="s">
        <v>1066</v>
      </c>
      <c r="F515" t="s">
        <v>1066</v>
      </c>
      <c r="G515" t="s">
        <v>1066</v>
      </c>
      <c r="H515" t="s">
        <v>1066</v>
      </c>
      <c r="I515" t="s">
        <v>1066</v>
      </c>
      <c r="J515" t="s">
        <v>1066</v>
      </c>
      <c r="K515" t="s">
        <v>1066</v>
      </c>
      <c r="L515" t="s">
        <v>1066</v>
      </c>
      <c r="M515" t="s">
        <v>1066</v>
      </c>
      <c r="N515" t="s">
        <v>1066</v>
      </c>
      <c r="O515" t="s">
        <v>1066</v>
      </c>
      <c r="P515" t="s">
        <v>1066</v>
      </c>
      <c r="Q515" t="s">
        <v>1066</v>
      </c>
      <c r="R515" t="s">
        <v>1066</v>
      </c>
      <c r="S515" t="s">
        <v>1066</v>
      </c>
      <c r="T515" t="s">
        <v>1066</v>
      </c>
      <c r="U515" t="s">
        <v>1066</v>
      </c>
      <c r="V515" t="s">
        <v>1066</v>
      </c>
      <c r="W515" t="s">
        <v>1066</v>
      </c>
      <c r="X515" t="s">
        <v>1066</v>
      </c>
      <c r="Y515" t="s">
        <v>1066</v>
      </c>
      <c r="Z515" t="s">
        <v>1066</v>
      </c>
      <c r="AA515" t="s">
        <v>1066</v>
      </c>
      <c r="AB515" t="s">
        <v>1066</v>
      </c>
      <c r="AC515" t="s">
        <v>1066</v>
      </c>
      <c r="AD515" t="s">
        <v>1066</v>
      </c>
      <c r="AE515" t="s">
        <v>1066</v>
      </c>
      <c r="AF515" t="s">
        <v>1066</v>
      </c>
      <c r="AG515" t="s">
        <v>1066</v>
      </c>
      <c r="AH515" t="s">
        <v>1066</v>
      </c>
      <c r="AI515" t="s">
        <v>1066</v>
      </c>
      <c r="AJ515" t="s">
        <v>1066</v>
      </c>
      <c r="AK515" t="s">
        <v>1066</v>
      </c>
      <c r="AL515" t="s">
        <v>1066</v>
      </c>
      <c r="AM515" t="s">
        <v>1066</v>
      </c>
      <c r="AN515" t="s">
        <v>1066</v>
      </c>
      <c r="AO515" t="s">
        <v>1066</v>
      </c>
      <c r="AP515" t="s">
        <v>1066</v>
      </c>
      <c r="AQ515" t="s">
        <v>1066</v>
      </c>
      <c r="AR515" t="s">
        <v>1066</v>
      </c>
      <c r="AS515" t="s">
        <v>1066</v>
      </c>
      <c r="AT515" t="s">
        <v>1066</v>
      </c>
      <c r="AU515" t="s">
        <v>1066</v>
      </c>
      <c r="AV515" t="s">
        <v>1066</v>
      </c>
      <c r="AW515" t="s">
        <v>1066</v>
      </c>
      <c r="AY515">
        <v>0</v>
      </c>
      <c r="AZ515" s="269"/>
      <c r="BA515" s="269"/>
      <c r="BB515" s="269"/>
      <c r="BC515" s="269"/>
      <c r="BD515" s="269"/>
      <c r="BE515" s="269"/>
    </row>
    <row r="516" spans="1:83" ht="14.4" x14ac:dyDescent="0.3">
      <c r="A516">
        <v>522076</v>
      </c>
      <c r="B516" t="s">
        <v>540</v>
      </c>
      <c r="C516" t="s">
        <v>1066</v>
      </c>
      <c r="D516" t="s">
        <v>1066</v>
      </c>
      <c r="E516" t="s">
        <v>1066</v>
      </c>
      <c r="F516" t="s">
        <v>1066</v>
      </c>
      <c r="G516" t="s">
        <v>1066</v>
      </c>
      <c r="H516" t="s">
        <v>1066</v>
      </c>
      <c r="I516" t="s">
        <v>1066</v>
      </c>
      <c r="J516" t="s">
        <v>1066</v>
      </c>
      <c r="K516" t="s">
        <v>1066</v>
      </c>
      <c r="L516" t="s">
        <v>1066</v>
      </c>
      <c r="M516" t="s">
        <v>1066</v>
      </c>
      <c r="N516" t="s">
        <v>1066</v>
      </c>
      <c r="O516" t="s">
        <v>1066</v>
      </c>
      <c r="P516" t="s">
        <v>1066</v>
      </c>
      <c r="Q516" t="s">
        <v>1066</v>
      </c>
      <c r="R516" t="s">
        <v>1066</v>
      </c>
      <c r="S516" t="s">
        <v>1066</v>
      </c>
      <c r="T516" t="s">
        <v>1066</v>
      </c>
      <c r="U516" t="s">
        <v>1066</v>
      </c>
      <c r="V516" t="s">
        <v>1066</v>
      </c>
      <c r="W516" t="s">
        <v>1066</v>
      </c>
      <c r="X516" t="s">
        <v>1066</v>
      </c>
      <c r="Y516" t="s">
        <v>1066</v>
      </c>
      <c r="Z516" t="s">
        <v>1066</v>
      </c>
      <c r="AA516" t="s">
        <v>1066</v>
      </c>
      <c r="AB516" t="s">
        <v>1066</v>
      </c>
      <c r="AC516" t="s">
        <v>1066</v>
      </c>
      <c r="AD516" t="s">
        <v>1066</v>
      </c>
      <c r="AE516" t="s">
        <v>1066</v>
      </c>
      <c r="AF516" t="s">
        <v>1066</v>
      </c>
      <c r="AG516" t="s">
        <v>1066</v>
      </c>
      <c r="AH516" t="s">
        <v>1066</v>
      </c>
      <c r="AI516" t="s">
        <v>1066</v>
      </c>
      <c r="AJ516" t="s">
        <v>1066</v>
      </c>
      <c r="AK516" t="s">
        <v>1066</v>
      </c>
      <c r="AL516" t="s">
        <v>1066</v>
      </c>
      <c r="AM516" t="s">
        <v>1066</v>
      </c>
      <c r="AN516" t="s">
        <v>1066</v>
      </c>
      <c r="AO516" t="s">
        <v>1066</v>
      </c>
      <c r="AP516" t="s">
        <v>1066</v>
      </c>
      <c r="AQ516" t="s">
        <v>1066</v>
      </c>
      <c r="AR516" t="s">
        <v>1066</v>
      </c>
      <c r="AS516" t="s">
        <v>1066</v>
      </c>
      <c r="AT516" t="s">
        <v>1066</v>
      </c>
      <c r="AU516" t="s">
        <v>1066</v>
      </c>
      <c r="AV516" t="s">
        <v>1066</v>
      </c>
      <c r="AW516" t="s">
        <v>1066</v>
      </c>
      <c r="AY516">
        <v>0</v>
      </c>
      <c r="AZ516" s="269"/>
      <c r="BA516" s="269"/>
      <c r="BB516" s="269"/>
      <c r="BC516" s="269"/>
      <c r="BD516" s="269"/>
      <c r="BE516" s="269"/>
      <c r="BH516" s="249"/>
      <c r="BI516" s="249"/>
      <c r="BJ516" s="249"/>
      <c r="BK516" s="249"/>
      <c r="BL516" s="249"/>
      <c r="BM516" s="249"/>
      <c r="BN516" s="249"/>
      <c r="BO516" s="249"/>
      <c r="BP516" s="249"/>
      <c r="BQ516" s="249"/>
      <c r="BR516" s="249"/>
      <c r="BS516" s="249"/>
      <c r="BT516" s="249"/>
      <c r="BU516" s="249"/>
      <c r="BV516" s="248"/>
      <c r="BW516" s="249"/>
      <c r="BX516" s="249"/>
      <c r="BY516" s="249"/>
      <c r="BZ516" s="249"/>
      <c r="CA516" s="242"/>
      <c r="CB516" s="242"/>
      <c r="CC516" s="242"/>
      <c r="CD516" s="242"/>
      <c r="CE516" s="249"/>
    </row>
    <row r="517" spans="1:83" ht="14.4" x14ac:dyDescent="0.3">
      <c r="A517">
        <v>522077</v>
      </c>
      <c r="B517" t="s">
        <v>540</v>
      </c>
      <c r="C517" t="s">
        <v>1067</v>
      </c>
      <c r="D517" t="s">
        <v>1067</v>
      </c>
      <c r="E517" t="s">
        <v>1067</v>
      </c>
      <c r="F517" t="s">
        <v>1067</v>
      </c>
      <c r="G517" t="s">
        <v>1067</v>
      </c>
      <c r="H517" t="s">
        <v>1067</v>
      </c>
      <c r="I517" t="s">
        <v>1067</v>
      </c>
      <c r="J517" t="s">
        <v>1067</v>
      </c>
      <c r="K517" t="s">
        <v>1067</v>
      </c>
      <c r="L517" t="s">
        <v>1067</v>
      </c>
      <c r="M517" t="s">
        <v>1067</v>
      </c>
      <c r="N517" t="s">
        <v>1067</v>
      </c>
      <c r="O517" t="s">
        <v>1067</v>
      </c>
      <c r="P517" t="s">
        <v>1067</v>
      </c>
      <c r="Q517" t="s">
        <v>1067</v>
      </c>
      <c r="R517" t="s">
        <v>1067</v>
      </c>
      <c r="S517" t="s">
        <v>1067</v>
      </c>
      <c r="T517" t="s">
        <v>1067</v>
      </c>
      <c r="U517" t="s">
        <v>1067</v>
      </c>
      <c r="V517" t="s">
        <v>1067</v>
      </c>
      <c r="W517" t="s">
        <v>1067</v>
      </c>
      <c r="X517" t="s">
        <v>1067</v>
      </c>
      <c r="Y517" t="s">
        <v>1067</v>
      </c>
      <c r="Z517" t="s">
        <v>1067</v>
      </c>
      <c r="AA517" t="s">
        <v>1067</v>
      </c>
      <c r="AB517" t="s">
        <v>1067</v>
      </c>
      <c r="AC517" t="s">
        <v>1067</v>
      </c>
      <c r="AD517" t="s">
        <v>1067</v>
      </c>
      <c r="AE517" t="s">
        <v>1067</v>
      </c>
      <c r="AF517" t="s">
        <v>1067</v>
      </c>
      <c r="AG517" t="s">
        <v>1067</v>
      </c>
      <c r="AH517" t="s">
        <v>1067</v>
      </c>
      <c r="AI517" t="s">
        <v>1067</v>
      </c>
      <c r="AJ517" t="s">
        <v>1067</v>
      </c>
      <c r="AK517" t="s">
        <v>1067</v>
      </c>
      <c r="AL517" t="s">
        <v>1067</v>
      </c>
      <c r="AM517" t="s">
        <v>1067</v>
      </c>
      <c r="AN517" t="s">
        <v>1067</v>
      </c>
      <c r="AO517" t="s">
        <v>1067</v>
      </c>
      <c r="AP517" t="s">
        <v>1067</v>
      </c>
      <c r="AQ517" t="s">
        <v>1067</v>
      </c>
      <c r="AR517" t="s">
        <v>1067</v>
      </c>
      <c r="AS517" t="s">
        <v>1067</v>
      </c>
      <c r="AT517" t="s">
        <v>1067</v>
      </c>
      <c r="AU517" t="s">
        <v>1067</v>
      </c>
      <c r="AV517" t="s">
        <v>1067</v>
      </c>
      <c r="AW517" t="s">
        <v>1067</v>
      </c>
      <c r="AX517" t="s">
        <v>5718</v>
      </c>
      <c r="AY517" t="s">
        <v>5718</v>
      </c>
      <c r="AZ517" s="269"/>
      <c r="BA517" s="269"/>
      <c r="BB517" s="269"/>
      <c r="BC517" s="269"/>
      <c r="BD517" s="269"/>
      <c r="BE517" s="269"/>
    </row>
    <row r="518" spans="1:83" ht="14.4" x14ac:dyDescent="0.3">
      <c r="A518">
        <v>522088</v>
      </c>
      <c r="B518" t="s">
        <v>540</v>
      </c>
      <c r="C518" t="s">
        <v>1066</v>
      </c>
      <c r="D518" t="s">
        <v>1066</v>
      </c>
      <c r="E518" t="s">
        <v>1066</v>
      </c>
      <c r="F518" t="s">
        <v>1066</v>
      </c>
      <c r="G518" t="s">
        <v>1066</v>
      </c>
      <c r="H518" t="s">
        <v>1066</v>
      </c>
      <c r="I518" t="s">
        <v>1066</v>
      </c>
      <c r="J518" t="s">
        <v>1066</v>
      </c>
      <c r="K518" t="s">
        <v>1066</v>
      </c>
      <c r="L518" t="s">
        <v>1066</v>
      </c>
      <c r="M518" t="s">
        <v>1066</v>
      </c>
      <c r="N518" t="s">
        <v>1066</v>
      </c>
      <c r="O518" t="s">
        <v>1066</v>
      </c>
      <c r="P518" t="s">
        <v>1066</v>
      </c>
      <c r="Q518" t="s">
        <v>1066</v>
      </c>
      <c r="R518" t="s">
        <v>1066</v>
      </c>
      <c r="S518" t="s">
        <v>1066</v>
      </c>
      <c r="T518" t="s">
        <v>1066</v>
      </c>
      <c r="U518" t="s">
        <v>1066</v>
      </c>
      <c r="V518" t="s">
        <v>1066</v>
      </c>
      <c r="W518" t="s">
        <v>1066</v>
      </c>
      <c r="X518" t="s">
        <v>1066</v>
      </c>
      <c r="Y518" t="s">
        <v>1066</v>
      </c>
      <c r="Z518" t="s">
        <v>1066</v>
      </c>
      <c r="AA518" t="s">
        <v>1066</v>
      </c>
      <c r="AB518" t="s">
        <v>1066</v>
      </c>
      <c r="AC518" t="s">
        <v>1066</v>
      </c>
      <c r="AD518" t="s">
        <v>1066</v>
      </c>
      <c r="AE518" t="s">
        <v>1066</v>
      </c>
      <c r="AF518" t="s">
        <v>1066</v>
      </c>
      <c r="AG518" t="s">
        <v>1066</v>
      </c>
      <c r="AH518" t="s">
        <v>1066</v>
      </c>
      <c r="AI518" t="s">
        <v>1066</v>
      </c>
      <c r="AJ518" t="s">
        <v>1066</v>
      </c>
      <c r="AK518" t="s">
        <v>1066</v>
      </c>
      <c r="AL518" t="s">
        <v>1066</v>
      </c>
      <c r="AM518" t="s">
        <v>1066</v>
      </c>
      <c r="AN518" t="s">
        <v>1066</v>
      </c>
      <c r="AO518" t="s">
        <v>1066</v>
      </c>
      <c r="AP518" t="s">
        <v>1066</v>
      </c>
      <c r="AQ518" t="s">
        <v>1066</v>
      </c>
      <c r="AR518" t="s">
        <v>1066</v>
      </c>
      <c r="AS518" t="s">
        <v>1066</v>
      </c>
      <c r="AT518" t="s">
        <v>1066</v>
      </c>
      <c r="AU518" t="s">
        <v>1066</v>
      </c>
      <c r="AV518" t="s">
        <v>1066</v>
      </c>
      <c r="AW518" t="s">
        <v>1066</v>
      </c>
      <c r="AY518">
        <v>0</v>
      </c>
      <c r="AZ518" s="269"/>
      <c r="BA518" s="269"/>
      <c r="BB518" s="269"/>
      <c r="BC518" s="269"/>
      <c r="BD518" s="269"/>
      <c r="BE518" s="269"/>
    </row>
    <row r="519" spans="1:83" ht="14.4" x14ac:dyDescent="0.3">
      <c r="A519">
        <v>522094</v>
      </c>
      <c r="B519" t="s">
        <v>540</v>
      </c>
      <c r="C519" t="s">
        <v>1066</v>
      </c>
      <c r="D519" t="s">
        <v>1066</v>
      </c>
      <c r="E519" t="s">
        <v>1066</v>
      </c>
      <c r="F519" t="s">
        <v>1066</v>
      </c>
      <c r="G519" t="s">
        <v>1066</v>
      </c>
      <c r="H519" t="s">
        <v>1066</v>
      </c>
      <c r="I519" t="s">
        <v>1066</v>
      </c>
      <c r="J519" t="s">
        <v>1066</v>
      </c>
      <c r="K519" t="s">
        <v>1066</v>
      </c>
      <c r="L519" t="s">
        <v>1066</v>
      </c>
      <c r="M519" t="s">
        <v>1066</v>
      </c>
      <c r="N519" t="s">
        <v>1066</v>
      </c>
      <c r="O519" t="s">
        <v>1066</v>
      </c>
      <c r="P519" t="s">
        <v>1066</v>
      </c>
      <c r="Q519" t="s">
        <v>1066</v>
      </c>
      <c r="R519" t="s">
        <v>1066</v>
      </c>
      <c r="S519" t="s">
        <v>1066</v>
      </c>
      <c r="T519" t="s">
        <v>1066</v>
      </c>
      <c r="U519" t="s">
        <v>1066</v>
      </c>
      <c r="V519" t="s">
        <v>1066</v>
      </c>
      <c r="W519" t="s">
        <v>1066</v>
      </c>
      <c r="X519" t="s">
        <v>1066</v>
      </c>
      <c r="Y519" t="s">
        <v>1066</v>
      </c>
      <c r="Z519" t="s">
        <v>1066</v>
      </c>
      <c r="AA519" t="s">
        <v>1066</v>
      </c>
      <c r="AB519" t="s">
        <v>1066</v>
      </c>
      <c r="AC519" t="s">
        <v>1066</v>
      </c>
      <c r="AD519" t="s">
        <v>1066</v>
      </c>
      <c r="AE519" t="s">
        <v>1066</v>
      </c>
      <c r="AF519" t="s">
        <v>1066</v>
      </c>
      <c r="AG519" t="s">
        <v>1066</v>
      </c>
      <c r="AH519" t="s">
        <v>1066</v>
      </c>
      <c r="AI519" t="s">
        <v>1066</v>
      </c>
      <c r="AJ519" t="s">
        <v>1066</v>
      </c>
      <c r="AK519" t="s">
        <v>1066</v>
      </c>
      <c r="AL519" t="s">
        <v>1066</v>
      </c>
      <c r="AM519" t="s">
        <v>1066</v>
      </c>
      <c r="AN519" t="s">
        <v>1066</v>
      </c>
      <c r="AO519" t="s">
        <v>1066</v>
      </c>
      <c r="AP519" t="s">
        <v>1066</v>
      </c>
      <c r="AQ519" t="s">
        <v>1066</v>
      </c>
      <c r="AR519" t="s">
        <v>1066</v>
      </c>
      <c r="AS519" t="s">
        <v>1066</v>
      </c>
      <c r="AT519" t="s">
        <v>1066</v>
      </c>
      <c r="AU519" t="s">
        <v>1066</v>
      </c>
      <c r="AV519" t="s">
        <v>1066</v>
      </c>
      <c r="AW519" t="s">
        <v>1066</v>
      </c>
      <c r="AY519">
        <v>0</v>
      </c>
      <c r="AZ519" s="269"/>
      <c r="BA519" s="269"/>
      <c r="BB519" s="269"/>
      <c r="BC519" s="269"/>
      <c r="BD519" s="269"/>
      <c r="BE519" s="269"/>
    </row>
    <row r="520" spans="1:83" ht="14.4" x14ac:dyDescent="0.3">
      <c r="A520">
        <v>522103</v>
      </c>
      <c r="B520" t="s">
        <v>540</v>
      </c>
      <c r="C520" t="s">
        <v>1066</v>
      </c>
      <c r="D520" t="s">
        <v>1066</v>
      </c>
      <c r="E520" t="s">
        <v>1066</v>
      </c>
      <c r="F520" t="s">
        <v>1066</v>
      </c>
      <c r="G520" t="s">
        <v>1066</v>
      </c>
      <c r="H520" t="s">
        <v>1066</v>
      </c>
      <c r="I520" t="s">
        <v>1066</v>
      </c>
      <c r="J520" t="s">
        <v>1066</v>
      </c>
      <c r="K520" t="s">
        <v>1066</v>
      </c>
      <c r="L520" t="s">
        <v>1066</v>
      </c>
      <c r="M520" t="s">
        <v>1066</v>
      </c>
      <c r="N520" t="s">
        <v>1066</v>
      </c>
      <c r="O520" t="s">
        <v>1066</v>
      </c>
      <c r="P520" t="s">
        <v>1066</v>
      </c>
      <c r="Q520" t="s">
        <v>1066</v>
      </c>
      <c r="R520" t="s">
        <v>1066</v>
      </c>
      <c r="S520" t="s">
        <v>1066</v>
      </c>
      <c r="T520" t="s">
        <v>1066</v>
      </c>
      <c r="U520" t="s">
        <v>1066</v>
      </c>
      <c r="V520" t="s">
        <v>1066</v>
      </c>
      <c r="W520" t="s">
        <v>1066</v>
      </c>
      <c r="X520" t="s">
        <v>1066</v>
      </c>
      <c r="Y520" t="s">
        <v>1066</v>
      </c>
      <c r="Z520" t="s">
        <v>1066</v>
      </c>
      <c r="AA520" t="s">
        <v>1066</v>
      </c>
      <c r="AB520" t="s">
        <v>1066</v>
      </c>
      <c r="AC520" t="s">
        <v>1066</v>
      </c>
      <c r="AD520" t="s">
        <v>1066</v>
      </c>
      <c r="AE520" t="s">
        <v>1066</v>
      </c>
      <c r="AF520" t="s">
        <v>1066</v>
      </c>
      <c r="AG520" t="s">
        <v>1066</v>
      </c>
      <c r="AH520" t="s">
        <v>1066</v>
      </c>
      <c r="AI520" t="s">
        <v>1066</v>
      </c>
      <c r="AJ520" t="s">
        <v>1066</v>
      </c>
      <c r="AK520" t="s">
        <v>1066</v>
      </c>
      <c r="AL520" t="s">
        <v>1066</v>
      </c>
      <c r="AM520" t="s">
        <v>1066</v>
      </c>
      <c r="AN520" t="s">
        <v>1066</v>
      </c>
      <c r="AO520" t="s">
        <v>1066</v>
      </c>
      <c r="AP520" t="s">
        <v>1066</v>
      </c>
      <c r="AQ520" t="s">
        <v>1066</v>
      </c>
      <c r="AR520" t="s">
        <v>1066</v>
      </c>
      <c r="AS520" t="s">
        <v>1066</v>
      </c>
      <c r="AT520" t="s">
        <v>1066</v>
      </c>
      <c r="AU520" t="s">
        <v>1066</v>
      </c>
      <c r="AV520" t="s">
        <v>1066</v>
      </c>
      <c r="AW520" t="s">
        <v>1066</v>
      </c>
      <c r="AY520">
        <v>0</v>
      </c>
      <c r="AZ520" s="269"/>
      <c r="BA520" s="269"/>
      <c r="BB520" s="269"/>
      <c r="BC520" s="269"/>
      <c r="BD520" s="269"/>
      <c r="BE520" s="269"/>
    </row>
    <row r="521" spans="1:83" ht="14.4" x14ac:dyDescent="0.3">
      <c r="A521">
        <v>522105</v>
      </c>
      <c r="B521" t="s">
        <v>540</v>
      </c>
      <c r="C521" t="s">
        <v>1066</v>
      </c>
      <c r="D521" t="s">
        <v>1066</v>
      </c>
      <c r="E521" t="s">
        <v>1066</v>
      </c>
      <c r="F521" t="s">
        <v>1066</v>
      </c>
      <c r="G521" t="s">
        <v>1066</v>
      </c>
      <c r="H521" t="s">
        <v>1066</v>
      </c>
      <c r="I521" t="s">
        <v>1066</v>
      </c>
      <c r="J521" t="s">
        <v>1066</v>
      </c>
      <c r="K521" t="s">
        <v>1066</v>
      </c>
      <c r="L521" t="s">
        <v>1066</v>
      </c>
      <c r="M521" t="s">
        <v>1066</v>
      </c>
      <c r="N521" t="s">
        <v>1066</v>
      </c>
      <c r="O521" t="s">
        <v>1066</v>
      </c>
      <c r="P521" t="s">
        <v>1066</v>
      </c>
      <c r="Q521" t="s">
        <v>1066</v>
      </c>
      <c r="R521" t="s">
        <v>1066</v>
      </c>
      <c r="S521" t="s">
        <v>1066</v>
      </c>
      <c r="T521" t="s">
        <v>1066</v>
      </c>
      <c r="U521" t="s">
        <v>1066</v>
      </c>
      <c r="V521" t="s">
        <v>1066</v>
      </c>
      <c r="W521" t="s">
        <v>1066</v>
      </c>
      <c r="X521" t="s">
        <v>1066</v>
      </c>
      <c r="Y521" t="s">
        <v>1066</v>
      </c>
      <c r="Z521" t="s">
        <v>1066</v>
      </c>
      <c r="AA521" t="s">
        <v>1066</v>
      </c>
      <c r="AB521" t="s">
        <v>1066</v>
      </c>
      <c r="AC521" t="s">
        <v>1066</v>
      </c>
      <c r="AD521" t="s">
        <v>1066</v>
      </c>
      <c r="AE521" t="s">
        <v>1066</v>
      </c>
      <c r="AF521" t="s">
        <v>1066</v>
      </c>
      <c r="AG521" t="s">
        <v>1066</v>
      </c>
      <c r="AH521" t="s">
        <v>1066</v>
      </c>
      <c r="AI521" t="s">
        <v>1066</v>
      </c>
      <c r="AJ521" t="s">
        <v>1066</v>
      </c>
      <c r="AK521" t="s">
        <v>1066</v>
      </c>
      <c r="AL521" t="s">
        <v>1066</v>
      </c>
      <c r="AM521" t="s">
        <v>1066</v>
      </c>
      <c r="AN521" t="s">
        <v>1066</v>
      </c>
      <c r="AO521" t="s">
        <v>1066</v>
      </c>
      <c r="AP521" t="s">
        <v>1066</v>
      </c>
      <c r="AQ521" t="s">
        <v>1066</v>
      </c>
      <c r="AR521" t="s">
        <v>1066</v>
      </c>
      <c r="AS521" t="s">
        <v>1066</v>
      </c>
      <c r="AT521" t="s">
        <v>1066</v>
      </c>
      <c r="AU521" t="s">
        <v>1066</v>
      </c>
      <c r="AV521" t="s">
        <v>1066</v>
      </c>
      <c r="AW521" t="s">
        <v>1066</v>
      </c>
      <c r="AY521">
        <v>0</v>
      </c>
      <c r="AZ521" s="269"/>
      <c r="BA521" s="269"/>
      <c r="BB521" s="269"/>
      <c r="BC521" s="269"/>
      <c r="BD521" s="269"/>
      <c r="BE521" s="269"/>
    </row>
    <row r="522" spans="1:83" ht="14.4" x14ac:dyDescent="0.3">
      <c r="A522">
        <v>522106</v>
      </c>
      <c r="B522" t="s">
        <v>540</v>
      </c>
      <c r="C522" t="s">
        <v>1066</v>
      </c>
      <c r="D522" t="s">
        <v>1066</v>
      </c>
      <c r="E522" t="s">
        <v>1066</v>
      </c>
      <c r="F522" t="s">
        <v>1066</v>
      </c>
      <c r="G522" t="s">
        <v>1066</v>
      </c>
      <c r="H522" t="s">
        <v>1066</v>
      </c>
      <c r="I522" t="s">
        <v>1066</v>
      </c>
      <c r="J522" t="s">
        <v>1066</v>
      </c>
      <c r="K522" t="s">
        <v>1066</v>
      </c>
      <c r="L522" t="s">
        <v>1066</v>
      </c>
      <c r="M522" t="s">
        <v>1066</v>
      </c>
      <c r="N522" t="s">
        <v>1066</v>
      </c>
      <c r="O522" t="s">
        <v>1066</v>
      </c>
      <c r="P522" t="s">
        <v>1066</v>
      </c>
      <c r="Q522" t="s">
        <v>1066</v>
      </c>
      <c r="R522" t="s">
        <v>1066</v>
      </c>
      <c r="S522" t="s">
        <v>1066</v>
      </c>
      <c r="T522" t="s">
        <v>1066</v>
      </c>
      <c r="U522" t="s">
        <v>1066</v>
      </c>
      <c r="V522" t="s">
        <v>1066</v>
      </c>
      <c r="W522" t="s">
        <v>1066</v>
      </c>
      <c r="X522" t="s">
        <v>1066</v>
      </c>
      <c r="Y522" t="s">
        <v>1066</v>
      </c>
      <c r="Z522" t="s">
        <v>1066</v>
      </c>
      <c r="AA522" t="s">
        <v>1066</v>
      </c>
      <c r="AB522" t="s">
        <v>1066</v>
      </c>
      <c r="AC522" t="s">
        <v>1066</v>
      </c>
      <c r="AD522" t="s">
        <v>1066</v>
      </c>
      <c r="AE522" t="s">
        <v>1066</v>
      </c>
      <c r="AF522" t="s">
        <v>1066</v>
      </c>
      <c r="AG522" t="s">
        <v>1066</v>
      </c>
      <c r="AH522" t="s">
        <v>1066</v>
      </c>
      <c r="AI522" t="s">
        <v>1066</v>
      </c>
      <c r="AJ522" t="s">
        <v>1066</v>
      </c>
      <c r="AK522" t="s">
        <v>1066</v>
      </c>
      <c r="AL522" t="s">
        <v>1066</v>
      </c>
      <c r="AM522" t="s">
        <v>1066</v>
      </c>
      <c r="AN522" t="s">
        <v>1066</v>
      </c>
      <c r="AO522" t="s">
        <v>1066</v>
      </c>
      <c r="AP522" t="s">
        <v>1066</v>
      </c>
      <c r="AQ522" t="s">
        <v>1066</v>
      </c>
      <c r="AR522" t="s">
        <v>1066</v>
      </c>
      <c r="AS522" t="s">
        <v>1066</v>
      </c>
      <c r="AT522" t="s">
        <v>1066</v>
      </c>
      <c r="AU522" t="s">
        <v>1066</v>
      </c>
      <c r="AV522" t="s">
        <v>1066</v>
      </c>
      <c r="AW522" t="s">
        <v>1066</v>
      </c>
      <c r="AY522">
        <v>0</v>
      </c>
      <c r="AZ522" s="269"/>
      <c r="BA522" s="269"/>
      <c r="BB522" s="269"/>
      <c r="BC522" s="269"/>
      <c r="BD522" s="269"/>
      <c r="BE522" s="269"/>
    </row>
    <row r="523" spans="1:83" ht="14.4" x14ac:dyDescent="0.3">
      <c r="A523">
        <v>522112</v>
      </c>
      <c r="B523" t="s">
        <v>540</v>
      </c>
      <c r="C523" t="s">
        <v>1066</v>
      </c>
      <c r="D523" t="s">
        <v>1066</v>
      </c>
      <c r="E523" t="s">
        <v>1066</v>
      </c>
      <c r="F523" t="s">
        <v>1066</v>
      </c>
      <c r="G523" t="s">
        <v>1066</v>
      </c>
      <c r="H523" t="s">
        <v>1066</v>
      </c>
      <c r="I523" t="s">
        <v>1066</v>
      </c>
      <c r="J523" t="s">
        <v>1066</v>
      </c>
      <c r="K523" t="s">
        <v>1066</v>
      </c>
      <c r="L523" t="s">
        <v>1066</v>
      </c>
      <c r="M523" t="s">
        <v>1066</v>
      </c>
      <c r="N523" t="s">
        <v>1066</v>
      </c>
      <c r="O523" t="s">
        <v>1066</v>
      </c>
      <c r="P523" t="s">
        <v>1066</v>
      </c>
      <c r="Q523" t="s">
        <v>1066</v>
      </c>
      <c r="R523" t="s">
        <v>1066</v>
      </c>
      <c r="S523" t="s">
        <v>1066</v>
      </c>
      <c r="T523" t="s">
        <v>1066</v>
      </c>
      <c r="U523" t="s">
        <v>1066</v>
      </c>
      <c r="V523" t="s">
        <v>1066</v>
      </c>
      <c r="W523" t="s">
        <v>1066</v>
      </c>
      <c r="X523" t="s">
        <v>1066</v>
      </c>
      <c r="Y523" t="s">
        <v>1066</v>
      </c>
      <c r="Z523" t="s">
        <v>1066</v>
      </c>
      <c r="AA523" t="s">
        <v>1066</v>
      </c>
      <c r="AB523" t="s">
        <v>1066</v>
      </c>
      <c r="AC523" t="s">
        <v>1066</v>
      </c>
      <c r="AD523" t="s">
        <v>1066</v>
      </c>
      <c r="AE523" t="s">
        <v>1066</v>
      </c>
      <c r="AF523" t="s">
        <v>1066</v>
      </c>
      <c r="AG523" t="s">
        <v>1066</v>
      </c>
      <c r="AH523" t="s">
        <v>1066</v>
      </c>
      <c r="AI523" t="s">
        <v>1066</v>
      </c>
      <c r="AJ523" t="s">
        <v>1066</v>
      </c>
      <c r="AK523" t="s">
        <v>1066</v>
      </c>
      <c r="AL523" t="s">
        <v>1066</v>
      </c>
      <c r="AM523" t="s">
        <v>1066</v>
      </c>
      <c r="AN523" t="s">
        <v>1066</v>
      </c>
      <c r="AO523" t="s">
        <v>1066</v>
      </c>
      <c r="AP523" t="s">
        <v>1066</v>
      </c>
      <c r="AQ523" t="s">
        <v>1066</v>
      </c>
      <c r="AR523" t="s">
        <v>1066</v>
      </c>
      <c r="AS523" t="s">
        <v>1066</v>
      </c>
      <c r="AT523" t="s">
        <v>1066</v>
      </c>
      <c r="AU523" t="s">
        <v>1066</v>
      </c>
      <c r="AV523" t="s">
        <v>1066</v>
      </c>
      <c r="AW523" t="s">
        <v>1066</v>
      </c>
      <c r="AY523">
        <v>0</v>
      </c>
      <c r="AZ523" s="269"/>
      <c r="BA523" s="269"/>
      <c r="BB523" s="269"/>
      <c r="BC523" s="269"/>
      <c r="BD523" s="269"/>
      <c r="BE523" s="269"/>
    </row>
    <row r="524" spans="1:83" ht="14.4" x14ac:dyDescent="0.3">
      <c r="A524">
        <v>522119</v>
      </c>
      <c r="B524" t="s">
        <v>540</v>
      </c>
      <c r="C524" t="s">
        <v>1067</v>
      </c>
      <c r="D524" t="s">
        <v>1067</v>
      </c>
      <c r="E524" t="s">
        <v>1067</v>
      </c>
      <c r="F524" t="s">
        <v>1067</v>
      </c>
      <c r="G524" t="s">
        <v>1067</v>
      </c>
      <c r="H524" t="s">
        <v>1067</v>
      </c>
      <c r="I524" t="s">
        <v>1067</v>
      </c>
      <c r="J524" t="s">
        <v>1067</v>
      </c>
      <c r="K524" t="s">
        <v>1067</v>
      </c>
      <c r="L524" t="s">
        <v>1067</v>
      </c>
      <c r="M524" t="s">
        <v>1067</v>
      </c>
      <c r="N524" t="s">
        <v>1067</v>
      </c>
      <c r="O524" t="s">
        <v>1067</v>
      </c>
      <c r="P524" t="s">
        <v>1067</v>
      </c>
      <c r="Q524" t="s">
        <v>1067</v>
      </c>
      <c r="R524" t="s">
        <v>1067</v>
      </c>
      <c r="S524" t="s">
        <v>1067</v>
      </c>
      <c r="T524" t="s">
        <v>1067</v>
      </c>
      <c r="U524" t="s">
        <v>1067</v>
      </c>
      <c r="V524" t="s">
        <v>1067</v>
      </c>
      <c r="W524" t="s">
        <v>1067</v>
      </c>
      <c r="X524" t="s">
        <v>1067</v>
      </c>
      <c r="Y524" t="s">
        <v>1067</v>
      </c>
      <c r="Z524" t="s">
        <v>1067</v>
      </c>
      <c r="AA524" t="s">
        <v>1067</v>
      </c>
      <c r="AB524" t="s">
        <v>1067</v>
      </c>
      <c r="AC524" t="s">
        <v>1067</v>
      </c>
      <c r="AD524" t="s">
        <v>1067</v>
      </c>
      <c r="AE524" t="s">
        <v>1067</v>
      </c>
      <c r="AF524" t="s">
        <v>1067</v>
      </c>
      <c r="AG524" t="s">
        <v>1067</v>
      </c>
      <c r="AH524" t="s">
        <v>1067</v>
      </c>
      <c r="AI524" t="s">
        <v>1067</v>
      </c>
      <c r="AJ524" t="s">
        <v>1067</v>
      </c>
      <c r="AK524" t="s">
        <v>1067</v>
      </c>
      <c r="AL524" t="s">
        <v>1067</v>
      </c>
      <c r="AM524" t="s">
        <v>1067</v>
      </c>
      <c r="AN524" t="s">
        <v>1067</v>
      </c>
      <c r="AO524" t="s">
        <v>1067</v>
      </c>
      <c r="AP524" t="s">
        <v>1067</v>
      </c>
      <c r="AQ524" t="s">
        <v>1067</v>
      </c>
      <c r="AR524" t="s">
        <v>1067</v>
      </c>
      <c r="AS524" t="s">
        <v>1067</v>
      </c>
      <c r="AT524" t="s">
        <v>1067</v>
      </c>
      <c r="AU524" t="s">
        <v>1067</v>
      </c>
      <c r="AV524" t="s">
        <v>1067</v>
      </c>
      <c r="AW524" t="s">
        <v>1067</v>
      </c>
      <c r="AX524" t="s">
        <v>5742</v>
      </c>
      <c r="AY524" t="s">
        <v>5742</v>
      </c>
      <c r="AZ524" s="269"/>
      <c r="BA524" s="269"/>
      <c r="BB524" s="269"/>
      <c r="BC524" s="269"/>
      <c r="BD524" s="269"/>
      <c r="BE524" s="269"/>
      <c r="BH524" s="249"/>
      <c r="BI524" s="249"/>
      <c r="BJ524" s="249"/>
      <c r="BK524" s="249"/>
      <c r="BL524" s="249"/>
      <c r="BM524" s="249"/>
      <c r="BN524" s="249"/>
      <c r="BO524" s="249"/>
      <c r="BP524" s="249"/>
      <c r="BQ524" s="249"/>
      <c r="BR524" s="249"/>
      <c r="BS524" s="249"/>
      <c r="BT524" s="249"/>
      <c r="BU524" s="249"/>
      <c r="BV524" s="248"/>
      <c r="BW524" s="249"/>
      <c r="BX524" s="249"/>
      <c r="BY524" s="249"/>
      <c r="BZ524" s="249"/>
      <c r="CA524" s="242"/>
      <c r="CB524" s="242"/>
      <c r="CC524" s="242"/>
      <c r="CD524" s="242"/>
      <c r="CE524" s="249"/>
    </row>
    <row r="525" spans="1:83" ht="14.4" x14ac:dyDescent="0.3">
      <c r="A525">
        <v>522129</v>
      </c>
      <c r="B525" t="s">
        <v>540</v>
      </c>
      <c r="C525" t="s">
        <v>1066</v>
      </c>
      <c r="D525" t="s">
        <v>1066</v>
      </c>
      <c r="E525" t="s">
        <v>1066</v>
      </c>
      <c r="F525" t="s">
        <v>1066</v>
      </c>
      <c r="G525" t="s">
        <v>1066</v>
      </c>
      <c r="H525" t="s">
        <v>1066</v>
      </c>
      <c r="I525" t="s">
        <v>1066</v>
      </c>
      <c r="J525" t="s">
        <v>1066</v>
      </c>
      <c r="K525" t="s">
        <v>1066</v>
      </c>
      <c r="L525" t="s">
        <v>1066</v>
      </c>
      <c r="M525" t="s">
        <v>1066</v>
      </c>
      <c r="N525" t="s">
        <v>1066</v>
      </c>
      <c r="O525" t="s">
        <v>1066</v>
      </c>
      <c r="P525" t="s">
        <v>1066</v>
      </c>
      <c r="Q525" t="s">
        <v>1066</v>
      </c>
      <c r="R525" t="s">
        <v>1066</v>
      </c>
      <c r="S525" t="s">
        <v>1066</v>
      </c>
      <c r="T525" t="s">
        <v>1066</v>
      </c>
      <c r="U525" t="s">
        <v>1066</v>
      </c>
      <c r="V525" t="s">
        <v>1066</v>
      </c>
      <c r="W525" t="s">
        <v>1066</v>
      </c>
      <c r="X525" t="s">
        <v>1066</v>
      </c>
      <c r="Y525" t="s">
        <v>1066</v>
      </c>
      <c r="Z525" t="s">
        <v>1066</v>
      </c>
      <c r="AA525" t="s">
        <v>1066</v>
      </c>
      <c r="AB525" t="s">
        <v>1066</v>
      </c>
      <c r="AC525" t="s">
        <v>1066</v>
      </c>
      <c r="AD525" t="s">
        <v>1066</v>
      </c>
      <c r="AE525" t="s">
        <v>1066</v>
      </c>
      <c r="AF525" t="s">
        <v>1066</v>
      </c>
      <c r="AG525" t="s">
        <v>1066</v>
      </c>
      <c r="AH525" t="s">
        <v>1066</v>
      </c>
      <c r="AI525" t="s">
        <v>1066</v>
      </c>
      <c r="AJ525" t="s">
        <v>1066</v>
      </c>
      <c r="AK525" t="s">
        <v>1066</v>
      </c>
      <c r="AL525" t="s">
        <v>1066</v>
      </c>
      <c r="AM525" t="s">
        <v>1066</v>
      </c>
      <c r="AN525" t="s">
        <v>1066</v>
      </c>
      <c r="AO525" t="s">
        <v>1066</v>
      </c>
      <c r="AP525" t="s">
        <v>1066</v>
      </c>
      <c r="AQ525" t="s">
        <v>1066</v>
      </c>
      <c r="AR525" t="s">
        <v>1066</v>
      </c>
      <c r="AS525" t="s">
        <v>1066</v>
      </c>
      <c r="AT525" t="s">
        <v>1066</v>
      </c>
      <c r="AU525" t="s">
        <v>1066</v>
      </c>
      <c r="AV525" t="s">
        <v>1066</v>
      </c>
      <c r="AW525" t="s">
        <v>1066</v>
      </c>
      <c r="AY525">
        <v>0</v>
      </c>
      <c r="AZ525" s="269"/>
      <c r="BA525" s="269"/>
      <c r="BB525" s="269"/>
      <c r="BC525" s="269"/>
      <c r="BD525" s="269"/>
      <c r="BE525" s="269"/>
    </row>
    <row r="526" spans="1:83" ht="14.4" x14ac:dyDescent="0.3">
      <c r="A526">
        <v>522130</v>
      </c>
      <c r="B526" t="s">
        <v>540</v>
      </c>
      <c r="C526" t="s">
        <v>1066</v>
      </c>
      <c r="D526" t="s">
        <v>1066</v>
      </c>
      <c r="E526" t="s">
        <v>1066</v>
      </c>
      <c r="F526" t="s">
        <v>1066</v>
      </c>
      <c r="G526" t="s">
        <v>1066</v>
      </c>
      <c r="H526" t="s">
        <v>1066</v>
      </c>
      <c r="I526" t="s">
        <v>1066</v>
      </c>
      <c r="J526" t="s">
        <v>1066</v>
      </c>
      <c r="K526" t="s">
        <v>1066</v>
      </c>
      <c r="L526" t="s">
        <v>1066</v>
      </c>
      <c r="M526" t="s">
        <v>1066</v>
      </c>
      <c r="N526" t="s">
        <v>1066</v>
      </c>
      <c r="O526" t="s">
        <v>1066</v>
      </c>
      <c r="P526" t="s">
        <v>1066</v>
      </c>
      <c r="Q526" t="s">
        <v>1066</v>
      </c>
      <c r="R526" t="s">
        <v>1066</v>
      </c>
      <c r="S526" t="s">
        <v>1066</v>
      </c>
      <c r="T526" t="s">
        <v>1066</v>
      </c>
      <c r="U526" t="s">
        <v>1066</v>
      </c>
      <c r="V526" t="s">
        <v>1066</v>
      </c>
      <c r="W526" t="s">
        <v>1066</v>
      </c>
      <c r="X526" t="s">
        <v>1066</v>
      </c>
      <c r="Y526" t="s">
        <v>1066</v>
      </c>
      <c r="Z526" t="s">
        <v>1066</v>
      </c>
      <c r="AA526" t="s">
        <v>1066</v>
      </c>
      <c r="AB526" t="s">
        <v>1066</v>
      </c>
      <c r="AC526" t="s">
        <v>1066</v>
      </c>
      <c r="AD526" t="s">
        <v>1066</v>
      </c>
      <c r="AE526" t="s">
        <v>1066</v>
      </c>
      <c r="AF526" t="s">
        <v>1066</v>
      </c>
      <c r="AG526" t="s">
        <v>1066</v>
      </c>
      <c r="AH526" t="s">
        <v>1066</v>
      </c>
      <c r="AI526" t="s">
        <v>1066</v>
      </c>
      <c r="AJ526" t="s">
        <v>1066</v>
      </c>
      <c r="AK526" t="s">
        <v>1066</v>
      </c>
      <c r="AL526" t="s">
        <v>1066</v>
      </c>
      <c r="AM526" t="s">
        <v>1066</v>
      </c>
      <c r="AN526" t="s">
        <v>1066</v>
      </c>
      <c r="AO526" t="s">
        <v>1066</v>
      </c>
      <c r="AP526" t="s">
        <v>1066</v>
      </c>
      <c r="AQ526" t="s">
        <v>1066</v>
      </c>
      <c r="AR526" t="s">
        <v>1066</v>
      </c>
      <c r="AS526" t="s">
        <v>1066</v>
      </c>
      <c r="AT526" t="s">
        <v>1066</v>
      </c>
      <c r="AU526" t="s">
        <v>1066</v>
      </c>
      <c r="AV526" t="s">
        <v>1066</v>
      </c>
      <c r="AW526" t="s">
        <v>1066</v>
      </c>
      <c r="AY526">
        <v>0</v>
      </c>
      <c r="AZ526" s="269"/>
      <c r="BA526" s="269"/>
      <c r="BB526" s="269"/>
      <c r="BC526" s="269"/>
      <c r="BD526" s="269"/>
      <c r="BE526" s="269"/>
    </row>
    <row r="527" spans="1:83" ht="14.4" x14ac:dyDescent="0.3">
      <c r="A527">
        <v>522135</v>
      </c>
      <c r="B527" t="s">
        <v>540</v>
      </c>
      <c r="C527" t="s">
        <v>1066</v>
      </c>
      <c r="D527" t="s">
        <v>1066</v>
      </c>
      <c r="E527" t="s">
        <v>1066</v>
      </c>
      <c r="F527" t="s">
        <v>1066</v>
      </c>
      <c r="G527" t="s">
        <v>1066</v>
      </c>
      <c r="H527" t="s">
        <v>1066</v>
      </c>
      <c r="I527" t="s">
        <v>1066</v>
      </c>
      <c r="J527" t="s">
        <v>1066</v>
      </c>
      <c r="K527" t="s">
        <v>1066</v>
      </c>
      <c r="L527" t="s">
        <v>1066</v>
      </c>
      <c r="M527" t="s">
        <v>1066</v>
      </c>
      <c r="N527" t="s">
        <v>1066</v>
      </c>
      <c r="O527" t="s">
        <v>1066</v>
      </c>
      <c r="P527" t="s">
        <v>1066</v>
      </c>
      <c r="Q527" t="s">
        <v>1066</v>
      </c>
      <c r="R527" t="s">
        <v>1066</v>
      </c>
      <c r="S527" t="s">
        <v>1066</v>
      </c>
      <c r="T527" t="s">
        <v>1066</v>
      </c>
      <c r="U527" t="s">
        <v>1066</v>
      </c>
      <c r="V527" t="s">
        <v>1066</v>
      </c>
      <c r="W527" t="s">
        <v>1066</v>
      </c>
      <c r="X527" t="s">
        <v>1066</v>
      </c>
      <c r="Y527" t="s">
        <v>1066</v>
      </c>
      <c r="Z527" t="s">
        <v>1066</v>
      </c>
      <c r="AA527" t="s">
        <v>1066</v>
      </c>
      <c r="AB527" t="s">
        <v>1066</v>
      </c>
      <c r="AC527" t="s">
        <v>1066</v>
      </c>
      <c r="AD527" t="s">
        <v>1066</v>
      </c>
      <c r="AE527" t="s">
        <v>1066</v>
      </c>
      <c r="AF527" t="s">
        <v>1066</v>
      </c>
      <c r="AG527" t="s">
        <v>1066</v>
      </c>
      <c r="AH527" t="s">
        <v>1066</v>
      </c>
      <c r="AI527" t="s">
        <v>1066</v>
      </c>
      <c r="AJ527" t="s">
        <v>1066</v>
      </c>
      <c r="AK527" t="s">
        <v>1066</v>
      </c>
      <c r="AL527" t="s">
        <v>1066</v>
      </c>
      <c r="AM527" t="s">
        <v>1066</v>
      </c>
      <c r="AN527" t="s">
        <v>1066</v>
      </c>
      <c r="AO527" t="s">
        <v>1066</v>
      </c>
      <c r="AP527" t="s">
        <v>1066</v>
      </c>
      <c r="AQ527" t="s">
        <v>1066</v>
      </c>
      <c r="AR527" t="s">
        <v>1066</v>
      </c>
      <c r="AS527" t="s">
        <v>1066</v>
      </c>
      <c r="AT527" t="s">
        <v>1066</v>
      </c>
      <c r="AU527" t="s">
        <v>1066</v>
      </c>
      <c r="AV527" t="s">
        <v>1066</v>
      </c>
      <c r="AW527" t="s">
        <v>1066</v>
      </c>
      <c r="AY527">
        <v>0</v>
      </c>
      <c r="AZ527" s="269"/>
      <c r="BA527" s="269"/>
      <c r="BB527" s="269"/>
      <c r="BC527" s="269"/>
      <c r="BD527" s="269"/>
      <c r="BE527" s="269"/>
    </row>
    <row r="528" spans="1:83" ht="14.4" x14ac:dyDescent="0.3">
      <c r="A528">
        <v>522154</v>
      </c>
      <c r="B528" t="s">
        <v>540</v>
      </c>
      <c r="C528" t="s">
        <v>1066</v>
      </c>
      <c r="D528" t="s">
        <v>1066</v>
      </c>
      <c r="E528" t="s">
        <v>1066</v>
      </c>
      <c r="F528" t="s">
        <v>1066</v>
      </c>
      <c r="G528" t="s">
        <v>1066</v>
      </c>
      <c r="H528" t="s">
        <v>1066</v>
      </c>
      <c r="I528" t="s">
        <v>1066</v>
      </c>
      <c r="J528" t="s">
        <v>1066</v>
      </c>
      <c r="K528" t="s">
        <v>1066</v>
      </c>
      <c r="L528" t="s">
        <v>1066</v>
      </c>
      <c r="M528" t="s">
        <v>1066</v>
      </c>
      <c r="N528" t="s">
        <v>1066</v>
      </c>
      <c r="O528" t="s">
        <v>1066</v>
      </c>
      <c r="P528" t="s">
        <v>1066</v>
      </c>
      <c r="Q528" t="s">
        <v>1066</v>
      </c>
      <c r="R528" t="s">
        <v>1066</v>
      </c>
      <c r="S528" t="s">
        <v>1066</v>
      </c>
      <c r="T528" t="s">
        <v>1066</v>
      </c>
      <c r="U528" t="s">
        <v>1066</v>
      </c>
      <c r="V528" t="s">
        <v>1066</v>
      </c>
      <c r="W528" t="s">
        <v>1066</v>
      </c>
      <c r="X528" t="s">
        <v>1066</v>
      </c>
      <c r="Y528" t="s">
        <v>1066</v>
      </c>
      <c r="Z528" t="s">
        <v>1066</v>
      </c>
      <c r="AA528" t="s">
        <v>1066</v>
      </c>
      <c r="AB528" t="s">
        <v>1066</v>
      </c>
      <c r="AC528" t="s">
        <v>1066</v>
      </c>
      <c r="AD528" t="s">
        <v>1066</v>
      </c>
      <c r="AE528" t="s">
        <v>1066</v>
      </c>
      <c r="AF528" t="s">
        <v>1066</v>
      </c>
      <c r="AG528" t="s">
        <v>1066</v>
      </c>
      <c r="AH528" t="s">
        <v>1066</v>
      </c>
      <c r="AI528" t="s">
        <v>1066</v>
      </c>
      <c r="AJ528" t="s">
        <v>1066</v>
      </c>
      <c r="AK528" t="s">
        <v>1066</v>
      </c>
      <c r="AL528" t="s">
        <v>1066</v>
      </c>
      <c r="AM528" t="s">
        <v>1066</v>
      </c>
      <c r="AN528" t="s">
        <v>1066</v>
      </c>
      <c r="AO528" t="s">
        <v>1066</v>
      </c>
      <c r="AP528" t="s">
        <v>1066</v>
      </c>
      <c r="AQ528" t="s">
        <v>1066</v>
      </c>
      <c r="AR528" t="s">
        <v>1066</v>
      </c>
      <c r="AS528" t="s">
        <v>1066</v>
      </c>
      <c r="AT528" t="s">
        <v>1066</v>
      </c>
      <c r="AU528" t="s">
        <v>1066</v>
      </c>
      <c r="AV528" t="s">
        <v>1066</v>
      </c>
      <c r="AW528" t="s">
        <v>1066</v>
      </c>
      <c r="AY528">
        <v>0</v>
      </c>
      <c r="AZ528" s="269"/>
      <c r="BA528" s="269"/>
      <c r="BB528" s="269"/>
      <c r="BC528" s="269"/>
      <c r="BD528" s="269"/>
      <c r="BE528" s="269"/>
    </row>
    <row r="529" spans="1:83" ht="14.4" x14ac:dyDescent="0.3">
      <c r="A529">
        <v>522157</v>
      </c>
      <c r="B529" t="s">
        <v>540</v>
      </c>
      <c r="C529" t="s">
        <v>1066</v>
      </c>
      <c r="D529" t="s">
        <v>1066</v>
      </c>
      <c r="E529" t="s">
        <v>1066</v>
      </c>
      <c r="F529" t="s">
        <v>1066</v>
      </c>
      <c r="G529" t="s">
        <v>1066</v>
      </c>
      <c r="H529" t="s">
        <v>1066</v>
      </c>
      <c r="I529" t="s">
        <v>1066</v>
      </c>
      <c r="J529" t="s">
        <v>1066</v>
      </c>
      <c r="K529" t="s">
        <v>1066</v>
      </c>
      <c r="L529" t="s">
        <v>1066</v>
      </c>
      <c r="M529" t="s">
        <v>1066</v>
      </c>
      <c r="N529" t="s">
        <v>1066</v>
      </c>
      <c r="O529" t="s">
        <v>1066</v>
      </c>
      <c r="P529" t="s">
        <v>1066</v>
      </c>
      <c r="Q529" t="s">
        <v>1066</v>
      </c>
      <c r="R529" t="s">
        <v>1066</v>
      </c>
      <c r="S529" t="s">
        <v>1066</v>
      </c>
      <c r="T529" t="s">
        <v>1066</v>
      </c>
      <c r="U529" t="s">
        <v>1066</v>
      </c>
      <c r="V529" t="s">
        <v>1066</v>
      </c>
      <c r="W529" t="s">
        <v>1066</v>
      </c>
      <c r="X529" t="s">
        <v>1066</v>
      </c>
      <c r="Y529" t="s">
        <v>1066</v>
      </c>
      <c r="Z529" t="s">
        <v>1066</v>
      </c>
      <c r="AA529" t="s">
        <v>1066</v>
      </c>
      <c r="AB529" t="s">
        <v>1066</v>
      </c>
      <c r="AC529" t="s">
        <v>1066</v>
      </c>
      <c r="AD529" t="s">
        <v>1066</v>
      </c>
      <c r="AE529" t="s">
        <v>1066</v>
      </c>
      <c r="AF529" t="s">
        <v>1066</v>
      </c>
      <c r="AG529" t="s">
        <v>1066</v>
      </c>
      <c r="AH529" t="s">
        <v>1066</v>
      </c>
      <c r="AI529" t="s">
        <v>1066</v>
      </c>
      <c r="AJ529" t="s">
        <v>1066</v>
      </c>
      <c r="AK529" t="s">
        <v>1066</v>
      </c>
      <c r="AL529" t="s">
        <v>1066</v>
      </c>
      <c r="AM529" t="s">
        <v>1066</v>
      </c>
      <c r="AN529" t="s">
        <v>1066</v>
      </c>
      <c r="AO529" t="s">
        <v>1066</v>
      </c>
      <c r="AP529" t="s">
        <v>1066</v>
      </c>
      <c r="AQ529" t="s">
        <v>1066</v>
      </c>
      <c r="AR529" t="s">
        <v>1066</v>
      </c>
      <c r="AS529" t="s">
        <v>1066</v>
      </c>
      <c r="AT529" t="s">
        <v>1066</v>
      </c>
      <c r="AU529" t="s">
        <v>1066</v>
      </c>
      <c r="AV529" t="s">
        <v>1066</v>
      </c>
      <c r="AW529" t="s">
        <v>1066</v>
      </c>
      <c r="AY529">
        <v>0</v>
      </c>
      <c r="AZ529" s="269"/>
      <c r="BA529" s="269"/>
      <c r="BB529" s="269"/>
      <c r="BC529" s="269"/>
      <c r="BD529" s="269"/>
      <c r="BE529" s="269"/>
    </row>
    <row r="530" spans="1:83" ht="14.4" x14ac:dyDescent="0.3">
      <c r="A530">
        <v>522163</v>
      </c>
      <c r="B530" t="s">
        <v>540</v>
      </c>
      <c r="C530" t="s">
        <v>1066</v>
      </c>
      <c r="D530" t="s">
        <v>1066</v>
      </c>
      <c r="E530" t="s">
        <v>1066</v>
      </c>
      <c r="F530" t="s">
        <v>1066</v>
      </c>
      <c r="G530" t="s">
        <v>1066</v>
      </c>
      <c r="H530" t="s">
        <v>1066</v>
      </c>
      <c r="I530" t="s">
        <v>1066</v>
      </c>
      <c r="J530" t="s">
        <v>1066</v>
      </c>
      <c r="K530" t="s">
        <v>1066</v>
      </c>
      <c r="L530" t="s">
        <v>1066</v>
      </c>
      <c r="M530" t="s">
        <v>1066</v>
      </c>
      <c r="N530" t="s">
        <v>1066</v>
      </c>
      <c r="O530" t="s">
        <v>1066</v>
      </c>
      <c r="P530" t="s">
        <v>1066</v>
      </c>
      <c r="Q530" t="s">
        <v>1066</v>
      </c>
      <c r="R530" t="s">
        <v>1066</v>
      </c>
      <c r="S530" t="s">
        <v>1066</v>
      </c>
      <c r="T530" t="s">
        <v>1066</v>
      </c>
      <c r="U530" t="s">
        <v>1066</v>
      </c>
      <c r="V530" t="s">
        <v>1066</v>
      </c>
      <c r="W530" t="s">
        <v>1066</v>
      </c>
      <c r="X530" t="s">
        <v>1066</v>
      </c>
      <c r="Y530" t="s">
        <v>1066</v>
      </c>
      <c r="Z530" t="s">
        <v>1066</v>
      </c>
      <c r="AA530" t="s">
        <v>1066</v>
      </c>
      <c r="AB530" t="s">
        <v>1066</v>
      </c>
      <c r="AC530" t="s">
        <v>1066</v>
      </c>
      <c r="AD530" t="s">
        <v>1066</v>
      </c>
      <c r="AE530" t="s">
        <v>1066</v>
      </c>
      <c r="AF530" t="s">
        <v>1066</v>
      </c>
      <c r="AG530" t="s">
        <v>1066</v>
      </c>
      <c r="AH530" t="s">
        <v>1066</v>
      </c>
      <c r="AI530" t="s">
        <v>1066</v>
      </c>
      <c r="AJ530" t="s">
        <v>1066</v>
      </c>
      <c r="AK530" t="s">
        <v>1066</v>
      </c>
      <c r="AL530" t="s">
        <v>1066</v>
      </c>
      <c r="AM530" t="s">
        <v>1066</v>
      </c>
      <c r="AN530" t="s">
        <v>1066</v>
      </c>
      <c r="AO530" t="s">
        <v>1066</v>
      </c>
      <c r="AP530" t="s">
        <v>1066</v>
      </c>
      <c r="AQ530" t="s">
        <v>1066</v>
      </c>
      <c r="AR530" t="s">
        <v>1066</v>
      </c>
      <c r="AS530" t="s">
        <v>1066</v>
      </c>
      <c r="AT530" t="s">
        <v>1066</v>
      </c>
      <c r="AU530" t="s">
        <v>1066</v>
      </c>
      <c r="AV530" t="s">
        <v>1066</v>
      </c>
      <c r="AW530" t="s">
        <v>1066</v>
      </c>
      <c r="AY530">
        <v>0</v>
      </c>
      <c r="AZ530" s="269"/>
      <c r="BA530" s="269"/>
      <c r="BB530" s="269"/>
      <c r="BC530" s="269"/>
      <c r="BD530" s="269"/>
      <c r="BE530" s="269"/>
      <c r="BH530" s="249"/>
      <c r="BI530" s="249"/>
      <c r="BJ530" s="249"/>
      <c r="BK530" s="249"/>
      <c r="BL530" s="249"/>
      <c r="BM530" s="249"/>
      <c r="BN530" s="249"/>
      <c r="BO530" s="249"/>
      <c r="BP530" s="249"/>
      <c r="BQ530" s="249"/>
      <c r="BR530" s="249"/>
      <c r="BS530" s="249"/>
      <c r="BT530" s="249"/>
      <c r="BU530" s="249"/>
      <c r="BV530" s="248"/>
      <c r="BW530" s="249"/>
      <c r="BX530" s="249"/>
      <c r="BY530" s="249"/>
      <c r="BZ530" s="249"/>
      <c r="CA530" s="242"/>
      <c r="CB530" s="242"/>
      <c r="CC530" s="242"/>
      <c r="CD530" s="242"/>
      <c r="CE530" s="249"/>
    </row>
    <row r="531" spans="1:83" ht="14.4" x14ac:dyDescent="0.3">
      <c r="A531">
        <v>522177</v>
      </c>
      <c r="B531" t="s">
        <v>540</v>
      </c>
      <c r="C531" t="s">
        <v>1067</v>
      </c>
      <c r="D531" t="s">
        <v>1067</v>
      </c>
      <c r="E531" t="s">
        <v>1067</v>
      </c>
      <c r="F531" t="s">
        <v>1067</v>
      </c>
      <c r="G531" t="s">
        <v>1067</v>
      </c>
      <c r="H531" t="s">
        <v>1067</v>
      </c>
      <c r="I531" t="s">
        <v>1067</v>
      </c>
      <c r="J531" t="s">
        <v>1067</v>
      </c>
      <c r="K531" t="s">
        <v>1067</v>
      </c>
      <c r="L531" t="s">
        <v>1067</v>
      </c>
      <c r="M531" t="s">
        <v>1067</v>
      </c>
      <c r="N531" t="s">
        <v>1067</v>
      </c>
      <c r="O531" t="s">
        <v>1067</v>
      </c>
      <c r="P531" t="s">
        <v>1067</v>
      </c>
      <c r="Q531" t="s">
        <v>1067</v>
      </c>
      <c r="R531" t="s">
        <v>1067</v>
      </c>
      <c r="S531" t="s">
        <v>1067</v>
      </c>
      <c r="T531" t="s">
        <v>1067</v>
      </c>
      <c r="U531" t="s">
        <v>1067</v>
      </c>
      <c r="V531" t="s">
        <v>1067</v>
      </c>
      <c r="W531" t="s">
        <v>1067</v>
      </c>
      <c r="X531" t="s">
        <v>1067</v>
      </c>
      <c r="Y531" t="s">
        <v>1067</v>
      </c>
      <c r="Z531" t="s">
        <v>1067</v>
      </c>
      <c r="AA531" t="s">
        <v>1067</v>
      </c>
      <c r="AB531" t="s">
        <v>1067</v>
      </c>
      <c r="AC531" t="s">
        <v>1067</v>
      </c>
      <c r="AD531" t="s">
        <v>1067</v>
      </c>
      <c r="AE531" t="s">
        <v>1067</v>
      </c>
      <c r="AF531" t="s">
        <v>1067</v>
      </c>
      <c r="AG531" t="s">
        <v>1067</v>
      </c>
      <c r="AH531" t="s">
        <v>1067</v>
      </c>
      <c r="AI531" t="s">
        <v>1067</v>
      </c>
      <c r="AJ531" t="s">
        <v>1067</v>
      </c>
      <c r="AK531" t="s">
        <v>1067</v>
      </c>
      <c r="AL531" t="s">
        <v>1067</v>
      </c>
      <c r="AM531" t="s">
        <v>1067</v>
      </c>
      <c r="AN531" t="s">
        <v>1067</v>
      </c>
      <c r="AO531" t="s">
        <v>1067</v>
      </c>
      <c r="AP531" t="s">
        <v>1067</v>
      </c>
      <c r="AQ531" t="s">
        <v>1067</v>
      </c>
      <c r="AR531" t="s">
        <v>1067</v>
      </c>
      <c r="AS531" t="s">
        <v>1067</v>
      </c>
      <c r="AT531" t="s">
        <v>1067</v>
      </c>
      <c r="AU531" t="s">
        <v>1067</v>
      </c>
      <c r="AV531" t="s">
        <v>1067</v>
      </c>
      <c r="AW531" t="s">
        <v>1067</v>
      </c>
      <c r="AX531" t="s">
        <v>5742</v>
      </c>
      <c r="AY531" t="s">
        <v>5742</v>
      </c>
      <c r="AZ531" s="269"/>
      <c r="BA531" s="269"/>
      <c r="BB531" s="269"/>
      <c r="BC531" s="269"/>
      <c r="BD531" s="269"/>
      <c r="BE531" s="269"/>
    </row>
    <row r="532" spans="1:83" ht="14.4" x14ac:dyDescent="0.3">
      <c r="A532">
        <v>522178</v>
      </c>
      <c r="B532" t="s">
        <v>540</v>
      </c>
      <c r="C532" t="s">
        <v>1066</v>
      </c>
      <c r="D532" t="s">
        <v>1066</v>
      </c>
      <c r="E532" t="s">
        <v>1066</v>
      </c>
      <c r="F532" t="s">
        <v>1066</v>
      </c>
      <c r="G532" t="s">
        <v>1066</v>
      </c>
      <c r="H532" t="s">
        <v>1066</v>
      </c>
      <c r="I532" t="s">
        <v>1066</v>
      </c>
      <c r="J532" t="s">
        <v>1066</v>
      </c>
      <c r="K532" t="s">
        <v>1066</v>
      </c>
      <c r="L532" t="s">
        <v>1066</v>
      </c>
      <c r="M532" t="s">
        <v>1066</v>
      </c>
      <c r="N532" t="s">
        <v>1066</v>
      </c>
      <c r="O532" t="s">
        <v>1066</v>
      </c>
      <c r="P532" t="s">
        <v>1066</v>
      </c>
      <c r="Q532" t="s">
        <v>1066</v>
      </c>
      <c r="R532" t="s">
        <v>1066</v>
      </c>
      <c r="S532" t="s">
        <v>1066</v>
      </c>
      <c r="T532" t="s">
        <v>1066</v>
      </c>
      <c r="U532" t="s">
        <v>1066</v>
      </c>
      <c r="V532" t="s">
        <v>1066</v>
      </c>
      <c r="W532" t="s">
        <v>1066</v>
      </c>
      <c r="X532" t="s">
        <v>1066</v>
      </c>
      <c r="Y532" t="s">
        <v>1066</v>
      </c>
      <c r="Z532" t="s">
        <v>1066</v>
      </c>
      <c r="AA532" t="s">
        <v>1066</v>
      </c>
      <c r="AB532" t="s">
        <v>1066</v>
      </c>
      <c r="AC532" t="s">
        <v>1066</v>
      </c>
      <c r="AD532" t="s">
        <v>1066</v>
      </c>
      <c r="AE532" t="s">
        <v>1066</v>
      </c>
      <c r="AF532" t="s">
        <v>1066</v>
      </c>
      <c r="AG532" t="s">
        <v>1066</v>
      </c>
      <c r="AH532" t="s">
        <v>1066</v>
      </c>
      <c r="AI532" t="s">
        <v>1066</v>
      </c>
      <c r="AJ532" t="s">
        <v>1066</v>
      </c>
      <c r="AK532" t="s">
        <v>1066</v>
      </c>
      <c r="AL532" t="s">
        <v>1066</v>
      </c>
      <c r="AM532" t="s">
        <v>1066</v>
      </c>
      <c r="AN532" t="s">
        <v>1066</v>
      </c>
      <c r="AO532" t="s">
        <v>1066</v>
      </c>
      <c r="AP532" t="s">
        <v>1066</v>
      </c>
      <c r="AQ532" t="s">
        <v>1066</v>
      </c>
      <c r="AR532" t="s">
        <v>1066</v>
      </c>
      <c r="AS532" t="s">
        <v>1066</v>
      </c>
      <c r="AT532" t="s">
        <v>1066</v>
      </c>
      <c r="AU532" t="s">
        <v>1066</v>
      </c>
      <c r="AV532" t="s">
        <v>1066</v>
      </c>
      <c r="AW532" t="s">
        <v>1066</v>
      </c>
      <c r="AY532">
        <v>0</v>
      </c>
      <c r="AZ532" s="269"/>
      <c r="BA532" s="269"/>
      <c r="BB532" s="269"/>
      <c r="BC532" s="269"/>
      <c r="BD532" s="269"/>
      <c r="BE532" s="269"/>
    </row>
    <row r="533" spans="1:83" ht="14.4" x14ac:dyDescent="0.3">
      <c r="A533">
        <v>522183</v>
      </c>
      <c r="B533" t="s">
        <v>540</v>
      </c>
      <c r="C533" t="s">
        <v>1066</v>
      </c>
      <c r="D533" t="s">
        <v>1066</v>
      </c>
      <c r="E533" t="s">
        <v>1066</v>
      </c>
      <c r="F533" t="s">
        <v>1066</v>
      </c>
      <c r="G533" t="s">
        <v>1066</v>
      </c>
      <c r="H533" t="s">
        <v>1066</v>
      </c>
      <c r="I533" t="s">
        <v>1066</v>
      </c>
      <c r="J533" t="s">
        <v>1066</v>
      </c>
      <c r="K533" t="s">
        <v>1066</v>
      </c>
      <c r="L533" t="s">
        <v>1066</v>
      </c>
      <c r="M533" t="s">
        <v>1066</v>
      </c>
      <c r="N533" t="s">
        <v>1066</v>
      </c>
      <c r="O533" t="s">
        <v>1066</v>
      </c>
      <c r="P533" t="s">
        <v>1066</v>
      </c>
      <c r="Q533" t="s">
        <v>1066</v>
      </c>
      <c r="R533" t="s">
        <v>1066</v>
      </c>
      <c r="S533" t="s">
        <v>1066</v>
      </c>
      <c r="T533" t="s">
        <v>1066</v>
      </c>
      <c r="U533" t="s">
        <v>1066</v>
      </c>
      <c r="V533" t="s">
        <v>1066</v>
      </c>
      <c r="W533" t="s">
        <v>1066</v>
      </c>
      <c r="X533" t="s">
        <v>1066</v>
      </c>
      <c r="Y533" t="s">
        <v>1066</v>
      </c>
      <c r="Z533" t="s">
        <v>1066</v>
      </c>
      <c r="AA533" t="s">
        <v>1066</v>
      </c>
      <c r="AB533" t="s">
        <v>1066</v>
      </c>
      <c r="AC533" t="s">
        <v>1066</v>
      </c>
      <c r="AD533" t="s">
        <v>1066</v>
      </c>
      <c r="AE533" t="s">
        <v>1066</v>
      </c>
      <c r="AF533" t="s">
        <v>1066</v>
      </c>
      <c r="AG533" t="s">
        <v>1066</v>
      </c>
      <c r="AH533" t="s">
        <v>1066</v>
      </c>
      <c r="AI533" t="s">
        <v>1066</v>
      </c>
      <c r="AJ533" t="s">
        <v>1066</v>
      </c>
      <c r="AK533" t="s">
        <v>1066</v>
      </c>
      <c r="AL533" t="s">
        <v>1066</v>
      </c>
      <c r="AM533" t="s">
        <v>1066</v>
      </c>
      <c r="AN533" t="s">
        <v>1066</v>
      </c>
      <c r="AO533" t="s">
        <v>1066</v>
      </c>
      <c r="AP533" t="s">
        <v>1066</v>
      </c>
      <c r="AQ533" t="s">
        <v>1066</v>
      </c>
      <c r="AR533" t="s">
        <v>1066</v>
      </c>
      <c r="AS533" t="s">
        <v>1066</v>
      </c>
      <c r="AT533" t="s">
        <v>1066</v>
      </c>
      <c r="AU533" t="s">
        <v>1066</v>
      </c>
      <c r="AV533" t="s">
        <v>1066</v>
      </c>
      <c r="AW533" t="s">
        <v>1066</v>
      </c>
      <c r="AY533">
        <v>0</v>
      </c>
      <c r="AZ533" s="269"/>
      <c r="BA533" s="269"/>
      <c r="BB533" s="269"/>
      <c r="BC533" s="269"/>
      <c r="BD533" s="269"/>
      <c r="BE533" s="269"/>
    </row>
    <row r="534" spans="1:83" ht="14.4" x14ac:dyDescent="0.3">
      <c r="A534">
        <v>522191</v>
      </c>
      <c r="B534" t="s">
        <v>540</v>
      </c>
      <c r="C534" t="s">
        <v>1067</v>
      </c>
      <c r="D534" t="s">
        <v>1067</v>
      </c>
      <c r="E534" t="s">
        <v>1067</v>
      </c>
      <c r="F534" t="s">
        <v>1067</v>
      </c>
      <c r="G534" t="s">
        <v>1067</v>
      </c>
      <c r="H534" t="s">
        <v>1067</v>
      </c>
      <c r="I534" t="s">
        <v>1067</v>
      </c>
      <c r="J534" t="s">
        <v>1067</v>
      </c>
      <c r="K534" t="s">
        <v>1067</v>
      </c>
      <c r="L534" t="s">
        <v>1067</v>
      </c>
      <c r="M534" t="s">
        <v>1067</v>
      </c>
      <c r="N534" t="s">
        <v>1067</v>
      </c>
      <c r="O534" t="s">
        <v>1067</v>
      </c>
      <c r="P534" t="s">
        <v>1067</v>
      </c>
      <c r="Q534" t="s">
        <v>1067</v>
      </c>
      <c r="R534" t="s">
        <v>1067</v>
      </c>
      <c r="S534" t="s">
        <v>1067</v>
      </c>
      <c r="T534" t="s">
        <v>1067</v>
      </c>
      <c r="U534" t="s">
        <v>1067</v>
      </c>
      <c r="V534" t="s">
        <v>1067</v>
      </c>
      <c r="W534" t="s">
        <v>1067</v>
      </c>
      <c r="X534" t="s">
        <v>1067</v>
      </c>
      <c r="Y534" t="s">
        <v>1067</v>
      </c>
      <c r="Z534" t="s">
        <v>1067</v>
      </c>
      <c r="AA534" t="s">
        <v>1067</v>
      </c>
      <c r="AB534" t="s">
        <v>1067</v>
      </c>
      <c r="AC534" t="s">
        <v>1067</v>
      </c>
      <c r="AD534" t="s">
        <v>1067</v>
      </c>
      <c r="AE534" t="s">
        <v>1067</v>
      </c>
      <c r="AF534" t="s">
        <v>1067</v>
      </c>
      <c r="AG534" t="s">
        <v>1067</v>
      </c>
      <c r="AH534" t="s">
        <v>1067</v>
      </c>
      <c r="AI534" t="s">
        <v>1067</v>
      </c>
      <c r="AJ534" t="s">
        <v>1067</v>
      </c>
      <c r="AK534" t="s">
        <v>1067</v>
      </c>
      <c r="AL534" t="s">
        <v>1067</v>
      </c>
      <c r="AM534" t="s">
        <v>1067</v>
      </c>
      <c r="AN534" t="s">
        <v>1067</v>
      </c>
      <c r="AO534" t="s">
        <v>1067</v>
      </c>
      <c r="AP534" t="s">
        <v>1067</v>
      </c>
      <c r="AQ534" t="s">
        <v>1067</v>
      </c>
      <c r="AR534" t="s">
        <v>1067</v>
      </c>
      <c r="AS534" t="s">
        <v>1067</v>
      </c>
      <c r="AT534" t="s">
        <v>1067</v>
      </c>
      <c r="AU534" t="s">
        <v>1067</v>
      </c>
      <c r="AV534" t="s">
        <v>1067</v>
      </c>
      <c r="AW534" t="s">
        <v>1067</v>
      </c>
      <c r="AX534" t="s">
        <v>5718</v>
      </c>
      <c r="AY534" t="s">
        <v>5718</v>
      </c>
      <c r="AZ534" s="269"/>
      <c r="BA534" s="269"/>
      <c r="BB534" s="269"/>
      <c r="BC534" s="269"/>
      <c r="BD534" s="269"/>
      <c r="BE534" s="269"/>
      <c r="BH534" s="249"/>
      <c r="BI534" s="249"/>
      <c r="BJ534" s="249"/>
      <c r="BK534" s="249"/>
      <c r="BL534" s="249"/>
      <c r="BM534" s="249"/>
      <c r="BN534" s="249"/>
      <c r="BO534" s="249"/>
      <c r="BP534" s="249"/>
      <c r="BQ534" s="249"/>
      <c r="BR534" s="249"/>
      <c r="BS534" s="249"/>
      <c r="BT534" s="249"/>
      <c r="BU534" s="249"/>
      <c r="BV534" s="248"/>
      <c r="BW534" s="249"/>
      <c r="BX534" s="249"/>
      <c r="BY534" s="249"/>
      <c r="BZ534" s="249"/>
      <c r="CA534" s="242"/>
      <c r="CB534" s="242"/>
      <c r="CC534" s="242"/>
      <c r="CD534" s="242"/>
      <c r="CE534" s="249"/>
    </row>
    <row r="535" spans="1:83" ht="14.4" x14ac:dyDescent="0.3">
      <c r="A535">
        <v>522192</v>
      </c>
      <c r="B535" t="s">
        <v>540</v>
      </c>
      <c r="C535" t="s">
        <v>1067</v>
      </c>
      <c r="D535" t="s">
        <v>1067</v>
      </c>
      <c r="E535" t="s">
        <v>1067</v>
      </c>
      <c r="F535" t="s">
        <v>1067</v>
      </c>
      <c r="G535" t="s">
        <v>1067</v>
      </c>
      <c r="H535" t="s">
        <v>1067</v>
      </c>
      <c r="I535" t="s">
        <v>1067</v>
      </c>
      <c r="J535" t="s">
        <v>1067</v>
      </c>
      <c r="K535" t="s">
        <v>1067</v>
      </c>
      <c r="L535" t="s">
        <v>1067</v>
      </c>
      <c r="M535" t="s">
        <v>1067</v>
      </c>
      <c r="N535" t="s">
        <v>1067</v>
      </c>
      <c r="O535" t="s">
        <v>1067</v>
      </c>
      <c r="P535" t="s">
        <v>1067</v>
      </c>
      <c r="Q535" t="s">
        <v>1067</v>
      </c>
      <c r="R535" t="s">
        <v>1067</v>
      </c>
      <c r="S535" t="s">
        <v>1067</v>
      </c>
      <c r="T535" t="s">
        <v>1067</v>
      </c>
      <c r="U535" t="s">
        <v>1067</v>
      </c>
      <c r="V535" t="s">
        <v>1067</v>
      </c>
      <c r="W535" t="s">
        <v>1067</v>
      </c>
      <c r="X535" t="s">
        <v>1067</v>
      </c>
      <c r="Y535" t="s">
        <v>1067</v>
      </c>
      <c r="Z535" t="s">
        <v>1067</v>
      </c>
      <c r="AA535" t="s">
        <v>1067</v>
      </c>
      <c r="AB535" t="s">
        <v>1067</v>
      </c>
      <c r="AC535" t="s">
        <v>1067</v>
      </c>
      <c r="AD535" t="s">
        <v>1067</v>
      </c>
      <c r="AE535" t="s">
        <v>1067</v>
      </c>
      <c r="AF535" t="s">
        <v>1067</v>
      </c>
      <c r="AG535" t="s">
        <v>1067</v>
      </c>
      <c r="AH535" t="s">
        <v>1067</v>
      </c>
      <c r="AI535" t="s">
        <v>1067</v>
      </c>
      <c r="AJ535" t="s">
        <v>1067</v>
      </c>
      <c r="AK535" t="s">
        <v>1067</v>
      </c>
      <c r="AL535" t="s">
        <v>1067</v>
      </c>
      <c r="AM535" t="s">
        <v>1067</v>
      </c>
      <c r="AN535" t="s">
        <v>1067</v>
      </c>
      <c r="AO535" t="s">
        <v>1067</v>
      </c>
      <c r="AP535" t="s">
        <v>1067</v>
      </c>
      <c r="AQ535" t="s">
        <v>1067</v>
      </c>
      <c r="AR535" t="s">
        <v>1067</v>
      </c>
      <c r="AS535" t="s">
        <v>1067</v>
      </c>
      <c r="AT535" t="s">
        <v>1067</v>
      </c>
      <c r="AU535" t="s">
        <v>1067</v>
      </c>
      <c r="AV535" t="s">
        <v>1067</v>
      </c>
      <c r="AW535" t="s">
        <v>1067</v>
      </c>
      <c r="AX535" t="s">
        <v>5742</v>
      </c>
      <c r="AY535" t="s">
        <v>5742</v>
      </c>
      <c r="AZ535" s="269"/>
      <c r="BA535" s="269"/>
      <c r="BB535" s="269"/>
      <c r="BC535" s="269"/>
      <c r="BD535" s="269"/>
      <c r="BE535" s="269"/>
      <c r="BH535" s="249"/>
      <c r="BI535" s="249"/>
      <c r="BJ535" s="249"/>
      <c r="BK535" s="249"/>
      <c r="BL535" s="249"/>
      <c r="BM535" s="249"/>
      <c r="BN535" s="249"/>
      <c r="BO535" s="249"/>
      <c r="BP535" s="249"/>
      <c r="BQ535" s="249"/>
      <c r="BR535" s="249"/>
      <c r="BS535" s="249"/>
      <c r="BT535" s="249"/>
      <c r="BU535" s="249"/>
      <c r="BV535" s="248"/>
      <c r="BW535" s="249"/>
      <c r="BX535" s="249"/>
      <c r="BY535" s="249"/>
      <c r="BZ535" s="249"/>
      <c r="CA535" s="242"/>
      <c r="CB535" s="242"/>
      <c r="CC535" s="242"/>
      <c r="CD535" s="242"/>
      <c r="CE535" s="249"/>
    </row>
    <row r="536" spans="1:83" ht="14.4" x14ac:dyDescent="0.3">
      <c r="A536">
        <v>522205</v>
      </c>
      <c r="B536" t="s">
        <v>540</v>
      </c>
      <c r="C536" t="s">
        <v>1066</v>
      </c>
      <c r="D536" t="s">
        <v>1066</v>
      </c>
      <c r="E536" t="s">
        <v>1066</v>
      </c>
      <c r="F536" t="s">
        <v>1066</v>
      </c>
      <c r="G536" t="s">
        <v>1066</v>
      </c>
      <c r="H536" t="s">
        <v>1066</v>
      </c>
      <c r="I536" t="s">
        <v>1066</v>
      </c>
      <c r="J536" t="s">
        <v>1066</v>
      </c>
      <c r="K536" t="s">
        <v>1066</v>
      </c>
      <c r="L536" t="s">
        <v>1066</v>
      </c>
      <c r="M536" t="s">
        <v>1066</v>
      </c>
      <c r="N536" t="s">
        <v>1066</v>
      </c>
      <c r="O536" t="s">
        <v>1066</v>
      </c>
      <c r="P536" t="s">
        <v>1066</v>
      </c>
      <c r="Q536" t="s">
        <v>1066</v>
      </c>
      <c r="R536" t="s">
        <v>1066</v>
      </c>
      <c r="S536" t="s">
        <v>1066</v>
      </c>
      <c r="T536" t="s">
        <v>1066</v>
      </c>
      <c r="U536" t="s">
        <v>1066</v>
      </c>
      <c r="V536" t="s">
        <v>1066</v>
      </c>
      <c r="W536" t="s">
        <v>1066</v>
      </c>
      <c r="X536" t="s">
        <v>1066</v>
      </c>
      <c r="Y536" t="s">
        <v>1066</v>
      </c>
      <c r="Z536" t="s">
        <v>1066</v>
      </c>
      <c r="AA536" t="s">
        <v>1066</v>
      </c>
      <c r="AB536" t="s">
        <v>1066</v>
      </c>
      <c r="AC536" t="s">
        <v>1066</v>
      </c>
      <c r="AD536" t="s">
        <v>1066</v>
      </c>
      <c r="AE536" t="s">
        <v>1066</v>
      </c>
      <c r="AF536" t="s">
        <v>1066</v>
      </c>
      <c r="AG536" t="s">
        <v>1066</v>
      </c>
      <c r="AH536" t="s">
        <v>1066</v>
      </c>
      <c r="AI536" t="s">
        <v>1066</v>
      </c>
      <c r="AJ536" t="s">
        <v>1066</v>
      </c>
      <c r="AK536" t="s">
        <v>1066</v>
      </c>
      <c r="AL536" t="s">
        <v>1066</v>
      </c>
      <c r="AM536" t="s">
        <v>1066</v>
      </c>
      <c r="AN536" t="s">
        <v>1066</v>
      </c>
      <c r="AO536" t="s">
        <v>1066</v>
      </c>
      <c r="AP536" t="s">
        <v>1066</v>
      </c>
      <c r="AQ536" t="s">
        <v>1066</v>
      </c>
      <c r="AR536" t="s">
        <v>1066</v>
      </c>
      <c r="AS536" t="s">
        <v>1066</v>
      </c>
      <c r="AT536" t="s">
        <v>1066</v>
      </c>
      <c r="AU536" t="s">
        <v>1066</v>
      </c>
      <c r="AV536" t="s">
        <v>1066</v>
      </c>
      <c r="AW536" t="s">
        <v>1066</v>
      </c>
      <c r="AY536">
        <v>0</v>
      </c>
      <c r="AZ536" s="269"/>
      <c r="BA536" s="269"/>
      <c r="BB536" s="269"/>
      <c r="BC536" s="269"/>
      <c r="BD536" s="269"/>
      <c r="BE536" s="269"/>
    </row>
    <row r="537" spans="1:83" ht="14.4" x14ac:dyDescent="0.3">
      <c r="A537">
        <v>522239</v>
      </c>
      <c r="B537" t="s">
        <v>540</v>
      </c>
      <c r="C537" t="s">
        <v>1066</v>
      </c>
      <c r="D537" t="s">
        <v>1066</v>
      </c>
      <c r="E537" t="s">
        <v>1066</v>
      </c>
      <c r="F537" t="s">
        <v>1066</v>
      </c>
      <c r="G537" t="s">
        <v>1066</v>
      </c>
      <c r="H537" t="s">
        <v>1066</v>
      </c>
      <c r="I537" t="s">
        <v>1066</v>
      </c>
      <c r="J537" t="s">
        <v>1066</v>
      </c>
      <c r="K537" t="s">
        <v>1066</v>
      </c>
      <c r="L537" t="s">
        <v>1066</v>
      </c>
      <c r="M537" t="s">
        <v>1066</v>
      </c>
      <c r="N537" t="s">
        <v>1066</v>
      </c>
      <c r="O537" t="s">
        <v>1066</v>
      </c>
      <c r="P537" t="s">
        <v>1066</v>
      </c>
      <c r="Q537" t="s">
        <v>1066</v>
      </c>
      <c r="R537" t="s">
        <v>1066</v>
      </c>
      <c r="S537" t="s">
        <v>1066</v>
      </c>
      <c r="T537" t="s">
        <v>1066</v>
      </c>
      <c r="U537" t="s">
        <v>1066</v>
      </c>
      <c r="V537" t="s">
        <v>1066</v>
      </c>
      <c r="W537" t="s">
        <v>1066</v>
      </c>
      <c r="X537" t="s">
        <v>1066</v>
      </c>
      <c r="Y537" t="s">
        <v>1066</v>
      </c>
      <c r="Z537" t="s">
        <v>1066</v>
      </c>
      <c r="AA537" t="s">
        <v>1066</v>
      </c>
      <c r="AB537" t="s">
        <v>1066</v>
      </c>
      <c r="AC537" t="s">
        <v>1066</v>
      </c>
      <c r="AD537" t="s">
        <v>1066</v>
      </c>
      <c r="AE537" t="s">
        <v>1066</v>
      </c>
      <c r="AF537" t="s">
        <v>1066</v>
      </c>
      <c r="AG537" t="s">
        <v>1066</v>
      </c>
      <c r="AH537" t="s">
        <v>1066</v>
      </c>
      <c r="AI537" t="s">
        <v>1066</v>
      </c>
      <c r="AJ537" t="s">
        <v>1066</v>
      </c>
      <c r="AK537" t="s">
        <v>1066</v>
      </c>
      <c r="AL537" t="s">
        <v>1066</v>
      </c>
      <c r="AM537" t="s">
        <v>1066</v>
      </c>
      <c r="AN537" t="s">
        <v>1066</v>
      </c>
      <c r="AO537" t="s">
        <v>1066</v>
      </c>
      <c r="AP537" t="s">
        <v>1066</v>
      </c>
      <c r="AQ537" t="s">
        <v>1066</v>
      </c>
      <c r="AR537" t="s">
        <v>1066</v>
      </c>
      <c r="AS537" t="s">
        <v>1066</v>
      </c>
      <c r="AT537" t="s">
        <v>1066</v>
      </c>
      <c r="AU537" t="s">
        <v>1066</v>
      </c>
      <c r="AV537" t="s">
        <v>1066</v>
      </c>
      <c r="AW537" t="s">
        <v>1066</v>
      </c>
      <c r="AY537">
        <v>0</v>
      </c>
      <c r="AZ537" s="269"/>
      <c r="BA537" s="269"/>
      <c r="BB537" s="269"/>
      <c r="BC537" s="269"/>
      <c r="BD537" s="269"/>
      <c r="BE537" s="269"/>
    </row>
    <row r="538" spans="1:83" ht="14.4" x14ac:dyDescent="0.3">
      <c r="A538">
        <v>522243</v>
      </c>
      <c r="B538" t="s">
        <v>540</v>
      </c>
      <c r="C538" t="s">
        <v>1067</v>
      </c>
      <c r="D538" t="s">
        <v>1067</v>
      </c>
      <c r="E538" t="s">
        <v>1067</v>
      </c>
      <c r="F538" t="s">
        <v>1067</v>
      </c>
      <c r="G538" t="s">
        <v>1067</v>
      </c>
      <c r="H538" t="s">
        <v>1067</v>
      </c>
      <c r="I538" t="s">
        <v>1067</v>
      </c>
      <c r="J538" t="s">
        <v>1067</v>
      </c>
      <c r="K538" t="s">
        <v>1067</v>
      </c>
      <c r="L538" t="s">
        <v>1067</v>
      </c>
      <c r="M538" t="s">
        <v>1067</v>
      </c>
      <c r="N538" t="s">
        <v>1067</v>
      </c>
      <c r="O538" t="s">
        <v>1067</v>
      </c>
      <c r="P538" t="s">
        <v>1067</v>
      </c>
      <c r="Q538" t="s">
        <v>1067</v>
      </c>
      <c r="R538" t="s">
        <v>1067</v>
      </c>
      <c r="S538" t="s">
        <v>1067</v>
      </c>
      <c r="T538" t="s">
        <v>1067</v>
      </c>
      <c r="U538" t="s">
        <v>1067</v>
      </c>
      <c r="V538" t="s">
        <v>1067</v>
      </c>
      <c r="W538" t="s">
        <v>1067</v>
      </c>
      <c r="X538" t="s">
        <v>1067</v>
      </c>
      <c r="Y538" t="s">
        <v>1067</v>
      </c>
      <c r="Z538" t="s">
        <v>1067</v>
      </c>
      <c r="AA538" t="s">
        <v>1067</v>
      </c>
      <c r="AB538" t="s">
        <v>1067</v>
      </c>
      <c r="AC538" t="s">
        <v>1067</v>
      </c>
      <c r="AD538" t="s">
        <v>1067</v>
      </c>
      <c r="AE538" t="s">
        <v>1067</v>
      </c>
      <c r="AF538" t="s">
        <v>1067</v>
      </c>
      <c r="AG538" t="s">
        <v>1067</v>
      </c>
      <c r="AH538" t="s">
        <v>1067</v>
      </c>
      <c r="AI538" t="s">
        <v>1067</v>
      </c>
      <c r="AJ538" t="s">
        <v>1067</v>
      </c>
      <c r="AK538" t="s">
        <v>1067</v>
      </c>
      <c r="AL538" t="s">
        <v>1067</v>
      </c>
      <c r="AM538" t="s">
        <v>1067</v>
      </c>
      <c r="AN538" t="s">
        <v>1067</v>
      </c>
      <c r="AO538" t="s">
        <v>1067</v>
      </c>
      <c r="AP538" t="s">
        <v>1067</v>
      </c>
      <c r="AQ538" t="s">
        <v>1067</v>
      </c>
      <c r="AR538" t="s">
        <v>1067</v>
      </c>
      <c r="AS538" t="s">
        <v>1067</v>
      </c>
      <c r="AT538" t="s">
        <v>1067</v>
      </c>
      <c r="AU538" t="s">
        <v>1067</v>
      </c>
      <c r="AV538" t="s">
        <v>1067</v>
      </c>
      <c r="AW538" t="s">
        <v>1067</v>
      </c>
      <c r="AX538" t="s">
        <v>5718</v>
      </c>
      <c r="AY538" t="s">
        <v>5718</v>
      </c>
      <c r="AZ538" s="269"/>
      <c r="BA538" s="269"/>
      <c r="BB538" s="269"/>
      <c r="BC538" s="269"/>
      <c r="BD538" s="269"/>
      <c r="BE538" s="269"/>
    </row>
    <row r="539" spans="1:83" ht="14.4" x14ac:dyDescent="0.3">
      <c r="A539">
        <v>522245</v>
      </c>
      <c r="B539" t="s">
        <v>540</v>
      </c>
      <c r="C539" t="s">
        <v>1067</v>
      </c>
      <c r="D539" t="s">
        <v>1067</v>
      </c>
      <c r="E539" t="s">
        <v>1067</v>
      </c>
      <c r="F539" t="s">
        <v>1067</v>
      </c>
      <c r="G539" t="s">
        <v>1067</v>
      </c>
      <c r="H539" t="s">
        <v>1067</v>
      </c>
      <c r="I539" t="s">
        <v>1067</v>
      </c>
      <c r="J539" t="s">
        <v>1067</v>
      </c>
      <c r="K539" t="s">
        <v>1067</v>
      </c>
      <c r="L539" t="s">
        <v>1067</v>
      </c>
      <c r="M539" t="s">
        <v>1067</v>
      </c>
      <c r="N539" t="s">
        <v>1067</v>
      </c>
      <c r="O539" t="s">
        <v>1067</v>
      </c>
      <c r="P539" t="s">
        <v>1067</v>
      </c>
      <c r="Q539" t="s">
        <v>1067</v>
      </c>
      <c r="R539" t="s">
        <v>1067</v>
      </c>
      <c r="S539" t="s">
        <v>1067</v>
      </c>
      <c r="T539" t="s">
        <v>1067</v>
      </c>
      <c r="U539" t="s">
        <v>1067</v>
      </c>
      <c r="V539" t="s">
        <v>1067</v>
      </c>
      <c r="W539" t="s">
        <v>1067</v>
      </c>
      <c r="X539" t="s">
        <v>1067</v>
      </c>
      <c r="Y539" t="s">
        <v>1067</v>
      </c>
      <c r="Z539" t="s">
        <v>1067</v>
      </c>
      <c r="AA539" t="s">
        <v>1067</v>
      </c>
      <c r="AB539" t="s">
        <v>1067</v>
      </c>
      <c r="AC539" t="s">
        <v>1067</v>
      </c>
      <c r="AD539" t="s">
        <v>1067</v>
      </c>
      <c r="AE539" t="s">
        <v>1067</v>
      </c>
      <c r="AF539" t="s">
        <v>1067</v>
      </c>
      <c r="AG539" t="s">
        <v>1067</v>
      </c>
      <c r="AH539" t="s">
        <v>1067</v>
      </c>
      <c r="AI539" t="s">
        <v>1067</v>
      </c>
      <c r="AJ539" t="s">
        <v>1067</v>
      </c>
      <c r="AK539" t="s">
        <v>1067</v>
      </c>
      <c r="AL539" t="s">
        <v>1067</v>
      </c>
      <c r="AM539" t="s">
        <v>1067</v>
      </c>
      <c r="AN539" t="s">
        <v>1067</v>
      </c>
      <c r="AO539" t="s">
        <v>1067</v>
      </c>
      <c r="AP539" t="s">
        <v>1067</v>
      </c>
      <c r="AQ539" t="s">
        <v>1067</v>
      </c>
      <c r="AR539" t="s">
        <v>1067</v>
      </c>
      <c r="AS539" t="s">
        <v>1067</v>
      </c>
      <c r="AT539" t="s">
        <v>1067</v>
      </c>
      <c r="AU539" t="s">
        <v>1067</v>
      </c>
      <c r="AV539" t="s">
        <v>1067</v>
      </c>
      <c r="AW539" t="s">
        <v>1067</v>
      </c>
      <c r="AX539" t="s">
        <v>5718</v>
      </c>
      <c r="AY539" t="s">
        <v>5718</v>
      </c>
      <c r="AZ539" s="269"/>
      <c r="BA539" s="269"/>
      <c r="BB539" s="269"/>
      <c r="BC539" s="269"/>
      <c r="BD539" s="269"/>
      <c r="BE539" s="269"/>
      <c r="BH539" s="249"/>
      <c r="BI539" s="249"/>
      <c r="BJ539" s="249"/>
      <c r="BK539" s="249"/>
      <c r="BL539" s="249"/>
      <c r="BM539" s="249"/>
      <c r="BN539" s="249"/>
      <c r="BO539" s="249"/>
      <c r="BP539" s="249"/>
      <c r="BQ539" s="249"/>
      <c r="BR539" s="249"/>
      <c r="BS539" s="249"/>
      <c r="BT539" s="249"/>
      <c r="BU539" s="249"/>
      <c r="BV539" s="248"/>
      <c r="BW539" s="249"/>
      <c r="BX539" s="249"/>
      <c r="BY539" s="249"/>
      <c r="BZ539" s="249"/>
      <c r="CA539" s="242"/>
      <c r="CB539" s="242"/>
      <c r="CC539" s="242"/>
      <c r="CD539" s="242"/>
      <c r="CE539" s="249"/>
    </row>
    <row r="540" spans="1:83" ht="14.4" x14ac:dyDescent="0.3">
      <c r="A540">
        <v>522247</v>
      </c>
      <c r="B540" t="s">
        <v>540</v>
      </c>
      <c r="C540" t="s">
        <v>1066</v>
      </c>
      <c r="D540" t="s">
        <v>1066</v>
      </c>
      <c r="E540" t="s">
        <v>1066</v>
      </c>
      <c r="F540" t="s">
        <v>1066</v>
      </c>
      <c r="G540" t="s">
        <v>1066</v>
      </c>
      <c r="H540" t="s">
        <v>1066</v>
      </c>
      <c r="I540" t="s">
        <v>1066</v>
      </c>
      <c r="J540" t="s">
        <v>1066</v>
      </c>
      <c r="K540" t="s">
        <v>1066</v>
      </c>
      <c r="L540" t="s">
        <v>1066</v>
      </c>
      <c r="M540" t="s">
        <v>1066</v>
      </c>
      <c r="N540" t="s">
        <v>1066</v>
      </c>
      <c r="O540" t="s">
        <v>1066</v>
      </c>
      <c r="P540" t="s">
        <v>1066</v>
      </c>
      <c r="Q540" t="s">
        <v>1066</v>
      </c>
      <c r="R540" t="s">
        <v>1066</v>
      </c>
      <c r="S540" t="s">
        <v>1066</v>
      </c>
      <c r="T540" t="s">
        <v>1066</v>
      </c>
      <c r="U540" t="s">
        <v>1066</v>
      </c>
      <c r="V540" t="s">
        <v>1066</v>
      </c>
      <c r="W540" t="s">
        <v>1066</v>
      </c>
      <c r="X540" t="s">
        <v>1066</v>
      </c>
      <c r="Y540" t="s">
        <v>1066</v>
      </c>
      <c r="Z540" t="s">
        <v>1066</v>
      </c>
      <c r="AA540" t="s">
        <v>1066</v>
      </c>
      <c r="AB540" t="s">
        <v>1066</v>
      </c>
      <c r="AC540" t="s">
        <v>1066</v>
      </c>
      <c r="AD540" t="s">
        <v>1066</v>
      </c>
      <c r="AE540" t="s">
        <v>1066</v>
      </c>
      <c r="AF540" t="s">
        <v>1066</v>
      </c>
      <c r="AG540" t="s">
        <v>1066</v>
      </c>
      <c r="AH540" t="s">
        <v>1066</v>
      </c>
      <c r="AI540" t="s">
        <v>1066</v>
      </c>
      <c r="AJ540" t="s">
        <v>1066</v>
      </c>
      <c r="AK540" t="s">
        <v>1066</v>
      </c>
      <c r="AL540" t="s">
        <v>1066</v>
      </c>
      <c r="AM540" t="s">
        <v>1066</v>
      </c>
      <c r="AN540" t="s">
        <v>1066</v>
      </c>
      <c r="AO540" t="s">
        <v>1066</v>
      </c>
      <c r="AP540" t="s">
        <v>1066</v>
      </c>
      <c r="AQ540" t="s">
        <v>1066</v>
      </c>
      <c r="AR540" t="s">
        <v>1066</v>
      </c>
      <c r="AS540" t="s">
        <v>1066</v>
      </c>
      <c r="AT540" t="s">
        <v>1066</v>
      </c>
      <c r="AU540" t="s">
        <v>1066</v>
      </c>
      <c r="AV540" t="s">
        <v>1066</v>
      </c>
      <c r="AW540" t="s">
        <v>1066</v>
      </c>
      <c r="AY540">
        <v>0</v>
      </c>
      <c r="AZ540" s="269"/>
      <c r="BA540" s="269"/>
      <c r="BB540" s="269"/>
      <c r="BC540" s="269"/>
      <c r="BD540" s="269"/>
      <c r="BE540" s="269"/>
    </row>
    <row r="541" spans="1:83" ht="14.4" x14ac:dyDescent="0.3">
      <c r="A541">
        <v>522249</v>
      </c>
      <c r="B541" t="s">
        <v>540</v>
      </c>
      <c r="C541" t="s">
        <v>1066</v>
      </c>
      <c r="D541" t="s">
        <v>1066</v>
      </c>
      <c r="E541" t="s">
        <v>1066</v>
      </c>
      <c r="F541" t="s">
        <v>1066</v>
      </c>
      <c r="G541" t="s">
        <v>1066</v>
      </c>
      <c r="H541" t="s">
        <v>1066</v>
      </c>
      <c r="I541" t="s">
        <v>1066</v>
      </c>
      <c r="J541" t="s">
        <v>1066</v>
      </c>
      <c r="K541" t="s">
        <v>1066</v>
      </c>
      <c r="L541" t="s">
        <v>1066</v>
      </c>
      <c r="M541" t="s">
        <v>1066</v>
      </c>
      <c r="N541" t="s">
        <v>1066</v>
      </c>
      <c r="O541" t="s">
        <v>1066</v>
      </c>
      <c r="P541" t="s">
        <v>1066</v>
      </c>
      <c r="Q541" t="s">
        <v>1066</v>
      </c>
      <c r="R541" t="s">
        <v>1066</v>
      </c>
      <c r="S541" t="s">
        <v>1066</v>
      </c>
      <c r="T541" t="s">
        <v>1066</v>
      </c>
      <c r="U541" t="s">
        <v>1066</v>
      </c>
      <c r="V541" t="s">
        <v>1066</v>
      </c>
      <c r="W541" t="s">
        <v>1066</v>
      </c>
      <c r="X541" t="s">
        <v>1066</v>
      </c>
      <c r="Y541" t="s">
        <v>1066</v>
      </c>
      <c r="Z541" t="s">
        <v>1066</v>
      </c>
      <c r="AA541" t="s">
        <v>1066</v>
      </c>
      <c r="AB541" t="s">
        <v>1066</v>
      </c>
      <c r="AC541" t="s">
        <v>1066</v>
      </c>
      <c r="AD541" t="s">
        <v>1066</v>
      </c>
      <c r="AE541" t="s">
        <v>1066</v>
      </c>
      <c r="AF541" t="s">
        <v>1066</v>
      </c>
      <c r="AG541" t="s">
        <v>1066</v>
      </c>
      <c r="AH541" t="s">
        <v>1066</v>
      </c>
      <c r="AI541" t="s">
        <v>1066</v>
      </c>
      <c r="AJ541" t="s">
        <v>1066</v>
      </c>
      <c r="AK541" t="s">
        <v>1066</v>
      </c>
      <c r="AL541" t="s">
        <v>1066</v>
      </c>
      <c r="AM541" t="s">
        <v>1066</v>
      </c>
      <c r="AN541" t="s">
        <v>1066</v>
      </c>
      <c r="AO541" t="s">
        <v>1066</v>
      </c>
      <c r="AP541" t="s">
        <v>1066</v>
      </c>
      <c r="AQ541" t="s">
        <v>1066</v>
      </c>
      <c r="AR541" t="s">
        <v>1066</v>
      </c>
      <c r="AS541" t="s">
        <v>1066</v>
      </c>
      <c r="AT541" t="s">
        <v>1066</v>
      </c>
      <c r="AU541" t="s">
        <v>1066</v>
      </c>
      <c r="AV541" t="s">
        <v>1066</v>
      </c>
      <c r="AW541" t="s">
        <v>1066</v>
      </c>
      <c r="AY541">
        <v>0</v>
      </c>
      <c r="AZ541" s="269"/>
      <c r="BA541" s="269"/>
      <c r="BB541" s="269"/>
      <c r="BC541" s="269"/>
      <c r="BD541" s="269"/>
      <c r="BE541" s="269"/>
    </row>
    <row r="542" spans="1:83" ht="14.4" x14ac:dyDescent="0.3">
      <c r="A542">
        <v>522253</v>
      </c>
      <c r="B542" t="s">
        <v>540</v>
      </c>
      <c r="C542" t="s">
        <v>1067</v>
      </c>
      <c r="D542" t="s">
        <v>1067</v>
      </c>
      <c r="E542" t="s">
        <v>1067</v>
      </c>
      <c r="F542" t="s">
        <v>1067</v>
      </c>
      <c r="G542" t="s">
        <v>1067</v>
      </c>
      <c r="H542" t="s">
        <v>1067</v>
      </c>
      <c r="I542" t="s">
        <v>1067</v>
      </c>
      <c r="J542" t="s">
        <v>1067</v>
      </c>
      <c r="K542" t="s">
        <v>1067</v>
      </c>
      <c r="L542" t="s">
        <v>1067</v>
      </c>
      <c r="M542" t="s">
        <v>1067</v>
      </c>
      <c r="N542" t="s">
        <v>1067</v>
      </c>
      <c r="O542" t="s">
        <v>1067</v>
      </c>
      <c r="P542" t="s">
        <v>1067</v>
      </c>
      <c r="Q542" t="s">
        <v>1067</v>
      </c>
      <c r="R542" t="s">
        <v>1067</v>
      </c>
      <c r="S542" t="s">
        <v>1067</v>
      </c>
      <c r="T542" t="s">
        <v>1067</v>
      </c>
      <c r="U542" t="s">
        <v>1067</v>
      </c>
      <c r="V542" t="s">
        <v>1067</v>
      </c>
      <c r="W542" t="s">
        <v>1067</v>
      </c>
      <c r="X542" t="s">
        <v>1067</v>
      </c>
      <c r="Y542" t="s">
        <v>1067</v>
      </c>
      <c r="Z542" t="s">
        <v>1067</v>
      </c>
      <c r="AA542" t="s">
        <v>1067</v>
      </c>
      <c r="AB542" t="s">
        <v>1067</v>
      </c>
      <c r="AC542" t="s">
        <v>1067</v>
      </c>
      <c r="AD542" t="s">
        <v>1067</v>
      </c>
      <c r="AE542" t="s">
        <v>1067</v>
      </c>
      <c r="AF542" t="s">
        <v>1067</v>
      </c>
      <c r="AG542" t="s">
        <v>1067</v>
      </c>
      <c r="AH542" t="s">
        <v>1067</v>
      </c>
      <c r="AI542" t="s">
        <v>1067</v>
      </c>
      <c r="AJ542" t="s">
        <v>1067</v>
      </c>
      <c r="AK542" t="s">
        <v>1067</v>
      </c>
      <c r="AL542" t="s">
        <v>1067</v>
      </c>
      <c r="AM542" t="s">
        <v>1067</v>
      </c>
      <c r="AN542" t="s">
        <v>1067</v>
      </c>
      <c r="AO542" t="s">
        <v>1067</v>
      </c>
      <c r="AP542" t="s">
        <v>1067</v>
      </c>
      <c r="AQ542" t="s">
        <v>1067</v>
      </c>
      <c r="AR542" t="s">
        <v>1067</v>
      </c>
      <c r="AS542" t="s">
        <v>1067</v>
      </c>
      <c r="AT542" t="s">
        <v>1067</v>
      </c>
      <c r="AU542" t="s">
        <v>1067</v>
      </c>
      <c r="AV542" t="s">
        <v>1067</v>
      </c>
      <c r="AW542" t="s">
        <v>1067</v>
      </c>
      <c r="AX542" t="s">
        <v>5718</v>
      </c>
      <c r="AY542" t="s">
        <v>5718</v>
      </c>
      <c r="AZ542" s="269"/>
      <c r="BA542" s="269"/>
      <c r="BB542" s="269"/>
      <c r="BC542" s="269"/>
      <c r="BD542" s="269"/>
      <c r="BE542" s="269"/>
    </row>
    <row r="543" spans="1:83" ht="14.4" x14ac:dyDescent="0.3">
      <c r="A543">
        <v>522261</v>
      </c>
      <c r="B543" t="s">
        <v>540</v>
      </c>
      <c r="C543" t="s">
        <v>1066</v>
      </c>
      <c r="D543" t="s">
        <v>1066</v>
      </c>
      <c r="E543" t="s">
        <v>1066</v>
      </c>
      <c r="F543" t="s">
        <v>1066</v>
      </c>
      <c r="G543" t="s">
        <v>1066</v>
      </c>
      <c r="H543" t="s">
        <v>1066</v>
      </c>
      <c r="I543" t="s">
        <v>1066</v>
      </c>
      <c r="J543" t="s">
        <v>1066</v>
      </c>
      <c r="K543" t="s">
        <v>1066</v>
      </c>
      <c r="L543" t="s">
        <v>1066</v>
      </c>
      <c r="M543" t="s">
        <v>1066</v>
      </c>
      <c r="N543" t="s">
        <v>1066</v>
      </c>
      <c r="O543" t="s">
        <v>1066</v>
      </c>
      <c r="P543" t="s">
        <v>1066</v>
      </c>
      <c r="Q543" t="s">
        <v>1066</v>
      </c>
      <c r="R543" t="s">
        <v>1066</v>
      </c>
      <c r="S543" t="s">
        <v>1066</v>
      </c>
      <c r="T543" t="s">
        <v>1066</v>
      </c>
      <c r="U543" t="s">
        <v>1066</v>
      </c>
      <c r="V543" t="s">
        <v>1066</v>
      </c>
      <c r="W543" t="s">
        <v>1066</v>
      </c>
      <c r="X543" t="s">
        <v>1066</v>
      </c>
      <c r="Y543" t="s">
        <v>1066</v>
      </c>
      <c r="Z543" t="s">
        <v>1066</v>
      </c>
      <c r="AA543" t="s">
        <v>1066</v>
      </c>
      <c r="AB543" t="s">
        <v>1066</v>
      </c>
      <c r="AC543" t="s">
        <v>1066</v>
      </c>
      <c r="AD543" t="s">
        <v>1066</v>
      </c>
      <c r="AE543" t="s">
        <v>1066</v>
      </c>
      <c r="AF543" t="s">
        <v>1066</v>
      </c>
      <c r="AG543" t="s">
        <v>1066</v>
      </c>
      <c r="AH543" t="s">
        <v>1066</v>
      </c>
      <c r="AI543" t="s">
        <v>1066</v>
      </c>
      <c r="AJ543" t="s">
        <v>1066</v>
      </c>
      <c r="AK543" t="s">
        <v>1066</v>
      </c>
      <c r="AL543" t="s">
        <v>1066</v>
      </c>
      <c r="AM543" t="s">
        <v>1066</v>
      </c>
      <c r="AN543" t="s">
        <v>1066</v>
      </c>
      <c r="AO543" t="s">
        <v>1066</v>
      </c>
      <c r="AP543" t="s">
        <v>1066</v>
      </c>
      <c r="AQ543" t="s">
        <v>1066</v>
      </c>
      <c r="AR543" t="s">
        <v>1066</v>
      </c>
      <c r="AS543" t="s">
        <v>1066</v>
      </c>
      <c r="AT543" t="s">
        <v>1066</v>
      </c>
      <c r="AU543" t="s">
        <v>1066</v>
      </c>
      <c r="AV543" t="s">
        <v>1066</v>
      </c>
      <c r="AW543" t="s">
        <v>1066</v>
      </c>
      <c r="AY543">
        <v>0</v>
      </c>
      <c r="AZ543" s="269"/>
      <c r="BA543" s="269"/>
      <c r="BB543" s="269"/>
      <c r="BC543" s="269"/>
      <c r="BD543" s="269"/>
      <c r="BE543" s="269"/>
      <c r="BH543" s="249"/>
      <c r="BI543" s="249"/>
      <c r="BJ543" s="249"/>
      <c r="BK543" s="249"/>
      <c r="BL543" s="249"/>
      <c r="BM543" s="249"/>
      <c r="BN543" s="249"/>
      <c r="BO543" s="249"/>
      <c r="BP543" s="249"/>
      <c r="BQ543" s="249"/>
      <c r="BR543" s="249"/>
      <c r="BS543" s="249"/>
      <c r="BT543" s="249"/>
      <c r="BU543" s="249"/>
      <c r="BV543" s="248"/>
      <c r="BW543" s="249"/>
      <c r="BX543" s="249"/>
      <c r="BY543" s="249"/>
      <c r="BZ543" s="249"/>
      <c r="CA543" s="242"/>
      <c r="CB543" s="242"/>
      <c r="CC543" s="242"/>
      <c r="CD543" s="242"/>
      <c r="CE543" s="249"/>
    </row>
    <row r="544" spans="1:83" ht="14.4" x14ac:dyDescent="0.3">
      <c r="A544">
        <v>522266</v>
      </c>
      <c r="B544" t="s">
        <v>540</v>
      </c>
      <c r="C544" t="s">
        <v>1066</v>
      </c>
      <c r="D544" t="s">
        <v>1066</v>
      </c>
      <c r="E544" t="s">
        <v>1066</v>
      </c>
      <c r="F544" t="s">
        <v>1066</v>
      </c>
      <c r="G544" t="s">
        <v>1066</v>
      </c>
      <c r="H544" t="s">
        <v>1066</v>
      </c>
      <c r="I544" t="s">
        <v>1066</v>
      </c>
      <c r="J544" t="s">
        <v>1066</v>
      </c>
      <c r="K544" t="s">
        <v>1066</v>
      </c>
      <c r="L544" t="s">
        <v>1066</v>
      </c>
      <c r="M544" t="s">
        <v>1066</v>
      </c>
      <c r="N544" t="s">
        <v>1066</v>
      </c>
      <c r="O544" t="s">
        <v>1066</v>
      </c>
      <c r="P544" t="s">
        <v>1066</v>
      </c>
      <c r="Q544" t="s">
        <v>1066</v>
      </c>
      <c r="R544" t="s">
        <v>1066</v>
      </c>
      <c r="S544" t="s">
        <v>1066</v>
      </c>
      <c r="T544" t="s">
        <v>1066</v>
      </c>
      <c r="U544" t="s">
        <v>1066</v>
      </c>
      <c r="V544" t="s">
        <v>1066</v>
      </c>
      <c r="W544" t="s">
        <v>1066</v>
      </c>
      <c r="X544" t="s">
        <v>1066</v>
      </c>
      <c r="Y544" t="s">
        <v>1066</v>
      </c>
      <c r="Z544" t="s">
        <v>1066</v>
      </c>
      <c r="AA544" t="s">
        <v>1066</v>
      </c>
      <c r="AB544" t="s">
        <v>1066</v>
      </c>
      <c r="AC544" t="s">
        <v>1066</v>
      </c>
      <c r="AD544" t="s">
        <v>1066</v>
      </c>
      <c r="AE544" t="s">
        <v>1066</v>
      </c>
      <c r="AF544" t="s">
        <v>1066</v>
      </c>
      <c r="AG544" t="s">
        <v>1066</v>
      </c>
      <c r="AH544" t="s">
        <v>1066</v>
      </c>
      <c r="AI544" t="s">
        <v>1066</v>
      </c>
      <c r="AJ544" t="s">
        <v>1066</v>
      </c>
      <c r="AK544" t="s">
        <v>1066</v>
      </c>
      <c r="AL544" t="s">
        <v>1066</v>
      </c>
      <c r="AM544" t="s">
        <v>1066</v>
      </c>
      <c r="AN544" t="s">
        <v>1066</v>
      </c>
      <c r="AO544" t="s">
        <v>1066</v>
      </c>
      <c r="AP544" t="s">
        <v>1066</v>
      </c>
      <c r="AQ544" t="s">
        <v>1066</v>
      </c>
      <c r="AR544" t="s">
        <v>1066</v>
      </c>
      <c r="AS544" t="s">
        <v>1066</v>
      </c>
      <c r="AT544" t="s">
        <v>1066</v>
      </c>
      <c r="AU544" t="s">
        <v>1066</v>
      </c>
      <c r="AV544" t="s">
        <v>1066</v>
      </c>
      <c r="AW544" t="s">
        <v>1066</v>
      </c>
      <c r="AY544">
        <v>0</v>
      </c>
      <c r="AZ544" s="269"/>
      <c r="BA544" s="269"/>
      <c r="BB544" s="269"/>
      <c r="BC544" s="269"/>
      <c r="BD544" s="269"/>
      <c r="BE544" s="269"/>
    </row>
    <row r="545" spans="1:83" ht="14.4" x14ac:dyDescent="0.3">
      <c r="A545">
        <v>522273</v>
      </c>
      <c r="B545" t="s">
        <v>540</v>
      </c>
      <c r="C545" t="s">
        <v>1066</v>
      </c>
      <c r="D545" t="s">
        <v>1066</v>
      </c>
      <c r="E545" t="s">
        <v>1066</v>
      </c>
      <c r="F545" t="s">
        <v>1066</v>
      </c>
      <c r="G545" t="s">
        <v>1066</v>
      </c>
      <c r="H545" t="s">
        <v>1066</v>
      </c>
      <c r="I545" t="s">
        <v>1066</v>
      </c>
      <c r="J545" t="s">
        <v>1066</v>
      </c>
      <c r="K545" t="s">
        <v>1066</v>
      </c>
      <c r="L545" t="s">
        <v>1066</v>
      </c>
      <c r="M545" t="s">
        <v>1066</v>
      </c>
      <c r="N545" t="s">
        <v>1066</v>
      </c>
      <c r="O545" t="s">
        <v>1066</v>
      </c>
      <c r="P545" t="s">
        <v>1066</v>
      </c>
      <c r="Q545" t="s">
        <v>1066</v>
      </c>
      <c r="R545" t="s">
        <v>1066</v>
      </c>
      <c r="S545" t="s">
        <v>1066</v>
      </c>
      <c r="T545" t="s">
        <v>1066</v>
      </c>
      <c r="U545" t="s">
        <v>1066</v>
      </c>
      <c r="V545" t="s">
        <v>1066</v>
      </c>
      <c r="W545" t="s">
        <v>1066</v>
      </c>
      <c r="X545" t="s">
        <v>1066</v>
      </c>
      <c r="Y545" t="s">
        <v>1066</v>
      </c>
      <c r="Z545" t="s">
        <v>1066</v>
      </c>
      <c r="AA545" t="s">
        <v>1066</v>
      </c>
      <c r="AB545" t="s">
        <v>1066</v>
      </c>
      <c r="AC545" t="s">
        <v>1066</v>
      </c>
      <c r="AD545" t="s">
        <v>1066</v>
      </c>
      <c r="AE545" t="s">
        <v>1066</v>
      </c>
      <c r="AF545" t="s">
        <v>1066</v>
      </c>
      <c r="AG545" t="s">
        <v>1066</v>
      </c>
      <c r="AH545" t="s">
        <v>1066</v>
      </c>
      <c r="AI545" t="s">
        <v>1066</v>
      </c>
      <c r="AJ545" t="s">
        <v>1066</v>
      </c>
      <c r="AK545" t="s">
        <v>1066</v>
      </c>
      <c r="AL545" t="s">
        <v>1066</v>
      </c>
      <c r="AM545" t="s">
        <v>1066</v>
      </c>
      <c r="AN545" t="s">
        <v>1066</v>
      </c>
      <c r="AO545" t="s">
        <v>1066</v>
      </c>
      <c r="AP545" t="s">
        <v>1066</v>
      </c>
      <c r="AQ545" t="s">
        <v>1066</v>
      </c>
      <c r="AR545" t="s">
        <v>1066</v>
      </c>
      <c r="AS545" t="s">
        <v>1066</v>
      </c>
      <c r="AT545" t="s">
        <v>1066</v>
      </c>
      <c r="AU545" t="s">
        <v>1066</v>
      </c>
      <c r="AV545" t="s">
        <v>1066</v>
      </c>
      <c r="AW545" t="s">
        <v>1066</v>
      </c>
      <c r="AY545">
        <v>0</v>
      </c>
      <c r="AZ545" s="269"/>
      <c r="BA545" s="269"/>
      <c r="BB545" s="269"/>
      <c r="BC545" s="269"/>
      <c r="BD545" s="269"/>
      <c r="BE545" s="269"/>
    </row>
    <row r="546" spans="1:83" ht="14.4" x14ac:dyDescent="0.3">
      <c r="A546">
        <v>522291</v>
      </c>
      <c r="B546" t="s">
        <v>540</v>
      </c>
      <c r="C546" t="s">
        <v>1067</v>
      </c>
      <c r="D546" t="s">
        <v>1067</v>
      </c>
      <c r="E546" t="s">
        <v>1067</v>
      </c>
      <c r="F546" t="s">
        <v>1067</v>
      </c>
      <c r="G546" t="s">
        <v>1067</v>
      </c>
      <c r="H546" t="s">
        <v>1067</v>
      </c>
      <c r="I546" t="s">
        <v>1067</v>
      </c>
      <c r="J546" t="s">
        <v>1067</v>
      </c>
      <c r="K546" t="s">
        <v>1067</v>
      </c>
      <c r="L546" t="s">
        <v>1067</v>
      </c>
      <c r="M546" t="s">
        <v>1067</v>
      </c>
      <c r="N546" t="s">
        <v>1067</v>
      </c>
      <c r="O546" t="s">
        <v>1067</v>
      </c>
      <c r="P546" t="s">
        <v>1067</v>
      </c>
      <c r="Q546" t="s">
        <v>1067</v>
      </c>
      <c r="R546" t="s">
        <v>1067</v>
      </c>
      <c r="S546" t="s">
        <v>1067</v>
      </c>
      <c r="T546" t="s">
        <v>1067</v>
      </c>
      <c r="U546" t="s">
        <v>1067</v>
      </c>
      <c r="V546" t="s">
        <v>1067</v>
      </c>
      <c r="W546" t="s">
        <v>1067</v>
      </c>
      <c r="X546" t="s">
        <v>1067</v>
      </c>
      <c r="Y546" t="s">
        <v>1067</v>
      </c>
      <c r="Z546" t="s">
        <v>1067</v>
      </c>
      <c r="AA546" t="s">
        <v>1067</v>
      </c>
      <c r="AB546" t="s">
        <v>1067</v>
      </c>
      <c r="AC546" t="s">
        <v>1067</v>
      </c>
      <c r="AD546" t="s">
        <v>1067</v>
      </c>
      <c r="AE546" t="s">
        <v>1067</v>
      </c>
      <c r="AF546" t="s">
        <v>1067</v>
      </c>
      <c r="AG546" t="s">
        <v>1067</v>
      </c>
      <c r="AH546" t="s">
        <v>1067</v>
      </c>
      <c r="AI546" t="s">
        <v>1067</v>
      </c>
      <c r="AJ546" t="s">
        <v>1067</v>
      </c>
      <c r="AK546" t="s">
        <v>1067</v>
      </c>
      <c r="AL546" t="s">
        <v>1067</v>
      </c>
      <c r="AM546" t="s">
        <v>1067</v>
      </c>
      <c r="AN546" t="s">
        <v>1067</v>
      </c>
      <c r="AO546" t="s">
        <v>1067</v>
      </c>
      <c r="AP546" t="s">
        <v>1067</v>
      </c>
      <c r="AQ546" t="s">
        <v>1067</v>
      </c>
      <c r="AR546" t="s">
        <v>1067</v>
      </c>
      <c r="AS546" t="s">
        <v>1067</v>
      </c>
      <c r="AT546" t="s">
        <v>1067</v>
      </c>
      <c r="AU546" t="s">
        <v>1067</v>
      </c>
      <c r="AV546" t="s">
        <v>1067</v>
      </c>
      <c r="AW546" t="s">
        <v>1067</v>
      </c>
      <c r="AX546" t="s">
        <v>5742</v>
      </c>
      <c r="AY546" t="s">
        <v>5742</v>
      </c>
      <c r="AZ546" s="269"/>
      <c r="BA546" s="269"/>
      <c r="BB546" s="269"/>
      <c r="BC546" s="269"/>
      <c r="BD546" s="269"/>
      <c r="BE546" s="269"/>
    </row>
    <row r="547" spans="1:83" ht="14.4" x14ac:dyDescent="0.3">
      <c r="A547">
        <v>522293</v>
      </c>
      <c r="B547" t="s">
        <v>540</v>
      </c>
      <c r="C547" t="s">
        <v>1066</v>
      </c>
      <c r="D547" t="s">
        <v>1066</v>
      </c>
      <c r="E547" t="s">
        <v>1066</v>
      </c>
      <c r="F547" t="s">
        <v>1066</v>
      </c>
      <c r="G547" t="s">
        <v>1066</v>
      </c>
      <c r="H547" t="s">
        <v>1066</v>
      </c>
      <c r="I547" t="s">
        <v>1066</v>
      </c>
      <c r="J547" t="s">
        <v>1066</v>
      </c>
      <c r="K547" t="s">
        <v>1066</v>
      </c>
      <c r="L547" t="s">
        <v>1066</v>
      </c>
      <c r="M547" t="s">
        <v>1066</v>
      </c>
      <c r="N547" t="s">
        <v>1066</v>
      </c>
      <c r="O547" t="s">
        <v>1066</v>
      </c>
      <c r="P547" t="s">
        <v>1066</v>
      </c>
      <c r="Q547" t="s">
        <v>1066</v>
      </c>
      <c r="R547" t="s">
        <v>1066</v>
      </c>
      <c r="S547" t="s">
        <v>1066</v>
      </c>
      <c r="T547" t="s">
        <v>1066</v>
      </c>
      <c r="U547" t="s">
        <v>1066</v>
      </c>
      <c r="V547" t="s">
        <v>1066</v>
      </c>
      <c r="W547" t="s">
        <v>1066</v>
      </c>
      <c r="X547" t="s">
        <v>1066</v>
      </c>
      <c r="Y547" t="s">
        <v>1066</v>
      </c>
      <c r="Z547" t="s">
        <v>1066</v>
      </c>
      <c r="AA547" t="s">
        <v>1066</v>
      </c>
      <c r="AB547" t="s">
        <v>1066</v>
      </c>
      <c r="AC547" t="s">
        <v>1066</v>
      </c>
      <c r="AD547" t="s">
        <v>1066</v>
      </c>
      <c r="AE547" t="s">
        <v>1066</v>
      </c>
      <c r="AF547" t="s">
        <v>1066</v>
      </c>
      <c r="AG547" t="s">
        <v>1066</v>
      </c>
      <c r="AH547" t="s">
        <v>1066</v>
      </c>
      <c r="AI547" t="s">
        <v>1066</v>
      </c>
      <c r="AJ547" t="s">
        <v>1066</v>
      </c>
      <c r="AK547" t="s">
        <v>1066</v>
      </c>
      <c r="AL547" t="s">
        <v>1066</v>
      </c>
      <c r="AM547" t="s">
        <v>1066</v>
      </c>
      <c r="AN547" t="s">
        <v>1066</v>
      </c>
      <c r="AO547" t="s">
        <v>1066</v>
      </c>
      <c r="AP547" t="s">
        <v>1066</v>
      </c>
      <c r="AQ547" t="s">
        <v>1066</v>
      </c>
      <c r="AR547" t="s">
        <v>1066</v>
      </c>
      <c r="AS547" t="s">
        <v>1066</v>
      </c>
      <c r="AT547" t="s">
        <v>1066</v>
      </c>
      <c r="AU547" t="s">
        <v>1066</v>
      </c>
      <c r="AV547" t="s">
        <v>1066</v>
      </c>
      <c r="AW547" t="s">
        <v>1066</v>
      </c>
      <c r="AY547">
        <v>0</v>
      </c>
      <c r="AZ547" s="269"/>
      <c r="BA547" s="269"/>
      <c r="BB547" s="269"/>
      <c r="BC547" s="269"/>
      <c r="BD547" s="269"/>
      <c r="BE547" s="269"/>
    </row>
    <row r="548" spans="1:83" ht="14.4" x14ac:dyDescent="0.3">
      <c r="A548">
        <v>522301</v>
      </c>
      <c r="B548" t="s">
        <v>540</v>
      </c>
      <c r="C548" t="s">
        <v>1066</v>
      </c>
      <c r="D548" t="s">
        <v>1066</v>
      </c>
      <c r="E548" t="s">
        <v>1066</v>
      </c>
      <c r="F548" t="s">
        <v>1066</v>
      </c>
      <c r="G548" t="s">
        <v>1066</v>
      </c>
      <c r="H548" t="s">
        <v>1066</v>
      </c>
      <c r="I548" t="s">
        <v>1066</v>
      </c>
      <c r="J548" t="s">
        <v>1066</v>
      </c>
      <c r="K548" t="s">
        <v>1066</v>
      </c>
      <c r="L548" t="s">
        <v>1066</v>
      </c>
      <c r="M548" t="s">
        <v>1066</v>
      </c>
      <c r="N548" t="s">
        <v>1066</v>
      </c>
      <c r="O548" t="s">
        <v>1066</v>
      </c>
      <c r="P548" t="s">
        <v>1066</v>
      </c>
      <c r="Q548" t="s">
        <v>1066</v>
      </c>
      <c r="R548" t="s">
        <v>1066</v>
      </c>
      <c r="S548" t="s">
        <v>1066</v>
      </c>
      <c r="T548" t="s">
        <v>1066</v>
      </c>
      <c r="U548" t="s">
        <v>1066</v>
      </c>
      <c r="V548" t="s">
        <v>1066</v>
      </c>
      <c r="W548" t="s">
        <v>1066</v>
      </c>
      <c r="X548" t="s">
        <v>1066</v>
      </c>
      <c r="Y548" t="s">
        <v>1066</v>
      </c>
      <c r="Z548" t="s">
        <v>1066</v>
      </c>
      <c r="AA548" t="s">
        <v>1066</v>
      </c>
      <c r="AB548" t="s">
        <v>1066</v>
      </c>
      <c r="AC548" t="s">
        <v>1066</v>
      </c>
      <c r="AD548" t="s">
        <v>1066</v>
      </c>
      <c r="AE548" t="s">
        <v>1066</v>
      </c>
      <c r="AF548" t="s">
        <v>1066</v>
      </c>
      <c r="AG548" t="s">
        <v>1066</v>
      </c>
      <c r="AH548" t="s">
        <v>1066</v>
      </c>
      <c r="AI548" t="s">
        <v>1066</v>
      </c>
      <c r="AJ548" t="s">
        <v>1066</v>
      </c>
      <c r="AK548" t="s">
        <v>1066</v>
      </c>
      <c r="AL548" t="s">
        <v>1066</v>
      </c>
      <c r="AM548" t="s">
        <v>1066</v>
      </c>
      <c r="AN548" t="s">
        <v>1066</v>
      </c>
      <c r="AO548" t="s">
        <v>1066</v>
      </c>
      <c r="AP548" t="s">
        <v>1066</v>
      </c>
      <c r="AQ548" t="s">
        <v>1066</v>
      </c>
      <c r="AR548" t="s">
        <v>1066</v>
      </c>
      <c r="AS548" t="s">
        <v>1066</v>
      </c>
      <c r="AT548" t="s">
        <v>1066</v>
      </c>
      <c r="AU548" t="s">
        <v>1066</v>
      </c>
      <c r="AV548" t="s">
        <v>1066</v>
      </c>
      <c r="AW548" t="s">
        <v>1066</v>
      </c>
      <c r="AY548">
        <v>0</v>
      </c>
      <c r="AZ548" s="269"/>
      <c r="BA548" s="269"/>
      <c r="BB548" s="269"/>
      <c r="BC548" s="269"/>
      <c r="BD548" s="269"/>
      <c r="BE548" s="269"/>
      <c r="BH548" s="249"/>
      <c r="BI548" s="249"/>
      <c r="BJ548" s="249"/>
      <c r="BK548" s="249"/>
      <c r="BL548" s="249"/>
      <c r="BM548" s="249"/>
      <c r="BN548" s="249"/>
      <c r="BO548" s="249"/>
      <c r="BP548" s="249"/>
      <c r="BQ548" s="249"/>
      <c r="BR548" s="249"/>
      <c r="BS548" s="249"/>
      <c r="BT548" s="249"/>
      <c r="BU548" s="249"/>
      <c r="BV548" s="248"/>
      <c r="BW548" s="249"/>
      <c r="BX548" s="249"/>
      <c r="BY548" s="249"/>
      <c r="BZ548" s="249"/>
      <c r="CA548" s="242"/>
      <c r="CB548" s="242"/>
      <c r="CC548" s="242"/>
      <c r="CD548" s="242"/>
      <c r="CE548" s="249"/>
    </row>
    <row r="549" spans="1:83" ht="14.4" x14ac:dyDescent="0.3">
      <c r="A549">
        <v>522308</v>
      </c>
      <c r="B549" t="s">
        <v>540</v>
      </c>
      <c r="C549" t="s">
        <v>1066</v>
      </c>
      <c r="D549" t="s">
        <v>1066</v>
      </c>
      <c r="E549" t="s">
        <v>1066</v>
      </c>
      <c r="F549" t="s">
        <v>1066</v>
      </c>
      <c r="G549" t="s">
        <v>1066</v>
      </c>
      <c r="H549" t="s">
        <v>1066</v>
      </c>
      <c r="I549" t="s">
        <v>1066</v>
      </c>
      <c r="J549" t="s">
        <v>1066</v>
      </c>
      <c r="K549" t="s">
        <v>1066</v>
      </c>
      <c r="L549" t="s">
        <v>1066</v>
      </c>
      <c r="M549" t="s">
        <v>1066</v>
      </c>
      <c r="N549" t="s">
        <v>1066</v>
      </c>
      <c r="O549" t="s">
        <v>1066</v>
      </c>
      <c r="P549" t="s">
        <v>1066</v>
      </c>
      <c r="Q549" t="s">
        <v>1066</v>
      </c>
      <c r="R549" t="s">
        <v>1066</v>
      </c>
      <c r="S549" t="s">
        <v>1066</v>
      </c>
      <c r="T549" t="s">
        <v>1066</v>
      </c>
      <c r="U549" t="s">
        <v>1066</v>
      </c>
      <c r="V549" t="s">
        <v>1066</v>
      </c>
      <c r="W549" t="s">
        <v>1066</v>
      </c>
      <c r="X549" t="s">
        <v>1066</v>
      </c>
      <c r="Y549" t="s">
        <v>1066</v>
      </c>
      <c r="Z549" t="s">
        <v>1066</v>
      </c>
      <c r="AA549" t="s">
        <v>1066</v>
      </c>
      <c r="AB549" t="s">
        <v>1066</v>
      </c>
      <c r="AC549" t="s">
        <v>1066</v>
      </c>
      <c r="AD549" t="s">
        <v>1066</v>
      </c>
      <c r="AE549" t="s">
        <v>1066</v>
      </c>
      <c r="AF549" t="s">
        <v>1066</v>
      </c>
      <c r="AG549" t="s">
        <v>1066</v>
      </c>
      <c r="AH549" t="s">
        <v>1066</v>
      </c>
      <c r="AI549" t="s">
        <v>1066</v>
      </c>
      <c r="AJ549" t="s">
        <v>1066</v>
      </c>
      <c r="AK549" t="s">
        <v>1066</v>
      </c>
      <c r="AL549" t="s">
        <v>1066</v>
      </c>
      <c r="AM549" t="s">
        <v>1066</v>
      </c>
      <c r="AN549" t="s">
        <v>1066</v>
      </c>
      <c r="AO549" t="s">
        <v>1066</v>
      </c>
      <c r="AP549" t="s">
        <v>1066</v>
      </c>
      <c r="AQ549" t="s">
        <v>1066</v>
      </c>
      <c r="AR549" t="s">
        <v>1066</v>
      </c>
      <c r="AS549" t="s">
        <v>1066</v>
      </c>
      <c r="AT549" t="s">
        <v>1066</v>
      </c>
      <c r="AU549" t="s">
        <v>1066</v>
      </c>
      <c r="AV549" t="s">
        <v>1066</v>
      </c>
      <c r="AW549" t="s">
        <v>1066</v>
      </c>
      <c r="AY549">
        <v>0</v>
      </c>
      <c r="AZ549" s="269"/>
      <c r="BA549" s="269"/>
      <c r="BB549" s="269"/>
      <c r="BC549" s="269"/>
      <c r="BD549" s="269"/>
      <c r="BE549" s="269"/>
      <c r="BH549" s="249"/>
      <c r="BI549" s="249"/>
      <c r="BJ549" s="249"/>
      <c r="BK549" s="249"/>
      <c r="BL549" s="249"/>
      <c r="BM549" s="249"/>
      <c r="BN549" s="249"/>
      <c r="BO549" s="249"/>
      <c r="BP549" s="249"/>
      <c r="BQ549" s="249"/>
      <c r="BR549" s="249"/>
      <c r="BS549" s="249"/>
      <c r="BT549" s="249"/>
      <c r="BU549" s="249"/>
      <c r="BV549" s="248"/>
      <c r="BW549" s="249"/>
      <c r="BX549" s="249"/>
      <c r="BY549" s="249"/>
      <c r="BZ549" s="249"/>
      <c r="CA549" s="242"/>
      <c r="CB549" s="242"/>
      <c r="CC549" s="242"/>
      <c r="CD549" s="242"/>
      <c r="CE549" s="249"/>
    </row>
    <row r="550" spans="1:83" ht="14.4" x14ac:dyDescent="0.3">
      <c r="A550">
        <v>522311</v>
      </c>
      <c r="B550" t="s">
        <v>540</v>
      </c>
      <c r="C550" t="s">
        <v>1066</v>
      </c>
      <c r="D550" t="s">
        <v>1066</v>
      </c>
      <c r="E550" t="s">
        <v>1066</v>
      </c>
      <c r="F550" t="s">
        <v>1066</v>
      </c>
      <c r="G550" t="s">
        <v>1066</v>
      </c>
      <c r="H550" t="s">
        <v>1066</v>
      </c>
      <c r="I550" t="s">
        <v>1066</v>
      </c>
      <c r="J550" t="s">
        <v>1066</v>
      </c>
      <c r="K550" t="s">
        <v>1066</v>
      </c>
      <c r="L550" t="s">
        <v>1066</v>
      </c>
      <c r="M550" t="s">
        <v>1066</v>
      </c>
      <c r="N550" t="s">
        <v>1066</v>
      </c>
      <c r="O550" t="s">
        <v>1066</v>
      </c>
      <c r="P550" t="s">
        <v>1066</v>
      </c>
      <c r="Q550" t="s">
        <v>1066</v>
      </c>
      <c r="R550" t="s">
        <v>1066</v>
      </c>
      <c r="S550" t="s">
        <v>1066</v>
      </c>
      <c r="T550" t="s">
        <v>1066</v>
      </c>
      <c r="U550" t="s">
        <v>1066</v>
      </c>
      <c r="V550" t="s">
        <v>1066</v>
      </c>
      <c r="W550" t="s">
        <v>1066</v>
      </c>
      <c r="X550" t="s">
        <v>1066</v>
      </c>
      <c r="Y550" t="s">
        <v>1066</v>
      </c>
      <c r="Z550" t="s">
        <v>1066</v>
      </c>
      <c r="AA550" t="s">
        <v>1066</v>
      </c>
      <c r="AB550" t="s">
        <v>1066</v>
      </c>
      <c r="AC550" t="s">
        <v>1066</v>
      </c>
      <c r="AD550" t="s">
        <v>1066</v>
      </c>
      <c r="AE550" t="s">
        <v>1066</v>
      </c>
      <c r="AF550" t="s">
        <v>1066</v>
      </c>
      <c r="AG550" t="s">
        <v>1066</v>
      </c>
      <c r="AH550" t="s">
        <v>1066</v>
      </c>
      <c r="AI550" t="s">
        <v>1066</v>
      </c>
      <c r="AJ550" t="s">
        <v>1066</v>
      </c>
      <c r="AK550" t="s">
        <v>1066</v>
      </c>
      <c r="AL550" t="s">
        <v>1066</v>
      </c>
      <c r="AM550" t="s">
        <v>1066</v>
      </c>
      <c r="AN550" t="s">
        <v>1066</v>
      </c>
      <c r="AO550" t="s">
        <v>1066</v>
      </c>
      <c r="AP550" t="s">
        <v>1066</v>
      </c>
      <c r="AQ550" t="s">
        <v>1066</v>
      </c>
      <c r="AR550" t="s">
        <v>1066</v>
      </c>
      <c r="AS550" t="s">
        <v>1066</v>
      </c>
      <c r="AT550" t="s">
        <v>1066</v>
      </c>
      <c r="AU550" t="s">
        <v>1066</v>
      </c>
      <c r="AV550" t="s">
        <v>1066</v>
      </c>
      <c r="AW550" t="s">
        <v>1066</v>
      </c>
      <c r="AY550">
        <v>0</v>
      </c>
      <c r="AZ550" s="269"/>
      <c r="BA550" s="269"/>
      <c r="BB550" s="269"/>
      <c r="BC550" s="269"/>
      <c r="BD550" s="269"/>
      <c r="BE550" s="269"/>
    </row>
    <row r="551" spans="1:83" ht="14.4" x14ac:dyDescent="0.3">
      <c r="A551">
        <v>522312</v>
      </c>
      <c r="B551" t="s">
        <v>540</v>
      </c>
      <c r="C551" t="s">
        <v>1066</v>
      </c>
      <c r="D551" t="s">
        <v>1066</v>
      </c>
      <c r="E551" t="s">
        <v>1066</v>
      </c>
      <c r="F551" t="s">
        <v>1066</v>
      </c>
      <c r="G551" t="s">
        <v>1066</v>
      </c>
      <c r="H551" t="s">
        <v>1066</v>
      </c>
      <c r="I551" t="s">
        <v>1066</v>
      </c>
      <c r="J551" t="s">
        <v>1066</v>
      </c>
      <c r="K551" t="s">
        <v>1066</v>
      </c>
      <c r="L551" t="s">
        <v>1066</v>
      </c>
      <c r="M551" t="s">
        <v>1066</v>
      </c>
      <c r="N551" t="s">
        <v>1066</v>
      </c>
      <c r="O551" t="s">
        <v>1066</v>
      </c>
      <c r="P551" t="s">
        <v>1066</v>
      </c>
      <c r="Q551" t="s">
        <v>1066</v>
      </c>
      <c r="R551" t="s">
        <v>1066</v>
      </c>
      <c r="S551" t="s">
        <v>1066</v>
      </c>
      <c r="T551" t="s">
        <v>1066</v>
      </c>
      <c r="U551" t="s">
        <v>1066</v>
      </c>
      <c r="V551" t="s">
        <v>1066</v>
      </c>
      <c r="W551" t="s">
        <v>1066</v>
      </c>
      <c r="X551" t="s">
        <v>1066</v>
      </c>
      <c r="Y551" t="s">
        <v>1066</v>
      </c>
      <c r="Z551" t="s">
        <v>1066</v>
      </c>
      <c r="AA551" t="s">
        <v>1066</v>
      </c>
      <c r="AB551" t="s">
        <v>1066</v>
      </c>
      <c r="AC551" t="s">
        <v>1066</v>
      </c>
      <c r="AD551" t="s">
        <v>1066</v>
      </c>
      <c r="AE551" t="s">
        <v>1066</v>
      </c>
      <c r="AF551" t="s">
        <v>1066</v>
      </c>
      <c r="AG551" t="s">
        <v>1066</v>
      </c>
      <c r="AH551" t="s">
        <v>1066</v>
      </c>
      <c r="AI551" t="s">
        <v>1066</v>
      </c>
      <c r="AJ551" t="s">
        <v>1066</v>
      </c>
      <c r="AK551" t="s">
        <v>1066</v>
      </c>
      <c r="AL551" t="s">
        <v>1066</v>
      </c>
      <c r="AM551" t="s">
        <v>1066</v>
      </c>
      <c r="AN551" t="s">
        <v>1066</v>
      </c>
      <c r="AO551" t="s">
        <v>1066</v>
      </c>
      <c r="AP551" t="s">
        <v>1066</v>
      </c>
      <c r="AQ551" t="s">
        <v>1066</v>
      </c>
      <c r="AR551" t="s">
        <v>1066</v>
      </c>
      <c r="AS551" t="s">
        <v>1066</v>
      </c>
      <c r="AT551" t="s">
        <v>1066</v>
      </c>
      <c r="AU551" t="s">
        <v>1066</v>
      </c>
      <c r="AV551" t="s">
        <v>1066</v>
      </c>
      <c r="AW551" t="s">
        <v>1066</v>
      </c>
      <c r="AY551">
        <v>0</v>
      </c>
      <c r="AZ551" s="269"/>
      <c r="BA551" s="269"/>
      <c r="BB551" s="269"/>
      <c r="BC551" s="269"/>
      <c r="BD551" s="269"/>
      <c r="BE551" s="269"/>
    </row>
    <row r="552" spans="1:83" ht="14.4" x14ac:dyDescent="0.3">
      <c r="A552">
        <v>522327</v>
      </c>
      <c r="B552" t="s">
        <v>540</v>
      </c>
      <c r="C552" t="s">
        <v>1066</v>
      </c>
      <c r="D552" t="s">
        <v>1066</v>
      </c>
      <c r="E552" t="s">
        <v>1066</v>
      </c>
      <c r="F552" t="s">
        <v>1066</v>
      </c>
      <c r="G552" t="s">
        <v>1066</v>
      </c>
      <c r="H552" t="s">
        <v>1066</v>
      </c>
      <c r="I552" t="s">
        <v>1066</v>
      </c>
      <c r="J552" t="s">
        <v>1066</v>
      </c>
      <c r="K552" t="s">
        <v>1066</v>
      </c>
      <c r="L552" t="s">
        <v>1066</v>
      </c>
      <c r="M552" t="s">
        <v>1066</v>
      </c>
      <c r="N552" t="s">
        <v>1066</v>
      </c>
      <c r="O552" t="s">
        <v>1066</v>
      </c>
      <c r="P552" t="s">
        <v>1066</v>
      </c>
      <c r="Q552" t="s">
        <v>1066</v>
      </c>
      <c r="R552" t="s">
        <v>1066</v>
      </c>
      <c r="S552" t="s">
        <v>1066</v>
      </c>
      <c r="T552" t="s">
        <v>1066</v>
      </c>
      <c r="U552" t="s">
        <v>1066</v>
      </c>
      <c r="V552" t="s">
        <v>1066</v>
      </c>
      <c r="W552" t="s">
        <v>1066</v>
      </c>
      <c r="X552" t="s">
        <v>1066</v>
      </c>
      <c r="Y552" t="s">
        <v>1066</v>
      </c>
      <c r="Z552" t="s">
        <v>1066</v>
      </c>
      <c r="AA552" t="s">
        <v>1066</v>
      </c>
      <c r="AB552" t="s">
        <v>1066</v>
      </c>
      <c r="AC552" t="s">
        <v>1066</v>
      </c>
      <c r="AD552" t="s">
        <v>1066</v>
      </c>
      <c r="AE552" t="s">
        <v>1066</v>
      </c>
      <c r="AF552" t="s">
        <v>1066</v>
      </c>
      <c r="AG552" t="s">
        <v>1066</v>
      </c>
      <c r="AH552" t="s">
        <v>1066</v>
      </c>
      <c r="AI552" t="s">
        <v>1066</v>
      </c>
      <c r="AJ552" t="s">
        <v>1066</v>
      </c>
      <c r="AK552" t="s">
        <v>1066</v>
      </c>
      <c r="AL552" t="s">
        <v>1066</v>
      </c>
      <c r="AM552" t="s">
        <v>1066</v>
      </c>
      <c r="AN552" t="s">
        <v>1066</v>
      </c>
      <c r="AO552" t="s">
        <v>1066</v>
      </c>
      <c r="AP552" t="s">
        <v>1066</v>
      </c>
      <c r="AQ552" t="s">
        <v>1066</v>
      </c>
      <c r="AR552" t="s">
        <v>1066</v>
      </c>
      <c r="AS552" t="s">
        <v>1066</v>
      </c>
      <c r="AT552" t="s">
        <v>1066</v>
      </c>
      <c r="AU552" t="s">
        <v>1066</v>
      </c>
      <c r="AV552" t="s">
        <v>1066</v>
      </c>
      <c r="AW552" t="s">
        <v>1066</v>
      </c>
      <c r="AY552">
        <v>0</v>
      </c>
      <c r="AZ552" s="269"/>
      <c r="BA552" s="269"/>
      <c r="BB552" s="269"/>
      <c r="BC552" s="269"/>
      <c r="BD552" s="269"/>
      <c r="BE552" s="269"/>
    </row>
    <row r="553" spans="1:83" ht="14.4" x14ac:dyDescent="0.3">
      <c r="A553">
        <v>522336</v>
      </c>
      <c r="B553" t="s">
        <v>540</v>
      </c>
      <c r="C553" t="s">
        <v>1067</v>
      </c>
      <c r="D553" t="s">
        <v>1067</v>
      </c>
      <c r="E553" t="s">
        <v>1067</v>
      </c>
      <c r="F553" t="s">
        <v>1067</v>
      </c>
      <c r="G553" t="s">
        <v>1067</v>
      </c>
      <c r="H553" t="s">
        <v>1067</v>
      </c>
      <c r="I553" t="s">
        <v>1067</v>
      </c>
      <c r="J553" t="s">
        <v>1067</v>
      </c>
      <c r="K553" t="s">
        <v>1067</v>
      </c>
      <c r="L553" t="s">
        <v>1067</v>
      </c>
      <c r="M553" t="s">
        <v>1067</v>
      </c>
      <c r="N553" t="s">
        <v>1067</v>
      </c>
      <c r="O553" t="s">
        <v>1067</v>
      </c>
      <c r="P553" t="s">
        <v>1067</v>
      </c>
      <c r="Q553" t="s">
        <v>1067</v>
      </c>
      <c r="R553" t="s">
        <v>1067</v>
      </c>
      <c r="S553" t="s">
        <v>1067</v>
      </c>
      <c r="T553" t="s">
        <v>1067</v>
      </c>
      <c r="U553" t="s">
        <v>1067</v>
      </c>
      <c r="V553" t="s">
        <v>1067</v>
      </c>
      <c r="W553" t="s">
        <v>1067</v>
      </c>
      <c r="X553" t="s">
        <v>1067</v>
      </c>
      <c r="Y553" t="s">
        <v>1067</v>
      </c>
      <c r="Z553" t="s">
        <v>1067</v>
      </c>
      <c r="AA553" t="s">
        <v>1067</v>
      </c>
      <c r="AB553" t="s">
        <v>1067</v>
      </c>
      <c r="AC553" t="s">
        <v>1067</v>
      </c>
      <c r="AD553" t="s">
        <v>1067</v>
      </c>
      <c r="AE553" t="s">
        <v>1067</v>
      </c>
      <c r="AF553" t="s">
        <v>1067</v>
      </c>
      <c r="AG553" t="s">
        <v>1067</v>
      </c>
      <c r="AH553" t="s">
        <v>1067</v>
      </c>
      <c r="AI553" t="s">
        <v>1067</v>
      </c>
      <c r="AJ553" t="s">
        <v>1067</v>
      </c>
      <c r="AK553" t="s">
        <v>1067</v>
      </c>
      <c r="AL553" t="s">
        <v>1067</v>
      </c>
      <c r="AM553" t="s">
        <v>1067</v>
      </c>
      <c r="AN553" t="s">
        <v>1067</v>
      </c>
      <c r="AO553" t="s">
        <v>1067</v>
      </c>
      <c r="AP553" t="s">
        <v>1067</v>
      </c>
      <c r="AQ553" t="s">
        <v>1067</v>
      </c>
      <c r="AR553" t="s">
        <v>1067</v>
      </c>
      <c r="AS553" t="s">
        <v>1067</v>
      </c>
      <c r="AT553" t="s">
        <v>1067</v>
      </c>
      <c r="AU553" t="s">
        <v>1067</v>
      </c>
      <c r="AV553" t="s">
        <v>1067</v>
      </c>
      <c r="AW553" t="s">
        <v>1067</v>
      </c>
      <c r="AX553" t="s">
        <v>5718</v>
      </c>
      <c r="AY553" t="s">
        <v>5718</v>
      </c>
      <c r="AZ553" s="269"/>
      <c r="BA553" s="269"/>
      <c r="BB553" s="269"/>
      <c r="BC553" s="269"/>
      <c r="BD553" s="269"/>
      <c r="BE553" s="269"/>
    </row>
    <row r="554" spans="1:83" ht="14.4" x14ac:dyDescent="0.3">
      <c r="A554">
        <v>522340</v>
      </c>
      <c r="B554" t="s">
        <v>540</v>
      </c>
      <c r="C554" t="s">
        <v>1066</v>
      </c>
      <c r="D554" t="s">
        <v>1066</v>
      </c>
      <c r="E554" t="s">
        <v>1066</v>
      </c>
      <c r="F554" t="s">
        <v>1066</v>
      </c>
      <c r="G554" t="s">
        <v>1066</v>
      </c>
      <c r="H554" t="s">
        <v>1066</v>
      </c>
      <c r="I554" t="s">
        <v>1066</v>
      </c>
      <c r="J554" t="s">
        <v>1066</v>
      </c>
      <c r="K554" t="s">
        <v>1066</v>
      </c>
      <c r="L554" t="s">
        <v>1066</v>
      </c>
      <c r="M554" t="s">
        <v>1066</v>
      </c>
      <c r="N554" t="s">
        <v>1066</v>
      </c>
      <c r="O554" t="s">
        <v>1066</v>
      </c>
      <c r="P554" t="s">
        <v>1066</v>
      </c>
      <c r="Q554" t="s">
        <v>1066</v>
      </c>
      <c r="R554" t="s">
        <v>1066</v>
      </c>
      <c r="S554" t="s">
        <v>1066</v>
      </c>
      <c r="T554" t="s">
        <v>1066</v>
      </c>
      <c r="U554" t="s">
        <v>1066</v>
      </c>
      <c r="V554" t="s">
        <v>1066</v>
      </c>
      <c r="W554" t="s">
        <v>1066</v>
      </c>
      <c r="X554" t="s">
        <v>1066</v>
      </c>
      <c r="Y554" t="s">
        <v>1066</v>
      </c>
      <c r="Z554" t="s">
        <v>1066</v>
      </c>
      <c r="AA554" t="s">
        <v>1066</v>
      </c>
      <c r="AB554" t="s">
        <v>1066</v>
      </c>
      <c r="AC554" t="s">
        <v>1066</v>
      </c>
      <c r="AD554" t="s">
        <v>1066</v>
      </c>
      <c r="AE554" t="s">
        <v>1066</v>
      </c>
      <c r="AF554" t="s">
        <v>1066</v>
      </c>
      <c r="AG554" t="s">
        <v>1066</v>
      </c>
      <c r="AH554" t="s">
        <v>1066</v>
      </c>
      <c r="AI554" t="s">
        <v>1066</v>
      </c>
      <c r="AJ554" t="s">
        <v>1066</v>
      </c>
      <c r="AK554" t="s">
        <v>1066</v>
      </c>
      <c r="AL554" t="s">
        <v>1066</v>
      </c>
      <c r="AM554" t="s">
        <v>1066</v>
      </c>
      <c r="AN554" t="s">
        <v>1066</v>
      </c>
      <c r="AO554" t="s">
        <v>1066</v>
      </c>
      <c r="AP554" t="s">
        <v>1066</v>
      </c>
      <c r="AQ554" t="s">
        <v>1066</v>
      </c>
      <c r="AR554" t="s">
        <v>1066</v>
      </c>
      <c r="AS554" t="s">
        <v>1066</v>
      </c>
      <c r="AT554" t="s">
        <v>1066</v>
      </c>
      <c r="AU554" t="s">
        <v>1066</v>
      </c>
      <c r="AV554" t="s">
        <v>1066</v>
      </c>
      <c r="AW554" t="s">
        <v>1066</v>
      </c>
      <c r="AY554">
        <v>0</v>
      </c>
      <c r="AZ554" s="269"/>
      <c r="BA554" s="269"/>
      <c r="BB554" s="269"/>
      <c r="BC554" s="269"/>
      <c r="BD554" s="269"/>
      <c r="BE554" s="269"/>
    </row>
    <row r="555" spans="1:83" ht="14.4" x14ac:dyDescent="0.3">
      <c r="A555">
        <v>522351</v>
      </c>
      <c r="B555" t="s">
        <v>540</v>
      </c>
      <c r="C555" t="s">
        <v>1066</v>
      </c>
      <c r="D555" t="s">
        <v>1066</v>
      </c>
      <c r="E555" t="s">
        <v>1066</v>
      </c>
      <c r="F555" t="s">
        <v>1066</v>
      </c>
      <c r="G555" t="s">
        <v>1066</v>
      </c>
      <c r="H555" t="s">
        <v>1066</v>
      </c>
      <c r="I555" t="s">
        <v>1066</v>
      </c>
      <c r="J555" t="s">
        <v>1066</v>
      </c>
      <c r="K555" t="s">
        <v>1066</v>
      </c>
      <c r="L555" t="s">
        <v>1066</v>
      </c>
      <c r="M555" t="s">
        <v>1066</v>
      </c>
      <c r="N555" t="s">
        <v>1066</v>
      </c>
      <c r="O555" t="s">
        <v>1066</v>
      </c>
      <c r="P555" t="s">
        <v>1066</v>
      </c>
      <c r="Q555" t="s">
        <v>1066</v>
      </c>
      <c r="R555" t="s">
        <v>1066</v>
      </c>
      <c r="S555" t="s">
        <v>1066</v>
      </c>
      <c r="T555" t="s">
        <v>1066</v>
      </c>
      <c r="U555" t="s">
        <v>1066</v>
      </c>
      <c r="V555" t="s">
        <v>1066</v>
      </c>
      <c r="W555" t="s">
        <v>1066</v>
      </c>
      <c r="X555" t="s">
        <v>1066</v>
      </c>
      <c r="Y555" t="s">
        <v>1066</v>
      </c>
      <c r="Z555" t="s">
        <v>1066</v>
      </c>
      <c r="AA555" t="s">
        <v>1066</v>
      </c>
      <c r="AB555" t="s">
        <v>1066</v>
      </c>
      <c r="AC555" t="s">
        <v>1066</v>
      </c>
      <c r="AD555" t="s">
        <v>1066</v>
      </c>
      <c r="AE555" t="s">
        <v>1066</v>
      </c>
      <c r="AF555" t="s">
        <v>1066</v>
      </c>
      <c r="AG555" t="s">
        <v>1066</v>
      </c>
      <c r="AH555" t="s">
        <v>1066</v>
      </c>
      <c r="AI555" t="s">
        <v>1066</v>
      </c>
      <c r="AJ555" t="s">
        <v>1066</v>
      </c>
      <c r="AK555" t="s">
        <v>1066</v>
      </c>
      <c r="AL555" t="s">
        <v>1066</v>
      </c>
      <c r="AM555" t="s">
        <v>1066</v>
      </c>
      <c r="AN555" t="s">
        <v>1066</v>
      </c>
      <c r="AO555" t="s">
        <v>1066</v>
      </c>
      <c r="AP555" t="s">
        <v>1066</v>
      </c>
      <c r="AQ555" t="s">
        <v>1066</v>
      </c>
      <c r="AR555" t="s">
        <v>1066</v>
      </c>
      <c r="AS555" t="s">
        <v>1066</v>
      </c>
      <c r="AT555" t="s">
        <v>1066</v>
      </c>
      <c r="AU555" t="s">
        <v>1066</v>
      </c>
      <c r="AV555" t="s">
        <v>1066</v>
      </c>
      <c r="AW555" t="s">
        <v>1066</v>
      </c>
      <c r="AY555">
        <v>0</v>
      </c>
      <c r="AZ555" s="269"/>
      <c r="BA555" s="269"/>
      <c r="BB555" s="269"/>
      <c r="BC555" s="269"/>
      <c r="BD555" s="269"/>
      <c r="BE555" s="269"/>
    </row>
    <row r="556" spans="1:83" ht="14.4" x14ac:dyDescent="0.3">
      <c r="A556">
        <v>522356</v>
      </c>
      <c r="B556" t="s">
        <v>540</v>
      </c>
      <c r="C556" t="s">
        <v>1066</v>
      </c>
      <c r="D556" t="s">
        <v>1066</v>
      </c>
      <c r="E556" t="s">
        <v>1066</v>
      </c>
      <c r="F556" t="s">
        <v>1066</v>
      </c>
      <c r="G556" t="s">
        <v>1066</v>
      </c>
      <c r="H556" t="s">
        <v>1066</v>
      </c>
      <c r="I556" t="s">
        <v>1066</v>
      </c>
      <c r="J556" t="s">
        <v>1066</v>
      </c>
      <c r="K556" t="s">
        <v>1066</v>
      </c>
      <c r="L556" t="s">
        <v>1066</v>
      </c>
      <c r="M556" t="s">
        <v>1066</v>
      </c>
      <c r="N556" t="s">
        <v>1066</v>
      </c>
      <c r="O556" t="s">
        <v>1066</v>
      </c>
      <c r="P556" t="s">
        <v>1066</v>
      </c>
      <c r="Q556" t="s">
        <v>1066</v>
      </c>
      <c r="R556" t="s">
        <v>1066</v>
      </c>
      <c r="S556" t="s">
        <v>1066</v>
      </c>
      <c r="T556" t="s">
        <v>1066</v>
      </c>
      <c r="U556" t="s">
        <v>1066</v>
      </c>
      <c r="V556" t="s">
        <v>1066</v>
      </c>
      <c r="W556" t="s">
        <v>1066</v>
      </c>
      <c r="X556" t="s">
        <v>1066</v>
      </c>
      <c r="Y556" t="s">
        <v>1066</v>
      </c>
      <c r="Z556" t="s">
        <v>1066</v>
      </c>
      <c r="AA556" t="s">
        <v>1066</v>
      </c>
      <c r="AB556" t="s">
        <v>1066</v>
      </c>
      <c r="AC556" t="s">
        <v>1066</v>
      </c>
      <c r="AD556" t="s">
        <v>1066</v>
      </c>
      <c r="AE556" t="s">
        <v>1066</v>
      </c>
      <c r="AF556" t="s">
        <v>1066</v>
      </c>
      <c r="AG556" t="s">
        <v>1066</v>
      </c>
      <c r="AH556" t="s">
        <v>1066</v>
      </c>
      <c r="AI556" t="s">
        <v>1066</v>
      </c>
      <c r="AJ556" t="s">
        <v>1066</v>
      </c>
      <c r="AK556" t="s">
        <v>1066</v>
      </c>
      <c r="AL556" t="s">
        <v>1066</v>
      </c>
      <c r="AM556" t="s">
        <v>1066</v>
      </c>
      <c r="AN556" t="s">
        <v>1066</v>
      </c>
      <c r="AO556" t="s">
        <v>1066</v>
      </c>
      <c r="AP556" t="s">
        <v>1066</v>
      </c>
      <c r="AQ556" t="s">
        <v>1066</v>
      </c>
      <c r="AR556" t="s">
        <v>1066</v>
      </c>
      <c r="AS556" t="s">
        <v>1066</v>
      </c>
      <c r="AT556" t="s">
        <v>1066</v>
      </c>
      <c r="AU556" t="s">
        <v>1066</v>
      </c>
      <c r="AV556" t="s">
        <v>1066</v>
      </c>
      <c r="AW556" t="s">
        <v>1066</v>
      </c>
      <c r="AY556">
        <v>0</v>
      </c>
      <c r="AZ556" s="269"/>
      <c r="BA556" s="269"/>
      <c r="BB556" s="269"/>
      <c r="BC556" s="269"/>
      <c r="BD556" s="269"/>
      <c r="BE556" s="269"/>
    </row>
    <row r="557" spans="1:83" ht="14.4" x14ac:dyDescent="0.3">
      <c r="A557">
        <v>522364</v>
      </c>
      <c r="B557" t="s">
        <v>540</v>
      </c>
      <c r="C557" t="s">
        <v>1066</v>
      </c>
      <c r="D557" t="s">
        <v>1066</v>
      </c>
      <c r="E557" t="s">
        <v>1066</v>
      </c>
      <c r="F557" t="s">
        <v>1066</v>
      </c>
      <c r="G557" t="s">
        <v>1066</v>
      </c>
      <c r="H557" t="s">
        <v>1066</v>
      </c>
      <c r="I557" t="s">
        <v>1066</v>
      </c>
      <c r="J557" t="s">
        <v>1066</v>
      </c>
      <c r="K557" t="s">
        <v>1066</v>
      </c>
      <c r="L557" t="s">
        <v>1066</v>
      </c>
      <c r="M557" t="s">
        <v>1066</v>
      </c>
      <c r="N557" t="s">
        <v>1066</v>
      </c>
      <c r="O557" t="s">
        <v>1066</v>
      </c>
      <c r="P557" t="s">
        <v>1066</v>
      </c>
      <c r="Q557" t="s">
        <v>1066</v>
      </c>
      <c r="R557" t="s">
        <v>1066</v>
      </c>
      <c r="S557" t="s">
        <v>1066</v>
      </c>
      <c r="T557" t="s">
        <v>1066</v>
      </c>
      <c r="U557" t="s">
        <v>1066</v>
      </c>
      <c r="V557" t="s">
        <v>1066</v>
      </c>
      <c r="W557" t="s">
        <v>1066</v>
      </c>
      <c r="X557" t="s">
        <v>1066</v>
      </c>
      <c r="Y557" t="s">
        <v>1066</v>
      </c>
      <c r="Z557" t="s">
        <v>1066</v>
      </c>
      <c r="AA557" t="s">
        <v>1066</v>
      </c>
      <c r="AB557" t="s">
        <v>1066</v>
      </c>
      <c r="AC557" t="s">
        <v>1066</v>
      </c>
      <c r="AD557" t="s">
        <v>1066</v>
      </c>
      <c r="AE557" t="s">
        <v>1066</v>
      </c>
      <c r="AF557" t="s">
        <v>1066</v>
      </c>
      <c r="AG557" t="s">
        <v>1066</v>
      </c>
      <c r="AH557" t="s">
        <v>1066</v>
      </c>
      <c r="AI557" t="s">
        <v>1066</v>
      </c>
      <c r="AJ557" t="s">
        <v>1066</v>
      </c>
      <c r="AK557" t="s">
        <v>1066</v>
      </c>
      <c r="AL557" t="s">
        <v>1066</v>
      </c>
      <c r="AM557" t="s">
        <v>1066</v>
      </c>
      <c r="AN557" t="s">
        <v>1066</v>
      </c>
      <c r="AO557" t="s">
        <v>1066</v>
      </c>
      <c r="AP557" t="s">
        <v>1066</v>
      </c>
      <c r="AQ557" t="s">
        <v>1066</v>
      </c>
      <c r="AR557" t="s">
        <v>1066</v>
      </c>
      <c r="AS557" t="s">
        <v>1066</v>
      </c>
      <c r="AT557" t="s">
        <v>1066</v>
      </c>
      <c r="AU557" t="s">
        <v>1066</v>
      </c>
      <c r="AV557" t="s">
        <v>1066</v>
      </c>
      <c r="AW557" t="s">
        <v>1066</v>
      </c>
      <c r="AY557">
        <v>0</v>
      </c>
      <c r="AZ557" s="269"/>
      <c r="BA557" s="269"/>
      <c r="BB557" s="269"/>
      <c r="BC557" s="269"/>
      <c r="BD557" s="269"/>
      <c r="BE557" s="269"/>
    </row>
    <row r="558" spans="1:83" ht="14.4" x14ac:dyDescent="0.3">
      <c r="A558">
        <v>522378</v>
      </c>
      <c r="B558" t="s">
        <v>540</v>
      </c>
      <c r="C558" t="s">
        <v>1066</v>
      </c>
      <c r="D558" t="s">
        <v>1066</v>
      </c>
      <c r="E558" t="s">
        <v>1066</v>
      </c>
      <c r="F558" t="s">
        <v>1066</v>
      </c>
      <c r="G558" t="s">
        <v>1066</v>
      </c>
      <c r="H558" t="s">
        <v>1066</v>
      </c>
      <c r="I558" t="s">
        <v>1066</v>
      </c>
      <c r="J558" t="s">
        <v>1066</v>
      </c>
      <c r="K558" t="s">
        <v>1066</v>
      </c>
      <c r="L558" t="s">
        <v>1066</v>
      </c>
      <c r="M558" t="s">
        <v>1066</v>
      </c>
      <c r="N558" t="s">
        <v>1066</v>
      </c>
      <c r="O558" t="s">
        <v>1066</v>
      </c>
      <c r="P558" t="s">
        <v>1066</v>
      </c>
      <c r="Q558" t="s">
        <v>1066</v>
      </c>
      <c r="R558" t="s">
        <v>1066</v>
      </c>
      <c r="S558" t="s">
        <v>1066</v>
      </c>
      <c r="T558" t="s">
        <v>1066</v>
      </c>
      <c r="U558" t="s">
        <v>1066</v>
      </c>
      <c r="V558" t="s">
        <v>1066</v>
      </c>
      <c r="W558" t="s">
        <v>1066</v>
      </c>
      <c r="X558" t="s">
        <v>1066</v>
      </c>
      <c r="Y558" t="s">
        <v>1066</v>
      </c>
      <c r="Z558" t="s">
        <v>1066</v>
      </c>
      <c r="AA558" t="s">
        <v>1066</v>
      </c>
      <c r="AB558" t="s">
        <v>1066</v>
      </c>
      <c r="AC558" t="s">
        <v>1066</v>
      </c>
      <c r="AD558" t="s">
        <v>1066</v>
      </c>
      <c r="AE558" t="s">
        <v>1066</v>
      </c>
      <c r="AF558" t="s">
        <v>1066</v>
      </c>
      <c r="AG558" t="s">
        <v>1066</v>
      </c>
      <c r="AH558" t="s">
        <v>1066</v>
      </c>
      <c r="AI558" t="s">
        <v>1066</v>
      </c>
      <c r="AJ558" t="s">
        <v>1066</v>
      </c>
      <c r="AK558" t="s">
        <v>1066</v>
      </c>
      <c r="AL558" t="s">
        <v>1066</v>
      </c>
      <c r="AM558" t="s">
        <v>1066</v>
      </c>
      <c r="AN558" t="s">
        <v>1066</v>
      </c>
      <c r="AO558" t="s">
        <v>1066</v>
      </c>
      <c r="AP558" t="s">
        <v>1066</v>
      </c>
      <c r="AQ558" t="s">
        <v>1066</v>
      </c>
      <c r="AR558" t="s">
        <v>1066</v>
      </c>
      <c r="AS558" t="s">
        <v>1066</v>
      </c>
      <c r="AT558" t="s">
        <v>1066</v>
      </c>
      <c r="AU558" t="s">
        <v>1066</v>
      </c>
      <c r="AV558" t="s">
        <v>1066</v>
      </c>
      <c r="AW558" t="s">
        <v>1066</v>
      </c>
      <c r="AY558">
        <v>0</v>
      </c>
      <c r="AZ558" s="250"/>
      <c r="BA558" s="250"/>
      <c r="BB558" s="250"/>
      <c r="BC558" s="250"/>
      <c r="BD558" s="250"/>
      <c r="BE558" s="269"/>
      <c r="BH558" s="249"/>
      <c r="BI558" s="249"/>
      <c r="BJ558" s="249"/>
      <c r="BK558" s="249"/>
      <c r="BL558" s="249"/>
      <c r="BM558" s="249"/>
      <c r="BN558" s="249"/>
      <c r="BO558" s="249"/>
      <c r="BP558" s="249"/>
      <c r="BQ558" s="249"/>
      <c r="BR558" s="249"/>
      <c r="BS558" s="249"/>
      <c r="BT558" s="249"/>
      <c r="BU558" s="249"/>
      <c r="BV558" s="248"/>
      <c r="BW558" s="249"/>
      <c r="BX558" s="249"/>
      <c r="BY558" s="249"/>
      <c r="BZ558" s="249"/>
      <c r="CA558" s="242"/>
      <c r="CB558" s="242"/>
      <c r="CC558" s="242"/>
      <c r="CD558" s="242"/>
      <c r="CE558" s="249"/>
    </row>
    <row r="559" spans="1:83" ht="14.4" x14ac:dyDescent="0.3">
      <c r="A559">
        <v>522394</v>
      </c>
      <c r="B559" t="s">
        <v>540</v>
      </c>
      <c r="C559" t="s">
        <v>1066</v>
      </c>
      <c r="D559" t="s">
        <v>1066</v>
      </c>
      <c r="E559" t="s">
        <v>1066</v>
      </c>
      <c r="F559" t="s">
        <v>1066</v>
      </c>
      <c r="G559" t="s">
        <v>1066</v>
      </c>
      <c r="H559" t="s">
        <v>1066</v>
      </c>
      <c r="I559" t="s">
        <v>1066</v>
      </c>
      <c r="J559" t="s">
        <v>1066</v>
      </c>
      <c r="K559" t="s">
        <v>1066</v>
      </c>
      <c r="L559" t="s">
        <v>1066</v>
      </c>
      <c r="M559" t="s">
        <v>1066</v>
      </c>
      <c r="N559" t="s">
        <v>1066</v>
      </c>
      <c r="O559" t="s">
        <v>1066</v>
      </c>
      <c r="P559" t="s">
        <v>1066</v>
      </c>
      <c r="Q559" t="s">
        <v>1066</v>
      </c>
      <c r="R559" t="s">
        <v>1066</v>
      </c>
      <c r="S559" t="s">
        <v>1066</v>
      </c>
      <c r="T559" t="s">
        <v>1066</v>
      </c>
      <c r="U559" t="s">
        <v>1066</v>
      </c>
      <c r="V559" t="s">
        <v>1066</v>
      </c>
      <c r="W559" t="s">
        <v>1066</v>
      </c>
      <c r="X559" t="s">
        <v>1066</v>
      </c>
      <c r="Y559" t="s">
        <v>1066</v>
      </c>
      <c r="Z559" t="s">
        <v>1066</v>
      </c>
      <c r="AA559" t="s">
        <v>1066</v>
      </c>
      <c r="AB559" t="s">
        <v>1066</v>
      </c>
      <c r="AC559" t="s">
        <v>1066</v>
      </c>
      <c r="AD559" t="s">
        <v>1066</v>
      </c>
      <c r="AE559" t="s">
        <v>1066</v>
      </c>
      <c r="AF559" t="s">
        <v>1066</v>
      </c>
      <c r="AG559" t="s">
        <v>1066</v>
      </c>
      <c r="AH559" t="s">
        <v>1066</v>
      </c>
      <c r="AI559" t="s">
        <v>1066</v>
      </c>
      <c r="AJ559" t="s">
        <v>1066</v>
      </c>
      <c r="AK559" t="s">
        <v>1066</v>
      </c>
      <c r="AL559" t="s">
        <v>1066</v>
      </c>
      <c r="AM559" t="s">
        <v>1066</v>
      </c>
      <c r="AN559" t="s">
        <v>1066</v>
      </c>
      <c r="AO559" t="s">
        <v>1066</v>
      </c>
      <c r="AP559" t="s">
        <v>1066</v>
      </c>
      <c r="AQ559" t="s">
        <v>1066</v>
      </c>
      <c r="AR559" t="s">
        <v>1066</v>
      </c>
      <c r="AS559" t="s">
        <v>1066</v>
      </c>
      <c r="AT559" t="s">
        <v>1066</v>
      </c>
      <c r="AU559" t="s">
        <v>1066</v>
      </c>
      <c r="AV559" t="s">
        <v>1066</v>
      </c>
      <c r="AW559" t="s">
        <v>1066</v>
      </c>
      <c r="AY559">
        <v>0</v>
      </c>
      <c r="AZ559" s="269"/>
      <c r="BA559" s="269"/>
      <c r="BB559" s="269"/>
      <c r="BC559" s="269"/>
      <c r="BD559" s="269"/>
      <c r="BE559" s="269"/>
    </row>
    <row r="560" spans="1:83" ht="14.4" x14ac:dyDescent="0.3">
      <c r="A560">
        <v>522398</v>
      </c>
      <c r="B560" t="s">
        <v>540</v>
      </c>
      <c r="C560" t="s">
        <v>1066</v>
      </c>
      <c r="D560" t="s">
        <v>1066</v>
      </c>
      <c r="E560" t="s">
        <v>1066</v>
      </c>
      <c r="F560" t="s">
        <v>1066</v>
      </c>
      <c r="G560" t="s">
        <v>1066</v>
      </c>
      <c r="H560" t="s">
        <v>1066</v>
      </c>
      <c r="I560" t="s">
        <v>1066</v>
      </c>
      <c r="J560" t="s">
        <v>1066</v>
      </c>
      <c r="K560" t="s">
        <v>1066</v>
      </c>
      <c r="L560" t="s">
        <v>1066</v>
      </c>
      <c r="M560" t="s">
        <v>1066</v>
      </c>
      <c r="N560" t="s">
        <v>1066</v>
      </c>
      <c r="O560" t="s">
        <v>1066</v>
      </c>
      <c r="P560" t="s">
        <v>1066</v>
      </c>
      <c r="Q560" t="s">
        <v>1066</v>
      </c>
      <c r="R560" t="s">
        <v>1066</v>
      </c>
      <c r="S560" t="s">
        <v>1066</v>
      </c>
      <c r="T560" t="s">
        <v>1066</v>
      </c>
      <c r="U560" t="s">
        <v>1066</v>
      </c>
      <c r="V560" t="s">
        <v>1066</v>
      </c>
      <c r="W560" t="s">
        <v>1066</v>
      </c>
      <c r="X560" t="s">
        <v>1066</v>
      </c>
      <c r="Y560" t="s">
        <v>1066</v>
      </c>
      <c r="Z560" t="s">
        <v>1066</v>
      </c>
      <c r="AA560" t="s">
        <v>1066</v>
      </c>
      <c r="AB560" t="s">
        <v>1066</v>
      </c>
      <c r="AC560" t="s">
        <v>1066</v>
      </c>
      <c r="AD560" t="s">
        <v>1066</v>
      </c>
      <c r="AE560" t="s">
        <v>1066</v>
      </c>
      <c r="AF560" t="s">
        <v>1066</v>
      </c>
      <c r="AG560" t="s">
        <v>1066</v>
      </c>
      <c r="AH560" t="s">
        <v>1066</v>
      </c>
      <c r="AI560" t="s">
        <v>1066</v>
      </c>
      <c r="AJ560" t="s">
        <v>1066</v>
      </c>
      <c r="AK560" t="s">
        <v>1066</v>
      </c>
      <c r="AL560" t="s">
        <v>1066</v>
      </c>
      <c r="AM560" t="s">
        <v>1066</v>
      </c>
      <c r="AN560" t="s">
        <v>1066</v>
      </c>
      <c r="AO560" t="s">
        <v>1066</v>
      </c>
      <c r="AP560" t="s">
        <v>1066</v>
      </c>
      <c r="AQ560" t="s">
        <v>1066</v>
      </c>
      <c r="AR560" t="s">
        <v>1066</v>
      </c>
      <c r="AS560" t="s">
        <v>1066</v>
      </c>
      <c r="AT560" t="s">
        <v>1066</v>
      </c>
      <c r="AU560" t="s">
        <v>1066</v>
      </c>
      <c r="AV560" t="s">
        <v>1066</v>
      </c>
      <c r="AW560" t="s">
        <v>1066</v>
      </c>
      <c r="AY560">
        <v>0</v>
      </c>
      <c r="AZ560" s="269"/>
      <c r="BA560" s="269"/>
      <c r="BB560" s="269"/>
      <c r="BC560" s="269"/>
      <c r="BD560" s="269"/>
      <c r="BE560" s="269"/>
      <c r="BH560" s="249"/>
      <c r="BI560" s="249"/>
      <c r="BJ560" s="249"/>
      <c r="BK560" s="249"/>
      <c r="BL560" s="249"/>
      <c r="BM560" s="249"/>
      <c r="BN560" s="249"/>
      <c r="BO560" s="249"/>
      <c r="BP560" s="249"/>
      <c r="BQ560" s="249"/>
      <c r="BR560" s="249"/>
      <c r="BS560" s="249"/>
      <c r="BT560" s="249"/>
      <c r="BU560" s="249"/>
      <c r="BV560" s="248"/>
      <c r="BW560" s="249"/>
      <c r="BX560" s="249"/>
      <c r="BY560" s="249"/>
      <c r="BZ560" s="249"/>
      <c r="CA560" s="242"/>
      <c r="CB560" s="242"/>
      <c r="CC560" s="242"/>
      <c r="CD560" s="242"/>
      <c r="CE560" s="249"/>
    </row>
    <row r="561" spans="1:83" ht="14.4" x14ac:dyDescent="0.3">
      <c r="A561">
        <v>522399</v>
      </c>
      <c r="B561" t="s">
        <v>540</v>
      </c>
      <c r="C561" t="s">
        <v>1066</v>
      </c>
      <c r="D561" t="s">
        <v>1066</v>
      </c>
      <c r="E561" t="s">
        <v>1066</v>
      </c>
      <c r="F561" t="s">
        <v>1066</v>
      </c>
      <c r="G561" t="s">
        <v>1066</v>
      </c>
      <c r="H561" t="s">
        <v>1066</v>
      </c>
      <c r="I561" t="s">
        <v>1066</v>
      </c>
      <c r="J561" t="s">
        <v>1066</v>
      </c>
      <c r="K561" t="s">
        <v>1066</v>
      </c>
      <c r="L561" t="s">
        <v>1066</v>
      </c>
      <c r="M561" t="s">
        <v>1066</v>
      </c>
      <c r="N561" t="s">
        <v>1066</v>
      </c>
      <c r="O561" t="s">
        <v>1066</v>
      </c>
      <c r="P561" t="s">
        <v>1066</v>
      </c>
      <c r="Q561" t="s">
        <v>1066</v>
      </c>
      <c r="R561" t="s">
        <v>1066</v>
      </c>
      <c r="S561" t="s">
        <v>1066</v>
      </c>
      <c r="T561" t="s">
        <v>1066</v>
      </c>
      <c r="U561" t="s">
        <v>1066</v>
      </c>
      <c r="V561" t="s">
        <v>1066</v>
      </c>
      <c r="W561" t="s">
        <v>1066</v>
      </c>
      <c r="X561" t="s">
        <v>1066</v>
      </c>
      <c r="Y561" t="s">
        <v>1066</v>
      </c>
      <c r="Z561" t="s">
        <v>1066</v>
      </c>
      <c r="AA561" t="s">
        <v>1066</v>
      </c>
      <c r="AB561" t="s">
        <v>1066</v>
      </c>
      <c r="AC561" t="s">
        <v>1066</v>
      </c>
      <c r="AD561" t="s">
        <v>1066</v>
      </c>
      <c r="AE561" t="s">
        <v>1066</v>
      </c>
      <c r="AF561" t="s">
        <v>1066</v>
      </c>
      <c r="AG561" t="s">
        <v>1066</v>
      </c>
      <c r="AH561" t="s">
        <v>1066</v>
      </c>
      <c r="AI561" t="s">
        <v>1066</v>
      </c>
      <c r="AJ561" t="s">
        <v>1066</v>
      </c>
      <c r="AK561" t="s">
        <v>1066</v>
      </c>
      <c r="AL561" t="s">
        <v>1066</v>
      </c>
      <c r="AM561" t="s">
        <v>1066</v>
      </c>
      <c r="AN561" t="s">
        <v>1066</v>
      </c>
      <c r="AO561" t="s">
        <v>1066</v>
      </c>
      <c r="AP561" t="s">
        <v>1066</v>
      </c>
      <c r="AQ561" t="s">
        <v>1066</v>
      </c>
      <c r="AR561" t="s">
        <v>1066</v>
      </c>
      <c r="AS561" t="s">
        <v>1066</v>
      </c>
      <c r="AT561" t="s">
        <v>1066</v>
      </c>
      <c r="AU561" t="s">
        <v>1066</v>
      </c>
      <c r="AV561" t="s">
        <v>1066</v>
      </c>
      <c r="AW561" t="s">
        <v>1066</v>
      </c>
      <c r="AY561">
        <v>0</v>
      </c>
      <c r="AZ561" s="269"/>
      <c r="BA561" s="269"/>
      <c r="BB561" s="269"/>
      <c r="BC561" s="269"/>
      <c r="BD561" s="269"/>
      <c r="BE561" s="269"/>
    </row>
    <row r="562" spans="1:83" ht="14.4" x14ac:dyDescent="0.3">
      <c r="A562">
        <v>522402</v>
      </c>
      <c r="B562" t="s">
        <v>540</v>
      </c>
      <c r="C562" t="s">
        <v>1066</v>
      </c>
      <c r="D562" t="s">
        <v>1066</v>
      </c>
      <c r="E562" t="s">
        <v>1066</v>
      </c>
      <c r="F562" t="s">
        <v>1066</v>
      </c>
      <c r="G562" t="s">
        <v>1066</v>
      </c>
      <c r="H562" t="s">
        <v>1066</v>
      </c>
      <c r="I562" t="s">
        <v>1066</v>
      </c>
      <c r="J562" t="s">
        <v>1066</v>
      </c>
      <c r="K562" t="s">
        <v>1066</v>
      </c>
      <c r="L562" t="s">
        <v>1066</v>
      </c>
      <c r="M562" t="s">
        <v>1066</v>
      </c>
      <c r="N562" t="s">
        <v>1066</v>
      </c>
      <c r="O562" t="s">
        <v>1066</v>
      </c>
      <c r="P562" t="s">
        <v>1066</v>
      </c>
      <c r="Q562" t="s">
        <v>1066</v>
      </c>
      <c r="R562" t="s">
        <v>1066</v>
      </c>
      <c r="S562" t="s">
        <v>1066</v>
      </c>
      <c r="T562" t="s">
        <v>1066</v>
      </c>
      <c r="U562" t="s">
        <v>1066</v>
      </c>
      <c r="V562" t="s">
        <v>1066</v>
      </c>
      <c r="W562" t="s">
        <v>1066</v>
      </c>
      <c r="X562" t="s">
        <v>1066</v>
      </c>
      <c r="Y562" t="s">
        <v>1066</v>
      </c>
      <c r="Z562" t="s">
        <v>1066</v>
      </c>
      <c r="AA562" t="s">
        <v>1066</v>
      </c>
      <c r="AB562" t="s">
        <v>1066</v>
      </c>
      <c r="AC562" t="s">
        <v>1066</v>
      </c>
      <c r="AD562" t="s">
        <v>1066</v>
      </c>
      <c r="AE562" t="s">
        <v>1066</v>
      </c>
      <c r="AF562" t="s">
        <v>1066</v>
      </c>
      <c r="AG562" t="s">
        <v>1066</v>
      </c>
      <c r="AH562" t="s">
        <v>1066</v>
      </c>
      <c r="AI562" t="s">
        <v>1066</v>
      </c>
      <c r="AJ562" t="s">
        <v>1066</v>
      </c>
      <c r="AK562" t="s">
        <v>1066</v>
      </c>
      <c r="AL562" t="s">
        <v>1066</v>
      </c>
      <c r="AM562" t="s">
        <v>1066</v>
      </c>
      <c r="AN562" t="s">
        <v>1066</v>
      </c>
      <c r="AO562" t="s">
        <v>1066</v>
      </c>
      <c r="AP562" t="s">
        <v>1066</v>
      </c>
      <c r="AQ562" t="s">
        <v>1066</v>
      </c>
      <c r="AR562" t="s">
        <v>1066</v>
      </c>
      <c r="AS562" t="s">
        <v>1066</v>
      </c>
      <c r="AT562" t="s">
        <v>1066</v>
      </c>
      <c r="AU562" t="s">
        <v>1066</v>
      </c>
      <c r="AV562" t="s">
        <v>1066</v>
      </c>
      <c r="AW562" t="s">
        <v>1066</v>
      </c>
      <c r="AY562">
        <v>0</v>
      </c>
      <c r="AZ562" s="269"/>
      <c r="BA562" s="269"/>
      <c r="BB562" s="269"/>
      <c r="BC562" s="269"/>
      <c r="BD562" s="269"/>
      <c r="BE562" s="269"/>
      <c r="BH562" s="249"/>
      <c r="BI562" s="249"/>
      <c r="BJ562" s="249"/>
      <c r="BK562" s="249"/>
      <c r="BL562" s="249"/>
      <c r="BM562" s="249"/>
      <c r="BN562" s="249"/>
      <c r="BO562" s="249"/>
      <c r="BP562" s="249"/>
      <c r="BQ562" s="249"/>
      <c r="BR562" s="249"/>
      <c r="BS562" s="249"/>
      <c r="BT562" s="249"/>
      <c r="BU562" s="249"/>
      <c r="BV562" s="248"/>
      <c r="BW562" s="249"/>
      <c r="BX562" s="249"/>
      <c r="BY562" s="249"/>
      <c r="BZ562" s="249"/>
      <c r="CA562" s="242"/>
      <c r="CB562" s="242"/>
      <c r="CC562" s="242"/>
      <c r="CD562" s="242"/>
      <c r="CE562" s="249"/>
    </row>
    <row r="563" spans="1:83" ht="14.4" x14ac:dyDescent="0.3">
      <c r="A563">
        <v>522404</v>
      </c>
      <c r="B563" t="s">
        <v>540</v>
      </c>
      <c r="C563" t="s">
        <v>1066</v>
      </c>
      <c r="D563" t="s">
        <v>1066</v>
      </c>
      <c r="E563" t="s">
        <v>1066</v>
      </c>
      <c r="F563" t="s">
        <v>1066</v>
      </c>
      <c r="G563" t="s">
        <v>1066</v>
      </c>
      <c r="H563" t="s">
        <v>1066</v>
      </c>
      <c r="I563" t="s">
        <v>1066</v>
      </c>
      <c r="J563" t="s">
        <v>1066</v>
      </c>
      <c r="K563" t="s">
        <v>1066</v>
      </c>
      <c r="L563" t="s">
        <v>1066</v>
      </c>
      <c r="M563" t="s">
        <v>1066</v>
      </c>
      <c r="N563" t="s">
        <v>1066</v>
      </c>
      <c r="O563" t="s">
        <v>1066</v>
      </c>
      <c r="P563" t="s">
        <v>1066</v>
      </c>
      <c r="Q563" t="s">
        <v>1066</v>
      </c>
      <c r="R563" t="s">
        <v>1066</v>
      </c>
      <c r="S563" t="s">
        <v>1066</v>
      </c>
      <c r="T563" t="s">
        <v>1066</v>
      </c>
      <c r="U563" t="s">
        <v>1066</v>
      </c>
      <c r="V563" t="s">
        <v>1066</v>
      </c>
      <c r="W563" t="s">
        <v>1066</v>
      </c>
      <c r="X563" t="s">
        <v>1066</v>
      </c>
      <c r="Y563" t="s">
        <v>1066</v>
      </c>
      <c r="Z563" t="s">
        <v>1066</v>
      </c>
      <c r="AA563" t="s">
        <v>1066</v>
      </c>
      <c r="AB563" t="s">
        <v>1066</v>
      </c>
      <c r="AC563" t="s">
        <v>1066</v>
      </c>
      <c r="AD563" t="s">
        <v>1066</v>
      </c>
      <c r="AE563" t="s">
        <v>1066</v>
      </c>
      <c r="AF563" t="s">
        <v>1066</v>
      </c>
      <c r="AG563" t="s">
        <v>1066</v>
      </c>
      <c r="AH563" t="s">
        <v>1066</v>
      </c>
      <c r="AI563" t="s">
        <v>1066</v>
      </c>
      <c r="AJ563" t="s">
        <v>1066</v>
      </c>
      <c r="AK563" t="s">
        <v>1066</v>
      </c>
      <c r="AL563" t="s">
        <v>1066</v>
      </c>
      <c r="AM563" t="s">
        <v>1066</v>
      </c>
      <c r="AN563" t="s">
        <v>1066</v>
      </c>
      <c r="AO563" t="s">
        <v>1066</v>
      </c>
      <c r="AP563" t="s">
        <v>1066</v>
      </c>
      <c r="AQ563" t="s">
        <v>1066</v>
      </c>
      <c r="AR563" t="s">
        <v>1066</v>
      </c>
      <c r="AS563" t="s">
        <v>1066</v>
      </c>
      <c r="AT563" t="s">
        <v>1066</v>
      </c>
      <c r="AU563" t="s">
        <v>1066</v>
      </c>
      <c r="AV563" t="s">
        <v>1066</v>
      </c>
      <c r="AW563" t="s">
        <v>1066</v>
      </c>
      <c r="AY563">
        <v>0</v>
      </c>
      <c r="AZ563" s="269"/>
      <c r="BA563" s="269"/>
      <c r="BB563" s="269"/>
      <c r="BC563" s="269"/>
      <c r="BD563" s="269"/>
      <c r="BE563" s="269"/>
    </row>
    <row r="564" spans="1:83" ht="14.4" x14ac:dyDescent="0.3">
      <c r="A564">
        <v>522416</v>
      </c>
      <c r="B564" t="s">
        <v>540</v>
      </c>
      <c r="C564" t="s">
        <v>1066</v>
      </c>
      <c r="D564" t="s">
        <v>1066</v>
      </c>
      <c r="E564" t="s">
        <v>1066</v>
      </c>
      <c r="F564" t="s">
        <v>1066</v>
      </c>
      <c r="G564" t="s">
        <v>1066</v>
      </c>
      <c r="H564" t="s">
        <v>1066</v>
      </c>
      <c r="I564" t="s">
        <v>1066</v>
      </c>
      <c r="J564" t="s">
        <v>1066</v>
      </c>
      <c r="K564" t="s">
        <v>1066</v>
      </c>
      <c r="L564" t="s">
        <v>1066</v>
      </c>
      <c r="M564" t="s">
        <v>1066</v>
      </c>
      <c r="N564" t="s">
        <v>1066</v>
      </c>
      <c r="O564" t="s">
        <v>1066</v>
      </c>
      <c r="P564" t="s">
        <v>1066</v>
      </c>
      <c r="Q564" t="s">
        <v>1066</v>
      </c>
      <c r="R564" t="s">
        <v>1066</v>
      </c>
      <c r="S564" t="s">
        <v>1066</v>
      </c>
      <c r="T564" t="s">
        <v>1066</v>
      </c>
      <c r="U564" t="s">
        <v>1066</v>
      </c>
      <c r="V564" t="s">
        <v>1066</v>
      </c>
      <c r="W564" t="s">
        <v>1066</v>
      </c>
      <c r="X564" t="s">
        <v>1066</v>
      </c>
      <c r="Y564" t="s">
        <v>1066</v>
      </c>
      <c r="Z564" t="s">
        <v>1066</v>
      </c>
      <c r="AA564" t="s">
        <v>1066</v>
      </c>
      <c r="AB564" t="s">
        <v>1066</v>
      </c>
      <c r="AC564" t="s">
        <v>1066</v>
      </c>
      <c r="AD564" t="s">
        <v>1066</v>
      </c>
      <c r="AE564" t="s">
        <v>1066</v>
      </c>
      <c r="AF564" t="s">
        <v>1066</v>
      </c>
      <c r="AG564" t="s">
        <v>1066</v>
      </c>
      <c r="AH564" t="s">
        <v>1066</v>
      </c>
      <c r="AI564" t="s">
        <v>1066</v>
      </c>
      <c r="AJ564" t="s">
        <v>1066</v>
      </c>
      <c r="AK564" t="s">
        <v>1066</v>
      </c>
      <c r="AL564" t="s">
        <v>1066</v>
      </c>
      <c r="AM564" t="s">
        <v>1066</v>
      </c>
      <c r="AN564" t="s">
        <v>1066</v>
      </c>
      <c r="AO564" t="s">
        <v>1066</v>
      </c>
      <c r="AP564" t="s">
        <v>1066</v>
      </c>
      <c r="AQ564" t="s">
        <v>1066</v>
      </c>
      <c r="AR564" t="s">
        <v>1066</v>
      </c>
      <c r="AS564" t="s">
        <v>1066</v>
      </c>
      <c r="AT564" t="s">
        <v>1066</v>
      </c>
      <c r="AU564" t="s">
        <v>1066</v>
      </c>
      <c r="AV564" t="s">
        <v>1066</v>
      </c>
      <c r="AW564" t="s">
        <v>1066</v>
      </c>
      <c r="AY564">
        <v>0</v>
      </c>
      <c r="AZ564" s="269"/>
      <c r="BA564" s="269"/>
      <c r="BB564" s="269"/>
      <c r="BC564" s="269"/>
      <c r="BD564" s="269"/>
      <c r="BE564" s="269"/>
    </row>
    <row r="565" spans="1:83" ht="14.4" x14ac:dyDescent="0.3">
      <c r="A565">
        <v>522417</v>
      </c>
      <c r="B565" t="s">
        <v>540</v>
      </c>
      <c r="C565" t="s">
        <v>1067</v>
      </c>
      <c r="D565" t="s">
        <v>1067</v>
      </c>
      <c r="E565" t="s">
        <v>1067</v>
      </c>
      <c r="F565" t="s">
        <v>1067</v>
      </c>
      <c r="G565" t="s">
        <v>1067</v>
      </c>
      <c r="H565" t="s">
        <v>1067</v>
      </c>
      <c r="I565" t="s">
        <v>1067</v>
      </c>
      <c r="J565" t="s">
        <v>1067</v>
      </c>
      <c r="K565" t="s">
        <v>1067</v>
      </c>
      <c r="L565" t="s">
        <v>1067</v>
      </c>
      <c r="M565" t="s">
        <v>1067</v>
      </c>
      <c r="N565" t="s">
        <v>1067</v>
      </c>
      <c r="O565" t="s">
        <v>1067</v>
      </c>
      <c r="P565" t="s">
        <v>1067</v>
      </c>
      <c r="Q565" t="s">
        <v>1067</v>
      </c>
      <c r="R565" t="s">
        <v>1067</v>
      </c>
      <c r="S565" t="s">
        <v>1067</v>
      </c>
      <c r="T565" t="s">
        <v>1067</v>
      </c>
      <c r="U565" t="s">
        <v>1067</v>
      </c>
      <c r="V565" t="s">
        <v>1067</v>
      </c>
      <c r="W565" t="s">
        <v>1067</v>
      </c>
      <c r="X565" t="s">
        <v>1067</v>
      </c>
      <c r="Y565" t="s">
        <v>1067</v>
      </c>
      <c r="Z565" t="s">
        <v>1067</v>
      </c>
      <c r="AA565" t="s">
        <v>1067</v>
      </c>
      <c r="AB565" t="s">
        <v>1067</v>
      </c>
      <c r="AC565" t="s">
        <v>1067</v>
      </c>
      <c r="AD565" t="s">
        <v>1067</v>
      </c>
      <c r="AE565" t="s">
        <v>1067</v>
      </c>
      <c r="AF565" t="s">
        <v>1067</v>
      </c>
      <c r="AG565" t="s">
        <v>1067</v>
      </c>
      <c r="AH565" t="s">
        <v>1067</v>
      </c>
      <c r="AI565" t="s">
        <v>1067</v>
      </c>
      <c r="AJ565" t="s">
        <v>1067</v>
      </c>
      <c r="AK565" t="s">
        <v>1067</v>
      </c>
      <c r="AL565" t="s">
        <v>1067</v>
      </c>
      <c r="AM565" t="s">
        <v>1067</v>
      </c>
      <c r="AN565" t="s">
        <v>1067</v>
      </c>
      <c r="AO565" t="s">
        <v>1067</v>
      </c>
      <c r="AP565" t="s">
        <v>1067</v>
      </c>
      <c r="AQ565" t="s">
        <v>1067</v>
      </c>
      <c r="AR565" t="s">
        <v>1067</v>
      </c>
      <c r="AS565" t="s">
        <v>1067</v>
      </c>
      <c r="AT565" t="s">
        <v>1067</v>
      </c>
      <c r="AU565" t="s">
        <v>1067</v>
      </c>
      <c r="AV565" t="s">
        <v>1067</v>
      </c>
      <c r="AW565" t="s">
        <v>1067</v>
      </c>
      <c r="AX565" t="s">
        <v>5718</v>
      </c>
      <c r="AY565" t="s">
        <v>5718</v>
      </c>
      <c r="AZ565" s="269"/>
      <c r="BA565" s="269"/>
      <c r="BB565" s="269"/>
      <c r="BC565" s="269"/>
      <c r="BD565" s="269"/>
      <c r="BE565" s="269"/>
    </row>
    <row r="566" spans="1:83" ht="21.6" x14ac:dyDescent="0.3">
      <c r="A566" s="282">
        <v>522425</v>
      </c>
      <c r="B566" s="284" t="s">
        <v>540</v>
      </c>
      <c r="C566" t="s">
        <v>1066</v>
      </c>
      <c r="D566" t="s">
        <v>1066</v>
      </c>
      <c r="E566" t="s">
        <v>1066</v>
      </c>
      <c r="F566" t="s">
        <v>1066</v>
      </c>
      <c r="G566" t="s">
        <v>1066</v>
      </c>
      <c r="H566" t="s">
        <v>1066</v>
      </c>
      <c r="I566" t="s">
        <v>1066</v>
      </c>
      <c r="J566" t="s">
        <v>1066</v>
      </c>
      <c r="K566" t="s">
        <v>1066</v>
      </c>
      <c r="L566" t="s">
        <v>1066</v>
      </c>
      <c r="M566" t="s">
        <v>1066</v>
      </c>
      <c r="N566" t="s">
        <v>1066</v>
      </c>
      <c r="O566" t="s">
        <v>1066</v>
      </c>
      <c r="P566" t="s">
        <v>1066</v>
      </c>
      <c r="Q566" t="s">
        <v>1066</v>
      </c>
      <c r="R566" t="s">
        <v>1066</v>
      </c>
      <c r="S566" t="s">
        <v>1066</v>
      </c>
      <c r="T566" t="s">
        <v>1066</v>
      </c>
      <c r="U566" t="s">
        <v>1066</v>
      </c>
      <c r="V566" t="s">
        <v>1066</v>
      </c>
      <c r="W566" t="s">
        <v>1066</v>
      </c>
      <c r="X566" t="s">
        <v>1066</v>
      </c>
      <c r="Y566" t="s">
        <v>1066</v>
      </c>
      <c r="Z566" t="s">
        <v>1066</v>
      </c>
      <c r="AA566" t="s">
        <v>1066</v>
      </c>
      <c r="AB566" t="s">
        <v>1066</v>
      </c>
      <c r="AC566" t="s">
        <v>1066</v>
      </c>
      <c r="AD566" t="s">
        <v>1066</v>
      </c>
      <c r="AE566" t="s">
        <v>1066</v>
      </c>
      <c r="AF566" t="s">
        <v>1066</v>
      </c>
      <c r="AG566" t="s">
        <v>1066</v>
      </c>
      <c r="AH566" t="s">
        <v>1066</v>
      </c>
      <c r="AI566" t="s">
        <v>1066</v>
      </c>
      <c r="AJ566" t="s">
        <v>1066</v>
      </c>
      <c r="AK566" t="s">
        <v>1066</v>
      </c>
      <c r="AL566" t="s">
        <v>1066</v>
      </c>
      <c r="AM566" t="s">
        <v>1066</v>
      </c>
      <c r="AN566" t="s">
        <v>1066</v>
      </c>
      <c r="AO566" t="s">
        <v>1066</v>
      </c>
      <c r="AP566" t="s">
        <v>1066</v>
      </c>
      <c r="AQ566" t="s">
        <v>1066</v>
      </c>
      <c r="AR566" t="s">
        <v>1066</v>
      </c>
      <c r="AS566" t="s">
        <v>1066</v>
      </c>
      <c r="AT566" t="s">
        <v>1066</v>
      </c>
      <c r="AU566" t="s">
        <v>1066</v>
      </c>
      <c r="AV566" t="s">
        <v>1066</v>
      </c>
      <c r="AW566" t="s">
        <v>1066</v>
      </c>
      <c r="AY566">
        <v>0</v>
      </c>
      <c r="AZ566" s="269"/>
      <c r="BA566" s="269"/>
      <c r="BB566" s="269"/>
      <c r="BC566" s="269"/>
      <c r="BD566" s="269"/>
      <c r="BE566" s="269"/>
    </row>
    <row r="567" spans="1:83" ht="14.4" x14ac:dyDescent="0.3">
      <c r="A567">
        <v>522431</v>
      </c>
      <c r="B567" t="s">
        <v>540</v>
      </c>
      <c r="C567" t="s">
        <v>1066</v>
      </c>
      <c r="D567" t="s">
        <v>1066</v>
      </c>
      <c r="E567" t="s">
        <v>1066</v>
      </c>
      <c r="F567" t="s">
        <v>1066</v>
      </c>
      <c r="G567" t="s">
        <v>1066</v>
      </c>
      <c r="H567" t="s">
        <v>1066</v>
      </c>
      <c r="I567" t="s">
        <v>1066</v>
      </c>
      <c r="J567" t="s">
        <v>1066</v>
      </c>
      <c r="K567" t="s">
        <v>1066</v>
      </c>
      <c r="L567" t="s">
        <v>1066</v>
      </c>
      <c r="M567" t="s">
        <v>1066</v>
      </c>
      <c r="N567" t="s">
        <v>1066</v>
      </c>
      <c r="O567" t="s">
        <v>1066</v>
      </c>
      <c r="P567" t="s">
        <v>1066</v>
      </c>
      <c r="Q567" t="s">
        <v>1066</v>
      </c>
      <c r="R567" t="s">
        <v>1066</v>
      </c>
      <c r="S567" t="s">
        <v>1066</v>
      </c>
      <c r="T567" t="s">
        <v>1066</v>
      </c>
      <c r="U567" t="s">
        <v>1066</v>
      </c>
      <c r="V567" t="s">
        <v>1066</v>
      </c>
      <c r="W567" t="s">
        <v>1066</v>
      </c>
      <c r="X567" t="s">
        <v>1066</v>
      </c>
      <c r="Y567" t="s">
        <v>1066</v>
      </c>
      <c r="Z567" t="s">
        <v>1066</v>
      </c>
      <c r="AA567" t="s">
        <v>1066</v>
      </c>
      <c r="AB567" t="s">
        <v>1066</v>
      </c>
      <c r="AC567" t="s">
        <v>1066</v>
      </c>
      <c r="AD567" t="s">
        <v>1066</v>
      </c>
      <c r="AE567" t="s">
        <v>1066</v>
      </c>
      <c r="AF567" t="s">
        <v>1066</v>
      </c>
      <c r="AG567" t="s">
        <v>1066</v>
      </c>
      <c r="AH567" t="s">
        <v>1066</v>
      </c>
      <c r="AI567" t="s">
        <v>1066</v>
      </c>
      <c r="AJ567" t="s">
        <v>1066</v>
      </c>
      <c r="AK567" t="s">
        <v>1066</v>
      </c>
      <c r="AL567" t="s">
        <v>1066</v>
      </c>
      <c r="AM567" t="s">
        <v>1066</v>
      </c>
      <c r="AN567" t="s">
        <v>1066</v>
      </c>
      <c r="AO567" t="s">
        <v>1066</v>
      </c>
      <c r="AP567" t="s">
        <v>1066</v>
      </c>
      <c r="AQ567" t="s">
        <v>1066</v>
      </c>
      <c r="AR567" t="s">
        <v>1066</v>
      </c>
      <c r="AS567" t="s">
        <v>1066</v>
      </c>
      <c r="AT567" t="s">
        <v>1066</v>
      </c>
      <c r="AU567" t="s">
        <v>1066</v>
      </c>
      <c r="AV567" t="s">
        <v>1066</v>
      </c>
      <c r="AW567" t="s">
        <v>1066</v>
      </c>
      <c r="AY567">
        <v>0</v>
      </c>
      <c r="AZ567" s="269"/>
      <c r="BA567" s="269"/>
      <c r="BB567" s="269"/>
      <c r="BC567" s="269"/>
      <c r="BD567" s="269"/>
      <c r="BE567" s="269"/>
    </row>
    <row r="568" spans="1:83" ht="14.4" x14ac:dyDescent="0.3">
      <c r="A568">
        <v>522438</v>
      </c>
      <c r="B568" t="s">
        <v>540</v>
      </c>
      <c r="C568" t="s">
        <v>1066</v>
      </c>
      <c r="D568" t="s">
        <v>1066</v>
      </c>
      <c r="E568" t="s">
        <v>1066</v>
      </c>
      <c r="F568" t="s">
        <v>1066</v>
      </c>
      <c r="G568" t="s">
        <v>1066</v>
      </c>
      <c r="H568" t="s">
        <v>1066</v>
      </c>
      <c r="I568" t="s">
        <v>1066</v>
      </c>
      <c r="J568" t="s">
        <v>1066</v>
      </c>
      <c r="K568" t="s">
        <v>1066</v>
      </c>
      <c r="L568" t="s">
        <v>1066</v>
      </c>
      <c r="M568" t="s">
        <v>1066</v>
      </c>
      <c r="N568" t="s">
        <v>1066</v>
      </c>
      <c r="O568" t="s">
        <v>1066</v>
      </c>
      <c r="P568" t="s">
        <v>1066</v>
      </c>
      <c r="Q568" t="s">
        <v>1066</v>
      </c>
      <c r="R568" t="s">
        <v>1066</v>
      </c>
      <c r="S568" t="s">
        <v>1066</v>
      </c>
      <c r="T568" t="s">
        <v>1066</v>
      </c>
      <c r="U568" t="s">
        <v>1066</v>
      </c>
      <c r="V568" t="s">
        <v>1066</v>
      </c>
      <c r="W568" t="s">
        <v>1066</v>
      </c>
      <c r="X568" t="s">
        <v>1066</v>
      </c>
      <c r="Y568" t="s">
        <v>1066</v>
      </c>
      <c r="Z568" t="s">
        <v>1066</v>
      </c>
      <c r="AA568" t="s">
        <v>1066</v>
      </c>
      <c r="AB568" t="s">
        <v>1066</v>
      </c>
      <c r="AC568" t="s">
        <v>1066</v>
      </c>
      <c r="AD568" t="s">
        <v>1066</v>
      </c>
      <c r="AE568" t="s">
        <v>1066</v>
      </c>
      <c r="AF568" t="s">
        <v>1066</v>
      </c>
      <c r="AG568" t="s">
        <v>1066</v>
      </c>
      <c r="AH568" t="s">
        <v>1066</v>
      </c>
      <c r="AI568" t="s">
        <v>1066</v>
      </c>
      <c r="AJ568" t="s">
        <v>1066</v>
      </c>
      <c r="AK568" t="s">
        <v>1066</v>
      </c>
      <c r="AL568" t="s">
        <v>1066</v>
      </c>
      <c r="AM568" t="s">
        <v>1066</v>
      </c>
      <c r="AN568" t="s">
        <v>1066</v>
      </c>
      <c r="AO568" t="s">
        <v>1066</v>
      </c>
      <c r="AP568" t="s">
        <v>1066</v>
      </c>
      <c r="AQ568" t="s">
        <v>1066</v>
      </c>
      <c r="AR568" t="s">
        <v>1066</v>
      </c>
      <c r="AS568" t="s">
        <v>1066</v>
      </c>
      <c r="AT568" t="s">
        <v>1066</v>
      </c>
      <c r="AU568" t="s">
        <v>1066</v>
      </c>
      <c r="AV568" t="s">
        <v>1066</v>
      </c>
      <c r="AW568" t="s">
        <v>1066</v>
      </c>
      <c r="AY568">
        <v>0</v>
      </c>
      <c r="AZ568" s="269"/>
      <c r="BA568" s="269"/>
      <c r="BB568" s="269"/>
      <c r="BC568" s="269"/>
      <c r="BD568" s="269"/>
      <c r="BE568" s="269"/>
    </row>
    <row r="569" spans="1:83" ht="14.4" x14ac:dyDescent="0.3">
      <c r="A569">
        <v>522440</v>
      </c>
      <c r="B569" t="s">
        <v>540</v>
      </c>
      <c r="C569" t="s">
        <v>1067</v>
      </c>
      <c r="D569" t="s">
        <v>1067</v>
      </c>
      <c r="E569" t="s">
        <v>1067</v>
      </c>
      <c r="F569" t="s">
        <v>1067</v>
      </c>
      <c r="G569" t="s">
        <v>1067</v>
      </c>
      <c r="H569" t="s">
        <v>1067</v>
      </c>
      <c r="I569" t="s">
        <v>1067</v>
      </c>
      <c r="J569" t="s">
        <v>1067</v>
      </c>
      <c r="K569" t="s">
        <v>1067</v>
      </c>
      <c r="L569" t="s">
        <v>1067</v>
      </c>
      <c r="M569" t="s">
        <v>1067</v>
      </c>
      <c r="N569" t="s">
        <v>1067</v>
      </c>
      <c r="O569" t="s">
        <v>1067</v>
      </c>
      <c r="P569" t="s">
        <v>1067</v>
      </c>
      <c r="Q569" t="s">
        <v>1067</v>
      </c>
      <c r="R569" t="s">
        <v>1067</v>
      </c>
      <c r="S569" t="s">
        <v>1067</v>
      </c>
      <c r="T569" t="s">
        <v>1067</v>
      </c>
      <c r="U569" t="s">
        <v>1067</v>
      </c>
      <c r="V569" t="s">
        <v>1067</v>
      </c>
      <c r="W569" t="s">
        <v>1067</v>
      </c>
      <c r="X569" t="s">
        <v>1067</v>
      </c>
      <c r="Y569" t="s">
        <v>1067</v>
      </c>
      <c r="Z569" t="s">
        <v>1067</v>
      </c>
      <c r="AA569" t="s">
        <v>1067</v>
      </c>
      <c r="AB569" t="s">
        <v>1067</v>
      </c>
      <c r="AC569" t="s">
        <v>1067</v>
      </c>
      <c r="AD569" t="s">
        <v>1067</v>
      </c>
      <c r="AE569" t="s">
        <v>1067</v>
      </c>
      <c r="AF569" t="s">
        <v>1067</v>
      </c>
      <c r="AG569" t="s">
        <v>1067</v>
      </c>
      <c r="AH569" t="s">
        <v>1067</v>
      </c>
      <c r="AI569" t="s">
        <v>1067</v>
      </c>
      <c r="AJ569" t="s">
        <v>1067</v>
      </c>
      <c r="AK569" t="s">
        <v>1067</v>
      </c>
      <c r="AL569" t="s">
        <v>1067</v>
      </c>
      <c r="AM569" t="s">
        <v>1067</v>
      </c>
      <c r="AN569" t="s">
        <v>1067</v>
      </c>
      <c r="AO569" t="s">
        <v>1067</v>
      </c>
      <c r="AP569" t="s">
        <v>1067</v>
      </c>
      <c r="AQ569" t="s">
        <v>1067</v>
      </c>
      <c r="AR569" t="s">
        <v>1067</v>
      </c>
      <c r="AS569" t="s">
        <v>1067</v>
      </c>
      <c r="AT569" t="s">
        <v>1067</v>
      </c>
      <c r="AU569" t="s">
        <v>1067</v>
      </c>
      <c r="AV569" t="s">
        <v>1067</v>
      </c>
      <c r="AW569" t="s">
        <v>1067</v>
      </c>
      <c r="AX569" t="s">
        <v>5742</v>
      </c>
      <c r="AY569" t="s">
        <v>5742</v>
      </c>
      <c r="AZ569" s="269"/>
      <c r="BA569" s="269"/>
      <c r="BB569" s="269"/>
      <c r="BC569" s="269"/>
      <c r="BD569" s="269"/>
      <c r="BE569" s="269"/>
    </row>
    <row r="570" spans="1:83" ht="14.4" x14ac:dyDescent="0.3">
      <c r="A570">
        <v>522443</v>
      </c>
      <c r="B570" t="s">
        <v>540</v>
      </c>
      <c r="C570" t="s">
        <v>1066</v>
      </c>
      <c r="D570" t="s">
        <v>1066</v>
      </c>
      <c r="E570" t="s">
        <v>1066</v>
      </c>
      <c r="F570" t="s">
        <v>1066</v>
      </c>
      <c r="G570" t="s">
        <v>1066</v>
      </c>
      <c r="H570" t="s">
        <v>1066</v>
      </c>
      <c r="I570" t="s">
        <v>1066</v>
      </c>
      <c r="J570" t="s">
        <v>1066</v>
      </c>
      <c r="K570" t="s">
        <v>1066</v>
      </c>
      <c r="L570" t="s">
        <v>1066</v>
      </c>
      <c r="M570" t="s">
        <v>1066</v>
      </c>
      <c r="N570" t="s">
        <v>1066</v>
      </c>
      <c r="O570" t="s">
        <v>1066</v>
      </c>
      <c r="P570" t="s">
        <v>1066</v>
      </c>
      <c r="Q570" t="s">
        <v>1066</v>
      </c>
      <c r="R570" t="s">
        <v>1066</v>
      </c>
      <c r="S570" t="s">
        <v>1066</v>
      </c>
      <c r="T570" t="s">
        <v>1066</v>
      </c>
      <c r="U570" t="s">
        <v>1066</v>
      </c>
      <c r="V570" t="s">
        <v>1066</v>
      </c>
      <c r="W570" t="s">
        <v>1066</v>
      </c>
      <c r="X570" t="s">
        <v>1066</v>
      </c>
      <c r="Y570" t="s">
        <v>1066</v>
      </c>
      <c r="Z570" t="s">
        <v>1066</v>
      </c>
      <c r="AA570" t="s">
        <v>1066</v>
      </c>
      <c r="AB570" t="s">
        <v>1066</v>
      </c>
      <c r="AC570" t="s">
        <v>1066</v>
      </c>
      <c r="AD570" t="s">
        <v>1066</v>
      </c>
      <c r="AE570" t="s">
        <v>1066</v>
      </c>
      <c r="AF570" t="s">
        <v>1066</v>
      </c>
      <c r="AG570" t="s">
        <v>1066</v>
      </c>
      <c r="AH570" t="s">
        <v>1066</v>
      </c>
      <c r="AI570" t="s">
        <v>1066</v>
      </c>
      <c r="AJ570" t="s">
        <v>1066</v>
      </c>
      <c r="AK570" t="s">
        <v>1066</v>
      </c>
      <c r="AL570" t="s">
        <v>1066</v>
      </c>
      <c r="AM570" t="s">
        <v>1066</v>
      </c>
      <c r="AN570" t="s">
        <v>1066</v>
      </c>
      <c r="AO570" t="s">
        <v>1066</v>
      </c>
      <c r="AP570" t="s">
        <v>1066</v>
      </c>
      <c r="AQ570" t="s">
        <v>1066</v>
      </c>
      <c r="AR570" t="s">
        <v>1066</v>
      </c>
      <c r="AS570" t="s">
        <v>1066</v>
      </c>
      <c r="AT570" t="s">
        <v>1066</v>
      </c>
      <c r="AU570" t="s">
        <v>1066</v>
      </c>
      <c r="AV570" t="s">
        <v>1066</v>
      </c>
      <c r="AW570" t="s">
        <v>1066</v>
      </c>
      <c r="AY570">
        <v>0</v>
      </c>
      <c r="AZ570" s="269"/>
      <c r="BA570" s="269"/>
      <c r="BB570" s="269"/>
      <c r="BC570" s="269"/>
      <c r="BD570" s="269"/>
      <c r="BE570" s="269"/>
    </row>
    <row r="571" spans="1:83" ht="14.4" x14ac:dyDescent="0.3">
      <c r="A571">
        <v>522444</v>
      </c>
      <c r="B571" t="s">
        <v>541</v>
      </c>
      <c r="C571" t="s">
        <v>1067</v>
      </c>
      <c r="D571" t="s">
        <v>1067</v>
      </c>
      <c r="E571" t="s">
        <v>1067</v>
      </c>
      <c r="F571" t="s">
        <v>1067</v>
      </c>
      <c r="G571" t="s">
        <v>1067</v>
      </c>
      <c r="H571" t="s">
        <v>1067</v>
      </c>
      <c r="I571" t="s">
        <v>1067</v>
      </c>
      <c r="J571" t="s">
        <v>1067</v>
      </c>
      <c r="K571" t="s">
        <v>1067</v>
      </c>
      <c r="L571" t="s">
        <v>1067</v>
      </c>
      <c r="M571" t="s">
        <v>1067</v>
      </c>
      <c r="N571" t="s">
        <v>1067</v>
      </c>
      <c r="O571" t="s">
        <v>1067</v>
      </c>
      <c r="P571" t="s">
        <v>1067</v>
      </c>
      <c r="Q571" t="s">
        <v>1067</v>
      </c>
      <c r="R571" t="s">
        <v>1067</v>
      </c>
      <c r="S571" t="s">
        <v>1067</v>
      </c>
      <c r="T571" t="s">
        <v>1067</v>
      </c>
      <c r="U571" t="s">
        <v>1067</v>
      </c>
      <c r="V571" t="s">
        <v>1067</v>
      </c>
      <c r="W571" t="s">
        <v>1067</v>
      </c>
      <c r="X571" t="s">
        <v>1067</v>
      </c>
      <c r="Y571" t="s">
        <v>1067</v>
      </c>
      <c r="Z571" t="s">
        <v>1067</v>
      </c>
      <c r="AA571" t="s">
        <v>1067</v>
      </c>
      <c r="AB571" t="s">
        <v>1067</v>
      </c>
      <c r="AC571" t="s">
        <v>1067</v>
      </c>
      <c r="AD571" t="s">
        <v>1067</v>
      </c>
      <c r="AE571" t="s">
        <v>1067</v>
      </c>
      <c r="AF571" t="s">
        <v>1067</v>
      </c>
      <c r="AG571" t="s">
        <v>1067</v>
      </c>
      <c r="AH571" t="s">
        <v>1067</v>
      </c>
      <c r="AI571" t="s">
        <v>1067</v>
      </c>
      <c r="AJ571" t="s">
        <v>1067</v>
      </c>
      <c r="AK571" t="s">
        <v>1067</v>
      </c>
      <c r="AL571" t="s">
        <v>1067</v>
      </c>
      <c r="AM571" t="s">
        <v>1067</v>
      </c>
      <c r="AN571" t="s">
        <v>1067</v>
      </c>
      <c r="AO571" t="s">
        <v>1067</v>
      </c>
      <c r="AP571" t="s">
        <v>1067</v>
      </c>
      <c r="AQ571" t="s">
        <v>1067</v>
      </c>
      <c r="AR571" t="s">
        <v>1067</v>
      </c>
      <c r="AW571"/>
      <c r="AX571" t="s">
        <v>5718</v>
      </c>
      <c r="AY571" t="s">
        <v>2422</v>
      </c>
      <c r="AZ571" s="269"/>
      <c r="BA571" s="269"/>
      <c r="BB571" s="269"/>
      <c r="BC571" s="269"/>
      <c r="BD571" s="269"/>
      <c r="BE571" s="269"/>
    </row>
    <row r="572" spans="1:83" ht="14.4" x14ac:dyDescent="0.3">
      <c r="A572">
        <v>522446</v>
      </c>
      <c r="B572" t="s">
        <v>540</v>
      </c>
      <c r="C572" t="s">
        <v>1066</v>
      </c>
      <c r="D572" t="s">
        <v>1066</v>
      </c>
      <c r="E572" t="s">
        <v>1066</v>
      </c>
      <c r="F572" t="s">
        <v>1066</v>
      </c>
      <c r="G572" t="s">
        <v>1066</v>
      </c>
      <c r="H572" t="s">
        <v>1066</v>
      </c>
      <c r="I572" t="s">
        <v>1066</v>
      </c>
      <c r="J572" t="s">
        <v>1066</v>
      </c>
      <c r="K572" t="s">
        <v>1066</v>
      </c>
      <c r="L572" t="s">
        <v>1066</v>
      </c>
      <c r="M572" t="s">
        <v>1066</v>
      </c>
      <c r="N572" t="s">
        <v>1066</v>
      </c>
      <c r="O572" t="s">
        <v>1066</v>
      </c>
      <c r="P572" t="s">
        <v>1066</v>
      </c>
      <c r="Q572" t="s">
        <v>1066</v>
      </c>
      <c r="R572" t="s">
        <v>1066</v>
      </c>
      <c r="S572" t="s">
        <v>1066</v>
      </c>
      <c r="T572" t="s">
        <v>1066</v>
      </c>
      <c r="U572" t="s">
        <v>1066</v>
      </c>
      <c r="V572" t="s">
        <v>1066</v>
      </c>
      <c r="W572" t="s">
        <v>1066</v>
      </c>
      <c r="X572" t="s">
        <v>1066</v>
      </c>
      <c r="Y572" t="s">
        <v>1066</v>
      </c>
      <c r="Z572" t="s">
        <v>1066</v>
      </c>
      <c r="AA572" t="s">
        <v>1066</v>
      </c>
      <c r="AB572" t="s">
        <v>1066</v>
      </c>
      <c r="AC572" t="s">
        <v>1066</v>
      </c>
      <c r="AD572" t="s">
        <v>1066</v>
      </c>
      <c r="AE572" t="s">
        <v>1066</v>
      </c>
      <c r="AF572" t="s">
        <v>1066</v>
      </c>
      <c r="AG572" t="s">
        <v>1066</v>
      </c>
      <c r="AH572" t="s">
        <v>1066</v>
      </c>
      <c r="AI572" t="s">
        <v>1066</v>
      </c>
      <c r="AJ572" t="s">
        <v>1066</v>
      </c>
      <c r="AK572" t="s">
        <v>1066</v>
      </c>
      <c r="AL572" t="s">
        <v>1066</v>
      </c>
      <c r="AM572" t="s">
        <v>1066</v>
      </c>
      <c r="AN572" t="s">
        <v>1066</v>
      </c>
      <c r="AO572" t="s">
        <v>1066</v>
      </c>
      <c r="AP572" t="s">
        <v>1066</v>
      </c>
      <c r="AQ572" t="s">
        <v>1066</v>
      </c>
      <c r="AR572" t="s">
        <v>1066</v>
      </c>
      <c r="AS572" t="s">
        <v>1066</v>
      </c>
      <c r="AT572" t="s">
        <v>1066</v>
      </c>
      <c r="AU572" t="s">
        <v>1066</v>
      </c>
      <c r="AV572" t="s">
        <v>1066</v>
      </c>
      <c r="AW572" t="s">
        <v>1066</v>
      </c>
      <c r="AY572">
        <v>0</v>
      </c>
      <c r="AZ572" s="269"/>
      <c r="BA572" s="269"/>
      <c r="BB572" s="269"/>
      <c r="BC572" s="269"/>
      <c r="BD572" s="269"/>
      <c r="BE572" s="269"/>
    </row>
    <row r="573" spans="1:83" ht="14.4" x14ac:dyDescent="0.3">
      <c r="A573">
        <v>522463</v>
      </c>
      <c r="B573" t="s">
        <v>540</v>
      </c>
      <c r="C573" t="s">
        <v>1067</v>
      </c>
      <c r="D573" t="s">
        <v>1067</v>
      </c>
      <c r="E573" t="s">
        <v>1067</v>
      </c>
      <c r="F573" t="s">
        <v>1067</v>
      </c>
      <c r="G573" t="s">
        <v>1067</v>
      </c>
      <c r="H573" t="s">
        <v>1067</v>
      </c>
      <c r="I573" t="s">
        <v>1067</v>
      </c>
      <c r="J573" t="s">
        <v>1067</v>
      </c>
      <c r="K573" t="s">
        <v>1067</v>
      </c>
      <c r="L573" t="s">
        <v>1067</v>
      </c>
      <c r="M573" t="s">
        <v>1067</v>
      </c>
      <c r="N573" t="s">
        <v>1067</v>
      </c>
      <c r="O573" t="s">
        <v>1067</v>
      </c>
      <c r="P573" t="s">
        <v>1067</v>
      </c>
      <c r="Q573" t="s">
        <v>1067</v>
      </c>
      <c r="R573" t="s">
        <v>1067</v>
      </c>
      <c r="S573" t="s">
        <v>1067</v>
      </c>
      <c r="T573" t="s">
        <v>1067</v>
      </c>
      <c r="U573" t="s">
        <v>1067</v>
      </c>
      <c r="V573" t="s">
        <v>1067</v>
      </c>
      <c r="W573" t="s">
        <v>1067</v>
      </c>
      <c r="X573" t="s">
        <v>1067</v>
      </c>
      <c r="Y573" t="s">
        <v>1067</v>
      </c>
      <c r="Z573" t="s">
        <v>1067</v>
      </c>
      <c r="AA573" t="s">
        <v>1067</v>
      </c>
      <c r="AB573" t="s">
        <v>1067</v>
      </c>
      <c r="AC573" t="s">
        <v>1067</v>
      </c>
      <c r="AD573" t="s">
        <v>1067</v>
      </c>
      <c r="AE573" t="s">
        <v>1067</v>
      </c>
      <c r="AF573" t="s">
        <v>1067</v>
      </c>
      <c r="AG573" t="s">
        <v>1067</v>
      </c>
      <c r="AH573" t="s">
        <v>1067</v>
      </c>
      <c r="AI573" t="s">
        <v>1067</v>
      </c>
      <c r="AJ573" t="s">
        <v>1067</v>
      </c>
      <c r="AK573" t="s">
        <v>1067</v>
      </c>
      <c r="AL573" t="s">
        <v>1067</v>
      </c>
      <c r="AM573" t="s">
        <v>1067</v>
      </c>
      <c r="AN573" t="s">
        <v>1067</v>
      </c>
      <c r="AO573" t="s">
        <v>1067</v>
      </c>
      <c r="AP573" t="s">
        <v>1067</v>
      </c>
      <c r="AQ573" t="s">
        <v>1067</v>
      </c>
      <c r="AR573" t="s">
        <v>1067</v>
      </c>
      <c r="AS573" t="s">
        <v>1067</v>
      </c>
      <c r="AT573" t="s">
        <v>1067</v>
      </c>
      <c r="AU573" t="s">
        <v>1067</v>
      </c>
      <c r="AV573" t="s">
        <v>1067</v>
      </c>
      <c r="AW573" t="s">
        <v>1067</v>
      </c>
      <c r="AX573" t="s">
        <v>5742</v>
      </c>
      <c r="AY573" t="s">
        <v>5742</v>
      </c>
      <c r="AZ573" s="269"/>
      <c r="BA573" s="269"/>
      <c r="BB573" s="269"/>
      <c r="BC573" s="269"/>
      <c r="BD573" s="269"/>
      <c r="BE573" s="269"/>
      <c r="BH573" s="249"/>
      <c r="BI573" s="249"/>
      <c r="BJ573" s="249"/>
      <c r="BK573" s="249"/>
      <c r="BL573" s="249"/>
      <c r="BM573" s="249"/>
      <c r="BN573" s="249"/>
      <c r="BO573" s="249"/>
      <c r="BP573" s="249"/>
      <c r="BQ573" s="249"/>
      <c r="BR573" s="249"/>
      <c r="BS573" s="249"/>
      <c r="BT573" s="249"/>
      <c r="BU573" s="249"/>
      <c r="BV573" s="248"/>
      <c r="BW573" s="249"/>
      <c r="BX573" s="249"/>
      <c r="BY573" s="249"/>
      <c r="BZ573" s="249"/>
      <c r="CA573" s="242"/>
      <c r="CB573" s="242"/>
      <c r="CC573" s="242"/>
      <c r="CD573" s="242"/>
      <c r="CE573" s="249"/>
    </row>
    <row r="574" spans="1:83" ht="14.4" x14ac:dyDescent="0.3">
      <c r="A574">
        <v>522467</v>
      </c>
      <c r="B574" t="s">
        <v>540</v>
      </c>
      <c r="C574" t="s">
        <v>1066</v>
      </c>
      <c r="D574" t="s">
        <v>1066</v>
      </c>
      <c r="E574" t="s">
        <v>1066</v>
      </c>
      <c r="F574" t="s">
        <v>1066</v>
      </c>
      <c r="G574" t="s">
        <v>1066</v>
      </c>
      <c r="H574" t="s">
        <v>1066</v>
      </c>
      <c r="I574" t="s">
        <v>1066</v>
      </c>
      <c r="J574" t="s">
        <v>1066</v>
      </c>
      <c r="K574" t="s">
        <v>1066</v>
      </c>
      <c r="L574" t="s">
        <v>1066</v>
      </c>
      <c r="M574" t="s">
        <v>1066</v>
      </c>
      <c r="N574" t="s">
        <v>1066</v>
      </c>
      <c r="O574" t="s">
        <v>1066</v>
      </c>
      <c r="P574" t="s">
        <v>1066</v>
      </c>
      <c r="Q574" t="s">
        <v>1066</v>
      </c>
      <c r="R574" t="s">
        <v>1066</v>
      </c>
      <c r="S574" t="s">
        <v>1066</v>
      </c>
      <c r="T574" t="s">
        <v>1066</v>
      </c>
      <c r="U574" t="s">
        <v>1066</v>
      </c>
      <c r="V574" t="s">
        <v>1066</v>
      </c>
      <c r="W574" t="s">
        <v>1066</v>
      </c>
      <c r="X574" t="s">
        <v>1066</v>
      </c>
      <c r="Y574" t="s">
        <v>1066</v>
      </c>
      <c r="Z574" t="s">
        <v>1066</v>
      </c>
      <c r="AA574" t="s">
        <v>1066</v>
      </c>
      <c r="AB574" t="s">
        <v>1066</v>
      </c>
      <c r="AC574" t="s">
        <v>1066</v>
      </c>
      <c r="AD574" t="s">
        <v>1066</v>
      </c>
      <c r="AE574" t="s">
        <v>1066</v>
      </c>
      <c r="AF574" t="s">
        <v>1066</v>
      </c>
      <c r="AG574" t="s">
        <v>1066</v>
      </c>
      <c r="AH574" t="s">
        <v>1066</v>
      </c>
      <c r="AI574" t="s">
        <v>1066</v>
      </c>
      <c r="AJ574" t="s">
        <v>1066</v>
      </c>
      <c r="AK574" t="s">
        <v>1066</v>
      </c>
      <c r="AL574" t="s">
        <v>1066</v>
      </c>
      <c r="AM574" t="s">
        <v>1066</v>
      </c>
      <c r="AN574" t="s">
        <v>1066</v>
      </c>
      <c r="AO574" t="s">
        <v>1066</v>
      </c>
      <c r="AP574" t="s">
        <v>1066</v>
      </c>
      <c r="AQ574" t="s">
        <v>1066</v>
      </c>
      <c r="AR574" t="s">
        <v>1066</v>
      </c>
      <c r="AS574" t="s">
        <v>1066</v>
      </c>
      <c r="AT574" t="s">
        <v>1066</v>
      </c>
      <c r="AU574" t="s">
        <v>1066</v>
      </c>
      <c r="AV574" t="s">
        <v>1066</v>
      </c>
      <c r="AW574" t="s">
        <v>1066</v>
      </c>
      <c r="AY574">
        <v>0</v>
      </c>
      <c r="AZ574" s="269"/>
      <c r="BA574" s="269"/>
      <c r="BB574" s="269"/>
      <c r="BC574" s="269"/>
      <c r="BD574" s="269"/>
      <c r="BE574" s="269"/>
    </row>
    <row r="575" spans="1:83" ht="14.4" x14ac:dyDescent="0.3">
      <c r="A575">
        <v>522472</v>
      </c>
      <c r="B575" t="s">
        <v>540</v>
      </c>
      <c r="C575" t="s">
        <v>1066</v>
      </c>
      <c r="D575" t="s">
        <v>1066</v>
      </c>
      <c r="E575" t="s">
        <v>1066</v>
      </c>
      <c r="F575" t="s">
        <v>1066</v>
      </c>
      <c r="G575" t="s">
        <v>1066</v>
      </c>
      <c r="H575" t="s">
        <v>1066</v>
      </c>
      <c r="I575" t="s">
        <v>1066</v>
      </c>
      <c r="J575" t="s">
        <v>1066</v>
      </c>
      <c r="K575" t="s">
        <v>1066</v>
      </c>
      <c r="L575" t="s">
        <v>1066</v>
      </c>
      <c r="M575" t="s">
        <v>1066</v>
      </c>
      <c r="N575" t="s">
        <v>1066</v>
      </c>
      <c r="O575" t="s">
        <v>1066</v>
      </c>
      <c r="P575" t="s">
        <v>1066</v>
      </c>
      <c r="Q575" t="s">
        <v>1066</v>
      </c>
      <c r="R575" t="s">
        <v>1066</v>
      </c>
      <c r="S575" t="s">
        <v>1066</v>
      </c>
      <c r="T575" t="s">
        <v>1066</v>
      </c>
      <c r="U575" t="s">
        <v>1066</v>
      </c>
      <c r="V575" t="s">
        <v>1066</v>
      </c>
      <c r="W575" t="s">
        <v>1066</v>
      </c>
      <c r="X575" t="s">
        <v>1066</v>
      </c>
      <c r="Y575" t="s">
        <v>1066</v>
      </c>
      <c r="Z575" t="s">
        <v>1066</v>
      </c>
      <c r="AA575" t="s">
        <v>1066</v>
      </c>
      <c r="AB575" t="s">
        <v>1066</v>
      </c>
      <c r="AC575" t="s">
        <v>1066</v>
      </c>
      <c r="AD575" t="s">
        <v>1066</v>
      </c>
      <c r="AE575" t="s">
        <v>1066</v>
      </c>
      <c r="AF575" t="s">
        <v>1066</v>
      </c>
      <c r="AG575" t="s">
        <v>1066</v>
      </c>
      <c r="AH575" t="s">
        <v>1066</v>
      </c>
      <c r="AI575" t="s">
        <v>1066</v>
      </c>
      <c r="AJ575" t="s">
        <v>1066</v>
      </c>
      <c r="AK575" t="s">
        <v>1066</v>
      </c>
      <c r="AL575" t="s">
        <v>1066</v>
      </c>
      <c r="AM575" t="s">
        <v>1066</v>
      </c>
      <c r="AN575" t="s">
        <v>1066</v>
      </c>
      <c r="AO575" t="s">
        <v>1066</v>
      </c>
      <c r="AP575" t="s">
        <v>1066</v>
      </c>
      <c r="AQ575" t="s">
        <v>1066</v>
      </c>
      <c r="AR575" t="s">
        <v>1066</v>
      </c>
      <c r="AS575" t="s">
        <v>1066</v>
      </c>
      <c r="AT575" t="s">
        <v>1066</v>
      </c>
      <c r="AU575" t="s">
        <v>1066</v>
      </c>
      <c r="AV575" t="s">
        <v>1066</v>
      </c>
      <c r="AW575" t="s">
        <v>1066</v>
      </c>
      <c r="AY575">
        <v>0</v>
      </c>
      <c r="AZ575" s="269"/>
      <c r="BA575" s="269"/>
      <c r="BB575" s="269"/>
      <c r="BC575" s="269"/>
      <c r="BD575" s="269"/>
      <c r="BE575" s="269"/>
    </row>
    <row r="576" spans="1:83" ht="14.4" x14ac:dyDescent="0.3">
      <c r="A576">
        <v>522504</v>
      </c>
      <c r="B576" t="s">
        <v>540</v>
      </c>
      <c r="C576" t="s">
        <v>1066</v>
      </c>
      <c r="D576" t="s">
        <v>1066</v>
      </c>
      <c r="E576" t="s">
        <v>1066</v>
      </c>
      <c r="F576" t="s">
        <v>1066</v>
      </c>
      <c r="G576" t="s">
        <v>1066</v>
      </c>
      <c r="H576" t="s">
        <v>1066</v>
      </c>
      <c r="I576" t="s">
        <v>1066</v>
      </c>
      <c r="J576" t="s">
        <v>1066</v>
      </c>
      <c r="K576" t="s">
        <v>1066</v>
      </c>
      <c r="L576" t="s">
        <v>1066</v>
      </c>
      <c r="M576" t="s">
        <v>1066</v>
      </c>
      <c r="N576" t="s">
        <v>1066</v>
      </c>
      <c r="O576" t="s">
        <v>1066</v>
      </c>
      <c r="P576" t="s">
        <v>1066</v>
      </c>
      <c r="Q576" t="s">
        <v>1066</v>
      </c>
      <c r="R576" t="s">
        <v>1066</v>
      </c>
      <c r="S576" t="s">
        <v>1066</v>
      </c>
      <c r="T576" t="s">
        <v>1066</v>
      </c>
      <c r="U576" t="s">
        <v>1066</v>
      </c>
      <c r="V576" t="s">
        <v>1066</v>
      </c>
      <c r="W576" t="s">
        <v>1066</v>
      </c>
      <c r="X576" t="s">
        <v>1066</v>
      </c>
      <c r="Y576" t="s">
        <v>1066</v>
      </c>
      <c r="Z576" t="s">
        <v>1066</v>
      </c>
      <c r="AA576" t="s">
        <v>1066</v>
      </c>
      <c r="AB576" t="s">
        <v>1066</v>
      </c>
      <c r="AC576" t="s">
        <v>1066</v>
      </c>
      <c r="AD576" t="s">
        <v>1066</v>
      </c>
      <c r="AE576" t="s">
        <v>1066</v>
      </c>
      <c r="AF576" t="s">
        <v>1066</v>
      </c>
      <c r="AG576" t="s">
        <v>1066</v>
      </c>
      <c r="AH576" t="s">
        <v>1066</v>
      </c>
      <c r="AI576" t="s">
        <v>1066</v>
      </c>
      <c r="AJ576" t="s">
        <v>1066</v>
      </c>
      <c r="AK576" t="s">
        <v>1066</v>
      </c>
      <c r="AL576" t="s">
        <v>1066</v>
      </c>
      <c r="AM576" t="s">
        <v>1066</v>
      </c>
      <c r="AN576" t="s">
        <v>1066</v>
      </c>
      <c r="AO576" t="s">
        <v>1066</v>
      </c>
      <c r="AP576" t="s">
        <v>1066</v>
      </c>
      <c r="AQ576" t="s">
        <v>1066</v>
      </c>
      <c r="AR576" t="s">
        <v>1066</v>
      </c>
      <c r="AS576" t="s">
        <v>1066</v>
      </c>
      <c r="AT576" t="s">
        <v>1066</v>
      </c>
      <c r="AU576" t="s">
        <v>1066</v>
      </c>
      <c r="AV576" t="s">
        <v>1066</v>
      </c>
      <c r="AW576" t="s">
        <v>1066</v>
      </c>
      <c r="AY576">
        <v>0</v>
      </c>
      <c r="AZ576" s="269"/>
      <c r="BA576" s="269"/>
      <c r="BB576" s="269"/>
      <c r="BC576" s="269"/>
      <c r="BD576" s="269"/>
      <c r="BE576" s="269"/>
      <c r="BH576" s="249"/>
      <c r="BI576" s="249"/>
      <c r="BJ576" s="249"/>
      <c r="BK576" s="249"/>
      <c r="BL576" s="249"/>
      <c r="BM576" s="249"/>
      <c r="BN576" s="249"/>
      <c r="BO576" s="249"/>
      <c r="BP576" s="249"/>
      <c r="BQ576" s="249"/>
      <c r="BR576" s="249"/>
      <c r="BS576" s="249"/>
      <c r="BT576" s="249"/>
      <c r="BU576" s="249"/>
      <c r="BV576" s="248"/>
      <c r="BW576" s="249"/>
      <c r="BX576" s="249"/>
      <c r="BY576" s="249"/>
      <c r="BZ576" s="249"/>
      <c r="CA576" s="242"/>
      <c r="CB576" s="242"/>
      <c r="CC576" s="242"/>
      <c r="CD576" s="242"/>
      <c r="CE576" s="249"/>
    </row>
    <row r="577" spans="1:83" ht="14.4" x14ac:dyDescent="0.3">
      <c r="A577">
        <v>522520</v>
      </c>
      <c r="B577" t="s">
        <v>540</v>
      </c>
      <c r="C577" t="s">
        <v>1066</v>
      </c>
      <c r="D577" t="s">
        <v>1066</v>
      </c>
      <c r="E577" t="s">
        <v>1066</v>
      </c>
      <c r="F577" t="s">
        <v>1066</v>
      </c>
      <c r="G577" t="s">
        <v>1066</v>
      </c>
      <c r="H577" t="s">
        <v>1066</v>
      </c>
      <c r="I577" t="s">
        <v>1066</v>
      </c>
      <c r="J577" t="s">
        <v>1066</v>
      </c>
      <c r="K577" t="s">
        <v>1066</v>
      </c>
      <c r="L577" t="s">
        <v>1066</v>
      </c>
      <c r="M577" t="s">
        <v>1066</v>
      </c>
      <c r="N577" t="s">
        <v>1066</v>
      </c>
      <c r="O577" t="s">
        <v>1066</v>
      </c>
      <c r="P577" t="s">
        <v>1066</v>
      </c>
      <c r="Q577" t="s">
        <v>1066</v>
      </c>
      <c r="R577" t="s">
        <v>1066</v>
      </c>
      <c r="S577" t="s">
        <v>1066</v>
      </c>
      <c r="T577" t="s">
        <v>1066</v>
      </c>
      <c r="U577" t="s">
        <v>1066</v>
      </c>
      <c r="V577" t="s">
        <v>1066</v>
      </c>
      <c r="W577" t="s">
        <v>1066</v>
      </c>
      <c r="X577" t="s">
        <v>1066</v>
      </c>
      <c r="Y577" t="s">
        <v>1066</v>
      </c>
      <c r="Z577" t="s">
        <v>1066</v>
      </c>
      <c r="AA577" t="s">
        <v>1066</v>
      </c>
      <c r="AB577" t="s">
        <v>1066</v>
      </c>
      <c r="AC577" t="s">
        <v>1066</v>
      </c>
      <c r="AD577" t="s">
        <v>1066</v>
      </c>
      <c r="AE577" t="s">
        <v>1066</v>
      </c>
      <c r="AF577" t="s">
        <v>1066</v>
      </c>
      <c r="AG577" t="s">
        <v>1066</v>
      </c>
      <c r="AH577" t="s">
        <v>1066</v>
      </c>
      <c r="AI577" t="s">
        <v>1066</v>
      </c>
      <c r="AJ577" t="s">
        <v>1066</v>
      </c>
      <c r="AK577" t="s">
        <v>1066</v>
      </c>
      <c r="AL577" t="s">
        <v>1066</v>
      </c>
      <c r="AM577" t="s">
        <v>1066</v>
      </c>
      <c r="AN577" t="s">
        <v>1066</v>
      </c>
      <c r="AO577" t="s">
        <v>1066</v>
      </c>
      <c r="AP577" t="s">
        <v>1066</v>
      </c>
      <c r="AQ577" t="s">
        <v>1066</v>
      </c>
      <c r="AR577" t="s">
        <v>1066</v>
      </c>
      <c r="AS577" t="s">
        <v>1066</v>
      </c>
      <c r="AT577" t="s">
        <v>1066</v>
      </c>
      <c r="AU577" t="s">
        <v>1066</v>
      </c>
      <c r="AV577" t="s">
        <v>1066</v>
      </c>
      <c r="AW577" t="s">
        <v>1066</v>
      </c>
      <c r="AY577">
        <v>0</v>
      </c>
      <c r="AZ577" s="269"/>
      <c r="BA577" s="269"/>
      <c r="BB577" s="269"/>
      <c r="BC577" s="269"/>
      <c r="BD577" s="269"/>
      <c r="BE577" s="269"/>
    </row>
    <row r="578" spans="1:83" ht="14.4" x14ac:dyDescent="0.3">
      <c r="A578">
        <v>522534</v>
      </c>
      <c r="B578" t="s">
        <v>540</v>
      </c>
      <c r="C578" t="s">
        <v>1067</v>
      </c>
      <c r="D578" t="s">
        <v>1067</v>
      </c>
      <c r="E578" t="s">
        <v>1067</v>
      </c>
      <c r="F578" t="s">
        <v>1067</v>
      </c>
      <c r="G578" t="s">
        <v>1067</v>
      </c>
      <c r="H578" t="s">
        <v>1067</v>
      </c>
      <c r="I578" t="s">
        <v>1067</v>
      </c>
      <c r="J578" t="s">
        <v>1067</v>
      </c>
      <c r="K578" t="s">
        <v>1067</v>
      </c>
      <c r="L578" t="s">
        <v>1067</v>
      </c>
      <c r="M578" t="s">
        <v>1067</v>
      </c>
      <c r="N578" t="s">
        <v>1067</v>
      </c>
      <c r="O578" t="s">
        <v>1067</v>
      </c>
      <c r="P578" t="s">
        <v>1067</v>
      </c>
      <c r="Q578" t="s">
        <v>1067</v>
      </c>
      <c r="R578" t="s">
        <v>1067</v>
      </c>
      <c r="S578" t="s">
        <v>1067</v>
      </c>
      <c r="T578" t="s">
        <v>1067</v>
      </c>
      <c r="U578" t="s">
        <v>1067</v>
      </c>
      <c r="V578" t="s">
        <v>1067</v>
      </c>
      <c r="W578" t="s">
        <v>1067</v>
      </c>
      <c r="X578" t="s">
        <v>1067</v>
      </c>
      <c r="Y578" t="s">
        <v>1067</v>
      </c>
      <c r="Z578" t="s">
        <v>1067</v>
      </c>
      <c r="AA578" t="s">
        <v>1067</v>
      </c>
      <c r="AB578" t="s">
        <v>1067</v>
      </c>
      <c r="AC578" t="s">
        <v>1067</v>
      </c>
      <c r="AD578" t="s">
        <v>1067</v>
      </c>
      <c r="AE578" t="s">
        <v>1067</v>
      </c>
      <c r="AF578" t="s">
        <v>1067</v>
      </c>
      <c r="AG578" t="s">
        <v>1067</v>
      </c>
      <c r="AH578" t="s">
        <v>1067</v>
      </c>
      <c r="AI578" t="s">
        <v>1067</v>
      </c>
      <c r="AJ578" t="s">
        <v>1067</v>
      </c>
      <c r="AK578" t="s">
        <v>1067</v>
      </c>
      <c r="AL578" t="s">
        <v>1067</v>
      </c>
      <c r="AM578" t="s">
        <v>1067</v>
      </c>
      <c r="AN578" t="s">
        <v>1067</v>
      </c>
      <c r="AO578" t="s">
        <v>1067</v>
      </c>
      <c r="AP578" t="s">
        <v>1067</v>
      </c>
      <c r="AQ578" t="s">
        <v>1067</v>
      </c>
      <c r="AR578" t="s">
        <v>1067</v>
      </c>
      <c r="AS578" t="s">
        <v>1067</v>
      </c>
      <c r="AT578" t="s">
        <v>1067</v>
      </c>
      <c r="AU578" t="s">
        <v>1067</v>
      </c>
      <c r="AV578" t="s">
        <v>1067</v>
      </c>
      <c r="AW578" t="s">
        <v>1067</v>
      </c>
      <c r="AX578" t="s">
        <v>5742</v>
      </c>
      <c r="AY578" t="s">
        <v>5742</v>
      </c>
      <c r="AZ578" s="269"/>
      <c r="BA578" s="269"/>
      <c r="BB578" s="269"/>
      <c r="BC578" s="269"/>
      <c r="BD578" s="269"/>
      <c r="BE578" s="269"/>
    </row>
    <row r="579" spans="1:83" ht="14.4" x14ac:dyDescent="0.3">
      <c r="A579">
        <v>522539</v>
      </c>
      <c r="B579" t="s">
        <v>540</v>
      </c>
      <c r="C579" t="s">
        <v>1067</v>
      </c>
      <c r="D579" t="s">
        <v>1067</v>
      </c>
      <c r="E579" t="s">
        <v>1067</v>
      </c>
      <c r="F579" t="s">
        <v>1067</v>
      </c>
      <c r="G579" t="s">
        <v>1067</v>
      </c>
      <c r="H579" t="s">
        <v>1067</v>
      </c>
      <c r="I579" t="s">
        <v>1067</v>
      </c>
      <c r="J579" t="s">
        <v>1067</v>
      </c>
      <c r="K579" t="s">
        <v>1067</v>
      </c>
      <c r="L579" t="s">
        <v>1067</v>
      </c>
      <c r="M579" t="s">
        <v>1067</v>
      </c>
      <c r="N579" t="s">
        <v>1067</v>
      </c>
      <c r="O579" t="s">
        <v>1067</v>
      </c>
      <c r="P579" t="s">
        <v>1067</v>
      </c>
      <c r="Q579" t="s">
        <v>1067</v>
      </c>
      <c r="R579" t="s">
        <v>1067</v>
      </c>
      <c r="S579" t="s">
        <v>1067</v>
      </c>
      <c r="T579" t="s">
        <v>1067</v>
      </c>
      <c r="U579" t="s">
        <v>1067</v>
      </c>
      <c r="V579" t="s">
        <v>1067</v>
      </c>
      <c r="W579" t="s">
        <v>1067</v>
      </c>
      <c r="X579" t="s">
        <v>1067</v>
      </c>
      <c r="Y579" t="s">
        <v>1067</v>
      </c>
      <c r="Z579" t="s">
        <v>1067</v>
      </c>
      <c r="AA579" t="s">
        <v>1067</v>
      </c>
      <c r="AB579" t="s">
        <v>1067</v>
      </c>
      <c r="AC579" t="s">
        <v>1067</v>
      </c>
      <c r="AD579" t="s">
        <v>1067</v>
      </c>
      <c r="AE579" t="s">
        <v>1067</v>
      </c>
      <c r="AF579" t="s">
        <v>1067</v>
      </c>
      <c r="AG579" t="s">
        <v>1067</v>
      </c>
      <c r="AH579" t="s">
        <v>1067</v>
      </c>
      <c r="AI579" t="s">
        <v>1067</v>
      </c>
      <c r="AJ579" t="s">
        <v>1067</v>
      </c>
      <c r="AK579" t="s">
        <v>1067</v>
      </c>
      <c r="AL579" t="s">
        <v>1067</v>
      </c>
      <c r="AM579" t="s">
        <v>1067</v>
      </c>
      <c r="AN579" t="s">
        <v>1067</v>
      </c>
      <c r="AO579" t="s">
        <v>1067</v>
      </c>
      <c r="AP579" t="s">
        <v>1067</v>
      </c>
      <c r="AQ579" t="s">
        <v>1067</v>
      </c>
      <c r="AR579" t="s">
        <v>1067</v>
      </c>
      <c r="AS579" t="s">
        <v>1067</v>
      </c>
      <c r="AT579" t="s">
        <v>1067</v>
      </c>
      <c r="AU579" t="s">
        <v>1067</v>
      </c>
      <c r="AV579" t="s">
        <v>1067</v>
      </c>
      <c r="AW579" t="s">
        <v>1067</v>
      </c>
      <c r="AX579" t="s">
        <v>5718</v>
      </c>
      <c r="AY579" t="s">
        <v>5718</v>
      </c>
      <c r="AZ579" s="269"/>
      <c r="BA579" s="269"/>
      <c r="BB579" s="269"/>
      <c r="BC579" s="269"/>
      <c r="BD579" s="269"/>
      <c r="BE579" s="269"/>
    </row>
    <row r="580" spans="1:83" ht="14.4" x14ac:dyDescent="0.3">
      <c r="A580">
        <v>522555</v>
      </c>
      <c r="B580" t="s">
        <v>540</v>
      </c>
      <c r="C580" t="s">
        <v>1066</v>
      </c>
      <c r="D580" t="s">
        <v>1066</v>
      </c>
      <c r="E580" t="s">
        <v>1066</v>
      </c>
      <c r="F580" t="s">
        <v>1066</v>
      </c>
      <c r="G580" t="s">
        <v>1066</v>
      </c>
      <c r="H580" t="s">
        <v>1066</v>
      </c>
      <c r="I580" t="s">
        <v>1066</v>
      </c>
      <c r="J580" t="s">
        <v>1066</v>
      </c>
      <c r="K580" t="s">
        <v>1066</v>
      </c>
      <c r="L580" t="s">
        <v>1066</v>
      </c>
      <c r="M580" t="s">
        <v>1066</v>
      </c>
      <c r="N580" t="s">
        <v>1066</v>
      </c>
      <c r="O580" t="s">
        <v>1066</v>
      </c>
      <c r="P580" t="s">
        <v>1066</v>
      </c>
      <c r="Q580" t="s">
        <v>1066</v>
      </c>
      <c r="R580" t="s">
        <v>1066</v>
      </c>
      <c r="S580" t="s">
        <v>1066</v>
      </c>
      <c r="T580" t="s">
        <v>1066</v>
      </c>
      <c r="U580" t="s">
        <v>1066</v>
      </c>
      <c r="V580" t="s">
        <v>1066</v>
      </c>
      <c r="W580" t="s">
        <v>1066</v>
      </c>
      <c r="X580" t="s">
        <v>1066</v>
      </c>
      <c r="Y580" t="s">
        <v>1066</v>
      </c>
      <c r="Z580" t="s">
        <v>1066</v>
      </c>
      <c r="AA580" t="s">
        <v>1066</v>
      </c>
      <c r="AB580" t="s">
        <v>1066</v>
      </c>
      <c r="AC580" t="s">
        <v>1066</v>
      </c>
      <c r="AD580" t="s">
        <v>1066</v>
      </c>
      <c r="AE580" t="s">
        <v>1066</v>
      </c>
      <c r="AF580" t="s">
        <v>1066</v>
      </c>
      <c r="AG580" t="s">
        <v>1066</v>
      </c>
      <c r="AH580" t="s">
        <v>1066</v>
      </c>
      <c r="AI580" t="s">
        <v>1066</v>
      </c>
      <c r="AJ580" t="s">
        <v>1066</v>
      </c>
      <c r="AK580" t="s">
        <v>1066</v>
      </c>
      <c r="AL580" t="s">
        <v>1066</v>
      </c>
      <c r="AM580" t="s">
        <v>1066</v>
      </c>
      <c r="AN580" t="s">
        <v>1066</v>
      </c>
      <c r="AO580" t="s">
        <v>1066</v>
      </c>
      <c r="AP580" t="s">
        <v>1066</v>
      </c>
      <c r="AQ580" t="s">
        <v>1066</v>
      </c>
      <c r="AR580" t="s">
        <v>1066</v>
      </c>
      <c r="AS580" t="s">
        <v>1066</v>
      </c>
      <c r="AT580" t="s">
        <v>1066</v>
      </c>
      <c r="AU580" t="s">
        <v>1066</v>
      </c>
      <c r="AV580" t="s">
        <v>1066</v>
      </c>
      <c r="AW580" t="s">
        <v>1066</v>
      </c>
      <c r="AY580">
        <v>0</v>
      </c>
      <c r="AZ580" s="269"/>
      <c r="BA580" s="269"/>
      <c r="BB580" s="269"/>
      <c r="BC580" s="269"/>
      <c r="BD580" s="269"/>
      <c r="BE580" s="269"/>
    </row>
    <row r="581" spans="1:83" ht="14.4" x14ac:dyDescent="0.3">
      <c r="A581">
        <v>522580</v>
      </c>
      <c r="B581" t="s">
        <v>540</v>
      </c>
      <c r="C581" t="s">
        <v>1066</v>
      </c>
      <c r="D581" t="s">
        <v>1066</v>
      </c>
      <c r="E581" t="s">
        <v>1066</v>
      </c>
      <c r="F581" t="s">
        <v>1066</v>
      </c>
      <c r="G581" t="s">
        <v>1066</v>
      </c>
      <c r="H581" t="s">
        <v>1066</v>
      </c>
      <c r="I581" t="s">
        <v>1066</v>
      </c>
      <c r="J581" t="s">
        <v>1066</v>
      </c>
      <c r="K581" t="s">
        <v>1066</v>
      </c>
      <c r="L581" t="s">
        <v>1066</v>
      </c>
      <c r="M581" t="s">
        <v>1066</v>
      </c>
      <c r="N581" t="s">
        <v>1066</v>
      </c>
      <c r="O581" t="s">
        <v>1066</v>
      </c>
      <c r="P581" t="s">
        <v>1066</v>
      </c>
      <c r="Q581" t="s">
        <v>1066</v>
      </c>
      <c r="R581" t="s">
        <v>1066</v>
      </c>
      <c r="S581" t="s">
        <v>1066</v>
      </c>
      <c r="T581" t="s">
        <v>1066</v>
      </c>
      <c r="U581" t="s">
        <v>1066</v>
      </c>
      <c r="V581" t="s">
        <v>1066</v>
      </c>
      <c r="W581" t="s">
        <v>1066</v>
      </c>
      <c r="X581" t="s">
        <v>1066</v>
      </c>
      <c r="Y581" t="s">
        <v>1066</v>
      </c>
      <c r="Z581" t="s">
        <v>1066</v>
      </c>
      <c r="AA581" t="s">
        <v>1066</v>
      </c>
      <c r="AB581" t="s">
        <v>1066</v>
      </c>
      <c r="AC581" t="s">
        <v>1066</v>
      </c>
      <c r="AD581" t="s">
        <v>1066</v>
      </c>
      <c r="AE581" t="s">
        <v>1066</v>
      </c>
      <c r="AF581" t="s">
        <v>1066</v>
      </c>
      <c r="AG581" t="s">
        <v>1066</v>
      </c>
      <c r="AH581" t="s">
        <v>1066</v>
      </c>
      <c r="AI581" t="s">
        <v>1066</v>
      </c>
      <c r="AJ581" t="s">
        <v>1066</v>
      </c>
      <c r="AK581" t="s">
        <v>1066</v>
      </c>
      <c r="AL581" t="s">
        <v>1066</v>
      </c>
      <c r="AM581" t="s">
        <v>1066</v>
      </c>
      <c r="AN581" t="s">
        <v>1066</v>
      </c>
      <c r="AO581" t="s">
        <v>1066</v>
      </c>
      <c r="AP581" t="s">
        <v>1066</v>
      </c>
      <c r="AQ581" t="s">
        <v>1066</v>
      </c>
      <c r="AR581" t="s">
        <v>1066</v>
      </c>
      <c r="AS581" t="s">
        <v>1066</v>
      </c>
      <c r="AT581" t="s">
        <v>1066</v>
      </c>
      <c r="AU581" t="s">
        <v>1066</v>
      </c>
      <c r="AV581" t="s">
        <v>1066</v>
      </c>
      <c r="AW581" t="s">
        <v>1066</v>
      </c>
      <c r="AY581">
        <v>0</v>
      </c>
      <c r="AZ581" s="269"/>
      <c r="BA581" s="269"/>
      <c r="BB581" s="269"/>
      <c r="BC581" s="269"/>
      <c r="BD581" s="269"/>
      <c r="BE581" s="269"/>
    </row>
    <row r="582" spans="1:83" ht="14.4" x14ac:dyDescent="0.3">
      <c r="A582">
        <v>522592</v>
      </c>
      <c r="B582" t="s">
        <v>540</v>
      </c>
      <c r="C582" t="s">
        <v>1066</v>
      </c>
      <c r="D582" t="s">
        <v>1066</v>
      </c>
      <c r="E582" t="s">
        <v>1066</v>
      </c>
      <c r="F582" t="s">
        <v>1066</v>
      </c>
      <c r="G582" t="s">
        <v>1066</v>
      </c>
      <c r="H582" t="s">
        <v>1066</v>
      </c>
      <c r="I582" t="s">
        <v>1066</v>
      </c>
      <c r="J582" t="s">
        <v>1066</v>
      </c>
      <c r="K582" t="s">
        <v>1066</v>
      </c>
      <c r="L582" t="s">
        <v>1066</v>
      </c>
      <c r="M582" t="s">
        <v>1066</v>
      </c>
      <c r="N582" t="s">
        <v>1066</v>
      </c>
      <c r="O582" t="s">
        <v>1066</v>
      </c>
      <c r="P582" t="s">
        <v>1066</v>
      </c>
      <c r="Q582" t="s">
        <v>1066</v>
      </c>
      <c r="R582" t="s">
        <v>1066</v>
      </c>
      <c r="S582" t="s">
        <v>1066</v>
      </c>
      <c r="T582" t="s">
        <v>1066</v>
      </c>
      <c r="U582" t="s">
        <v>1066</v>
      </c>
      <c r="V582" t="s">
        <v>1066</v>
      </c>
      <c r="W582" t="s">
        <v>1066</v>
      </c>
      <c r="X582" t="s">
        <v>1066</v>
      </c>
      <c r="Y582" t="s">
        <v>1066</v>
      </c>
      <c r="Z582" t="s">
        <v>1066</v>
      </c>
      <c r="AA582" t="s">
        <v>1066</v>
      </c>
      <c r="AB582" t="s">
        <v>1066</v>
      </c>
      <c r="AC582" t="s">
        <v>1066</v>
      </c>
      <c r="AD582" t="s">
        <v>1066</v>
      </c>
      <c r="AE582" t="s">
        <v>1066</v>
      </c>
      <c r="AF582" t="s">
        <v>1066</v>
      </c>
      <c r="AG582" t="s">
        <v>1066</v>
      </c>
      <c r="AH582" t="s">
        <v>1066</v>
      </c>
      <c r="AI582" t="s">
        <v>1066</v>
      </c>
      <c r="AJ582" t="s">
        <v>1066</v>
      </c>
      <c r="AK582" t="s">
        <v>1066</v>
      </c>
      <c r="AL582" t="s">
        <v>1066</v>
      </c>
      <c r="AM582" t="s">
        <v>1066</v>
      </c>
      <c r="AN582" t="s">
        <v>1066</v>
      </c>
      <c r="AO582" t="s">
        <v>1066</v>
      </c>
      <c r="AP582" t="s">
        <v>1066</v>
      </c>
      <c r="AQ582" t="s">
        <v>1066</v>
      </c>
      <c r="AR582" t="s">
        <v>1066</v>
      </c>
      <c r="AS582" t="s">
        <v>1066</v>
      </c>
      <c r="AT582" t="s">
        <v>1066</v>
      </c>
      <c r="AU582" t="s">
        <v>1066</v>
      </c>
      <c r="AV582" t="s">
        <v>1066</v>
      </c>
      <c r="AW582" t="s">
        <v>1066</v>
      </c>
      <c r="AY582">
        <v>0</v>
      </c>
      <c r="AZ582" s="269"/>
      <c r="BA582" s="269"/>
      <c r="BB582" s="269"/>
      <c r="BC582" s="269"/>
      <c r="BD582" s="269"/>
      <c r="BE582" s="269"/>
    </row>
    <row r="583" spans="1:83" ht="14.4" x14ac:dyDescent="0.3">
      <c r="A583">
        <v>522597</v>
      </c>
      <c r="B583" t="s">
        <v>540</v>
      </c>
      <c r="C583" t="s">
        <v>1066</v>
      </c>
      <c r="D583" t="s">
        <v>1066</v>
      </c>
      <c r="E583" t="s">
        <v>1066</v>
      </c>
      <c r="F583" t="s">
        <v>1066</v>
      </c>
      <c r="G583" t="s">
        <v>1066</v>
      </c>
      <c r="H583" t="s">
        <v>1066</v>
      </c>
      <c r="I583" t="s">
        <v>1066</v>
      </c>
      <c r="J583" t="s">
        <v>1066</v>
      </c>
      <c r="K583" t="s">
        <v>1066</v>
      </c>
      <c r="L583" t="s">
        <v>1066</v>
      </c>
      <c r="M583" t="s">
        <v>1066</v>
      </c>
      <c r="N583" t="s">
        <v>1066</v>
      </c>
      <c r="O583" t="s">
        <v>1066</v>
      </c>
      <c r="P583" t="s">
        <v>1066</v>
      </c>
      <c r="Q583" t="s">
        <v>1066</v>
      </c>
      <c r="R583" t="s">
        <v>1066</v>
      </c>
      <c r="S583" t="s">
        <v>1066</v>
      </c>
      <c r="T583" t="s">
        <v>1066</v>
      </c>
      <c r="U583" t="s">
        <v>1066</v>
      </c>
      <c r="V583" t="s">
        <v>1066</v>
      </c>
      <c r="W583" t="s">
        <v>1066</v>
      </c>
      <c r="X583" t="s">
        <v>1066</v>
      </c>
      <c r="Y583" t="s">
        <v>1066</v>
      </c>
      <c r="Z583" t="s">
        <v>1066</v>
      </c>
      <c r="AA583" t="s">
        <v>1066</v>
      </c>
      <c r="AB583" t="s">
        <v>1066</v>
      </c>
      <c r="AC583" t="s">
        <v>1066</v>
      </c>
      <c r="AD583" t="s">
        <v>1066</v>
      </c>
      <c r="AE583" t="s">
        <v>1066</v>
      </c>
      <c r="AF583" t="s">
        <v>1066</v>
      </c>
      <c r="AG583" t="s">
        <v>1066</v>
      </c>
      <c r="AH583" t="s">
        <v>1066</v>
      </c>
      <c r="AI583" t="s">
        <v>1066</v>
      </c>
      <c r="AJ583" t="s">
        <v>1066</v>
      </c>
      <c r="AK583" t="s">
        <v>1066</v>
      </c>
      <c r="AL583" t="s">
        <v>1066</v>
      </c>
      <c r="AM583" t="s">
        <v>1066</v>
      </c>
      <c r="AN583" t="s">
        <v>1066</v>
      </c>
      <c r="AO583" t="s">
        <v>1066</v>
      </c>
      <c r="AP583" t="s">
        <v>1066</v>
      </c>
      <c r="AQ583" t="s">
        <v>1066</v>
      </c>
      <c r="AR583" t="s">
        <v>1066</v>
      </c>
      <c r="AS583" t="s">
        <v>1066</v>
      </c>
      <c r="AT583" t="s">
        <v>1066</v>
      </c>
      <c r="AU583" t="s">
        <v>1066</v>
      </c>
      <c r="AV583" t="s">
        <v>1066</v>
      </c>
      <c r="AW583" t="s">
        <v>1066</v>
      </c>
      <c r="AY583">
        <v>0</v>
      </c>
      <c r="AZ583" s="250"/>
      <c r="BA583" s="250"/>
      <c r="BB583" s="250"/>
      <c r="BC583" s="250"/>
      <c r="BD583" s="250"/>
      <c r="BE583" s="269"/>
    </row>
    <row r="584" spans="1:83" ht="14.4" x14ac:dyDescent="0.3">
      <c r="A584">
        <v>522608</v>
      </c>
      <c r="B584" t="s">
        <v>540</v>
      </c>
      <c r="C584" t="s">
        <v>1067</v>
      </c>
      <c r="D584" t="s">
        <v>1067</v>
      </c>
      <c r="E584" t="s">
        <v>1067</v>
      </c>
      <c r="F584" t="s">
        <v>1067</v>
      </c>
      <c r="G584" t="s">
        <v>1067</v>
      </c>
      <c r="H584" t="s">
        <v>1067</v>
      </c>
      <c r="I584" t="s">
        <v>1067</v>
      </c>
      <c r="J584" t="s">
        <v>1067</v>
      </c>
      <c r="K584" t="s">
        <v>1067</v>
      </c>
      <c r="L584" t="s">
        <v>1067</v>
      </c>
      <c r="M584" t="s">
        <v>1067</v>
      </c>
      <c r="N584" t="s">
        <v>1067</v>
      </c>
      <c r="O584" t="s">
        <v>1067</v>
      </c>
      <c r="P584" t="s">
        <v>1067</v>
      </c>
      <c r="Q584" t="s">
        <v>1067</v>
      </c>
      <c r="R584" t="s">
        <v>1067</v>
      </c>
      <c r="S584" t="s">
        <v>1067</v>
      </c>
      <c r="T584" t="s">
        <v>1067</v>
      </c>
      <c r="U584" t="s">
        <v>1067</v>
      </c>
      <c r="V584" t="s">
        <v>1067</v>
      </c>
      <c r="W584" t="s">
        <v>1067</v>
      </c>
      <c r="X584" t="s">
        <v>1067</v>
      </c>
      <c r="Y584" t="s">
        <v>1067</v>
      </c>
      <c r="Z584" t="s">
        <v>1067</v>
      </c>
      <c r="AA584" t="s">
        <v>1067</v>
      </c>
      <c r="AB584" t="s">
        <v>1067</v>
      </c>
      <c r="AC584" t="s">
        <v>1067</v>
      </c>
      <c r="AD584" t="s">
        <v>1067</v>
      </c>
      <c r="AE584" t="s">
        <v>1067</v>
      </c>
      <c r="AF584" t="s">
        <v>1067</v>
      </c>
      <c r="AG584" t="s">
        <v>1067</v>
      </c>
      <c r="AH584" t="s">
        <v>1067</v>
      </c>
      <c r="AI584" t="s">
        <v>1067</v>
      </c>
      <c r="AJ584" t="s">
        <v>1067</v>
      </c>
      <c r="AK584" t="s">
        <v>1067</v>
      </c>
      <c r="AL584" t="s">
        <v>1067</v>
      </c>
      <c r="AM584" t="s">
        <v>1067</v>
      </c>
      <c r="AN584" t="s">
        <v>1067</v>
      </c>
      <c r="AO584" t="s">
        <v>1067</v>
      </c>
      <c r="AP584" t="s">
        <v>1067</v>
      </c>
      <c r="AQ584" t="s">
        <v>1067</v>
      </c>
      <c r="AR584" t="s">
        <v>1067</v>
      </c>
      <c r="AS584" t="s">
        <v>1067</v>
      </c>
      <c r="AT584" t="s">
        <v>1067</v>
      </c>
      <c r="AU584" t="s">
        <v>1067</v>
      </c>
      <c r="AV584" t="s">
        <v>1067</v>
      </c>
      <c r="AW584" t="s">
        <v>1067</v>
      </c>
      <c r="AX584" t="s">
        <v>5718</v>
      </c>
      <c r="AY584" t="s">
        <v>5718</v>
      </c>
      <c r="AZ584" s="269"/>
      <c r="BA584" s="269"/>
      <c r="BB584" s="269"/>
      <c r="BC584" s="269"/>
      <c r="BD584" s="269"/>
      <c r="BE584" s="269"/>
    </row>
    <row r="585" spans="1:83" ht="14.4" x14ac:dyDescent="0.3">
      <c r="A585">
        <v>522637</v>
      </c>
      <c r="B585" t="s">
        <v>540</v>
      </c>
      <c r="C585" t="s">
        <v>1067</v>
      </c>
      <c r="D585" t="s">
        <v>1067</v>
      </c>
      <c r="E585" t="s">
        <v>1067</v>
      </c>
      <c r="F585" t="s">
        <v>1067</v>
      </c>
      <c r="G585" t="s">
        <v>1067</v>
      </c>
      <c r="H585" t="s">
        <v>1067</v>
      </c>
      <c r="I585" t="s">
        <v>1067</v>
      </c>
      <c r="J585" t="s">
        <v>1067</v>
      </c>
      <c r="K585" t="s">
        <v>1067</v>
      </c>
      <c r="L585" t="s">
        <v>1067</v>
      </c>
      <c r="M585" t="s">
        <v>1067</v>
      </c>
      <c r="N585" t="s">
        <v>1067</v>
      </c>
      <c r="O585" t="s">
        <v>1067</v>
      </c>
      <c r="P585" t="s">
        <v>1067</v>
      </c>
      <c r="Q585" t="s">
        <v>1067</v>
      </c>
      <c r="R585" t="s">
        <v>1067</v>
      </c>
      <c r="S585" t="s">
        <v>1067</v>
      </c>
      <c r="T585" t="s">
        <v>1067</v>
      </c>
      <c r="U585" t="s">
        <v>1067</v>
      </c>
      <c r="V585" t="s">
        <v>1067</v>
      </c>
      <c r="W585" t="s">
        <v>1067</v>
      </c>
      <c r="X585" t="s">
        <v>1067</v>
      </c>
      <c r="Y585" t="s">
        <v>1067</v>
      </c>
      <c r="Z585" t="s">
        <v>1067</v>
      </c>
      <c r="AA585" t="s">
        <v>1067</v>
      </c>
      <c r="AB585" t="s">
        <v>1067</v>
      </c>
      <c r="AC585" t="s">
        <v>1067</v>
      </c>
      <c r="AD585" t="s">
        <v>1067</v>
      </c>
      <c r="AE585" t="s">
        <v>1067</v>
      </c>
      <c r="AF585" t="s">
        <v>1067</v>
      </c>
      <c r="AG585" t="s">
        <v>1067</v>
      </c>
      <c r="AH585" t="s">
        <v>1067</v>
      </c>
      <c r="AI585" t="s">
        <v>1067</v>
      </c>
      <c r="AJ585" t="s">
        <v>1067</v>
      </c>
      <c r="AK585" t="s">
        <v>1067</v>
      </c>
      <c r="AL585" t="s">
        <v>1067</v>
      </c>
      <c r="AM585" t="s">
        <v>1067</v>
      </c>
      <c r="AN585" t="s">
        <v>1067</v>
      </c>
      <c r="AO585" t="s">
        <v>1067</v>
      </c>
      <c r="AP585" t="s">
        <v>1067</v>
      </c>
      <c r="AQ585" t="s">
        <v>1067</v>
      </c>
      <c r="AR585" t="s">
        <v>1067</v>
      </c>
      <c r="AS585" t="s">
        <v>1067</v>
      </c>
      <c r="AT585" t="s">
        <v>1067</v>
      </c>
      <c r="AU585" t="s">
        <v>1067</v>
      </c>
      <c r="AV585" t="s">
        <v>1067</v>
      </c>
      <c r="AW585" t="s">
        <v>1067</v>
      </c>
      <c r="AX585" t="s">
        <v>5718</v>
      </c>
      <c r="AY585" t="s">
        <v>5718</v>
      </c>
      <c r="AZ585" s="269"/>
      <c r="BA585" s="269"/>
      <c r="BB585" s="269"/>
      <c r="BC585" s="269"/>
      <c r="BD585" s="269"/>
      <c r="BE585" s="269"/>
    </row>
    <row r="586" spans="1:83" ht="14.4" x14ac:dyDescent="0.3">
      <c r="A586">
        <v>522640</v>
      </c>
      <c r="B586" t="s">
        <v>540</v>
      </c>
      <c r="C586" t="s">
        <v>1067</v>
      </c>
      <c r="D586" t="s">
        <v>1067</v>
      </c>
      <c r="E586" t="s">
        <v>1067</v>
      </c>
      <c r="F586" t="s">
        <v>1067</v>
      </c>
      <c r="G586" t="s">
        <v>1067</v>
      </c>
      <c r="H586" t="s">
        <v>1067</v>
      </c>
      <c r="I586" t="s">
        <v>1067</v>
      </c>
      <c r="J586" t="s">
        <v>1067</v>
      </c>
      <c r="K586" t="s">
        <v>1067</v>
      </c>
      <c r="L586" t="s">
        <v>1067</v>
      </c>
      <c r="M586" t="s">
        <v>1067</v>
      </c>
      <c r="N586" t="s">
        <v>1067</v>
      </c>
      <c r="O586" t="s">
        <v>1067</v>
      </c>
      <c r="P586" t="s">
        <v>1067</v>
      </c>
      <c r="Q586" t="s">
        <v>1067</v>
      </c>
      <c r="R586" t="s">
        <v>1067</v>
      </c>
      <c r="S586" t="s">
        <v>1067</v>
      </c>
      <c r="T586" t="s">
        <v>1067</v>
      </c>
      <c r="U586" t="s">
        <v>1067</v>
      </c>
      <c r="V586" t="s">
        <v>1067</v>
      </c>
      <c r="W586" t="s">
        <v>1067</v>
      </c>
      <c r="X586" t="s">
        <v>1067</v>
      </c>
      <c r="Y586" t="s">
        <v>1067</v>
      </c>
      <c r="Z586" t="s">
        <v>1067</v>
      </c>
      <c r="AA586" t="s">
        <v>1067</v>
      </c>
      <c r="AB586" t="s">
        <v>1067</v>
      </c>
      <c r="AC586" t="s">
        <v>1067</v>
      </c>
      <c r="AD586" t="s">
        <v>1067</v>
      </c>
      <c r="AE586" t="s">
        <v>1067</v>
      </c>
      <c r="AF586" t="s">
        <v>1067</v>
      </c>
      <c r="AG586" t="s">
        <v>1067</v>
      </c>
      <c r="AH586" t="s">
        <v>1067</v>
      </c>
      <c r="AI586" t="s">
        <v>1067</v>
      </c>
      <c r="AJ586" t="s">
        <v>1067</v>
      </c>
      <c r="AK586" t="s">
        <v>1067</v>
      </c>
      <c r="AL586" t="s">
        <v>1067</v>
      </c>
      <c r="AM586" t="s">
        <v>1067</v>
      </c>
      <c r="AN586" t="s">
        <v>1067</v>
      </c>
      <c r="AO586" t="s">
        <v>1067</v>
      </c>
      <c r="AP586" t="s">
        <v>1067</v>
      </c>
      <c r="AQ586" t="s">
        <v>1067</v>
      </c>
      <c r="AR586" t="s">
        <v>1067</v>
      </c>
      <c r="AS586" t="s">
        <v>1067</v>
      </c>
      <c r="AT586" t="s">
        <v>1067</v>
      </c>
      <c r="AU586" t="s">
        <v>1067</v>
      </c>
      <c r="AV586" t="s">
        <v>1067</v>
      </c>
      <c r="AW586" t="s">
        <v>1067</v>
      </c>
      <c r="AX586" t="s">
        <v>5742</v>
      </c>
      <c r="AY586" t="s">
        <v>5742</v>
      </c>
      <c r="AZ586" s="269"/>
      <c r="BA586" s="269"/>
      <c r="BB586" s="269"/>
      <c r="BC586" s="269"/>
      <c r="BD586" s="269"/>
      <c r="BE586" s="269"/>
    </row>
    <row r="587" spans="1:83" ht="14.4" x14ac:dyDescent="0.3">
      <c r="A587">
        <v>522643</v>
      </c>
      <c r="B587" t="s">
        <v>540</v>
      </c>
      <c r="C587" t="s">
        <v>1066</v>
      </c>
      <c r="D587" t="s">
        <v>1066</v>
      </c>
      <c r="E587" t="s">
        <v>1066</v>
      </c>
      <c r="F587" t="s">
        <v>1066</v>
      </c>
      <c r="G587" t="s">
        <v>1066</v>
      </c>
      <c r="H587" t="s">
        <v>1066</v>
      </c>
      <c r="I587" t="s">
        <v>1066</v>
      </c>
      <c r="J587" t="s">
        <v>1066</v>
      </c>
      <c r="K587" t="s">
        <v>1066</v>
      </c>
      <c r="L587" t="s">
        <v>1066</v>
      </c>
      <c r="M587" t="s">
        <v>1066</v>
      </c>
      <c r="N587" t="s">
        <v>1066</v>
      </c>
      <c r="O587" t="s">
        <v>1066</v>
      </c>
      <c r="P587" t="s">
        <v>1066</v>
      </c>
      <c r="Q587" t="s">
        <v>1066</v>
      </c>
      <c r="R587" t="s">
        <v>1066</v>
      </c>
      <c r="S587" t="s">
        <v>1066</v>
      </c>
      <c r="T587" t="s">
        <v>1066</v>
      </c>
      <c r="U587" t="s">
        <v>1066</v>
      </c>
      <c r="V587" t="s">
        <v>1066</v>
      </c>
      <c r="W587" t="s">
        <v>1066</v>
      </c>
      <c r="X587" t="s">
        <v>1066</v>
      </c>
      <c r="Y587" t="s">
        <v>1066</v>
      </c>
      <c r="Z587" t="s">
        <v>1066</v>
      </c>
      <c r="AA587" t="s">
        <v>1066</v>
      </c>
      <c r="AB587" t="s">
        <v>1066</v>
      </c>
      <c r="AC587" t="s">
        <v>1066</v>
      </c>
      <c r="AD587" t="s">
        <v>1066</v>
      </c>
      <c r="AE587" t="s">
        <v>1066</v>
      </c>
      <c r="AF587" t="s">
        <v>1066</v>
      </c>
      <c r="AG587" t="s">
        <v>1066</v>
      </c>
      <c r="AH587" t="s">
        <v>1066</v>
      </c>
      <c r="AI587" t="s">
        <v>1066</v>
      </c>
      <c r="AJ587" t="s">
        <v>1066</v>
      </c>
      <c r="AK587" t="s">
        <v>1066</v>
      </c>
      <c r="AL587" t="s">
        <v>1066</v>
      </c>
      <c r="AM587" t="s">
        <v>1066</v>
      </c>
      <c r="AN587" t="s">
        <v>1066</v>
      </c>
      <c r="AO587" t="s">
        <v>1066</v>
      </c>
      <c r="AP587" t="s">
        <v>1066</v>
      </c>
      <c r="AQ587" t="s">
        <v>1066</v>
      </c>
      <c r="AR587" t="s">
        <v>1066</v>
      </c>
      <c r="AS587" t="s">
        <v>1066</v>
      </c>
      <c r="AT587" t="s">
        <v>1066</v>
      </c>
      <c r="AU587" t="s">
        <v>1066</v>
      </c>
      <c r="AV587" t="s">
        <v>1066</v>
      </c>
      <c r="AW587" t="s">
        <v>1066</v>
      </c>
      <c r="AY587">
        <v>0</v>
      </c>
      <c r="AZ587" s="269"/>
      <c r="BA587" s="269"/>
      <c r="BB587" s="269"/>
      <c r="BC587" s="269"/>
      <c r="BD587" s="269"/>
      <c r="BE587" s="269"/>
    </row>
    <row r="588" spans="1:83" ht="14.4" x14ac:dyDescent="0.3">
      <c r="A588">
        <v>522653</v>
      </c>
      <c r="B588" t="s">
        <v>540</v>
      </c>
      <c r="C588" t="s">
        <v>1066</v>
      </c>
      <c r="D588" t="s">
        <v>1066</v>
      </c>
      <c r="E588" t="s">
        <v>1066</v>
      </c>
      <c r="F588" t="s">
        <v>1066</v>
      </c>
      <c r="G588" t="s">
        <v>1066</v>
      </c>
      <c r="H588" t="s">
        <v>1066</v>
      </c>
      <c r="I588" t="s">
        <v>1066</v>
      </c>
      <c r="J588" t="s">
        <v>1066</v>
      </c>
      <c r="K588" t="s">
        <v>1066</v>
      </c>
      <c r="L588" t="s">
        <v>1066</v>
      </c>
      <c r="M588" t="s">
        <v>1066</v>
      </c>
      <c r="N588" t="s">
        <v>1066</v>
      </c>
      <c r="O588" t="s">
        <v>1066</v>
      </c>
      <c r="P588" t="s">
        <v>1066</v>
      </c>
      <c r="Q588" t="s">
        <v>1066</v>
      </c>
      <c r="R588" t="s">
        <v>1066</v>
      </c>
      <c r="S588" t="s">
        <v>1066</v>
      </c>
      <c r="T588" t="s">
        <v>1066</v>
      </c>
      <c r="U588" t="s">
        <v>1066</v>
      </c>
      <c r="V588" t="s">
        <v>1066</v>
      </c>
      <c r="W588" t="s">
        <v>1066</v>
      </c>
      <c r="X588" t="s">
        <v>1066</v>
      </c>
      <c r="Y588" t="s">
        <v>1066</v>
      </c>
      <c r="Z588" t="s">
        <v>1066</v>
      </c>
      <c r="AA588" t="s">
        <v>1066</v>
      </c>
      <c r="AB588" t="s">
        <v>1066</v>
      </c>
      <c r="AC588" t="s">
        <v>1066</v>
      </c>
      <c r="AD588" t="s">
        <v>1066</v>
      </c>
      <c r="AE588" t="s">
        <v>1066</v>
      </c>
      <c r="AF588" t="s">
        <v>1066</v>
      </c>
      <c r="AG588" t="s">
        <v>1066</v>
      </c>
      <c r="AH588" t="s">
        <v>1066</v>
      </c>
      <c r="AI588" t="s">
        <v>1066</v>
      </c>
      <c r="AJ588" t="s">
        <v>1066</v>
      </c>
      <c r="AK588" t="s">
        <v>1066</v>
      </c>
      <c r="AL588" t="s">
        <v>1066</v>
      </c>
      <c r="AM588" t="s">
        <v>1066</v>
      </c>
      <c r="AN588" t="s">
        <v>1066</v>
      </c>
      <c r="AO588" t="s">
        <v>1066</v>
      </c>
      <c r="AP588" t="s">
        <v>1066</v>
      </c>
      <c r="AQ588" t="s">
        <v>1066</v>
      </c>
      <c r="AR588" t="s">
        <v>1066</v>
      </c>
      <c r="AS588" t="s">
        <v>1066</v>
      </c>
      <c r="AT588" t="s">
        <v>1066</v>
      </c>
      <c r="AU588" t="s">
        <v>1066</v>
      </c>
      <c r="AV588" t="s">
        <v>1066</v>
      </c>
      <c r="AW588" t="s">
        <v>1066</v>
      </c>
      <c r="AY588">
        <v>0</v>
      </c>
      <c r="AZ588" s="269"/>
      <c r="BA588" s="269"/>
      <c r="BB588" s="269"/>
      <c r="BC588" s="269"/>
      <c r="BD588" s="269"/>
      <c r="BE588" s="269"/>
    </row>
    <row r="589" spans="1:83" ht="14.4" x14ac:dyDescent="0.3">
      <c r="A589">
        <v>522657</v>
      </c>
      <c r="B589" t="s">
        <v>540</v>
      </c>
      <c r="C589" t="s">
        <v>1066</v>
      </c>
      <c r="D589" t="s">
        <v>1066</v>
      </c>
      <c r="E589" t="s">
        <v>1066</v>
      </c>
      <c r="F589" t="s">
        <v>1066</v>
      </c>
      <c r="G589" t="s">
        <v>1066</v>
      </c>
      <c r="H589" t="s">
        <v>1066</v>
      </c>
      <c r="I589" t="s">
        <v>1066</v>
      </c>
      <c r="J589" t="s">
        <v>1066</v>
      </c>
      <c r="K589" t="s">
        <v>1066</v>
      </c>
      <c r="L589" t="s">
        <v>1066</v>
      </c>
      <c r="M589" t="s">
        <v>1066</v>
      </c>
      <c r="N589" t="s">
        <v>1066</v>
      </c>
      <c r="O589" t="s">
        <v>1066</v>
      </c>
      <c r="P589" t="s">
        <v>1066</v>
      </c>
      <c r="Q589" t="s">
        <v>1066</v>
      </c>
      <c r="R589" t="s">
        <v>1066</v>
      </c>
      <c r="S589" t="s">
        <v>1066</v>
      </c>
      <c r="T589" t="s">
        <v>1066</v>
      </c>
      <c r="U589" t="s">
        <v>1066</v>
      </c>
      <c r="V589" t="s">
        <v>1066</v>
      </c>
      <c r="W589" t="s">
        <v>1066</v>
      </c>
      <c r="X589" t="s">
        <v>1066</v>
      </c>
      <c r="Y589" t="s">
        <v>1066</v>
      </c>
      <c r="Z589" t="s">
        <v>1066</v>
      </c>
      <c r="AA589" t="s">
        <v>1066</v>
      </c>
      <c r="AB589" t="s">
        <v>1066</v>
      </c>
      <c r="AC589" t="s">
        <v>1066</v>
      </c>
      <c r="AD589" t="s">
        <v>1066</v>
      </c>
      <c r="AE589" t="s">
        <v>1066</v>
      </c>
      <c r="AF589" t="s">
        <v>1066</v>
      </c>
      <c r="AG589" t="s">
        <v>1066</v>
      </c>
      <c r="AH589" t="s">
        <v>1066</v>
      </c>
      <c r="AI589" t="s">
        <v>1066</v>
      </c>
      <c r="AJ589" t="s">
        <v>1066</v>
      </c>
      <c r="AK589" t="s">
        <v>1066</v>
      </c>
      <c r="AL589" t="s">
        <v>1066</v>
      </c>
      <c r="AM589" t="s">
        <v>1066</v>
      </c>
      <c r="AN589" t="s">
        <v>1066</v>
      </c>
      <c r="AO589" t="s">
        <v>1066</v>
      </c>
      <c r="AP589" t="s">
        <v>1066</v>
      </c>
      <c r="AQ589" t="s">
        <v>1066</v>
      </c>
      <c r="AR589" t="s">
        <v>1066</v>
      </c>
      <c r="AS589" t="s">
        <v>1066</v>
      </c>
      <c r="AT589" t="s">
        <v>1066</v>
      </c>
      <c r="AU589" t="s">
        <v>1066</v>
      </c>
      <c r="AV589" t="s">
        <v>1066</v>
      </c>
      <c r="AW589" t="s">
        <v>1066</v>
      </c>
      <c r="AY589">
        <v>0</v>
      </c>
      <c r="AZ589" s="269"/>
      <c r="BA589" s="269"/>
      <c r="BB589" s="269"/>
      <c r="BC589" s="269"/>
      <c r="BD589" s="269"/>
      <c r="BE589" s="269"/>
    </row>
    <row r="590" spans="1:83" ht="14.4" x14ac:dyDescent="0.3">
      <c r="A590">
        <v>522660</v>
      </c>
      <c r="B590" t="s">
        <v>540</v>
      </c>
      <c r="C590" t="s">
        <v>1066</v>
      </c>
      <c r="D590" t="s">
        <v>1066</v>
      </c>
      <c r="E590" t="s">
        <v>1066</v>
      </c>
      <c r="F590" t="s">
        <v>1066</v>
      </c>
      <c r="G590" t="s">
        <v>1066</v>
      </c>
      <c r="H590" t="s">
        <v>1066</v>
      </c>
      <c r="I590" t="s">
        <v>1066</v>
      </c>
      <c r="J590" t="s">
        <v>1066</v>
      </c>
      <c r="K590" t="s">
        <v>1066</v>
      </c>
      <c r="L590" t="s">
        <v>1066</v>
      </c>
      <c r="M590" t="s">
        <v>1066</v>
      </c>
      <c r="N590" t="s">
        <v>1066</v>
      </c>
      <c r="O590" t="s">
        <v>1066</v>
      </c>
      <c r="P590" t="s">
        <v>1066</v>
      </c>
      <c r="Q590" t="s">
        <v>1066</v>
      </c>
      <c r="R590" t="s">
        <v>1066</v>
      </c>
      <c r="S590" t="s">
        <v>1066</v>
      </c>
      <c r="T590" t="s">
        <v>1066</v>
      </c>
      <c r="U590" t="s">
        <v>1066</v>
      </c>
      <c r="V590" t="s">
        <v>1066</v>
      </c>
      <c r="W590" t="s">
        <v>1066</v>
      </c>
      <c r="X590" t="s">
        <v>1066</v>
      </c>
      <c r="Y590" t="s">
        <v>1066</v>
      </c>
      <c r="Z590" t="s">
        <v>1066</v>
      </c>
      <c r="AA590" t="s">
        <v>1066</v>
      </c>
      <c r="AB590" t="s">
        <v>1066</v>
      </c>
      <c r="AC590" t="s">
        <v>1066</v>
      </c>
      <c r="AD590" t="s">
        <v>1066</v>
      </c>
      <c r="AE590" t="s">
        <v>1066</v>
      </c>
      <c r="AF590" t="s">
        <v>1066</v>
      </c>
      <c r="AG590" t="s">
        <v>1066</v>
      </c>
      <c r="AH590" t="s">
        <v>1066</v>
      </c>
      <c r="AI590" t="s">
        <v>1066</v>
      </c>
      <c r="AJ590" t="s">
        <v>1066</v>
      </c>
      <c r="AK590" t="s">
        <v>1066</v>
      </c>
      <c r="AL590" t="s">
        <v>1066</v>
      </c>
      <c r="AM590" t="s">
        <v>1066</v>
      </c>
      <c r="AN590" t="s">
        <v>1066</v>
      </c>
      <c r="AO590" t="s">
        <v>1066</v>
      </c>
      <c r="AP590" t="s">
        <v>1066</v>
      </c>
      <c r="AQ590" t="s">
        <v>1066</v>
      </c>
      <c r="AR590" t="s">
        <v>1066</v>
      </c>
      <c r="AS590" t="s">
        <v>1066</v>
      </c>
      <c r="AT590" t="s">
        <v>1066</v>
      </c>
      <c r="AU590" t="s">
        <v>1066</v>
      </c>
      <c r="AV590" t="s">
        <v>1066</v>
      </c>
      <c r="AW590" t="s">
        <v>1066</v>
      </c>
      <c r="AY590">
        <v>0</v>
      </c>
      <c r="AZ590" s="269"/>
      <c r="BA590" s="269"/>
      <c r="BB590" s="269"/>
      <c r="BC590" s="269"/>
      <c r="BD590" s="269"/>
      <c r="BE590" s="269"/>
      <c r="BH590" s="249"/>
      <c r="BI590" s="249"/>
      <c r="BJ590" s="249"/>
      <c r="BK590" s="249"/>
      <c r="BL590" s="249"/>
      <c r="BM590" s="249"/>
      <c r="BN590" s="249"/>
      <c r="BO590" s="249"/>
      <c r="BP590" s="249"/>
      <c r="BQ590" s="249"/>
      <c r="BR590" s="249"/>
      <c r="BS590" s="249"/>
      <c r="BT590" s="249"/>
      <c r="BU590" s="249"/>
      <c r="BV590" s="248"/>
      <c r="BW590" s="249"/>
      <c r="BX590" s="249"/>
      <c r="BY590" s="249"/>
      <c r="BZ590" s="249"/>
      <c r="CA590" s="242"/>
      <c r="CB590" s="242"/>
      <c r="CC590" s="242"/>
      <c r="CD590" s="242"/>
      <c r="CE590" s="249"/>
    </row>
    <row r="591" spans="1:83" ht="14.4" x14ac:dyDescent="0.3">
      <c r="A591">
        <v>522673</v>
      </c>
      <c r="B591" t="s">
        <v>540</v>
      </c>
      <c r="C591" t="s">
        <v>1066</v>
      </c>
      <c r="D591" t="s">
        <v>1066</v>
      </c>
      <c r="E591" t="s">
        <v>1066</v>
      </c>
      <c r="F591" t="s">
        <v>1066</v>
      </c>
      <c r="G591" t="s">
        <v>1066</v>
      </c>
      <c r="H591" t="s">
        <v>1066</v>
      </c>
      <c r="I591" t="s">
        <v>1066</v>
      </c>
      <c r="J591" t="s">
        <v>1066</v>
      </c>
      <c r="K591" t="s">
        <v>1066</v>
      </c>
      <c r="L591" t="s">
        <v>1066</v>
      </c>
      <c r="M591" t="s">
        <v>1066</v>
      </c>
      <c r="N591" t="s">
        <v>1066</v>
      </c>
      <c r="O591" t="s">
        <v>1066</v>
      </c>
      <c r="P591" t="s">
        <v>1066</v>
      </c>
      <c r="Q591" t="s">
        <v>1066</v>
      </c>
      <c r="R591" t="s">
        <v>1066</v>
      </c>
      <c r="S591" t="s">
        <v>1066</v>
      </c>
      <c r="T591" t="s">
        <v>1066</v>
      </c>
      <c r="U591" t="s">
        <v>1066</v>
      </c>
      <c r="V591" t="s">
        <v>1066</v>
      </c>
      <c r="W591" t="s">
        <v>1066</v>
      </c>
      <c r="X591" t="s">
        <v>1066</v>
      </c>
      <c r="Y591" t="s">
        <v>1066</v>
      </c>
      <c r="Z591" t="s">
        <v>1066</v>
      </c>
      <c r="AA591" t="s">
        <v>1066</v>
      </c>
      <c r="AB591" t="s">
        <v>1066</v>
      </c>
      <c r="AC591" t="s">
        <v>1066</v>
      </c>
      <c r="AD591" t="s">
        <v>1066</v>
      </c>
      <c r="AE591" t="s">
        <v>1066</v>
      </c>
      <c r="AF591" t="s">
        <v>1066</v>
      </c>
      <c r="AG591" t="s">
        <v>1066</v>
      </c>
      <c r="AH591" t="s">
        <v>1066</v>
      </c>
      <c r="AI591" t="s">
        <v>1066</v>
      </c>
      <c r="AJ591" t="s">
        <v>1066</v>
      </c>
      <c r="AK591" t="s">
        <v>1066</v>
      </c>
      <c r="AL591" t="s">
        <v>1066</v>
      </c>
      <c r="AM591" t="s">
        <v>1066</v>
      </c>
      <c r="AN591" t="s">
        <v>1066</v>
      </c>
      <c r="AO591" t="s">
        <v>1066</v>
      </c>
      <c r="AP591" t="s">
        <v>1066</v>
      </c>
      <c r="AQ591" t="s">
        <v>1066</v>
      </c>
      <c r="AR591" t="s">
        <v>1066</v>
      </c>
      <c r="AS591" t="s">
        <v>1066</v>
      </c>
      <c r="AT591" t="s">
        <v>1066</v>
      </c>
      <c r="AU591" t="s">
        <v>1066</v>
      </c>
      <c r="AV591" t="s">
        <v>1066</v>
      </c>
      <c r="AW591" t="s">
        <v>1066</v>
      </c>
      <c r="AY591">
        <v>0</v>
      </c>
      <c r="AZ591" s="269"/>
      <c r="BA591" s="269"/>
      <c r="BB591" s="269"/>
      <c r="BC591" s="269"/>
      <c r="BD591" s="269"/>
      <c r="BE591" s="269"/>
      <c r="BH591" s="249"/>
      <c r="BI591" s="249"/>
      <c r="BJ591" s="249"/>
      <c r="BK591" s="249"/>
      <c r="BL591" s="249"/>
      <c r="BM591" s="249"/>
      <c r="BN591" s="249"/>
      <c r="BO591" s="249"/>
      <c r="BP591" s="249"/>
      <c r="BQ591" s="249"/>
      <c r="BR591" s="249"/>
      <c r="BS591" s="249"/>
      <c r="BT591" s="249"/>
      <c r="BU591" s="249"/>
      <c r="BV591" s="248"/>
      <c r="BW591" s="249"/>
      <c r="BX591" s="249"/>
      <c r="BY591" s="249"/>
      <c r="BZ591" s="249"/>
      <c r="CA591" s="242"/>
      <c r="CB591" s="242"/>
      <c r="CC591" s="242"/>
      <c r="CD591" s="242"/>
      <c r="CE591" s="249"/>
    </row>
    <row r="592" spans="1:83" ht="14.4" x14ac:dyDescent="0.3">
      <c r="A592">
        <v>522674</v>
      </c>
      <c r="B592" t="s">
        <v>540</v>
      </c>
      <c r="C592" t="s">
        <v>1066</v>
      </c>
      <c r="D592" t="s">
        <v>1066</v>
      </c>
      <c r="E592" t="s">
        <v>1066</v>
      </c>
      <c r="F592" t="s">
        <v>1066</v>
      </c>
      <c r="G592" t="s">
        <v>1066</v>
      </c>
      <c r="H592" t="s">
        <v>1066</v>
      </c>
      <c r="I592" t="s">
        <v>1066</v>
      </c>
      <c r="J592" t="s">
        <v>1066</v>
      </c>
      <c r="K592" t="s">
        <v>1066</v>
      </c>
      <c r="L592" t="s">
        <v>1066</v>
      </c>
      <c r="M592" t="s">
        <v>1066</v>
      </c>
      <c r="N592" t="s">
        <v>1066</v>
      </c>
      <c r="O592" t="s">
        <v>1066</v>
      </c>
      <c r="P592" t="s">
        <v>1066</v>
      </c>
      <c r="Q592" t="s">
        <v>1066</v>
      </c>
      <c r="R592" t="s">
        <v>1066</v>
      </c>
      <c r="S592" t="s">
        <v>1066</v>
      </c>
      <c r="T592" t="s">
        <v>1066</v>
      </c>
      <c r="U592" t="s">
        <v>1066</v>
      </c>
      <c r="V592" t="s">
        <v>1066</v>
      </c>
      <c r="W592" t="s">
        <v>1066</v>
      </c>
      <c r="X592" t="s">
        <v>1066</v>
      </c>
      <c r="Y592" t="s">
        <v>1066</v>
      </c>
      <c r="Z592" t="s">
        <v>1066</v>
      </c>
      <c r="AA592" t="s">
        <v>1066</v>
      </c>
      <c r="AB592" t="s">
        <v>1066</v>
      </c>
      <c r="AC592" t="s">
        <v>1066</v>
      </c>
      <c r="AD592" t="s">
        <v>1066</v>
      </c>
      <c r="AE592" t="s">
        <v>1066</v>
      </c>
      <c r="AF592" t="s">
        <v>1066</v>
      </c>
      <c r="AG592" t="s">
        <v>1066</v>
      </c>
      <c r="AH592" t="s">
        <v>1066</v>
      </c>
      <c r="AI592" t="s">
        <v>1066</v>
      </c>
      <c r="AJ592" t="s">
        <v>1066</v>
      </c>
      <c r="AK592" t="s">
        <v>1066</v>
      </c>
      <c r="AL592" t="s">
        <v>1066</v>
      </c>
      <c r="AM592" t="s">
        <v>1066</v>
      </c>
      <c r="AN592" t="s">
        <v>1066</v>
      </c>
      <c r="AO592" t="s">
        <v>1066</v>
      </c>
      <c r="AP592" t="s">
        <v>1066</v>
      </c>
      <c r="AQ592" t="s">
        <v>1066</v>
      </c>
      <c r="AR592" t="s">
        <v>1066</v>
      </c>
      <c r="AS592" t="s">
        <v>1066</v>
      </c>
      <c r="AT592" t="s">
        <v>1066</v>
      </c>
      <c r="AU592" t="s">
        <v>1066</v>
      </c>
      <c r="AV592" t="s">
        <v>1066</v>
      </c>
      <c r="AW592" t="s">
        <v>1066</v>
      </c>
      <c r="AY592">
        <v>0</v>
      </c>
      <c r="AZ592" s="269"/>
      <c r="BA592" s="269"/>
      <c r="BB592" s="269"/>
      <c r="BC592" s="269"/>
      <c r="BD592" s="269"/>
      <c r="BE592" s="269"/>
    </row>
    <row r="593" spans="1:83" ht="14.4" x14ac:dyDescent="0.3">
      <c r="A593">
        <v>522688</v>
      </c>
      <c r="B593" t="s">
        <v>540</v>
      </c>
      <c r="C593" t="s">
        <v>1066</v>
      </c>
      <c r="D593" t="s">
        <v>1066</v>
      </c>
      <c r="E593" t="s">
        <v>1066</v>
      </c>
      <c r="F593" t="s">
        <v>1066</v>
      </c>
      <c r="G593" t="s">
        <v>1066</v>
      </c>
      <c r="H593" t="s">
        <v>1066</v>
      </c>
      <c r="I593" t="s">
        <v>1066</v>
      </c>
      <c r="J593" t="s">
        <v>1066</v>
      </c>
      <c r="K593" t="s">
        <v>1066</v>
      </c>
      <c r="L593" t="s">
        <v>1066</v>
      </c>
      <c r="M593" t="s">
        <v>1066</v>
      </c>
      <c r="N593" t="s">
        <v>1066</v>
      </c>
      <c r="O593" t="s">
        <v>1066</v>
      </c>
      <c r="P593" t="s">
        <v>1066</v>
      </c>
      <c r="Q593" t="s">
        <v>1066</v>
      </c>
      <c r="R593" t="s">
        <v>1066</v>
      </c>
      <c r="S593" t="s">
        <v>1066</v>
      </c>
      <c r="T593" t="s">
        <v>1066</v>
      </c>
      <c r="U593" t="s">
        <v>1066</v>
      </c>
      <c r="V593" t="s">
        <v>1066</v>
      </c>
      <c r="W593" t="s">
        <v>1066</v>
      </c>
      <c r="X593" t="s">
        <v>1066</v>
      </c>
      <c r="Y593" t="s">
        <v>1066</v>
      </c>
      <c r="Z593" t="s">
        <v>1066</v>
      </c>
      <c r="AA593" t="s">
        <v>1066</v>
      </c>
      <c r="AB593" t="s">
        <v>1066</v>
      </c>
      <c r="AC593" t="s">
        <v>1066</v>
      </c>
      <c r="AD593" t="s">
        <v>1066</v>
      </c>
      <c r="AE593" t="s">
        <v>1066</v>
      </c>
      <c r="AF593" t="s">
        <v>1066</v>
      </c>
      <c r="AG593" t="s">
        <v>1066</v>
      </c>
      <c r="AH593" t="s">
        <v>1066</v>
      </c>
      <c r="AI593" t="s">
        <v>1066</v>
      </c>
      <c r="AJ593" t="s">
        <v>1066</v>
      </c>
      <c r="AK593" t="s">
        <v>1066</v>
      </c>
      <c r="AL593" t="s">
        <v>1066</v>
      </c>
      <c r="AM593" t="s">
        <v>1066</v>
      </c>
      <c r="AN593" t="s">
        <v>1066</v>
      </c>
      <c r="AO593" t="s">
        <v>1066</v>
      </c>
      <c r="AP593" t="s">
        <v>1066</v>
      </c>
      <c r="AQ593" t="s">
        <v>1066</v>
      </c>
      <c r="AR593" t="s">
        <v>1066</v>
      </c>
      <c r="AS593" t="s">
        <v>1066</v>
      </c>
      <c r="AT593" t="s">
        <v>1066</v>
      </c>
      <c r="AU593" t="s">
        <v>1066</v>
      </c>
      <c r="AV593" t="s">
        <v>1066</v>
      </c>
      <c r="AW593" t="s">
        <v>1066</v>
      </c>
      <c r="AY593">
        <v>0</v>
      </c>
      <c r="AZ593" s="269"/>
      <c r="BA593" s="269"/>
      <c r="BB593" s="269"/>
      <c r="BC593" s="269"/>
      <c r="BD593" s="269"/>
      <c r="BE593" s="269"/>
    </row>
    <row r="594" spans="1:83" ht="14.4" x14ac:dyDescent="0.3">
      <c r="A594">
        <v>522690</v>
      </c>
      <c r="B594" t="s">
        <v>540</v>
      </c>
      <c r="C594" t="s">
        <v>1066</v>
      </c>
      <c r="D594" t="s">
        <v>1066</v>
      </c>
      <c r="E594" t="s">
        <v>1066</v>
      </c>
      <c r="F594" t="s">
        <v>1066</v>
      </c>
      <c r="G594" t="s">
        <v>1066</v>
      </c>
      <c r="H594" t="s">
        <v>1066</v>
      </c>
      <c r="I594" t="s">
        <v>1066</v>
      </c>
      <c r="J594" t="s">
        <v>1066</v>
      </c>
      <c r="K594" t="s">
        <v>1066</v>
      </c>
      <c r="L594" t="s">
        <v>1066</v>
      </c>
      <c r="M594" t="s">
        <v>1066</v>
      </c>
      <c r="N594" t="s">
        <v>1066</v>
      </c>
      <c r="O594" t="s">
        <v>1066</v>
      </c>
      <c r="P594" t="s">
        <v>1066</v>
      </c>
      <c r="Q594" t="s">
        <v>1066</v>
      </c>
      <c r="R594" t="s">
        <v>1066</v>
      </c>
      <c r="S594" t="s">
        <v>1066</v>
      </c>
      <c r="T594" t="s">
        <v>1066</v>
      </c>
      <c r="U594" t="s">
        <v>1066</v>
      </c>
      <c r="V594" t="s">
        <v>1066</v>
      </c>
      <c r="W594" t="s">
        <v>1066</v>
      </c>
      <c r="X594" t="s">
        <v>1066</v>
      </c>
      <c r="Y594" t="s">
        <v>1066</v>
      </c>
      <c r="Z594" t="s">
        <v>1066</v>
      </c>
      <c r="AA594" t="s">
        <v>1066</v>
      </c>
      <c r="AB594" t="s">
        <v>1066</v>
      </c>
      <c r="AC594" t="s">
        <v>1066</v>
      </c>
      <c r="AD594" t="s">
        <v>1066</v>
      </c>
      <c r="AE594" t="s">
        <v>1066</v>
      </c>
      <c r="AF594" t="s">
        <v>1066</v>
      </c>
      <c r="AG594" t="s">
        <v>1066</v>
      </c>
      <c r="AH594" t="s">
        <v>1066</v>
      </c>
      <c r="AI594" t="s">
        <v>1066</v>
      </c>
      <c r="AJ594" t="s">
        <v>1066</v>
      </c>
      <c r="AK594" t="s">
        <v>1066</v>
      </c>
      <c r="AL594" t="s">
        <v>1066</v>
      </c>
      <c r="AM594" t="s">
        <v>1066</v>
      </c>
      <c r="AN594" t="s">
        <v>1066</v>
      </c>
      <c r="AO594" t="s">
        <v>1066</v>
      </c>
      <c r="AP594" t="s">
        <v>1066</v>
      </c>
      <c r="AQ594" t="s">
        <v>1066</v>
      </c>
      <c r="AR594" t="s">
        <v>1066</v>
      </c>
      <c r="AS594" t="s">
        <v>1066</v>
      </c>
      <c r="AT594" t="s">
        <v>1066</v>
      </c>
      <c r="AU594" t="s">
        <v>1066</v>
      </c>
      <c r="AV594" t="s">
        <v>1066</v>
      </c>
      <c r="AW594" t="s">
        <v>1066</v>
      </c>
      <c r="AY594">
        <v>0</v>
      </c>
      <c r="AZ594" s="269"/>
      <c r="BA594" s="269"/>
      <c r="BB594" s="269"/>
      <c r="BC594" s="269"/>
      <c r="BD594" s="269"/>
      <c r="BE594" s="269"/>
    </row>
    <row r="595" spans="1:83" ht="14.4" x14ac:dyDescent="0.3">
      <c r="A595">
        <v>522704</v>
      </c>
      <c r="B595" t="s">
        <v>541</v>
      </c>
      <c r="C595" t="s">
        <v>1066</v>
      </c>
      <c r="D595" t="s">
        <v>1066</v>
      </c>
      <c r="E595" t="s">
        <v>1066</v>
      </c>
      <c r="F595" t="s">
        <v>1066</v>
      </c>
      <c r="G595" t="s">
        <v>1066</v>
      </c>
      <c r="H595" t="s">
        <v>1066</v>
      </c>
      <c r="I595" t="s">
        <v>1066</v>
      </c>
      <c r="J595" t="s">
        <v>1066</v>
      </c>
      <c r="K595" t="s">
        <v>1066</v>
      </c>
      <c r="L595" t="s">
        <v>1066</v>
      </c>
      <c r="M595" t="s">
        <v>1066</v>
      </c>
      <c r="N595" t="s">
        <v>1066</v>
      </c>
      <c r="O595" t="s">
        <v>1066</v>
      </c>
      <c r="P595" t="s">
        <v>1066</v>
      </c>
      <c r="Q595" t="s">
        <v>1066</v>
      </c>
      <c r="R595" t="s">
        <v>1066</v>
      </c>
      <c r="S595" t="s">
        <v>1066</v>
      </c>
      <c r="T595" t="s">
        <v>1066</v>
      </c>
      <c r="U595" t="s">
        <v>1066</v>
      </c>
      <c r="V595" t="s">
        <v>1066</v>
      </c>
      <c r="W595" t="s">
        <v>1066</v>
      </c>
      <c r="X595" t="s">
        <v>1066</v>
      </c>
      <c r="Y595" t="s">
        <v>1066</v>
      </c>
      <c r="Z595" t="s">
        <v>1066</v>
      </c>
      <c r="AA595" t="s">
        <v>1066</v>
      </c>
      <c r="AB595" t="s">
        <v>1066</v>
      </c>
      <c r="AC595" t="s">
        <v>1066</v>
      </c>
      <c r="AD595" t="s">
        <v>1066</v>
      </c>
      <c r="AE595" t="s">
        <v>1066</v>
      </c>
      <c r="AF595" t="s">
        <v>1066</v>
      </c>
      <c r="AG595" t="s">
        <v>1066</v>
      </c>
      <c r="AH595" t="s">
        <v>1066</v>
      </c>
      <c r="AI595" t="s">
        <v>1066</v>
      </c>
      <c r="AJ595" t="s">
        <v>1066</v>
      </c>
      <c r="AK595" t="s">
        <v>1066</v>
      </c>
      <c r="AL595" t="s">
        <v>1066</v>
      </c>
      <c r="AM595" t="s">
        <v>1066</v>
      </c>
      <c r="AN595" t="s">
        <v>1066</v>
      </c>
      <c r="AO595" t="s">
        <v>1066</v>
      </c>
      <c r="AP595" t="s">
        <v>1066</v>
      </c>
      <c r="AQ595" t="s">
        <v>1066</v>
      </c>
      <c r="AR595" t="s">
        <v>1066</v>
      </c>
      <c r="AW595"/>
      <c r="AY595" t="s">
        <v>2422</v>
      </c>
      <c r="AZ595" s="269"/>
      <c r="BA595" s="269"/>
      <c r="BB595" s="269"/>
      <c r="BC595" s="269"/>
      <c r="BD595" s="269"/>
      <c r="BE595" s="269"/>
    </row>
    <row r="596" spans="1:83" ht="14.4" x14ac:dyDescent="0.3">
      <c r="A596">
        <v>522710</v>
      </c>
      <c r="B596" t="s">
        <v>540</v>
      </c>
      <c r="C596" t="s">
        <v>1067</v>
      </c>
      <c r="D596" t="s">
        <v>1067</v>
      </c>
      <c r="E596" t="s">
        <v>1067</v>
      </c>
      <c r="F596" t="s">
        <v>1067</v>
      </c>
      <c r="G596" t="s">
        <v>1067</v>
      </c>
      <c r="H596" t="s">
        <v>1067</v>
      </c>
      <c r="I596" t="s">
        <v>1067</v>
      </c>
      <c r="J596" t="s">
        <v>1067</v>
      </c>
      <c r="K596" t="s">
        <v>1067</v>
      </c>
      <c r="L596" t="s">
        <v>1067</v>
      </c>
      <c r="M596" t="s">
        <v>1067</v>
      </c>
      <c r="N596" t="s">
        <v>1067</v>
      </c>
      <c r="O596" t="s">
        <v>1067</v>
      </c>
      <c r="P596" t="s">
        <v>1067</v>
      </c>
      <c r="Q596" t="s">
        <v>1067</v>
      </c>
      <c r="R596" t="s">
        <v>1067</v>
      </c>
      <c r="S596" t="s">
        <v>1067</v>
      </c>
      <c r="T596" t="s">
        <v>1067</v>
      </c>
      <c r="U596" t="s">
        <v>1067</v>
      </c>
      <c r="V596" t="s">
        <v>1067</v>
      </c>
      <c r="W596" t="s">
        <v>1067</v>
      </c>
      <c r="X596" t="s">
        <v>1067</v>
      </c>
      <c r="Y596" t="s">
        <v>1067</v>
      </c>
      <c r="Z596" t="s">
        <v>1067</v>
      </c>
      <c r="AA596" t="s">
        <v>1067</v>
      </c>
      <c r="AB596" t="s">
        <v>1067</v>
      </c>
      <c r="AC596" t="s">
        <v>1067</v>
      </c>
      <c r="AD596" t="s">
        <v>1067</v>
      </c>
      <c r="AE596" t="s">
        <v>1067</v>
      </c>
      <c r="AF596" t="s">
        <v>1067</v>
      </c>
      <c r="AG596" t="s">
        <v>1067</v>
      </c>
      <c r="AH596" t="s">
        <v>1067</v>
      </c>
      <c r="AI596" t="s">
        <v>1067</v>
      </c>
      <c r="AJ596" t="s">
        <v>1067</v>
      </c>
      <c r="AK596" t="s">
        <v>1067</v>
      </c>
      <c r="AL596" t="s">
        <v>1067</v>
      </c>
      <c r="AM596" t="s">
        <v>1067</v>
      </c>
      <c r="AN596" t="s">
        <v>1067</v>
      </c>
      <c r="AO596" t="s">
        <v>1067</v>
      </c>
      <c r="AP596" t="s">
        <v>1067</v>
      </c>
      <c r="AQ596" t="s">
        <v>1067</v>
      </c>
      <c r="AR596" t="s">
        <v>1067</v>
      </c>
      <c r="AS596" t="s">
        <v>1067</v>
      </c>
      <c r="AT596" t="s">
        <v>1067</v>
      </c>
      <c r="AU596" t="s">
        <v>1067</v>
      </c>
      <c r="AV596" t="s">
        <v>1067</v>
      </c>
      <c r="AW596" t="s">
        <v>1067</v>
      </c>
      <c r="AX596" t="s">
        <v>5718</v>
      </c>
      <c r="AY596" t="s">
        <v>5718</v>
      </c>
      <c r="AZ596" s="269"/>
      <c r="BA596" s="269"/>
      <c r="BB596" s="269"/>
      <c r="BC596" s="269"/>
      <c r="BD596" s="269"/>
      <c r="BE596" s="269"/>
      <c r="BH596" s="249"/>
      <c r="BI596" s="249"/>
      <c r="BJ596" s="249"/>
      <c r="BK596" s="249"/>
      <c r="BL596" s="249"/>
      <c r="BM596" s="249"/>
      <c r="BN596" s="249"/>
      <c r="BO596" s="249"/>
      <c r="BP596" s="249"/>
      <c r="BQ596" s="249"/>
      <c r="BR596" s="249"/>
      <c r="BS596" s="249"/>
      <c r="BT596" s="249"/>
      <c r="BU596" s="249"/>
      <c r="BV596" s="248"/>
      <c r="BW596" s="249"/>
      <c r="BX596" s="249"/>
      <c r="BY596" s="249"/>
      <c r="BZ596" s="249"/>
      <c r="CA596" s="242"/>
      <c r="CB596" s="242"/>
      <c r="CC596" s="242"/>
      <c r="CD596" s="242"/>
      <c r="CE596" s="249"/>
    </row>
    <row r="597" spans="1:83" ht="14.4" x14ac:dyDescent="0.3">
      <c r="A597">
        <v>522711</v>
      </c>
      <c r="B597" t="s">
        <v>540</v>
      </c>
      <c r="C597" t="s">
        <v>1066</v>
      </c>
      <c r="D597" t="s">
        <v>1066</v>
      </c>
      <c r="E597" t="s">
        <v>1066</v>
      </c>
      <c r="F597" t="s">
        <v>1066</v>
      </c>
      <c r="G597" t="s">
        <v>1066</v>
      </c>
      <c r="H597" t="s">
        <v>1066</v>
      </c>
      <c r="I597" t="s">
        <v>1066</v>
      </c>
      <c r="J597" t="s">
        <v>1066</v>
      </c>
      <c r="K597" t="s">
        <v>1066</v>
      </c>
      <c r="L597" t="s">
        <v>1066</v>
      </c>
      <c r="M597" t="s">
        <v>1066</v>
      </c>
      <c r="N597" t="s">
        <v>1066</v>
      </c>
      <c r="O597" t="s">
        <v>1066</v>
      </c>
      <c r="P597" t="s">
        <v>1066</v>
      </c>
      <c r="Q597" t="s">
        <v>1066</v>
      </c>
      <c r="R597" t="s">
        <v>1066</v>
      </c>
      <c r="S597" t="s">
        <v>1066</v>
      </c>
      <c r="T597" t="s">
        <v>1066</v>
      </c>
      <c r="U597" t="s">
        <v>1066</v>
      </c>
      <c r="V597" t="s">
        <v>1066</v>
      </c>
      <c r="W597" t="s">
        <v>1066</v>
      </c>
      <c r="X597" t="s">
        <v>1066</v>
      </c>
      <c r="Y597" t="s">
        <v>1066</v>
      </c>
      <c r="Z597" t="s">
        <v>1066</v>
      </c>
      <c r="AA597" t="s">
        <v>1066</v>
      </c>
      <c r="AB597" t="s">
        <v>1066</v>
      </c>
      <c r="AC597" t="s">
        <v>1066</v>
      </c>
      <c r="AD597" t="s">
        <v>1066</v>
      </c>
      <c r="AE597" t="s">
        <v>1066</v>
      </c>
      <c r="AF597" t="s">
        <v>1066</v>
      </c>
      <c r="AG597" t="s">
        <v>1066</v>
      </c>
      <c r="AH597" t="s">
        <v>1066</v>
      </c>
      <c r="AI597" t="s">
        <v>1066</v>
      </c>
      <c r="AJ597" t="s">
        <v>1066</v>
      </c>
      <c r="AK597" t="s">
        <v>1066</v>
      </c>
      <c r="AL597" t="s">
        <v>1066</v>
      </c>
      <c r="AM597" t="s">
        <v>1066</v>
      </c>
      <c r="AN597" t="s">
        <v>1066</v>
      </c>
      <c r="AO597" t="s">
        <v>1066</v>
      </c>
      <c r="AP597" t="s">
        <v>1066</v>
      </c>
      <c r="AQ597" t="s">
        <v>1066</v>
      </c>
      <c r="AR597" t="s">
        <v>1066</v>
      </c>
      <c r="AS597" t="s">
        <v>1066</v>
      </c>
      <c r="AT597" t="s">
        <v>1066</v>
      </c>
      <c r="AU597" t="s">
        <v>1066</v>
      </c>
      <c r="AV597" t="s">
        <v>1066</v>
      </c>
      <c r="AW597" t="s">
        <v>1066</v>
      </c>
      <c r="AY597">
        <v>0</v>
      </c>
      <c r="AZ597" s="269"/>
      <c r="BA597" s="269"/>
      <c r="BB597" s="269"/>
      <c r="BC597" s="269"/>
      <c r="BD597" s="269"/>
      <c r="BE597" s="269"/>
    </row>
    <row r="598" spans="1:83" ht="14.4" x14ac:dyDescent="0.3">
      <c r="A598">
        <v>522715</v>
      </c>
      <c r="B598" t="s">
        <v>540</v>
      </c>
      <c r="C598" t="s">
        <v>1067</v>
      </c>
      <c r="D598" t="s">
        <v>1067</v>
      </c>
      <c r="E598" t="s">
        <v>1067</v>
      </c>
      <c r="F598" t="s">
        <v>1067</v>
      </c>
      <c r="G598" t="s">
        <v>1067</v>
      </c>
      <c r="H598" t="s">
        <v>1067</v>
      </c>
      <c r="I598" t="s">
        <v>1067</v>
      </c>
      <c r="J598" t="s">
        <v>1067</v>
      </c>
      <c r="K598" t="s">
        <v>1067</v>
      </c>
      <c r="L598" t="s">
        <v>1067</v>
      </c>
      <c r="M598" t="s">
        <v>1067</v>
      </c>
      <c r="N598" t="s">
        <v>1067</v>
      </c>
      <c r="O598" t="s">
        <v>1067</v>
      </c>
      <c r="P598" t="s">
        <v>1067</v>
      </c>
      <c r="Q598" t="s">
        <v>1067</v>
      </c>
      <c r="R598" t="s">
        <v>1067</v>
      </c>
      <c r="S598" t="s">
        <v>1067</v>
      </c>
      <c r="T598" t="s">
        <v>1067</v>
      </c>
      <c r="U598" t="s">
        <v>1067</v>
      </c>
      <c r="V598" t="s">
        <v>1067</v>
      </c>
      <c r="W598" t="s">
        <v>1067</v>
      </c>
      <c r="X598" t="s">
        <v>1067</v>
      </c>
      <c r="Y598" t="s">
        <v>1067</v>
      </c>
      <c r="Z598" t="s">
        <v>1067</v>
      </c>
      <c r="AA598" t="s">
        <v>1067</v>
      </c>
      <c r="AB598" t="s">
        <v>1067</v>
      </c>
      <c r="AC598" t="s">
        <v>1067</v>
      </c>
      <c r="AD598" t="s">
        <v>1067</v>
      </c>
      <c r="AE598" t="s">
        <v>1067</v>
      </c>
      <c r="AF598" t="s">
        <v>1067</v>
      </c>
      <c r="AG598" t="s">
        <v>1067</v>
      </c>
      <c r="AH598" t="s">
        <v>1067</v>
      </c>
      <c r="AI598" t="s">
        <v>1067</v>
      </c>
      <c r="AJ598" t="s">
        <v>1067</v>
      </c>
      <c r="AK598" t="s">
        <v>1067</v>
      </c>
      <c r="AL598" t="s">
        <v>1067</v>
      </c>
      <c r="AM598" t="s">
        <v>1067</v>
      </c>
      <c r="AN598" t="s">
        <v>1067</v>
      </c>
      <c r="AO598" t="s">
        <v>1067</v>
      </c>
      <c r="AP598" t="s">
        <v>1067</v>
      </c>
      <c r="AQ598" t="s">
        <v>1067</v>
      </c>
      <c r="AR598" t="s">
        <v>1067</v>
      </c>
      <c r="AS598" t="s">
        <v>1067</v>
      </c>
      <c r="AT598" t="s">
        <v>1067</v>
      </c>
      <c r="AU598" t="s">
        <v>1067</v>
      </c>
      <c r="AV598" t="s">
        <v>1067</v>
      </c>
      <c r="AW598" t="s">
        <v>1067</v>
      </c>
      <c r="AX598" t="s">
        <v>5718</v>
      </c>
      <c r="AY598" t="s">
        <v>5718</v>
      </c>
      <c r="AZ598" s="269"/>
      <c r="BA598" s="269"/>
      <c r="BB598" s="269"/>
      <c r="BC598" s="269"/>
      <c r="BD598" s="269"/>
      <c r="BE598" s="269"/>
    </row>
    <row r="599" spans="1:83" ht="14.4" x14ac:dyDescent="0.3">
      <c r="A599">
        <v>522718</v>
      </c>
      <c r="B599" t="s">
        <v>540</v>
      </c>
      <c r="C599" t="s">
        <v>1066</v>
      </c>
      <c r="D599" t="s">
        <v>1066</v>
      </c>
      <c r="E599" t="s">
        <v>1066</v>
      </c>
      <c r="F599" t="s">
        <v>1066</v>
      </c>
      <c r="G599" t="s">
        <v>1066</v>
      </c>
      <c r="H599" t="s">
        <v>1066</v>
      </c>
      <c r="I599" t="s">
        <v>1066</v>
      </c>
      <c r="J599" t="s">
        <v>1066</v>
      </c>
      <c r="K599" t="s">
        <v>1066</v>
      </c>
      <c r="L599" t="s">
        <v>1066</v>
      </c>
      <c r="M599" t="s">
        <v>1066</v>
      </c>
      <c r="N599" t="s">
        <v>1066</v>
      </c>
      <c r="O599" t="s">
        <v>1066</v>
      </c>
      <c r="P599" t="s">
        <v>1066</v>
      </c>
      <c r="Q599" t="s">
        <v>1066</v>
      </c>
      <c r="R599" t="s">
        <v>1066</v>
      </c>
      <c r="S599" t="s">
        <v>1066</v>
      </c>
      <c r="T599" t="s">
        <v>1066</v>
      </c>
      <c r="U599" t="s">
        <v>1066</v>
      </c>
      <c r="V599" t="s">
        <v>1066</v>
      </c>
      <c r="W599" t="s">
        <v>1066</v>
      </c>
      <c r="X599" t="s">
        <v>1066</v>
      </c>
      <c r="Y599" t="s">
        <v>1066</v>
      </c>
      <c r="Z599" t="s">
        <v>1066</v>
      </c>
      <c r="AA599" t="s">
        <v>1066</v>
      </c>
      <c r="AB599" t="s">
        <v>1066</v>
      </c>
      <c r="AC599" t="s">
        <v>1066</v>
      </c>
      <c r="AD599" t="s">
        <v>1066</v>
      </c>
      <c r="AE599" t="s">
        <v>1066</v>
      </c>
      <c r="AF599" t="s">
        <v>1066</v>
      </c>
      <c r="AG599" t="s">
        <v>1066</v>
      </c>
      <c r="AH599" t="s">
        <v>1066</v>
      </c>
      <c r="AI599" t="s">
        <v>1066</v>
      </c>
      <c r="AJ599" t="s">
        <v>1066</v>
      </c>
      <c r="AK599" t="s">
        <v>1066</v>
      </c>
      <c r="AL599" t="s">
        <v>1066</v>
      </c>
      <c r="AM599" t="s">
        <v>1066</v>
      </c>
      <c r="AN599" t="s">
        <v>1066</v>
      </c>
      <c r="AO599" t="s">
        <v>1066</v>
      </c>
      <c r="AP599" t="s">
        <v>1066</v>
      </c>
      <c r="AQ599" t="s">
        <v>1066</v>
      </c>
      <c r="AR599" t="s">
        <v>1066</v>
      </c>
      <c r="AS599" t="s">
        <v>1066</v>
      </c>
      <c r="AT599" t="s">
        <v>1066</v>
      </c>
      <c r="AU599" t="s">
        <v>1066</v>
      </c>
      <c r="AV599" t="s">
        <v>1066</v>
      </c>
      <c r="AW599" t="s">
        <v>1066</v>
      </c>
      <c r="AY599">
        <v>0</v>
      </c>
      <c r="AZ599" s="269"/>
      <c r="BA599" s="269"/>
      <c r="BB599" s="269"/>
      <c r="BC599" s="269"/>
      <c r="BD599" s="269"/>
      <c r="BE599" s="269"/>
    </row>
    <row r="600" spans="1:83" ht="14.4" x14ac:dyDescent="0.3">
      <c r="A600">
        <v>522722</v>
      </c>
      <c r="B600" t="s">
        <v>540</v>
      </c>
      <c r="C600" t="s">
        <v>1066</v>
      </c>
      <c r="D600" t="s">
        <v>1066</v>
      </c>
      <c r="E600" t="s">
        <v>1066</v>
      </c>
      <c r="F600" t="s">
        <v>1066</v>
      </c>
      <c r="G600" t="s">
        <v>1066</v>
      </c>
      <c r="H600" t="s">
        <v>1066</v>
      </c>
      <c r="I600" t="s">
        <v>1066</v>
      </c>
      <c r="J600" t="s">
        <v>1066</v>
      </c>
      <c r="K600" t="s">
        <v>1066</v>
      </c>
      <c r="L600" t="s">
        <v>1066</v>
      </c>
      <c r="M600" t="s">
        <v>1066</v>
      </c>
      <c r="N600" t="s">
        <v>1066</v>
      </c>
      <c r="O600" t="s">
        <v>1066</v>
      </c>
      <c r="P600" t="s">
        <v>1066</v>
      </c>
      <c r="Q600" t="s">
        <v>1066</v>
      </c>
      <c r="R600" t="s">
        <v>1066</v>
      </c>
      <c r="S600" t="s">
        <v>1066</v>
      </c>
      <c r="T600" t="s">
        <v>1066</v>
      </c>
      <c r="U600" t="s">
        <v>1066</v>
      </c>
      <c r="V600" t="s">
        <v>1066</v>
      </c>
      <c r="W600" t="s">
        <v>1066</v>
      </c>
      <c r="X600" t="s">
        <v>1066</v>
      </c>
      <c r="Y600" t="s">
        <v>1066</v>
      </c>
      <c r="Z600" t="s">
        <v>1066</v>
      </c>
      <c r="AA600" t="s">
        <v>1066</v>
      </c>
      <c r="AB600" t="s">
        <v>1066</v>
      </c>
      <c r="AC600" t="s">
        <v>1066</v>
      </c>
      <c r="AD600" t="s">
        <v>1066</v>
      </c>
      <c r="AE600" t="s">
        <v>1066</v>
      </c>
      <c r="AF600" t="s">
        <v>1066</v>
      </c>
      <c r="AG600" t="s">
        <v>1066</v>
      </c>
      <c r="AH600" t="s">
        <v>1066</v>
      </c>
      <c r="AI600" t="s">
        <v>1066</v>
      </c>
      <c r="AJ600" t="s">
        <v>1066</v>
      </c>
      <c r="AK600" t="s">
        <v>1066</v>
      </c>
      <c r="AL600" t="s">
        <v>1066</v>
      </c>
      <c r="AM600" t="s">
        <v>1066</v>
      </c>
      <c r="AN600" t="s">
        <v>1066</v>
      </c>
      <c r="AO600" t="s">
        <v>1066</v>
      </c>
      <c r="AP600" t="s">
        <v>1066</v>
      </c>
      <c r="AQ600" t="s">
        <v>1066</v>
      </c>
      <c r="AR600" t="s">
        <v>1066</v>
      </c>
      <c r="AS600" t="s">
        <v>1066</v>
      </c>
      <c r="AT600" t="s">
        <v>1066</v>
      </c>
      <c r="AU600" t="s">
        <v>1066</v>
      </c>
      <c r="AV600" t="s">
        <v>1066</v>
      </c>
      <c r="AW600" t="s">
        <v>1066</v>
      </c>
      <c r="AY600">
        <v>0</v>
      </c>
      <c r="AZ600" s="250"/>
      <c r="BA600" s="250"/>
      <c r="BB600" s="250"/>
      <c r="BC600" s="250"/>
      <c r="BD600" s="250"/>
      <c r="BE600" s="269"/>
    </row>
    <row r="601" spans="1:83" ht="14.4" x14ac:dyDescent="0.3">
      <c r="A601">
        <v>522723</v>
      </c>
      <c r="B601" t="s">
        <v>540</v>
      </c>
      <c r="C601" t="s">
        <v>1066</v>
      </c>
      <c r="D601" t="s">
        <v>1066</v>
      </c>
      <c r="E601" t="s">
        <v>1066</v>
      </c>
      <c r="F601" t="s">
        <v>1066</v>
      </c>
      <c r="G601" t="s">
        <v>1066</v>
      </c>
      <c r="H601" t="s">
        <v>1066</v>
      </c>
      <c r="I601" t="s">
        <v>1066</v>
      </c>
      <c r="J601" t="s">
        <v>1066</v>
      </c>
      <c r="K601" t="s">
        <v>1066</v>
      </c>
      <c r="L601" t="s">
        <v>1066</v>
      </c>
      <c r="M601" t="s">
        <v>1066</v>
      </c>
      <c r="N601" t="s">
        <v>1066</v>
      </c>
      <c r="O601" t="s">
        <v>1066</v>
      </c>
      <c r="P601" t="s">
        <v>1066</v>
      </c>
      <c r="Q601" t="s">
        <v>1066</v>
      </c>
      <c r="R601" t="s">
        <v>1066</v>
      </c>
      <c r="S601" t="s">
        <v>1066</v>
      </c>
      <c r="T601" t="s">
        <v>1066</v>
      </c>
      <c r="U601" t="s">
        <v>1066</v>
      </c>
      <c r="V601" t="s">
        <v>1066</v>
      </c>
      <c r="W601" t="s">
        <v>1066</v>
      </c>
      <c r="X601" t="s">
        <v>1066</v>
      </c>
      <c r="Y601" t="s">
        <v>1066</v>
      </c>
      <c r="Z601" t="s">
        <v>1066</v>
      </c>
      <c r="AA601" t="s">
        <v>1066</v>
      </c>
      <c r="AB601" t="s">
        <v>1066</v>
      </c>
      <c r="AC601" t="s">
        <v>1066</v>
      </c>
      <c r="AD601" t="s">
        <v>1066</v>
      </c>
      <c r="AE601" t="s">
        <v>1066</v>
      </c>
      <c r="AF601" t="s">
        <v>1066</v>
      </c>
      <c r="AG601" t="s">
        <v>1066</v>
      </c>
      <c r="AH601" t="s">
        <v>1066</v>
      </c>
      <c r="AI601" t="s">
        <v>1066</v>
      </c>
      <c r="AJ601" t="s">
        <v>1066</v>
      </c>
      <c r="AK601" t="s">
        <v>1066</v>
      </c>
      <c r="AL601" t="s">
        <v>1066</v>
      </c>
      <c r="AM601" t="s">
        <v>1066</v>
      </c>
      <c r="AN601" t="s">
        <v>1066</v>
      </c>
      <c r="AO601" t="s">
        <v>1066</v>
      </c>
      <c r="AP601" t="s">
        <v>1066</v>
      </c>
      <c r="AQ601" t="s">
        <v>1066</v>
      </c>
      <c r="AR601" t="s">
        <v>1066</v>
      </c>
      <c r="AS601" t="s">
        <v>1066</v>
      </c>
      <c r="AT601" t="s">
        <v>1066</v>
      </c>
      <c r="AU601" t="s">
        <v>1066</v>
      </c>
      <c r="AV601" t="s">
        <v>1066</v>
      </c>
      <c r="AW601" t="s">
        <v>1066</v>
      </c>
      <c r="AY601">
        <v>0</v>
      </c>
      <c r="AZ601" s="269"/>
      <c r="BA601" s="269"/>
      <c r="BB601" s="269"/>
      <c r="BC601" s="269"/>
      <c r="BD601" s="269"/>
      <c r="BE601" s="269"/>
    </row>
    <row r="602" spans="1:83" ht="14.4" x14ac:dyDescent="0.3">
      <c r="A602">
        <v>522724</v>
      </c>
      <c r="B602" t="s">
        <v>540</v>
      </c>
      <c r="C602" t="s">
        <v>1066</v>
      </c>
      <c r="D602" t="s">
        <v>1066</v>
      </c>
      <c r="E602" t="s">
        <v>1066</v>
      </c>
      <c r="F602" t="s">
        <v>1066</v>
      </c>
      <c r="G602" t="s">
        <v>1066</v>
      </c>
      <c r="H602" t="s">
        <v>1066</v>
      </c>
      <c r="I602" t="s">
        <v>1066</v>
      </c>
      <c r="J602" t="s">
        <v>1066</v>
      </c>
      <c r="K602" t="s">
        <v>1066</v>
      </c>
      <c r="L602" t="s">
        <v>1066</v>
      </c>
      <c r="M602" t="s">
        <v>1066</v>
      </c>
      <c r="N602" t="s">
        <v>1066</v>
      </c>
      <c r="O602" t="s">
        <v>1066</v>
      </c>
      <c r="P602" t="s">
        <v>1066</v>
      </c>
      <c r="Q602" t="s">
        <v>1066</v>
      </c>
      <c r="R602" t="s">
        <v>1066</v>
      </c>
      <c r="S602" t="s">
        <v>1066</v>
      </c>
      <c r="T602" t="s">
        <v>1066</v>
      </c>
      <c r="U602" t="s">
        <v>1066</v>
      </c>
      <c r="V602" t="s">
        <v>1066</v>
      </c>
      <c r="W602" t="s">
        <v>1066</v>
      </c>
      <c r="X602" t="s">
        <v>1066</v>
      </c>
      <c r="Y602" t="s">
        <v>1066</v>
      </c>
      <c r="Z602" t="s">
        <v>1066</v>
      </c>
      <c r="AA602" t="s">
        <v>1066</v>
      </c>
      <c r="AB602" t="s">
        <v>1066</v>
      </c>
      <c r="AC602" t="s">
        <v>1066</v>
      </c>
      <c r="AD602" t="s">
        <v>1066</v>
      </c>
      <c r="AE602" t="s">
        <v>1066</v>
      </c>
      <c r="AF602" t="s">
        <v>1066</v>
      </c>
      <c r="AG602" t="s">
        <v>1066</v>
      </c>
      <c r="AH602" t="s">
        <v>1066</v>
      </c>
      <c r="AI602" t="s">
        <v>1066</v>
      </c>
      <c r="AJ602" t="s">
        <v>1066</v>
      </c>
      <c r="AK602" t="s">
        <v>1066</v>
      </c>
      <c r="AL602" t="s">
        <v>1066</v>
      </c>
      <c r="AM602" t="s">
        <v>1066</v>
      </c>
      <c r="AN602" t="s">
        <v>1066</v>
      </c>
      <c r="AO602" t="s">
        <v>1066</v>
      </c>
      <c r="AP602" t="s">
        <v>1066</v>
      </c>
      <c r="AQ602" t="s">
        <v>1066</v>
      </c>
      <c r="AR602" t="s">
        <v>1066</v>
      </c>
      <c r="AS602" t="s">
        <v>1066</v>
      </c>
      <c r="AT602" t="s">
        <v>1066</v>
      </c>
      <c r="AU602" t="s">
        <v>1066</v>
      </c>
      <c r="AV602" t="s">
        <v>1066</v>
      </c>
      <c r="AW602" t="s">
        <v>1066</v>
      </c>
      <c r="AY602">
        <v>0</v>
      </c>
      <c r="AZ602" s="269"/>
      <c r="BA602" s="269"/>
      <c r="BB602" s="269"/>
      <c r="BC602" s="269"/>
      <c r="BD602" s="269"/>
      <c r="BE602" s="269"/>
    </row>
    <row r="603" spans="1:83" ht="14.4" x14ac:dyDescent="0.3">
      <c r="A603">
        <v>522752</v>
      </c>
      <c r="B603" t="s">
        <v>540</v>
      </c>
      <c r="C603" t="s">
        <v>1067</v>
      </c>
      <c r="D603" t="s">
        <v>1067</v>
      </c>
      <c r="E603" t="s">
        <v>1067</v>
      </c>
      <c r="F603" t="s">
        <v>1067</v>
      </c>
      <c r="G603" t="s">
        <v>1067</v>
      </c>
      <c r="H603" t="s">
        <v>1067</v>
      </c>
      <c r="I603" t="s">
        <v>1067</v>
      </c>
      <c r="J603" t="s">
        <v>1067</v>
      </c>
      <c r="K603" t="s">
        <v>1067</v>
      </c>
      <c r="L603" t="s">
        <v>1067</v>
      </c>
      <c r="M603" t="s">
        <v>1067</v>
      </c>
      <c r="N603" t="s">
        <v>1067</v>
      </c>
      <c r="O603" t="s">
        <v>1067</v>
      </c>
      <c r="P603" t="s">
        <v>1067</v>
      </c>
      <c r="Q603" t="s">
        <v>1067</v>
      </c>
      <c r="R603" t="s">
        <v>1067</v>
      </c>
      <c r="S603" t="s">
        <v>1067</v>
      </c>
      <c r="T603" t="s">
        <v>1067</v>
      </c>
      <c r="U603" t="s">
        <v>1067</v>
      </c>
      <c r="V603" t="s">
        <v>1067</v>
      </c>
      <c r="W603" t="s">
        <v>1067</v>
      </c>
      <c r="X603" t="s">
        <v>1067</v>
      </c>
      <c r="Y603" t="s">
        <v>1067</v>
      </c>
      <c r="Z603" t="s">
        <v>1067</v>
      </c>
      <c r="AA603" t="s">
        <v>1067</v>
      </c>
      <c r="AB603" t="s">
        <v>1067</v>
      </c>
      <c r="AC603" t="s">
        <v>1067</v>
      </c>
      <c r="AD603" t="s">
        <v>1067</v>
      </c>
      <c r="AE603" t="s">
        <v>1067</v>
      </c>
      <c r="AF603" t="s">
        <v>1067</v>
      </c>
      <c r="AG603" t="s">
        <v>1067</v>
      </c>
      <c r="AH603" t="s">
        <v>1067</v>
      </c>
      <c r="AI603" t="s">
        <v>1067</v>
      </c>
      <c r="AJ603" t="s">
        <v>1067</v>
      </c>
      <c r="AK603" t="s">
        <v>1067</v>
      </c>
      <c r="AL603" t="s">
        <v>1067</v>
      </c>
      <c r="AM603" t="s">
        <v>1067</v>
      </c>
      <c r="AN603" t="s">
        <v>1067</v>
      </c>
      <c r="AO603" t="s">
        <v>1067</v>
      </c>
      <c r="AP603" t="s">
        <v>1067</v>
      </c>
      <c r="AQ603" t="s">
        <v>1067</v>
      </c>
      <c r="AR603" t="s">
        <v>1067</v>
      </c>
      <c r="AS603" t="s">
        <v>1067</v>
      </c>
      <c r="AT603" t="s">
        <v>1067</v>
      </c>
      <c r="AU603" t="s">
        <v>1067</v>
      </c>
      <c r="AV603" t="s">
        <v>1067</v>
      </c>
      <c r="AW603" t="s">
        <v>1067</v>
      </c>
      <c r="AX603" t="s">
        <v>5718</v>
      </c>
      <c r="AY603">
        <v>0</v>
      </c>
      <c r="AZ603" s="269"/>
      <c r="BA603" s="269"/>
      <c r="BB603" s="269"/>
      <c r="BC603" s="269"/>
      <c r="BD603" s="269"/>
      <c r="BE603" s="269"/>
      <c r="BH603" s="249"/>
      <c r="BI603" s="249"/>
      <c r="BJ603" s="249"/>
      <c r="BK603" s="249"/>
      <c r="BL603" s="249"/>
      <c r="BM603" s="249"/>
      <c r="BN603" s="249"/>
      <c r="BO603" s="249"/>
      <c r="BP603" s="249"/>
      <c r="BQ603" s="249"/>
      <c r="BR603" s="249"/>
      <c r="BS603" s="249"/>
      <c r="BT603" s="249"/>
      <c r="BU603" s="249"/>
      <c r="BV603" s="248"/>
      <c r="BW603" s="249"/>
      <c r="BX603" s="249"/>
      <c r="BY603" s="249"/>
      <c r="BZ603" s="249"/>
      <c r="CA603" s="242"/>
      <c r="CB603" s="242"/>
      <c r="CC603" s="242"/>
      <c r="CD603" s="242"/>
      <c r="CE603" s="249"/>
    </row>
    <row r="604" spans="1:83" ht="14.4" x14ac:dyDescent="0.3">
      <c r="A604">
        <v>522772</v>
      </c>
      <c r="B604" t="s">
        <v>540</v>
      </c>
      <c r="C604" t="s">
        <v>1066</v>
      </c>
      <c r="D604" t="s">
        <v>1066</v>
      </c>
      <c r="E604" t="s">
        <v>1066</v>
      </c>
      <c r="F604" t="s">
        <v>1066</v>
      </c>
      <c r="G604" t="s">
        <v>1066</v>
      </c>
      <c r="H604" t="s">
        <v>1066</v>
      </c>
      <c r="I604" t="s">
        <v>1066</v>
      </c>
      <c r="J604" t="s">
        <v>1066</v>
      </c>
      <c r="K604" t="s">
        <v>1066</v>
      </c>
      <c r="L604" t="s">
        <v>1066</v>
      </c>
      <c r="M604" t="s">
        <v>1066</v>
      </c>
      <c r="N604" t="s">
        <v>1066</v>
      </c>
      <c r="O604" t="s">
        <v>1066</v>
      </c>
      <c r="P604" t="s">
        <v>1066</v>
      </c>
      <c r="Q604" t="s">
        <v>1066</v>
      </c>
      <c r="R604" t="s">
        <v>1066</v>
      </c>
      <c r="S604" t="s">
        <v>1066</v>
      </c>
      <c r="T604" t="s">
        <v>1066</v>
      </c>
      <c r="U604" t="s">
        <v>1066</v>
      </c>
      <c r="V604" t="s">
        <v>1066</v>
      </c>
      <c r="W604" t="s">
        <v>1066</v>
      </c>
      <c r="X604" t="s">
        <v>1066</v>
      </c>
      <c r="Y604" t="s">
        <v>1066</v>
      </c>
      <c r="Z604" t="s">
        <v>1066</v>
      </c>
      <c r="AA604" t="s">
        <v>1066</v>
      </c>
      <c r="AB604" t="s">
        <v>1066</v>
      </c>
      <c r="AC604" t="s">
        <v>1066</v>
      </c>
      <c r="AD604" t="s">
        <v>1066</v>
      </c>
      <c r="AE604" t="s">
        <v>1066</v>
      </c>
      <c r="AF604" t="s">
        <v>1066</v>
      </c>
      <c r="AG604" t="s">
        <v>1066</v>
      </c>
      <c r="AH604" t="s">
        <v>1066</v>
      </c>
      <c r="AI604" t="s">
        <v>1066</v>
      </c>
      <c r="AJ604" t="s">
        <v>1066</v>
      </c>
      <c r="AK604" t="s">
        <v>1066</v>
      </c>
      <c r="AL604" t="s">
        <v>1066</v>
      </c>
      <c r="AM604" t="s">
        <v>1066</v>
      </c>
      <c r="AN604" t="s">
        <v>1066</v>
      </c>
      <c r="AO604" t="s">
        <v>1066</v>
      </c>
      <c r="AP604" t="s">
        <v>1066</v>
      </c>
      <c r="AQ604" t="s">
        <v>1066</v>
      </c>
      <c r="AR604" t="s">
        <v>1066</v>
      </c>
      <c r="AS604" t="s">
        <v>1066</v>
      </c>
      <c r="AT604" t="s">
        <v>1066</v>
      </c>
      <c r="AU604" t="s">
        <v>1066</v>
      </c>
      <c r="AV604" t="s">
        <v>1066</v>
      </c>
      <c r="AW604" t="s">
        <v>1066</v>
      </c>
      <c r="AY604">
        <v>0</v>
      </c>
      <c r="AZ604" s="269"/>
      <c r="BA604" s="269"/>
      <c r="BB604" s="269"/>
      <c r="BC604" s="269"/>
      <c r="BD604" s="269"/>
      <c r="BE604" s="269"/>
    </row>
    <row r="605" spans="1:83" ht="14.4" x14ac:dyDescent="0.3">
      <c r="A605">
        <v>522785</v>
      </c>
      <c r="B605" t="s">
        <v>540</v>
      </c>
      <c r="C605" t="s">
        <v>1066</v>
      </c>
      <c r="D605" t="s">
        <v>1066</v>
      </c>
      <c r="E605" t="s">
        <v>1066</v>
      </c>
      <c r="F605" t="s">
        <v>1066</v>
      </c>
      <c r="G605" t="s">
        <v>1066</v>
      </c>
      <c r="H605" t="s">
        <v>1066</v>
      </c>
      <c r="I605" t="s">
        <v>1066</v>
      </c>
      <c r="J605" t="s">
        <v>1066</v>
      </c>
      <c r="K605" t="s">
        <v>1066</v>
      </c>
      <c r="L605" t="s">
        <v>1066</v>
      </c>
      <c r="M605" t="s">
        <v>1066</v>
      </c>
      <c r="N605" t="s">
        <v>1066</v>
      </c>
      <c r="O605" t="s">
        <v>1066</v>
      </c>
      <c r="P605" t="s">
        <v>1066</v>
      </c>
      <c r="Q605" t="s">
        <v>1066</v>
      </c>
      <c r="R605" t="s">
        <v>1066</v>
      </c>
      <c r="S605" t="s">
        <v>1066</v>
      </c>
      <c r="T605" t="s">
        <v>1066</v>
      </c>
      <c r="U605" t="s">
        <v>1066</v>
      </c>
      <c r="V605" t="s">
        <v>1066</v>
      </c>
      <c r="W605" t="s">
        <v>1066</v>
      </c>
      <c r="X605" t="s">
        <v>1066</v>
      </c>
      <c r="Y605" t="s">
        <v>1066</v>
      </c>
      <c r="Z605" t="s">
        <v>1066</v>
      </c>
      <c r="AA605" t="s">
        <v>1066</v>
      </c>
      <c r="AB605" t="s">
        <v>1066</v>
      </c>
      <c r="AC605" t="s">
        <v>1066</v>
      </c>
      <c r="AD605" t="s">
        <v>1066</v>
      </c>
      <c r="AE605" t="s">
        <v>1066</v>
      </c>
      <c r="AF605" t="s">
        <v>1066</v>
      </c>
      <c r="AG605" t="s">
        <v>1066</v>
      </c>
      <c r="AH605" t="s">
        <v>1066</v>
      </c>
      <c r="AI605" t="s">
        <v>1066</v>
      </c>
      <c r="AJ605" t="s">
        <v>1066</v>
      </c>
      <c r="AK605" t="s">
        <v>1066</v>
      </c>
      <c r="AL605" t="s">
        <v>1066</v>
      </c>
      <c r="AM605" t="s">
        <v>1066</v>
      </c>
      <c r="AN605" t="s">
        <v>1066</v>
      </c>
      <c r="AO605" t="s">
        <v>1066</v>
      </c>
      <c r="AP605" t="s">
        <v>1066</v>
      </c>
      <c r="AQ605" t="s">
        <v>1066</v>
      </c>
      <c r="AR605" t="s">
        <v>1066</v>
      </c>
      <c r="AS605" t="s">
        <v>1066</v>
      </c>
      <c r="AT605" t="s">
        <v>1066</v>
      </c>
      <c r="AU605" t="s">
        <v>1066</v>
      </c>
      <c r="AV605" t="s">
        <v>1066</v>
      </c>
      <c r="AW605" t="s">
        <v>1066</v>
      </c>
      <c r="AY605">
        <v>0</v>
      </c>
      <c r="AZ605" s="269"/>
      <c r="BA605" s="269"/>
      <c r="BB605" s="269"/>
      <c r="BC605" s="269"/>
      <c r="BD605" s="269"/>
      <c r="BE605" s="269"/>
      <c r="BH605" s="249"/>
      <c r="BI605" s="249"/>
      <c r="BJ605" s="249"/>
      <c r="BK605" s="249"/>
      <c r="BL605" s="249"/>
      <c r="BM605" s="249"/>
      <c r="BN605" s="249"/>
      <c r="BO605" s="249"/>
      <c r="BP605" s="249"/>
      <c r="BQ605" s="249"/>
      <c r="BR605" s="249"/>
      <c r="BS605" s="249"/>
      <c r="BT605" s="249"/>
      <c r="BU605" s="249"/>
      <c r="BV605" s="248"/>
      <c r="BW605" s="249"/>
      <c r="BX605" s="249"/>
      <c r="BY605" s="249"/>
      <c r="BZ605" s="249"/>
      <c r="CA605" s="242"/>
      <c r="CB605" s="242"/>
      <c r="CC605" s="242"/>
      <c r="CD605" s="242"/>
      <c r="CE605" s="249"/>
    </row>
    <row r="606" spans="1:83" ht="14.4" x14ac:dyDescent="0.3">
      <c r="A606">
        <v>522801</v>
      </c>
      <c r="B606" t="s">
        <v>540</v>
      </c>
      <c r="C606" t="s">
        <v>1066</v>
      </c>
      <c r="D606" t="s">
        <v>1066</v>
      </c>
      <c r="E606" t="s">
        <v>1066</v>
      </c>
      <c r="F606" t="s">
        <v>1066</v>
      </c>
      <c r="G606" t="s">
        <v>1066</v>
      </c>
      <c r="H606" t="s">
        <v>1066</v>
      </c>
      <c r="I606" t="s">
        <v>1066</v>
      </c>
      <c r="J606" t="s">
        <v>1066</v>
      </c>
      <c r="K606" t="s">
        <v>1066</v>
      </c>
      <c r="L606" t="s">
        <v>1066</v>
      </c>
      <c r="M606" t="s">
        <v>1066</v>
      </c>
      <c r="N606" t="s">
        <v>1066</v>
      </c>
      <c r="O606" t="s">
        <v>1066</v>
      </c>
      <c r="P606" t="s">
        <v>1066</v>
      </c>
      <c r="Q606" t="s">
        <v>1066</v>
      </c>
      <c r="R606" t="s">
        <v>1066</v>
      </c>
      <c r="S606" t="s">
        <v>1066</v>
      </c>
      <c r="T606" t="s">
        <v>1066</v>
      </c>
      <c r="U606" t="s">
        <v>1066</v>
      </c>
      <c r="V606" t="s">
        <v>1066</v>
      </c>
      <c r="W606" t="s">
        <v>1066</v>
      </c>
      <c r="X606" t="s">
        <v>1066</v>
      </c>
      <c r="Y606" t="s">
        <v>1066</v>
      </c>
      <c r="Z606" t="s">
        <v>1066</v>
      </c>
      <c r="AA606" t="s">
        <v>1066</v>
      </c>
      <c r="AB606" t="s">
        <v>1066</v>
      </c>
      <c r="AC606" t="s">
        <v>1066</v>
      </c>
      <c r="AD606" t="s">
        <v>1066</v>
      </c>
      <c r="AE606" t="s">
        <v>1066</v>
      </c>
      <c r="AF606" t="s">
        <v>1066</v>
      </c>
      <c r="AG606" t="s">
        <v>1066</v>
      </c>
      <c r="AH606" t="s">
        <v>1066</v>
      </c>
      <c r="AI606" t="s">
        <v>1066</v>
      </c>
      <c r="AJ606" t="s">
        <v>1066</v>
      </c>
      <c r="AK606" t="s">
        <v>1066</v>
      </c>
      <c r="AL606" t="s">
        <v>1066</v>
      </c>
      <c r="AM606" t="s">
        <v>1066</v>
      </c>
      <c r="AN606" t="s">
        <v>1066</v>
      </c>
      <c r="AO606" t="s">
        <v>1066</v>
      </c>
      <c r="AP606" t="s">
        <v>1066</v>
      </c>
      <c r="AQ606" t="s">
        <v>1066</v>
      </c>
      <c r="AR606" t="s">
        <v>1066</v>
      </c>
      <c r="AS606" t="s">
        <v>1066</v>
      </c>
      <c r="AT606" t="s">
        <v>1066</v>
      </c>
      <c r="AU606" t="s">
        <v>1066</v>
      </c>
      <c r="AV606" t="s">
        <v>1066</v>
      </c>
      <c r="AW606" t="s">
        <v>1066</v>
      </c>
      <c r="AY606">
        <v>0</v>
      </c>
      <c r="AZ606" s="269"/>
      <c r="BA606" s="269"/>
      <c r="BB606" s="269"/>
      <c r="BC606" s="269"/>
      <c r="BD606" s="269"/>
      <c r="BE606" s="269"/>
      <c r="BH606" s="249"/>
      <c r="BI606" s="249"/>
      <c r="BJ606" s="249"/>
      <c r="BK606" s="249"/>
      <c r="BL606" s="249"/>
      <c r="BM606" s="249"/>
      <c r="BN606" s="249"/>
      <c r="BO606" s="249"/>
      <c r="BP606" s="249"/>
      <c r="BQ606" s="249"/>
      <c r="BR606" s="249"/>
      <c r="BS606" s="249"/>
      <c r="BT606" s="249"/>
      <c r="BU606" s="249"/>
      <c r="BV606" s="248"/>
      <c r="BW606" s="249"/>
      <c r="BX606" s="249"/>
      <c r="BY606" s="249"/>
      <c r="BZ606" s="249"/>
      <c r="CA606" s="242"/>
      <c r="CB606" s="242"/>
      <c r="CC606" s="242"/>
      <c r="CD606" s="242"/>
      <c r="CE606" s="249"/>
    </row>
    <row r="607" spans="1:83" ht="14.4" x14ac:dyDescent="0.3">
      <c r="A607">
        <v>522811</v>
      </c>
      <c r="B607" t="s">
        <v>540</v>
      </c>
      <c r="C607" t="s">
        <v>1066</v>
      </c>
      <c r="D607" t="s">
        <v>1066</v>
      </c>
      <c r="E607" t="s">
        <v>1066</v>
      </c>
      <c r="F607" t="s">
        <v>1066</v>
      </c>
      <c r="G607" t="s">
        <v>1066</v>
      </c>
      <c r="H607" t="s">
        <v>1066</v>
      </c>
      <c r="I607" t="s">
        <v>1066</v>
      </c>
      <c r="J607" t="s">
        <v>1066</v>
      </c>
      <c r="K607" t="s">
        <v>1066</v>
      </c>
      <c r="L607" t="s">
        <v>1066</v>
      </c>
      <c r="M607" t="s">
        <v>1066</v>
      </c>
      <c r="N607" t="s">
        <v>1066</v>
      </c>
      <c r="O607" t="s">
        <v>1066</v>
      </c>
      <c r="P607" t="s">
        <v>1066</v>
      </c>
      <c r="Q607" t="s">
        <v>1066</v>
      </c>
      <c r="R607" t="s">
        <v>1066</v>
      </c>
      <c r="S607" t="s">
        <v>1066</v>
      </c>
      <c r="T607" t="s">
        <v>1066</v>
      </c>
      <c r="U607" t="s">
        <v>1066</v>
      </c>
      <c r="V607" t="s">
        <v>1066</v>
      </c>
      <c r="W607" t="s">
        <v>1066</v>
      </c>
      <c r="X607" t="s">
        <v>1066</v>
      </c>
      <c r="Y607" t="s">
        <v>1066</v>
      </c>
      <c r="Z607" t="s">
        <v>1066</v>
      </c>
      <c r="AA607" t="s">
        <v>1066</v>
      </c>
      <c r="AB607" t="s">
        <v>1066</v>
      </c>
      <c r="AC607" t="s">
        <v>1066</v>
      </c>
      <c r="AD607" t="s">
        <v>1066</v>
      </c>
      <c r="AE607" t="s">
        <v>1066</v>
      </c>
      <c r="AF607" t="s">
        <v>1066</v>
      </c>
      <c r="AG607" t="s">
        <v>1066</v>
      </c>
      <c r="AH607" t="s">
        <v>1066</v>
      </c>
      <c r="AI607" t="s">
        <v>1066</v>
      </c>
      <c r="AJ607" t="s">
        <v>1066</v>
      </c>
      <c r="AK607" t="s">
        <v>1066</v>
      </c>
      <c r="AL607" t="s">
        <v>1066</v>
      </c>
      <c r="AM607" t="s">
        <v>1066</v>
      </c>
      <c r="AN607" t="s">
        <v>1066</v>
      </c>
      <c r="AO607" t="s">
        <v>1066</v>
      </c>
      <c r="AP607" t="s">
        <v>1066</v>
      </c>
      <c r="AQ607" t="s">
        <v>1066</v>
      </c>
      <c r="AR607" t="s">
        <v>1066</v>
      </c>
      <c r="AS607" t="s">
        <v>1066</v>
      </c>
      <c r="AT607" t="s">
        <v>1066</v>
      </c>
      <c r="AU607" t="s">
        <v>1066</v>
      </c>
      <c r="AV607" t="s">
        <v>1066</v>
      </c>
      <c r="AW607" t="s">
        <v>1066</v>
      </c>
      <c r="AY607">
        <v>0</v>
      </c>
      <c r="AZ607" s="269"/>
      <c r="BA607" s="269"/>
      <c r="BB607" s="269"/>
      <c r="BC607" s="269"/>
      <c r="BD607" s="269"/>
      <c r="BE607" s="269"/>
    </row>
    <row r="608" spans="1:83" ht="14.4" x14ac:dyDescent="0.3">
      <c r="A608">
        <v>522818</v>
      </c>
      <c r="B608" t="s">
        <v>540</v>
      </c>
      <c r="C608" t="s">
        <v>1067</v>
      </c>
      <c r="D608" t="s">
        <v>1067</v>
      </c>
      <c r="E608" t="s">
        <v>1067</v>
      </c>
      <c r="F608" t="s">
        <v>1067</v>
      </c>
      <c r="G608" t="s">
        <v>1067</v>
      </c>
      <c r="H608" t="s">
        <v>1067</v>
      </c>
      <c r="I608" t="s">
        <v>1067</v>
      </c>
      <c r="J608" t="s">
        <v>1067</v>
      </c>
      <c r="K608" t="s">
        <v>1067</v>
      </c>
      <c r="L608" t="s">
        <v>1067</v>
      </c>
      <c r="M608" t="s">
        <v>1067</v>
      </c>
      <c r="N608" t="s">
        <v>1067</v>
      </c>
      <c r="O608" t="s">
        <v>1067</v>
      </c>
      <c r="P608" t="s">
        <v>1067</v>
      </c>
      <c r="Q608" t="s">
        <v>1067</v>
      </c>
      <c r="R608" t="s">
        <v>1067</v>
      </c>
      <c r="S608" t="s">
        <v>1067</v>
      </c>
      <c r="T608" t="s">
        <v>1067</v>
      </c>
      <c r="U608" t="s">
        <v>1067</v>
      </c>
      <c r="V608" t="s">
        <v>1067</v>
      </c>
      <c r="W608" t="s">
        <v>1067</v>
      </c>
      <c r="X608" t="s">
        <v>1067</v>
      </c>
      <c r="Y608" t="s">
        <v>1067</v>
      </c>
      <c r="Z608" t="s">
        <v>1067</v>
      </c>
      <c r="AA608" t="s">
        <v>1067</v>
      </c>
      <c r="AB608" t="s">
        <v>1067</v>
      </c>
      <c r="AC608" t="s">
        <v>1067</v>
      </c>
      <c r="AD608" t="s">
        <v>1067</v>
      </c>
      <c r="AE608" t="s">
        <v>1067</v>
      </c>
      <c r="AF608" t="s">
        <v>1067</v>
      </c>
      <c r="AG608" t="s">
        <v>1067</v>
      </c>
      <c r="AH608" t="s">
        <v>1067</v>
      </c>
      <c r="AI608" t="s">
        <v>1067</v>
      </c>
      <c r="AJ608" t="s">
        <v>1067</v>
      </c>
      <c r="AK608" t="s">
        <v>1067</v>
      </c>
      <c r="AL608" t="s">
        <v>1067</v>
      </c>
      <c r="AM608" t="s">
        <v>1067</v>
      </c>
      <c r="AN608" t="s">
        <v>1067</v>
      </c>
      <c r="AO608" t="s">
        <v>1067</v>
      </c>
      <c r="AP608" t="s">
        <v>1067</v>
      </c>
      <c r="AQ608" t="s">
        <v>1067</v>
      </c>
      <c r="AR608" t="s">
        <v>1067</v>
      </c>
      <c r="AS608" t="s">
        <v>1067</v>
      </c>
      <c r="AT608" t="s">
        <v>1067</v>
      </c>
      <c r="AU608" t="s">
        <v>1067</v>
      </c>
      <c r="AV608" t="s">
        <v>1067</v>
      </c>
      <c r="AW608" t="s">
        <v>1067</v>
      </c>
      <c r="AX608" t="s">
        <v>5718</v>
      </c>
      <c r="AY608" t="s">
        <v>5718</v>
      </c>
      <c r="AZ608" s="269"/>
      <c r="BA608" s="269"/>
      <c r="BB608" s="269"/>
      <c r="BC608" s="269"/>
      <c r="BD608" s="269"/>
      <c r="BE608" s="269"/>
    </row>
    <row r="609" spans="1:83" ht="14.4" x14ac:dyDescent="0.3">
      <c r="A609">
        <v>522826</v>
      </c>
      <c r="B609" t="s">
        <v>540</v>
      </c>
      <c r="C609" t="s">
        <v>1066</v>
      </c>
      <c r="D609" t="s">
        <v>1066</v>
      </c>
      <c r="E609" t="s">
        <v>1066</v>
      </c>
      <c r="F609" t="s">
        <v>1066</v>
      </c>
      <c r="G609" t="s">
        <v>1066</v>
      </c>
      <c r="H609" t="s">
        <v>1066</v>
      </c>
      <c r="I609" t="s">
        <v>1066</v>
      </c>
      <c r="J609" t="s">
        <v>1066</v>
      </c>
      <c r="K609" t="s">
        <v>1066</v>
      </c>
      <c r="L609" t="s">
        <v>1066</v>
      </c>
      <c r="M609" t="s">
        <v>1066</v>
      </c>
      <c r="N609" t="s">
        <v>1066</v>
      </c>
      <c r="O609" t="s">
        <v>1066</v>
      </c>
      <c r="P609" t="s">
        <v>1066</v>
      </c>
      <c r="Q609" t="s">
        <v>1066</v>
      </c>
      <c r="R609" t="s">
        <v>1066</v>
      </c>
      <c r="S609" t="s">
        <v>1066</v>
      </c>
      <c r="T609" t="s">
        <v>1066</v>
      </c>
      <c r="U609" t="s">
        <v>1066</v>
      </c>
      <c r="V609" t="s">
        <v>1066</v>
      </c>
      <c r="W609" t="s">
        <v>1066</v>
      </c>
      <c r="X609" t="s">
        <v>1066</v>
      </c>
      <c r="Y609" t="s">
        <v>1066</v>
      </c>
      <c r="Z609" t="s">
        <v>1066</v>
      </c>
      <c r="AA609" t="s">
        <v>1066</v>
      </c>
      <c r="AB609" t="s">
        <v>1066</v>
      </c>
      <c r="AC609" t="s">
        <v>1066</v>
      </c>
      <c r="AD609" t="s">
        <v>1066</v>
      </c>
      <c r="AE609" t="s">
        <v>1066</v>
      </c>
      <c r="AF609" t="s">
        <v>1066</v>
      </c>
      <c r="AG609" t="s">
        <v>1066</v>
      </c>
      <c r="AH609" t="s">
        <v>1066</v>
      </c>
      <c r="AI609" t="s">
        <v>1066</v>
      </c>
      <c r="AJ609" t="s">
        <v>1066</v>
      </c>
      <c r="AK609" t="s">
        <v>1066</v>
      </c>
      <c r="AL609" t="s">
        <v>1066</v>
      </c>
      <c r="AM609" t="s">
        <v>1066</v>
      </c>
      <c r="AN609" t="s">
        <v>1066</v>
      </c>
      <c r="AO609" t="s">
        <v>1066</v>
      </c>
      <c r="AP609" t="s">
        <v>1066</v>
      </c>
      <c r="AQ609" t="s">
        <v>1066</v>
      </c>
      <c r="AR609" t="s">
        <v>1066</v>
      </c>
      <c r="AS609" t="s">
        <v>1066</v>
      </c>
      <c r="AT609" t="s">
        <v>1066</v>
      </c>
      <c r="AU609" t="s">
        <v>1066</v>
      </c>
      <c r="AV609" t="s">
        <v>1066</v>
      </c>
      <c r="AW609" t="s">
        <v>1066</v>
      </c>
      <c r="AY609">
        <v>0</v>
      </c>
      <c r="AZ609" s="269"/>
      <c r="BA609" s="269"/>
      <c r="BB609" s="269"/>
      <c r="BC609" s="269"/>
      <c r="BD609" s="269"/>
      <c r="BE609" s="269"/>
    </row>
    <row r="610" spans="1:83" ht="14.4" x14ac:dyDescent="0.3">
      <c r="A610">
        <v>522846</v>
      </c>
      <c r="B610" t="s">
        <v>541</v>
      </c>
      <c r="C610" t="s">
        <v>1066</v>
      </c>
      <c r="D610" t="s">
        <v>1066</v>
      </c>
      <c r="E610" t="s">
        <v>1066</v>
      </c>
      <c r="F610" t="s">
        <v>1066</v>
      </c>
      <c r="G610" t="s">
        <v>1066</v>
      </c>
      <c r="H610" t="s">
        <v>1066</v>
      </c>
      <c r="I610" t="s">
        <v>1066</v>
      </c>
      <c r="J610" t="s">
        <v>1066</v>
      </c>
      <c r="K610" t="s">
        <v>1066</v>
      </c>
      <c r="L610" t="s">
        <v>1066</v>
      </c>
      <c r="M610" t="s">
        <v>1066</v>
      </c>
      <c r="N610" t="s">
        <v>1066</v>
      </c>
      <c r="O610" t="s">
        <v>1066</v>
      </c>
      <c r="P610" t="s">
        <v>1066</v>
      </c>
      <c r="Q610" t="s">
        <v>1066</v>
      </c>
      <c r="R610" t="s">
        <v>1066</v>
      </c>
      <c r="S610" t="s">
        <v>1066</v>
      </c>
      <c r="T610" t="s">
        <v>1066</v>
      </c>
      <c r="U610" t="s">
        <v>1066</v>
      </c>
      <c r="V610" t="s">
        <v>1066</v>
      </c>
      <c r="W610" t="s">
        <v>1066</v>
      </c>
      <c r="X610" t="s">
        <v>1066</v>
      </c>
      <c r="Y610" t="s">
        <v>1066</v>
      </c>
      <c r="Z610" t="s">
        <v>1066</v>
      </c>
      <c r="AA610" t="s">
        <v>1066</v>
      </c>
      <c r="AB610" t="s">
        <v>1066</v>
      </c>
      <c r="AC610" t="s">
        <v>1066</v>
      </c>
      <c r="AD610" t="s">
        <v>1066</v>
      </c>
      <c r="AE610" t="s">
        <v>1066</v>
      </c>
      <c r="AF610" t="s">
        <v>1066</v>
      </c>
      <c r="AG610" t="s">
        <v>1066</v>
      </c>
      <c r="AH610" t="s">
        <v>1066</v>
      </c>
      <c r="AI610" t="s">
        <v>1066</v>
      </c>
      <c r="AJ610" t="s">
        <v>1066</v>
      </c>
      <c r="AK610" t="s">
        <v>1066</v>
      </c>
      <c r="AL610" t="s">
        <v>1066</v>
      </c>
      <c r="AM610" t="s">
        <v>1066</v>
      </c>
      <c r="AN610" t="s">
        <v>1066</v>
      </c>
      <c r="AO610" t="s">
        <v>1066</v>
      </c>
      <c r="AP610" t="s">
        <v>1066</v>
      </c>
      <c r="AQ610" t="s">
        <v>1066</v>
      </c>
      <c r="AR610" t="s">
        <v>1066</v>
      </c>
      <c r="AW610"/>
      <c r="AY610" t="s">
        <v>2422</v>
      </c>
      <c r="AZ610" s="269"/>
      <c r="BA610" s="269"/>
      <c r="BB610" s="269"/>
      <c r="BC610" s="269"/>
      <c r="BD610" s="269"/>
      <c r="BE610" s="269"/>
      <c r="BH610" s="249"/>
      <c r="BI610" s="249"/>
      <c r="BJ610" s="249"/>
      <c r="BK610" s="249"/>
      <c r="BL610" s="249"/>
      <c r="BM610" s="249"/>
      <c r="BN610" s="249"/>
      <c r="BO610" s="249"/>
      <c r="BP610" s="249"/>
      <c r="BQ610" s="249"/>
      <c r="BR610" s="249"/>
      <c r="BS610" s="249"/>
      <c r="BT610" s="249"/>
      <c r="BU610" s="249"/>
      <c r="BV610" s="248"/>
      <c r="BW610" s="249"/>
      <c r="BX610" s="249"/>
      <c r="BY610" s="249"/>
      <c r="BZ610" s="249"/>
      <c r="CA610" s="242"/>
      <c r="CB610" s="242"/>
      <c r="CC610" s="242"/>
      <c r="CD610" s="242"/>
      <c r="CE610" s="249"/>
    </row>
    <row r="611" spans="1:83" ht="14.4" x14ac:dyDescent="0.3">
      <c r="A611">
        <v>522852</v>
      </c>
      <c r="B611" t="s">
        <v>540</v>
      </c>
      <c r="C611" t="s">
        <v>1066</v>
      </c>
      <c r="D611" t="s">
        <v>1066</v>
      </c>
      <c r="E611" t="s">
        <v>1066</v>
      </c>
      <c r="F611" t="s">
        <v>1066</v>
      </c>
      <c r="G611" t="s">
        <v>1066</v>
      </c>
      <c r="H611" t="s">
        <v>1066</v>
      </c>
      <c r="I611" t="s">
        <v>1066</v>
      </c>
      <c r="J611" t="s">
        <v>1066</v>
      </c>
      <c r="K611" t="s">
        <v>1066</v>
      </c>
      <c r="L611" t="s">
        <v>1066</v>
      </c>
      <c r="M611" t="s">
        <v>1066</v>
      </c>
      <c r="N611" t="s">
        <v>1066</v>
      </c>
      <c r="O611" t="s">
        <v>1066</v>
      </c>
      <c r="P611" t="s">
        <v>1066</v>
      </c>
      <c r="Q611" t="s">
        <v>1066</v>
      </c>
      <c r="R611" t="s">
        <v>1066</v>
      </c>
      <c r="S611" t="s">
        <v>1066</v>
      </c>
      <c r="T611" t="s">
        <v>1066</v>
      </c>
      <c r="U611" t="s">
        <v>1066</v>
      </c>
      <c r="V611" t="s">
        <v>1066</v>
      </c>
      <c r="W611" t="s">
        <v>1066</v>
      </c>
      <c r="X611" t="s">
        <v>1066</v>
      </c>
      <c r="Y611" t="s">
        <v>1066</v>
      </c>
      <c r="Z611" t="s">
        <v>1066</v>
      </c>
      <c r="AA611" t="s">
        <v>1066</v>
      </c>
      <c r="AB611" t="s">
        <v>1066</v>
      </c>
      <c r="AC611" t="s">
        <v>1066</v>
      </c>
      <c r="AD611" t="s">
        <v>1066</v>
      </c>
      <c r="AE611" t="s">
        <v>1066</v>
      </c>
      <c r="AF611" t="s">
        <v>1066</v>
      </c>
      <c r="AG611" t="s">
        <v>1066</v>
      </c>
      <c r="AH611" t="s">
        <v>1066</v>
      </c>
      <c r="AI611" t="s">
        <v>1066</v>
      </c>
      <c r="AJ611" t="s">
        <v>1066</v>
      </c>
      <c r="AK611" t="s">
        <v>1066</v>
      </c>
      <c r="AL611" t="s">
        <v>1066</v>
      </c>
      <c r="AM611" t="s">
        <v>1066</v>
      </c>
      <c r="AN611" t="s">
        <v>1066</v>
      </c>
      <c r="AO611" t="s">
        <v>1066</v>
      </c>
      <c r="AP611" t="s">
        <v>1066</v>
      </c>
      <c r="AQ611" t="s">
        <v>1066</v>
      </c>
      <c r="AR611" t="s">
        <v>1066</v>
      </c>
      <c r="AS611" t="s">
        <v>1066</v>
      </c>
      <c r="AT611" t="s">
        <v>1066</v>
      </c>
      <c r="AU611" t="s">
        <v>1066</v>
      </c>
      <c r="AV611" t="s">
        <v>1066</v>
      </c>
      <c r="AW611" t="s">
        <v>1066</v>
      </c>
      <c r="AY611">
        <v>0</v>
      </c>
      <c r="AZ611" s="269"/>
      <c r="BA611" s="269"/>
      <c r="BB611" s="269"/>
      <c r="BC611" s="269"/>
      <c r="BD611" s="269"/>
      <c r="BE611" s="269"/>
      <c r="BH611" s="249"/>
      <c r="BI611" s="249"/>
      <c r="BJ611" s="249"/>
      <c r="BK611" s="249"/>
      <c r="BL611" s="249"/>
      <c r="BM611" s="249"/>
      <c r="BN611" s="249"/>
      <c r="BO611" s="249"/>
      <c r="BP611" s="249"/>
      <c r="BQ611" s="249"/>
      <c r="BR611" s="249"/>
      <c r="BS611" s="249"/>
      <c r="BT611" s="249"/>
      <c r="BU611" s="249"/>
      <c r="BV611" s="248"/>
      <c r="BW611" s="249"/>
      <c r="BX611" s="249"/>
      <c r="BY611" s="249"/>
      <c r="BZ611" s="249"/>
      <c r="CA611" s="242"/>
      <c r="CB611" s="242"/>
      <c r="CC611" s="242"/>
      <c r="CD611" s="242"/>
      <c r="CE611" s="249"/>
    </row>
    <row r="612" spans="1:83" ht="14.4" x14ac:dyDescent="0.3">
      <c r="A612">
        <v>522853</v>
      </c>
      <c r="B612" t="s">
        <v>540</v>
      </c>
      <c r="C612" t="s">
        <v>1066</v>
      </c>
      <c r="D612" t="s">
        <v>1066</v>
      </c>
      <c r="E612" t="s">
        <v>1066</v>
      </c>
      <c r="F612" t="s">
        <v>1066</v>
      </c>
      <c r="G612" t="s">
        <v>1066</v>
      </c>
      <c r="H612" t="s">
        <v>1066</v>
      </c>
      <c r="I612" t="s">
        <v>1066</v>
      </c>
      <c r="J612" t="s">
        <v>1066</v>
      </c>
      <c r="K612" t="s">
        <v>1066</v>
      </c>
      <c r="L612" t="s">
        <v>1066</v>
      </c>
      <c r="M612" t="s">
        <v>1066</v>
      </c>
      <c r="N612" t="s">
        <v>1066</v>
      </c>
      <c r="O612" t="s">
        <v>1066</v>
      </c>
      <c r="P612" t="s">
        <v>1066</v>
      </c>
      <c r="Q612" t="s">
        <v>1066</v>
      </c>
      <c r="R612" t="s">
        <v>1066</v>
      </c>
      <c r="S612" t="s">
        <v>1066</v>
      </c>
      <c r="T612" t="s">
        <v>1066</v>
      </c>
      <c r="U612" t="s">
        <v>1066</v>
      </c>
      <c r="V612" t="s">
        <v>1066</v>
      </c>
      <c r="W612" t="s">
        <v>1066</v>
      </c>
      <c r="X612" t="s">
        <v>1066</v>
      </c>
      <c r="Y612" t="s">
        <v>1066</v>
      </c>
      <c r="Z612" t="s">
        <v>1066</v>
      </c>
      <c r="AA612" t="s">
        <v>1066</v>
      </c>
      <c r="AB612" t="s">
        <v>1066</v>
      </c>
      <c r="AC612" t="s">
        <v>1066</v>
      </c>
      <c r="AD612" t="s">
        <v>1066</v>
      </c>
      <c r="AE612" t="s">
        <v>1066</v>
      </c>
      <c r="AF612" t="s">
        <v>1066</v>
      </c>
      <c r="AG612" t="s">
        <v>1066</v>
      </c>
      <c r="AH612" t="s">
        <v>1066</v>
      </c>
      <c r="AI612" t="s">
        <v>1066</v>
      </c>
      <c r="AJ612" t="s">
        <v>1066</v>
      </c>
      <c r="AK612" t="s">
        <v>1066</v>
      </c>
      <c r="AL612" t="s">
        <v>1066</v>
      </c>
      <c r="AM612" t="s">
        <v>1066</v>
      </c>
      <c r="AN612" t="s">
        <v>1066</v>
      </c>
      <c r="AO612" t="s">
        <v>1066</v>
      </c>
      <c r="AP612" t="s">
        <v>1066</v>
      </c>
      <c r="AQ612" t="s">
        <v>1066</v>
      </c>
      <c r="AR612" t="s">
        <v>1066</v>
      </c>
      <c r="AS612" t="s">
        <v>1066</v>
      </c>
      <c r="AT612" t="s">
        <v>1066</v>
      </c>
      <c r="AU612" t="s">
        <v>1066</v>
      </c>
      <c r="AV612" t="s">
        <v>1066</v>
      </c>
      <c r="AW612" t="s">
        <v>1066</v>
      </c>
      <c r="AY612">
        <v>0</v>
      </c>
      <c r="AZ612" s="269"/>
      <c r="BA612" s="269"/>
      <c r="BB612" s="269"/>
      <c r="BC612" s="269"/>
      <c r="BD612" s="269"/>
      <c r="BE612" s="269"/>
    </row>
    <row r="613" spans="1:83" ht="14.4" x14ac:dyDescent="0.3">
      <c r="A613">
        <v>522863</v>
      </c>
      <c r="B613" t="s">
        <v>540</v>
      </c>
      <c r="C613" t="s">
        <v>1066</v>
      </c>
      <c r="D613" t="s">
        <v>1066</v>
      </c>
      <c r="E613" t="s">
        <v>1066</v>
      </c>
      <c r="F613" t="s">
        <v>1066</v>
      </c>
      <c r="G613" t="s">
        <v>1066</v>
      </c>
      <c r="H613" t="s">
        <v>1066</v>
      </c>
      <c r="I613" t="s">
        <v>1066</v>
      </c>
      <c r="J613" t="s">
        <v>1066</v>
      </c>
      <c r="K613" t="s">
        <v>1066</v>
      </c>
      <c r="L613" t="s">
        <v>1066</v>
      </c>
      <c r="M613" t="s">
        <v>1066</v>
      </c>
      <c r="N613" t="s">
        <v>1066</v>
      </c>
      <c r="O613" t="s">
        <v>1066</v>
      </c>
      <c r="P613" t="s">
        <v>1066</v>
      </c>
      <c r="Q613" t="s">
        <v>1066</v>
      </c>
      <c r="R613" t="s">
        <v>1066</v>
      </c>
      <c r="S613" t="s">
        <v>1066</v>
      </c>
      <c r="T613" t="s">
        <v>1066</v>
      </c>
      <c r="U613" t="s">
        <v>1066</v>
      </c>
      <c r="V613" t="s">
        <v>1066</v>
      </c>
      <c r="W613" t="s">
        <v>1066</v>
      </c>
      <c r="X613" t="s">
        <v>1066</v>
      </c>
      <c r="Y613" t="s">
        <v>1066</v>
      </c>
      <c r="Z613" t="s">
        <v>1066</v>
      </c>
      <c r="AA613" t="s">
        <v>1066</v>
      </c>
      <c r="AB613" t="s">
        <v>1066</v>
      </c>
      <c r="AC613" t="s">
        <v>1066</v>
      </c>
      <c r="AD613" t="s">
        <v>1066</v>
      </c>
      <c r="AE613" t="s">
        <v>1066</v>
      </c>
      <c r="AF613" t="s">
        <v>1066</v>
      </c>
      <c r="AG613" t="s">
        <v>1066</v>
      </c>
      <c r="AH613" t="s">
        <v>1066</v>
      </c>
      <c r="AI613" t="s">
        <v>1066</v>
      </c>
      <c r="AJ613" t="s">
        <v>1066</v>
      </c>
      <c r="AK613" t="s">
        <v>1066</v>
      </c>
      <c r="AL613" t="s">
        <v>1066</v>
      </c>
      <c r="AM613" t="s">
        <v>1066</v>
      </c>
      <c r="AN613" t="s">
        <v>1066</v>
      </c>
      <c r="AO613" t="s">
        <v>1066</v>
      </c>
      <c r="AP613" t="s">
        <v>1066</v>
      </c>
      <c r="AQ613" t="s">
        <v>1066</v>
      </c>
      <c r="AR613" t="s">
        <v>1066</v>
      </c>
      <c r="AS613" t="s">
        <v>1066</v>
      </c>
      <c r="AT613" t="s">
        <v>1066</v>
      </c>
      <c r="AU613" t="s">
        <v>1066</v>
      </c>
      <c r="AV613" t="s">
        <v>1066</v>
      </c>
      <c r="AW613" t="s">
        <v>1066</v>
      </c>
      <c r="AY613">
        <v>0</v>
      </c>
      <c r="AZ613" s="269"/>
      <c r="BA613" s="269"/>
      <c r="BB613" s="269"/>
      <c r="BC613" s="269"/>
      <c r="BD613" s="269"/>
      <c r="BE613" s="269"/>
    </row>
    <row r="614" spans="1:83" ht="14.4" x14ac:dyDescent="0.3">
      <c r="A614">
        <v>522864</v>
      </c>
      <c r="B614" t="s">
        <v>540</v>
      </c>
      <c r="C614" t="s">
        <v>1066</v>
      </c>
      <c r="D614" t="s">
        <v>1066</v>
      </c>
      <c r="E614" t="s">
        <v>1066</v>
      </c>
      <c r="F614" t="s">
        <v>1066</v>
      </c>
      <c r="G614" t="s">
        <v>1066</v>
      </c>
      <c r="H614" t="s">
        <v>1066</v>
      </c>
      <c r="I614" t="s">
        <v>1066</v>
      </c>
      <c r="J614" t="s">
        <v>1066</v>
      </c>
      <c r="K614" t="s">
        <v>1066</v>
      </c>
      <c r="L614" t="s">
        <v>1066</v>
      </c>
      <c r="M614" t="s">
        <v>1066</v>
      </c>
      <c r="N614" t="s">
        <v>1066</v>
      </c>
      <c r="O614" t="s">
        <v>1066</v>
      </c>
      <c r="P614" t="s">
        <v>1066</v>
      </c>
      <c r="Q614" t="s">
        <v>1066</v>
      </c>
      <c r="R614" t="s">
        <v>1066</v>
      </c>
      <c r="S614" t="s">
        <v>1066</v>
      </c>
      <c r="T614" t="s">
        <v>1066</v>
      </c>
      <c r="U614" t="s">
        <v>1066</v>
      </c>
      <c r="V614" t="s">
        <v>1066</v>
      </c>
      <c r="W614" t="s">
        <v>1066</v>
      </c>
      <c r="X614" t="s">
        <v>1066</v>
      </c>
      <c r="Y614" t="s">
        <v>1066</v>
      </c>
      <c r="Z614" t="s">
        <v>1066</v>
      </c>
      <c r="AA614" t="s">
        <v>1066</v>
      </c>
      <c r="AB614" t="s">
        <v>1066</v>
      </c>
      <c r="AC614" t="s">
        <v>1066</v>
      </c>
      <c r="AD614" t="s">
        <v>1066</v>
      </c>
      <c r="AE614" t="s">
        <v>1066</v>
      </c>
      <c r="AF614" t="s">
        <v>1066</v>
      </c>
      <c r="AG614" t="s">
        <v>1066</v>
      </c>
      <c r="AH614" t="s">
        <v>1066</v>
      </c>
      <c r="AI614" t="s">
        <v>1066</v>
      </c>
      <c r="AJ614" t="s">
        <v>1066</v>
      </c>
      <c r="AK614" t="s">
        <v>1066</v>
      </c>
      <c r="AL614" t="s">
        <v>1066</v>
      </c>
      <c r="AM614" t="s">
        <v>1066</v>
      </c>
      <c r="AN614" t="s">
        <v>1066</v>
      </c>
      <c r="AO614" t="s">
        <v>1066</v>
      </c>
      <c r="AP614" t="s">
        <v>1066</v>
      </c>
      <c r="AQ614" t="s">
        <v>1066</v>
      </c>
      <c r="AR614" t="s">
        <v>1066</v>
      </c>
      <c r="AS614" t="s">
        <v>1066</v>
      </c>
      <c r="AT614" t="s">
        <v>1066</v>
      </c>
      <c r="AU614" t="s">
        <v>1066</v>
      </c>
      <c r="AV614" t="s">
        <v>1066</v>
      </c>
      <c r="AW614" t="s">
        <v>1066</v>
      </c>
      <c r="AY614">
        <v>0</v>
      </c>
      <c r="AZ614" s="269"/>
      <c r="BA614" s="269"/>
      <c r="BB614" s="269"/>
      <c r="BC614" s="269"/>
      <c r="BD614" s="269"/>
      <c r="BE614" s="269"/>
    </row>
    <row r="615" spans="1:83" ht="14.4" x14ac:dyDescent="0.3">
      <c r="A615">
        <v>522881</v>
      </c>
      <c r="B615" t="s">
        <v>540</v>
      </c>
      <c r="C615" t="s">
        <v>1066</v>
      </c>
      <c r="D615" t="s">
        <v>1066</v>
      </c>
      <c r="E615" t="s">
        <v>1066</v>
      </c>
      <c r="F615" t="s">
        <v>1066</v>
      </c>
      <c r="G615" t="s">
        <v>1066</v>
      </c>
      <c r="H615" t="s">
        <v>1066</v>
      </c>
      <c r="I615" t="s">
        <v>1066</v>
      </c>
      <c r="J615" t="s">
        <v>1066</v>
      </c>
      <c r="K615" t="s">
        <v>1066</v>
      </c>
      <c r="L615" t="s">
        <v>1066</v>
      </c>
      <c r="M615" t="s">
        <v>1066</v>
      </c>
      <c r="N615" t="s">
        <v>1066</v>
      </c>
      <c r="O615" t="s">
        <v>1066</v>
      </c>
      <c r="P615" t="s">
        <v>1066</v>
      </c>
      <c r="Q615" t="s">
        <v>1066</v>
      </c>
      <c r="R615" t="s">
        <v>1066</v>
      </c>
      <c r="S615" t="s">
        <v>1066</v>
      </c>
      <c r="T615" t="s">
        <v>1066</v>
      </c>
      <c r="U615" t="s">
        <v>1066</v>
      </c>
      <c r="V615" t="s">
        <v>1066</v>
      </c>
      <c r="W615" t="s">
        <v>1066</v>
      </c>
      <c r="X615" t="s">
        <v>1066</v>
      </c>
      <c r="Y615" t="s">
        <v>1066</v>
      </c>
      <c r="Z615" t="s">
        <v>1066</v>
      </c>
      <c r="AA615" t="s">
        <v>1066</v>
      </c>
      <c r="AB615" t="s">
        <v>1066</v>
      </c>
      <c r="AC615" t="s">
        <v>1066</v>
      </c>
      <c r="AD615" t="s">
        <v>1066</v>
      </c>
      <c r="AE615" t="s">
        <v>1066</v>
      </c>
      <c r="AF615" t="s">
        <v>1066</v>
      </c>
      <c r="AG615" t="s">
        <v>1066</v>
      </c>
      <c r="AH615" t="s">
        <v>1066</v>
      </c>
      <c r="AI615" t="s">
        <v>1066</v>
      </c>
      <c r="AJ615" t="s">
        <v>1066</v>
      </c>
      <c r="AK615" t="s">
        <v>1066</v>
      </c>
      <c r="AL615" t="s">
        <v>1066</v>
      </c>
      <c r="AM615" t="s">
        <v>1066</v>
      </c>
      <c r="AN615" t="s">
        <v>1066</v>
      </c>
      <c r="AO615" t="s">
        <v>1066</v>
      </c>
      <c r="AP615" t="s">
        <v>1066</v>
      </c>
      <c r="AQ615" t="s">
        <v>1066</v>
      </c>
      <c r="AR615" t="s">
        <v>1066</v>
      </c>
      <c r="AS615" t="s">
        <v>1066</v>
      </c>
      <c r="AT615" t="s">
        <v>1066</v>
      </c>
      <c r="AU615" t="s">
        <v>1066</v>
      </c>
      <c r="AV615" t="s">
        <v>1066</v>
      </c>
      <c r="AW615" t="s">
        <v>1066</v>
      </c>
      <c r="AY615">
        <v>0</v>
      </c>
      <c r="AZ615" s="269"/>
      <c r="BA615" s="269"/>
      <c r="BB615" s="269"/>
      <c r="BC615" s="269"/>
      <c r="BD615" s="269"/>
      <c r="BE615" s="269"/>
    </row>
    <row r="616" spans="1:83" ht="14.4" x14ac:dyDescent="0.3">
      <c r="A616">
        <v>522886</v>
      </c>
      <c r="B616" t="s">
        <v>540</v>
      </c>
      <c r="C616" t="s">
        <v>1066</v>
      </c>
      <c r="D616" t="s">
        <v>1066</v>
      </c>
      <c r="E616" t="s">
        <v>1066</v>
      </c>
      <c r="F616" t="s">
        <v>1066</v>
      </c>
      <c r="G616" t="s">
        <v>1066</v>
      </c>
      <c r="H616" t="s">
        <v>1066</v>
      </c>
      <c r="I616" t="s">
        <v>1066</v>
      </c>
      <c r="J616" t="s">
        <v>1066</v>
      </c>
      <c r="K616" t="s">
        <v>1066</v>
      </c>
      <c r="L616" t="s">
        <v>1066</v>
      </c>
      <c r="M616" t="s">
        <v>1066</v>
      </c>
      <c r="N616" t="s">
        <v>1066</v>
      </c>
      <c r="O616" t="s">
        <v>1066</v>
      </c>
      <c r="P616" t="s">
        <v>1066</v>
      </c>
      <c r="Q616" t="s">
        <v>1066</v>
      </c>
      <c r="R616" t="s">
        <v>1066</v>
      </c>
      <c r="S616" t="s">
        <v>1066</v>
      </c>
      <c r="T616" t="s">
        <v>1066</v>
      </c>
      <c r="U616" t="s">
        <v>1066</v>
      </c>
      <c r="V616" t="s">
        <v>1066</v>
      </c>
      <c r="W616" t="s">
        <v>1066</v>
      </c>
      <c r="X616" t="s">
        <v>1066</v>
      </c>
      <c r="Y616" t="s">
        <v>1066</v>
      </c>
      <c r="Z616" t="s">
        <v>1066</v>
      </c>
      <c r="AA616" t="s">
        <v>1066</v>
      </c>
      <c r="AB616" t="s">
        <v>1066</v>
      </c>
      <c r="AC616" t="s">
        <v>1066</v>
      </c>
      <c r="AD616" t="s">
        <v>1066</v>
      </c>
      <c r="AE616" t="s">
        <v>1066</v>
      </c>
      <c r="AF616" t="s">
        <v>1066</v>
      </c>
      <c r="AG616" t="s">
        <v>1066</v>
      </c>
      <c r="AH616" t="s">
        <v>1066</v>
      </c>
      <c r="AI616" t="s">
        <v>1066</v>
      </c>
      <c r="AJ616" t="s">
        <v>1066</v>
      </c>
      <c r="AK616" t="s">
        <v>1066</v>
      </c>
      <c r="AL616" t="s">
        <v>1066</v>
      </c>
      <c r="AM616" t="s">
        <v>1066</v>
      </c>
      <c r="AN616" t="s">
        <v>1066</v>
      </c>
      <c r="AO616" t="s">
        <v>1066</v>
      </c>
      <c r="AP616" t="s">
        <v>1066</v>
      </c>
      <c r="AQ616" t="s">
        <v>1066</v>
      </c>
      <c r="AR616" t="s">
        <v>1066</v>
      </c>
      <c r="AS616" t="s">
        <v>1066</v>
      </c>
      <c r="AT616" t="s">
        <v>1066</v>
      </c>
      <c r="AU616" t="s">
        <v>1066</v>
      </c>
      <c r="AV616" t="s">
        <v>1066</v>
      </c>
      <c r="AW616" t="s">
        <v>1066</v>
      </c>
      <c r="AY616">
        <v>0</v>
      </c>
      <c r="AZ616" s="269"/>
      <c r="BA616" s="269"/>
      <c r="BB616" s="269"/>
      <c r="BC616" s="269"/>
      <c r="BD616" s="269"/>
      <c r="BE616" s="269"/>
    </row>
    <row r="617" spans="1:83" ht="14.4" x14ac:dyDescent="0.3">
      <c r="A617">
        <v>522892</v>
      </c>
      <c r="B617" t="s">
        <v>540</v>
      </c>
      <c r="C617" t="s">
        <v>1066</v>
      </c>
      <c r="D617" t="s">
        <v>1066</v>
      </c>
      <c r="E617" t="s">
        <v>1066</v>
      </c>
      <c r="F617" t="s">
        <v>1066</v>
      </c>
      <c r="G617" t="s">
        <v>1066</v>
      </c>
      <c r="H617" t="s">
        <v>1066</v>
      </c>
      <c r="I617" t="s">
        <v>1066</v>
      </c>
      <c r="J617" t="s">
        <v>1066</v>
      </c>
      <c r="K617" t="s">
        <v>1066</v>
      </c>
      <c r="L617" t="s">
        <v>1066</v>
      </c>
      <c r="M617" t="s">
        <v>1066</v>
      </c>
      <c r="N617" t="s">
        <v>1066</v>
      </c>
      <c r="O617" t="s">
        <v>1066</v>
      </c>
      <c r="P617" t="s">
        <v>1066</v>
      </c>
      <c r="Q617" t="s">
        <v>1066</v>
      </c>
      <c r="R617" t="s">
        <v>1066</v>
      </c>
      <c r="S617" t="s">
        <v>1066</v>
      </c>
      <c r="T617" t="s">
        <v>1066</v>
      </c>
      <c r="U617" t="s">
        <v>1066</v>
      </c>
      <c r="V617" t="s">
        <v>1066</v>
      </c>
      <c r="W617" t="s">
        <v>1066</v>
      </c>
      <c r="X617" t="s">
        <v>1066</v>
      </c>
      <c r="Y617" t="s">
        <v>1066</v>
      </c>
      <c r="Z617" t="s">
        <v>1066</v>
      </c>
      <c r="AA617" t="s">
        <v>1066</v>
      </c>
      <c r="AB617" t="s">
        <v>1066</v>
      </c>
      <c r="AC617" t="s">
        <v>1066</v>
      </c>
      <c r="AD617" t="s">
        <v>1066</v>
      </c>
      <c r="AE617" t="s">
        <v>1066</v>
      </c>
      <c r="AF617" t="s">
        <v>1066</v>
      </c>
      <c r="AG617" t="s">
        <v>1066</v>
      </c>
      <c r="AH617" t="s">
        <v>1066</v>
      </c>
      <c r="AI617" t="s">
        <v>1066</v>
      </c>
      <c r="AJ617" t="s">
        <v>1066</v>
      </c>
      <c r="AK617" t="s">
        <v>1066</v>
      </c>
      <c r="AL617" t="s">
        <v>1066</v>
      </c>
      <c r="AM617" t="s">
        <v>1066</v>
      </c>
      <c r="AN617" t="s">
        <v>1066</v>
      </c>
      <c r="AO617" t="s">
        <v>1066</v>
      </c>
      <c r="AP617" t="s">
        <v>1066</v>
      </c>
      <c r="AQ617" t="s">
        <v>1066</v>
      </c>
      <c r="AR617" t="s">
        <v>1066</v>
      </c>
      <c r="AS617" t="s">
        <v>1066</v>
      </c>
      <c r="AT617" t="s">
        <v>1066</v>
      </c>
      <c r="AU617" t="s">
        <v>1066</v>
      </c>
      <c r="AV617" t="s">
        <v>1066</v>
      </c>
      <c r="AW617" t="s">
        <v>1066</v>
      </c>
      <c r="AY617">
        <v>0</v>
      </c>
      <c r="AZ617" s="269"/>
      <c r="BA617" s="269"/>
      <c r="BB617" s="269"/>
      <c r="BC617" s="269"/>
      <c r="BD617" s="269"/>
      <c r="BE617" s="269"/>
    </row>
    <row r="618" spans="1:83" ht="14.4" x14ac:dyDescent="0.3">
      <c r="A618">
        <v>522899</v>
      </c>
      <c r="B618" t="s">
        <v>540</v>
      </c>
      <c r="C618" t="s">
        <v>1067</v>
      </c>
      <c r="D618" t="s">
        <v>1067</v>
      </c>
      <c r="E618" t="s">
        <v>1067</v>
      </c>
      <c r="F618" t="s">
        <v>1067</v>
      </c>
      <c r="G618" t="s">
        <v>1067</v>
      </c>
      <c r="H618" t="s">
        <v>1067</v>
      </c>
      <c r="I618" t="s">
        <v>1067</v>
      </c>
      <c r="J618" t="s">
        <v>1067</v>
      </c>
      <c r="K618" t="s">
        <v>1067</v>
      </c>
      <c r="L618" t="s">
        <v>1067</v>
      </c>
      <c r="M618" t="s">
        <v>1067</v>
      </c>
      <c r="N618" t="s">
        <v>1067</v>
      </c>
      <c r="O618" t="s">
        <v>1067</v>
      </c>
      <c r="P618" t="s">
        <v>1067</v>
      </c>
      <c r="Q618" t="s">
        <v>1067</v>
      </c>
      <c r="R618" t="s">
        <v>1067</v>
      </c>
      <c r="S618" t="s">
        <v>1067</v>
      </c>
      <c r="T618" t="s">
        <v>1067</v>
      </c>
      <c r="U618" t="s">
        <v>1067</v>
      </c>
      <c r="V618" t="s">
        <v>1067</v>
      </c>
      <c r="W618" t="s">
        <v>1067</v>
      </c>
      <c r="X618" t="s">
        <v>1067</v>
      </c>
      <c r="Y618" t="s">
        <v>1067</v>
      </c>
      <c r="Z618" t="s">
        <v>1067</v>
      </c>
      <c r="AA618" t="s">
        <v>1067</v>
      </c>
      <c r="AB618" t="s">
        <v>1067</v>
      </c>
      <c r="AC618" t="s">
        <v>1067</v>
      </c>
      <c r="AD618" t="s">
        <v>1067</v>
      </c>
      <c r="AE618" t="s">
        <v>1067</v>
      </c>
      <c r="AF618" t="s">
        <v>1067</v>
      </c>
      <c r="AG618" t="s">
        <v>1067</v>
      </c>
      <c r="AH618" t="s">
        <v>1067</v>
      </c>
      <c r="AI618" t="s">
        <v>1067</v>
      </c>
      <c r="AJ618" t="s">
        <v>1067</v>
      </c>
      <c r="AK618" t="s">
        <v>1067</v>
      </c>
      <c r="AL618" t="s">
        <v>1067</v>
      </c>
      <c r="AM618" t="s">
        <v>1067</v>
      </c>
      <c r="AN618" t="s">
        <v>1067</v>
      </c>
      <c r="AO618" t="s">
        <v>1067</v>
      </c>
      <c r="AP618" t="s">
        <v>1067</v>
      </c>
      <c r="AQ618" t="s">
        <v>1067</v>
      </c>
      <c r="AR618" t="s">
        <v>1067</v>
      </c>
      <c r="AS618" t="s">
        <v>1067</v>
      </c>
      <c r="AT618" t="s">
        <v>1067</v>
      </c>
      <c r="AU618" t="s">
        <v>1067</v>
      </c>
      <c r="AV618" t="s">
        <v>1067</v>
      </c>
      <c r="AW618" t="s">
        <v>1067</v>
      </c>
      <c r="AX618" t="s">
        <v>5742</v>
      </c>
      <c r="AY618" t="s">
        <v>5742</v>
      </c>
      <c r="AZ618" s="269"/>
      <c r="BA618" s="269"/>
      <c r="BB618" s="269"/>
      <c r="BC618" s="269"/>
      <c r="BD618" s="269"/>
      <c r="BE618" s="269"/>
      <c r="BH618" s="249"/>
      <c r="BI618" s="249"/>
      <c r="BJ618" s="249"/>
      <c r="BK618" s="249"/>
      <c r="BL618" s="249"/>
      <c r="BM618" s="249"/>
      <c r="BN618" s="249"/>
      <c r="BO618" s="249"/>
      <c r="BP618" s="249"/>
      <c r="BQ618" s="249"/>
      <c r="BR618" s="249"/>
      <c r="BS618" s="249"/>
      <c r="BT618" s="249"/>
      <c r="BU618" s="249"/>
      <c r="BV618" s="248"/>
      <c r="BW618" s="249"/>
      <c r="BX618" s="249"/>
      <c r="BY618" s="249"/>
      <c r="BZ618" s="249"/>
      <c r="CA618" s="242"/>
      <c r="CB618" s="242"/>
      <c r="CC618" s="242"/>
      <c r="CD618" s="242"/>
      <c r="CE618" s="249"/>
    </row>
    <row r="619" spans="1:83" ht="14.4" x14ac:dyDescent="0.3">
      <c r="A619">
        <v>522914</v>
      </c>
      <c r="B619" t="s">
        <v>540</v>
      </c>
      <c r="C619" t="s">
        <v>1066</v>
      </c>
      <c r="D619" t="s">
        <v>1066</v>
      </c>
      <c r="E619" t="s">
        <v>1066</v>
      </c>
      <c r="F619" t="s">
        <v>1066</v>
      </c>
      <c r="G619" t="s">
        <v>1066</v>
      </c>
      <c r="H619" t="s">
        <v>1066</v>
      </c>
      <c r="I619" t="s">
        <v>1066</v>
      </c>
      <c r="J619" t="s">
        <v>1066</v>
      </c>
      <c r="K619" t="s">
        <v>1066</v>
      </c>
      <c r="L619" t="s">
        <v>1066</v>
      </c>
      <c r="M619" t="s">
        <v>1066</v>
      </c>
      <c r="N619" t="s">
        <v>1066</v>
      </c>
      <c r="O619" t="s">
        <v>1066</v>
      </c>
      <c r="P619" t="s">
        <v>1066</v>
      </c>
      <c r="Q619" t="s">
        <v>1066</v>
      </c>
      <c r="R619" t="s">
        <v>1066</v>
      </c>
      <c r="S619" t="s">
        <v>1066</v>
      </c>
      <c r="T619" t="s">
        <v>1066</v>
      </c>
      <c r="U619" t="s">
        <v>1066</v>
      </c>
      <c r="V619" t="s">
        <v>1066</v>
      </c>
      <c r="W619" t="s">
        <v>1066</v>
      </c>
      <c r="X619" t="s">
        <v>1066</v>
      </c>
      <c r="Y619" t="s">
        <v>1066</v>
      </c>
      <c r="Z619" t="s">
        <v>1066</v>
      </c>
      <c r="AA619" t="s">
        <v>1066</v>
      </c>
      <c r="AB619" t="s">
        <v>1066</v>
      </c>
      <c r="AC619" t="s">
        <v>1066</v>
      </c>
      <c r="AD619" t="s">
        <v>1066</v>
      </c>
      <c r="AE619" t="s">
        <v>1066</v>
      </c>
      <c r="AF619" t="s">
        <v>1066</v>
      </c>
      <c r="AG619" t="s">
        <v>1066</v>
      </c>
      <c r="AH619" t="s">
        <v>1066</v>
      </c>
      <c r="AI619" t="s">
        <v>1066</v>
      </c>
      <c r="AJ619" t="s">
        <v>1066</v>
      </c>
      <c r="AK619" t="s">
        <v>1066</v>
      </c>
      <c r="AL619" t="s">
        <v>1066</v>
      </c>
      <c r="AM619" t="s">
        <v>1066</v>
      </c>
      <c r="AN619" t="s">
        <v>1066</v>
      </c>
      <c r="AO619" t="s">
        <v>1066</v>
      </c>
      <c r="AP619" t="s">
        <v>1066</v>
      </c>
      <c r="AQ619" t="s">
        <v>1066</v>
      </c>
      <c r="AR619" t="s">
        <v>1066</v>
      </c>
      <c r="AS619" t="s">
        <v>1066</v>
      </c>
      <c r="AT619" t="s">
        <v>1066</v>
      </c>
      <c r="AU619" t="s">
        <v>1066</v>
      </c>
      <c r="AV619" t="s">
        <v>1066</v>
      </c>
      <c r="AW619" t="s">
        <v>1066</v>
      </c>
      <c r="AY619">
        <v>0</v>
      </c>
      <c r="AZ619" s="269"/>
      <c r="BA619" s="269"/>
      <c r="BB619" s="269"/>
      <c r="BC619" s="269"/>
      <c r="BD619" s="269"/>
      <c r="BE619" s="269"/>
    </row>
    <row r="620" spans="1:83" ht="14.4" x14ac:dyDescent="0.3">
      <c r="A620">
        <v>522916</v>
      </c>
      <c r="B620" t="s">
        <v>540</v>
      </c>
      <c r="C620" t="s">
        <v>1066</v>
      </c>
      <c r="D620" t="s">
        <v>1066</v>
      </c>
      <c r="E620" t="s">
        <v>1066</v>
      </c>
      <c r="F620" t="s">
        <v>1066</v>
      </c>
      <c r="G620" t="s">
        <v>1066</v>
      </c>
      <c r="H620" t="s">
        <v>1066</v>
      </c>
      <c r="I620" t="s">
        <v>1066</v>
      </c>
      <c r="J620" t="s">
        <v>1066</v>
      </c>
      <c r="K620" t="s">
        <v>1066</v>
      </c>
      <c r="L620" t="s">
        <v>1066</v>
      </c>
      <c r="M620" t="s">
        <v>1066</v>
      </c>
      <c r="N620" t="s">
        <v>1066</v>
      </c>
      <c r="O620" t="s">
        <v>1066</v>
      </c>
      <c r="P620" t="s">
        <v>1066</v>
      </c>
      <c r="Q620" t="s">
        <v>1066</v>
      </c>
      <c r="R620" t="s">
        <v>1066</v>
      </c>
      <c r="S620" t="s">
        <v>1066</v>
      </c>
      <c r="T620" t="s">
        <v>1066</v>
      </c>
      <c r="U620" t="s">
        <v>1066</v>
      </c>
      <c r="V620" t="s">
        <v>1066</v>
      </c>
      <c r="W620" t="s">
        <v>1066</v>
      </c>
      <c r="X620" t="s">
        <v>1066</v>
      </c>
      <c r="Y620" t="s">
        <v>1066</v>
      </c>
      <c r="Z620" t="s">
        <v>1066</v>
      </c>
      <c r="AA620" t="s">
        <v>1066</v>
      </c>
      <c r="AB620" t="s">
        <v>1066</v>
      </c>
      <c r="AC620" t="s">
        <v>1066</v>
      </c>
      <c r="AD620" t="s">
        <v>1066</v>
      </c>
      <c r="AE620" t="s">
        <v>1066</v>
      </c>
      <c r="AF620" t="s">
        <v>1066</v>
      </c>
      <c r="AG620" t="s">
        <v>1066</v>
      </c>
      <c r="AH620" t="s">
        <v>1066</v>
      </c>
      <c r="AI620" t="s">
        <v>1066</v>
      </c>
      <c r="AJ620" t="s">
        <v>1066</v>
      </c>
      <c r="AK620" t="s">
        <v>1066</v>
      </c>
      <c r="AL620" t="s">
        <v>1066</v>
      </c>
      <c r="AM620" t="s">
        <v>1066</v>
      </c>
      <c r="AN620" t="s">
        <v>1066</v>
      </c>
      <c r="AO620" t="s">
        <v>1066</v>
      </c>
      <c r="AP620" t="s">
        <v>1066</v>
      </c>
      <c r="AQ620" t="s">
        <v>1066</v>
      </c>
      <c r="AR620" t="s">
        <v>1066</v>
      </c>
      <c r="AS620" t="s">
        <v>1066</v>
      </c>
      <c r="AT620" t="s">
        <v>1066</v>
      </c>
      <c r="AU620" t="s">
        <v>1066</v>
      </c>
      <c r="AV620" t="s">
        <v>1066</v>
      </c>
      <c r="AW620" t="s">
        <v>1066</v>
      </c>
      <c r="AY620">
        <v>0</v>
      </c>
      <c r="AZ620" s="269"/>
      <c r="BA620" s="269"/>
      <c r="BB620" s="269"/>
      <c r="BC620" s="269"/>
      <c r="BD620" s="269"/>
      <c r="BE620" s="269"/>
      <c r="BH620" s="249"/>
      <c r="BI620" s="249"/>
      <c r="BJ620" s="249"/>
      <c r="BK620" s="249"/>
      <c r="BL620" s="249"/>
      <c r="BM620" s="249"/>
      <c r="BN620" s="249"/>
      <c r="BO620" s="249"/>
      <c r="BP620" s="249"/>
      <c r="BQ620" s="249"/>
      <c r="BR620" s="249"/>
      <c r="BS620" s="249"/>
      <c r="BT620" s="249"/>
      <c r="BU620" s="249"/>
      <c r="BV620" s="248"/>
      <c r="BW620" s="249"/>
      <c r="BX620" s="249"/>
      <c r="BY620" s="249"/>
      <c r="BZ620" s="249"/>
      <c r="CA620" s="251"/>
      <c r="CB620" s="251"/>
      <c r="CC620" s="242"/>
      <c r="CD620" s="242"/>
      <c r="CE620" s="249"/>
    </row>
    <row r="621" spans="1:83" ht="14.4" x14ac:dyDescent="0.3">
      <c r="A621">
        <v>522919</v>
      </c>
      <c r="B621" t="s">
        <v>540</v>
      </c>
      <c r="C621" t="s">
        <v>1066</v>
      </c>
      <c r="D621" t="s">
        <v>1066</v>
      </c>
      <c r="E621" t="s">
        <v>1066</v>
      </c>
      <c r="F621" t="s">
        <v>1066</v>
      </c>
      <c r="G621" t="s">
        <v>1066</v>
      </c>
      <c r="H621" t="s">
        <v>1066</v>
      </c>
      <c r="I621" t="s">
        <v>1066</v>
      </c>
      <c r="J621" t="s">
        <v>1066</v>
      </c>
      <c r="K621" t="s">
        <v>1066</v>
      </c>
      <c r="L621" t="s">
        <v>1066</v>
      </c>
      <c r="M621" t="s">
        <v>1066</v>
      </c>
      <c r="N621" t="s">
        <v>1066</v>
      </c>
      <c r="O621" t="s">
        <v>1066</v>
      </c>
      <c r="P621" t="s">
        <v>1066</v>
      </c>
      <c r="Q621" t="s">
        <v>1066</v>
      </c>
      <c r="R621" t="s">
        <v>1066</v>
      </c>
      <c r="S621" t="s">
        <v>1066</v>
      </c>
      <c r="T621" t="s">
        <v>1066</v>
      </c>
      <c r="U621" t="s">
        <v>1066</v>
      </c>
      <c r="V621" t="s">
        <v>1066</v>
      </c>
      <c r="W621" t="s">
        <v>1066</v>
      </c>
      <c r="X621" t="s">
        <v>1066</v>
      </c>
      <c r="Y621" t="s">
        <v>1066</v>
      </c>
      <c r="Z621" t="s">
        <v>1066</v>
      </c>
      <c r="AA621" t="s">
        <v>1066</v>
      </c>
      <c r="AB621" t="s">
        <v>1066</v>
      </c>
      <c r="AC621" t="s">
        <v>1066</v>
      </c>
      <c r="AD621" t="s">
        <v>1066</v>
      </c>
      <c r="AE621" t="s">
        <v>1066</v>
      </c>
      <c r="AF621" t="s">
        <v>1066</v>
      </c>
      <c r="AG621" t="s">
        <v>1066</v>
      </c>
      <c r="AH621" t="s">
        <v>1066</v>
      </c>
      <c r="AI621" t="s">
        <v>1066</v>
      </c>
      <c r="AJ621" t="s">
        <v>1066</v>
      </c>
      <c r="AK621" t="s">
        <v>1066</v>
      </c>
      <c r="AL621" t="s">
        <v>1066</v>
      </c>
      <c r="AM621" t="s">
        <v>1066</v>
      </c>
      <c r="AN621" t="s">
        <v>1066</v>
      </c>
      <c r="AO621" t="s">
        <v>1066</v>
      </c>
      <c r="AP621" t="s">
        <v>1066</v>
      </c>
      <c r="AQ621" t="s">
        <v>1066</v>
      </c>
      <c r="AR621" t="s">
        <v>1066</v>
      </c>
      <c r="AS621" t="s">
        <v>1066</v>
      </c>
      <c r="AT621" t="s">
        <v>1066</v>
      </c>
      <c r="AU621" t="s">
        <v>1066</v>
      </c>
      <c r="AV621" t="s">
        <v>1066</v>
      </c>
      <c r="AW621" t="s">
        <v>1066</v>
      </c>
      <c r="AY621">
        <v>0</v>
      </c>
      <c r="AZ621" s="269"/>
      <c r="BA621" s="269"/>
      <c r="BB621" s="269"/>
      <c r="BC621" s="269"/>
      <c r="BD621" s="269"/>
      <c r="BE621" s="269"/>
    </row>
    <row r="622" spans="1:83" ht="14.4" x14ac:dyDescent="0.3">
      <c r="A622">
        <v>522935</v>
      </c>
      <c r="B622" t="s">
        <v>540</v>
      </c>
      <c r="C622" t="s">
        <v>1066</v>
      </c>
      <c r="D622" t="s">
        <v>1066</v>
      </c>
      <c r="E622" t="s">
        <v>1066</v>
      </c>
      <c r="F622" t="s">
        <v>1066</v>
      </c>
      <c r="G622" t="s">
        <v>1066</v>
      </c>
      <c r="H622" t="s">
        <v>1066</v>
      </c>
      <c r="I622" t="s">
        <v>1066</v>
      </c>
      <c r="J622" t="s">
        <v>1066</v>
      </c>
      <c r="K622" t="s">
        <v>1066</v>
      </c>
      <c r="L622" t="s">
        <v>1066</v>
      </c>
      <c r="M622" t="s">
        <v>1066</v>
      </c>
      <c r="N622" t="s">
        <v>1066</v>
      </c>
      <c r="O622" t="s">
        <v>1066</v>
      </c>
      <c r="P622" t="s">
        <v>1066</v>
      </c>
      <c r="Q622" t="s">
        <v>1066</v>
      </c>
      <c r="R622" t="s">
        <v>1066</v>
      </c>
      <c r="S622" t="s">
        <v>1066</v>
      </c>
      <c r="T622" t="s">
        <v>1066</v>
      </c>
      <c r="U622" t="s">
        <v>1066</v>
      </c>
      <c r="V622" t="s">
        <v>1066</v>
      </c>
      <c r="W622" t="s">
        <v>1066</v>
      </c>
      <c r="X622" t="s">
        <v>1066</v>
      </c>
      <c r="Y622" t="s">
        <v>1066</v>
      </c>
      <c r="Z622" t="s">
        <v>1066</v>
      </c>
      <c r="AA622" t="s">
        <v>1066</v>
      </c>
      <c r="AB622" t="s">
        <v>1066</v>
      </c>
      <c r="AC622" t="s">
        <v>1066</v>
      </c>
      <c r="AD622" t="s">
        <v>1066</v>
      </c>
      <c r="AE622" t="s">
        <v>1066</v>
      </c>
      <c r="AF622" t="s">
        <v>1066</v>
      </c>
      <c r="AG622" t="s">
        <v>1066</v>
      </c>
      <c r="AH622" t="s">
        <v>1066</v>
      </c>
      <c r="AI622" t="s">
        <v>1066</v>
      </c>
      <c r="AJ622" t="s">
        <v>1066</v>
      </c>
      <c r="AK622" t="s">
        <v>1066</v>
      </c>
      <c r="AL622" t="s">
        <v>1066</v>
      </c>
      <c r="AM622" t="s">
        <v>1066</v>
      </c>
      <c r="AN622" t="s">
        <v>1066</v>
      </c>
      <c r="AO622" t="s">
        <v>1066</v>
      </c>
      <c r="AP622" t="s">
        <v>1066</v>
      </c>
      <c r="AQ622" t="s">
        <v>1066</v>
      </c>
      <c r="AR622" t="s">
        <v>1066</v>
      </c>
      <c r="AS622" t="s">
        <v>1066</v>
      </c>
      <c r="AT622" t="s">
        <v>1066</v>
      </c>
      <c r="AU622" t="s">
        <v>1066</v>
      </c>
      <c r="AV622" t="s">
        <v>1066</v>
      </c>
      <c r="AW622" t="s">
        <v>1066</v>
      </c>
      <c r="AY622">
        <v>0</v>
      </c>
      <c r="AZ622" s="269"/>
      <c r="BA622" s="269"/>
      <c r="BB622" s="269"/>
      <c r="BC622" s="269"/>
      <c r="BD622" s="269"/>
      <c r="BE622" s="269"/>
      <c r="BH622" s="249"/>
      <c r="BI622" s="249"/>
      <c r="BJ622" s="249"/>
      <c r="BK622" s="249"/>
      <c r="BL622" s="249"/>
      <c r="BM622" s="249"/>
      <c r="BN622" s="249"/>
      <c r="BO622" s="249"/>
      <c r="BP622" s="249"/>
      <c r="BQ622" s="249"/>
      <c r="BR622" s="249"/>
      <c r="BS622" s="249"/>
      <c r="BT622" s="249"/>
      <c r="BU622" s="249"/>
      <c r="BV622" s="248"/>
      <c r="BW622" s="249"/>
      <c r="BX622" s="249"/>
      <c r="BY622" s="249"/>
      <c r="BZ622" s="249"/>
      <c r="CA622" s="242"/>
      <c r="CB622" s="242"/>
      <c r="CC622" s="242"/>
      <c r="CD622" s="242"/>
      <c r="CE622" s="249"/>
    </row>
    <row r="623" spans="1:83" ht="14.4" x14ac:dyDescent="0.3">
      <c r="A623">
        <v>522940</v>
      </c>
      <c r="B623" t="s">
        <v>540</v>
      </c>
      <c r="C623" t="s">
        <v>1066</v>
      </c>
      <c r="D623" t="s">
        <v>1066</v>
      </c>
      <c r="E623" t="s">
        <v>1066</v>
      </c>
      <c r="F623" t="s">
        <v>1066</v>
      </c>
      <c r="G623" t="s">
        <v>1066</v>
      </c>
      <c r="H623" t="s">
        <v>1066</v>
      </c>
      <c r="I623" t="s">
        <v>1066</v>
      </c>
      <c r="J623" t="s">
        <v>1066</v>
      </c>
      <c r="K623" t="s">
        <v>1066</v>
      </c>
      <c r="L623" t="s">
        <v>1066</v>
      </c>
      <c r="M623" t="s">
        <v>1066</v>
      </c>
      <c r="N623" t="s">
        <v>1066</v>
      </c>
      <c r="O623" t="s">
        <v>1066</v>
      </c>
      <c r="P623" t="s">
        <v>1066</v>
      </c>
      <c r="Q623" t="s">
        <v>1066</v>
      </c>
      <c r="R623" t="s">
        <v>1066</v>
      </c>
      <c r="S623" t="s">
        <v>1066</v>
      </c>
      <c r="T623" t="s">
        <v>1066</v>
      </c>
      <c r="U623" t="s">
        <v>1066</v>
      </c>
      <c r="V623" t="s">
        <v>1066</v>
      </c>
      <c r="W623" t="s">
        <v>1066</v>
      </c>
      <c r="X623" t="s">
        <v>1066</v>
      </c>
      <c r="Y623" t="s">
        <v>1066</v>
      </c>
      <c r="Z623" t="s">
        <v>1066</v>
      </c>
      <c r="AA623" t="s">
        <v>1066</v>
      </c>
      <c r="AB623" t="s">
        <v>1066</v>
      </c>
      <c r="AC623" t="s">
        <v>1066</v>
      </c>
      <c r="AD623" t="s">
        <v>1066</v>
      </c>
      <c r="AE623" t="s">
        <v>1066</v>
      </c>
      <c r="AF623" t="s">
        <v>1066</v>
      </c>
      <c r="AG623" t="s">
        <v>1066</v>
      </c>
      <c r="AH623" t="s">
        <v>1066</v>
      </c>
      <c r="AI623" t="s">
        <v>1066</v>
      </c>
      <c r="AJ623" t="s">
        <v>1066</v>
      </c>
      <c r="AK623" t="s">
        <v>1066</v>
      </c>
      <c r="AL623" t="s">
        <v>1066</v>
      </c>
      <c r="AM623" t="s">
        <v>1066</v>
      </c>
      <c r="AN623" t="s">
        <v>1066</v>
      </c>
      <c r="AO623" t="s">
        <v>1066</v>
      </c>
      <c r="AP623" t="s">
        <v>1066</v>
      </c>
      <c r="AQ623" t="s">
        <v>1066</v>
      </c>
      <c r="AR623" t="s">
        <v>1066</v>
      </c>
      <c r="AS623" t="s">
        <v>1066</v>
      </c>
      <c r="AT623" t="s">
        <v>1066</v>
      </c>
      <c r="AU623" t="s">
        <v>1066</v>
      </c>
      <c r="AV623" t="s">
        <v>1066</v>
      </c>
      <c r="AW623" t="s">
        <v>1066</v>
      </c>
      <c r="AY623">
        <v>0</v>
      </c>
      <c r="AZ623" s="269"/>
      <c r="BA623" s="269"/>
      <c r="BB623" s="269"/>
      <c r="BC623" s="269"/>
      <c r="BD623" s="269"/>
      <c r="BE623" s="269"/>
    </row>
    <row r="624" spans="1:83" ht="14.4" x14ac:dyDescent="0.3">
      <c r="A624">
        <v>522957</v>
      </c>
      <c r="B624" t="s">
        <v>540</v>
      </c>
      <c r="C624" t="s">
        <v>1066</v>
      </c>
      <c r="D624" t="s">
        <v>1066</v>
      </c>
      <c r="E624" t="s">
        <v>1066</v>
      </c>
      <c r="F624" t="s">
        <v>1066</v>
      </c>
      <c r="G624" t="s">
        <v>1066</v>
      </c>
      <c r="H624" t="s">
        <v>1066</v>
      </c>
      <c r="I624" t="s">
        <v>1066</v>
      </c>
      <c r="J624" t="s">
        <v>1066</v>
      </c>
      <c r="K624" t="s">
        <v>1066</v>
      </c>
      <c r="L624" t="s">
        <v>1066</v>
      </c>
      <c r="M624" t="s">
        <v>1066</v>
      </c>
      <c r="N624" t="s">
        <v>1066</v>
      </c>
      <c r="O624" t="s">
        <v>1066</v>
      </c>
      <c r="P624" t="s">
        <v>1066</v>
      </c>
      <c r="Q624" t="s">
        <v>1066</v>
      </c>
      <c r="R624" t="s">
        <v>1066</v>
      </c>
      <c r="S624" t="s">
        <v>1066</v>
      </c>
      <c r="T624" t="s">
        <v>1066</v>
      </c>
      <c r="U624" t="s">
        <v>1066</v>
      </c>
      <c r="V624" t="s">
        <v>1066</v>
      </c>
      <c r="W624" t="s">
        <v>1066</v>
      </c>
      <c r="X624" t="s">
        <v>1066</v>
      </c>
      <c r="Y624" t="s">
        <v>1066</v>
      </c>
      <c r="Z624" t="s">
        <v>1066</v>
      </c>
      <c r="AA624" t="s">
        <v>1066</v>
      </c>
      <c r="AB624" t="s">
        <v>1066</v>
      </c>
      <c r="AC624" t="s">
        <v>1066</v>
      </c>
      <c r="AD624" t="s">
        <v>1066</v>
      </c>
      <c r="AE624" t="s">
        <v>1066</v>
      </c>
      <c r="AF624" t="s">
        <v>1066</v>
      </c>
      <c r="AG624" t="s">
        <v>1066</v>
      </c>
      <c r="AH624" t="s">
        <v>1066</v>
      </c>
      <c r="AI624" t="s">
        <v>1066</v>
      </c>
      <c r="AJ624" t="s">
        <v>1066</v>
      </c>
      <c r="AK624" t="s">
        <v>1066</v>
      </c>
      <c r="AL624" t="s">
        <v>1066</v>
      </c>
      <c r="AM624" t="s">
        <v>1066</v>
      </c>
      <c r="AN624" t="s">
        <v>1066</v>
      </c>
      <c r="AO624" t="s">
        <v>1066</v>
      </c>
      <c r="AP624" t="s">
        <v>1066</v>
      </c>
      <c r="AQ624" t="s">
        <v>1066</v>
      </c>
      <c r="AR624" t="s">
        <v>1066</v>
      </c>
      <c r="AS624" t="s">
        <v>1066</v>
      </c>
      <c r="AT624" t="s">
        <v>1066</v>
      </c>
      <c r="AU624" t="s">
        <v>1066</v>
      </c>
      <c r="AV624" t="s">
        <v>1066</v>
      </c>
      <c r="AW624" t="s">
        <v>1066</v>
      </c>
      <c r="AY624">
        <v>0</v>
      </c>
      <c r="AZ624" s="269"/>
      <c r="BA624" s="269"/>
      <c r="BB624" s="269"/>
      <c r="BC624" s="269"/>
      <c r="BD624" s="269"/>
      <c r="BE624" s="269"/>
      <c r="BH624" s="249"/>
      <c r="BI624" s="249"/>
      <c r="BJ624" s="249"/>
      <c r="BK624" s="249"/>
      <c r="BL624" s="249"/>
      <c r="BM624" s="249"/>
      <c r="BN624" s="249"/>
      <c r="BO624" s="249"/>
      <c r="BP624" s="249"/>
      <c r="BQ624" s="249"/>
      <c r="BR624" s="249"/>
      <c r="BS624" s="249"/>
      <c r="BT624" s="249"/>
      <c r="BU624" s="249"/>
      <c r="BV624" s="248"/>
      <c r="BW624" s="249"/>
      <c r="BX624" s="249"/>
      <c r="BY624" s="249"/>
      <c r="BZ624" s="249"/>
      <c r="CA624" s="242"/>
      <c r="CB624" s="242"/>
      <c r="CC624" s="242"/>
      <c r="CD624" s="242"/>
      <c r="CE624" s="249"/>
    </row>
    <row r="625" spans="1:83" ht="14.4" x14ac:dyDescent="0.3">
      <c r="A625">
        <v>522962</v>
      </c>
      <c r="B625" t="s">
        <v>540</v>
      </c>
      <c r="C625" t="s">
        <v>1066</v>
      </c>
      <c r="D625" t="s">
        <v>1066</v>
      </c>
      <c r="E625" t="s">
        <v>1066</v>
      </c>
      <c r="F625" t="s">
        <v>1066</v>
      </c>
      <c r="G625" t="s">
        <v>1066</v>
      </c>
      <c r="H625" t="s">
        <v>1066</v>
      </c>
      <c r="I625" t="s">
        <v>1066</v>
      </c>
      <c r="J625" t="s">
        <v>1066</v>
      </c>
      <c r="K625" t="s">
        <v>1066</v>
      </c>
      <c r="L625" t="s">
        <v>1066</v>
      </c>
      <c r="M625" t="s">
        <v>1066</v>
      </c>
      <c r="N625" t="s">
        <v>1066</v>
      </c>
      <c r="O625" t="s">
        <v>1066</v>
      </c>
      <c r="P625" t="s">
        <v>1066</v>
      </c>
      <c r="Q625" t="s">
        <v>1066</v>
      </c>
      <c r="R625" t="s">
        <v>1066</v>
      </c>
      <c r="S625" t="s">
        <v>1066</v>
      </c>
      <c r="T625" t="s">
        <v>1066</v>
      </c>
      <c r="U625" t="s">
        <v>1066</v>
      </c>
      <c r="V625" t="s">
        <v>1066</v>
      </c>
      <c r="W625" t="s">
        <v>1066</v>
      </c>
      <c r="X625" t="s">
        <v>1066</v>
      </c>
      <c r="Y625" t="s">
        <v>1066</v>
      </c>
      <c r="Z625" t="s">
        <v>1066</v>
      </c>
      <c r="AA625" t="s">
        <v>1066</v>
      </c>
      <c r="AB625" t="s">
        <v>1066</v>
      </c>
      <c r="AC625" t="s">
        <v>1066</v>
      </c>
      <c r="AD625" t="s">
        <v>1066</v>
      </c>
      <c r="AE625" t="s">
        <v>1066</v>
      </c>
      <c r="AF625" t="s">
        <v>1066</v>
      </c>
      <c r="AG625" t="s">
        <v>1066</v>
      </c>
      <c r="AH625" t="s">
        <v>1066</v>
      </c>
      <c r="AI625" t="s">
        <v>1066</v>
      </c>
      <c r="AJ625" t="s">
        <v>1066</v>
      </c>
      <c r="AK625" t="s">
        <v>1066</v>
      </c>
      <c r="AL625" t="s">
        <v>1066</v>
      </c>
      <c r="AM625" t="s">
        <v>1066</v>
      </c>
      <c r="AN625" t="s">
        <v>1066</v>
      </c>
      <c r="AO625" t="s">
        <v>1066</v>
      </c>
      <c r="AP625" t="s">
        <v>1066</v>
      </c>
      <c r="AQ625" t="s">
        <v>1066</v>
      </c>
      <c r="AR625" t="s">
        <v>1066</v>
      </c>
      <c r="AS625" t="s">
        <v>1066</v>
      </c>
      <c r="AT625" t="s">
        <v>1066</v>
      </c>
      <c r="AU625" t="s">
        <v>1066</v>
      </c>
      <c r="AV625" t="s">
        <v>1066</v>
      </c>
      <c r="AW625" t="s">
        <v>1066</v>
      </c>
      <c r="AY625">
        <v>0</v>
      </c>
      <c r="AZ625" s="269"/>
      <c r="BA625" s="269"/>
      <c r="BB625" s="269"/>
      <c r="BC625" s="269"/>
      <c r="BD625" s="269"/>
      <c r="BE625" s="269"/>
    </row>
    <row r="626" spans="1:83" ht="14.4" x14ac:dyDescent="0.3">
      <c r="A626">
        <v>522973</v>
      </c>
      <c r="B626" t="s">
        <v>540</v>
      </c>
      <c r="C626" t="s">
        <v>1066</v>
      </c>
      <c r="D626" t="s">
        <v>1066</v>
      </c>
      <c r="E626" t="s">
        <v>1066</v>
      </c>
      <c r="F626" t="s">
        <v>1066</v>
      </c>
      <c r="G626" t="s">
        <v>1066</v>
      </c>
      <c r="H626" t="s">
        <v>1066</v>
      </c>
      <c r="I626" t="s">
        <v>1066</v>
      </c>
      <c r="J626" t="s">
        <v>1066</v>
      </c>
      <c r="K626" t="s">
        <v>1066</v>
      </c>
      <c r="L626" t="s">
        <v>1066</v>
      </c>
      <c r="M626" t="s">
        <v>1066</v>
      </c>
      <c r="N626" t="s">
        <v>1066</v>
      </c>
      <c r="O626" t="s">
        <v>1066</v>
      </c>
      <c r="P626" t="s">
        <v>1066</v>
      </c>
      <c r="Q626" t="s">
        <v>1066</v>
      </c>
      <c r="R626" t="s">
        <v>1066</v>
      </c>
      <c r="S626" t="s">
        <v>1066</v>
      </c>
      <c r="T626" t="s">
        <v>1066</v>
      </c>
      <c r="U626" t="s">
        <v>1066</v>
      </c>
      <c r="V626" t="s">
        <v>1066</v>
      </c>
      <c r="W626" t="s">
        <v>1066</v>
      </c>
      <c r="X626" t="s">
        <v>1066</v>
      </c>
      <c r="Y626" t="s">
        <v>1066</v>
      </c>
      <c r="Z626" t="s">
        <v>1066</v>
      </c>
      <c r="AA626" t="s">
        <v>1066</v>
      </c>
      <c r="AB626" t="s">
        <v>1066</v>
      </c>
      <c r="AC626" t="s">
        <v>1066</v>
      </c>
      <c r="AD626" t="s">
        <v>1066</v>
      </c>
      <c r="AE626" t="s">
        <v>1066</v>
      </c>
      <c r="AF626" t="s">
        <v>1066</v>
      </c>
      <c r="AG626" t="s">
        <v>1066</v>
      </c>
      <c r="AH626" t="s">
        <v>1066</v>
      </c>
      <c r="AI626" t="s">
        <v>1066</v>
      </c>
      <c r="AJ626" t="s">
        <v>1066</v>
      </c>
      <c r="AK626" t="s">
        <v>1066</v>
      </c>
      <c r="AL626" t="s">
        <v>1066</v>
      </c>
      <c r="AM626" t="s">
        <v>1066</v>
      </c>
      <c r="AN626" t="s">
        <v>1066</v>
      </c>
      <c r="AO626" t="s">
        <v>1066</v>
      </c>
      <c r="AP626" t="s">
        <v>1066</v>
      </c>
      <c r="AQ626" t="s">
        <v>1066</v>
      </c>
      <c r="AR626" t="s">
        <v>1066</v>
      </c>
      <c r="AS626" t="s">
        <v>1066</v>
      </c>
      <c r="AT626" t="s">
        <v>1066</v>
      </c>
      <c r="AU626" t="s">
        <v>1066</v>
      </c>
      <c r="AV626" t="s">
        <v>1066</v>
      </c>
      <c r="AW626" t="s">
        <v>1066</v>
      </c>
      <c r="AY626">
        <v>0</v>
      </c>
      <c r="AZ626" s="250"/>
      <c r="BA626" s="250"/>
      <c r="BB626" s="250"/>
      <c r="BC626" s="250"/>
      <c r="BD626" s="250"/>
      <c r="BE626" s="269"/>
    </row>
    <row r="627" spans="1:83" ht="14.4" x14ac:dyDescent="0.3">
      <c r="A627">
        <v>522975</v>
      </c>
      <c r="B627" t="s">
        <v>540</v>
      </c>
      <c r="C627" t="s">
        <v>1067</v>
      </c>
      <c r="D627" t="s">
        <v>1067</v>
      </c>
      <c r="E627" t="s">
        <v>1067</v>
      </c>
      <c r="F627" t="s">
        <v>1067</v>
      </c>
      <c r="G627" t="s">
        <v>1067</v>
      </c>
      <c r="H627" t="s">
        <v>1067</v>
      </c>
      <c r="I627" t="s">
        <v>1067</v>
      </c>
      <c r="J627" t="s">
        <v>1067</v>
      </c>
      <c r="K627" t="s">
        <v>1067</v>
      </c>
      <c r="L627" t="s">
        <v>1067</v>
      </c>
      <c r="M627" t="s">
        <v>1067</v>
      </c>
      <c r="N627" t="s">
        <v>1067</v>
      </c>
      <c r="O627" t="s">
        <v>1067</v>
      </c>
      <c r="P627" t="s">
        <v>1067</v>
      </c>
      <c r="Q627" t="s">
        <v>1067</v>
      </c>
      <c r="R627" t="s">
        <v>1067</v>
      </c>
      <c r="S627" t="s">
        <v>1067</v>
      </c>
      <c r="T627" t="s">
        <v>1067</v>
      </c>
      <c r="U627" t="s">
        <v>1067</v>
      </c>
      <c r="V627" t="s">
        <v>1067</v>
      </c>
      <c r="W627" t="s">
        <v>1067</v>
      </c>
      <c r="X627" t="s">
        <v>1067</v>
      </c>
      <c r="Y627" t="s">
        <v>1067</v>
      </c>
      <c r="Z627" t="s">
        <v>1067</v>
      </c>
      <c r="AA627" t="s">
        <v>1067</v>
      </c>
      <c r="AB627" t="s">
        <v>1067</v>
      </c>
      <c r="AC627" t="s">
        <v>1067</v>
      </c>
      <c r="AD627" t="s">
        <v>1067</v>
      </c>
      <c r="AE627" t="s">
        <v>1067</v>
      </c>
      <c r="AF627" t="s">
        <v>1067</v>
      </c>
      <c r="AG627" t="s">
        <v>1067</v>
      </c>
      <c r="AH627" t="s">
        <v>1067</v>
      </c>
      <c r="AI627" t="s">
        <v>1067</v>
      </c>
      <c r="AJ627" t="s">
        <v>1067</v>
      </c>
      <c r="AK627" t="s">
        <v>1067</v>
      </c>
      <c r="AL627" t="s">
        <v>1067</v>
      </c>
      <c r="AM627" t="s">
        <v>1067</v>
      </c>
      <c r="AN627" t="s">
        <v>1067</v>
      </c>
      <c r="AO627" t="s">
        <v>1067</v>
      </c>
      <c r="AP627" t="s">
        <v>1067</v>
      </c>
      <c r="AQ627" t="s">
        <v>1067</v>
      </c>
      <c r="AR627" t="s">
        <v>1067</v>
      </c>
      <c r="AS627" t="s">
        <v>1067</v>
      </c>
      <c r="AT627" t="s">
        <v>1067</v>
      </c>
      <c r="AU627" t="s">
        <v>1067</v>
      </c>
      <c r="AV627" t="s">
        <v>1067</v>
      </c>
      <c r="AW627" t="s">
        <v>1067</v>
      </c>
      <c r="AX627" t="s">
        <v>5718</v>
      </c>
      <c r="AY627">
        <v>0</v>
      </c>
      <c r="AZ627" s="269"/>
      <c r="BA627" s="269"/>
      <c r="BB627" s="269"/>
      <c r="BC627" s="269"/>
      <c r="BD627" s="269"/>
      <c r="BE627" s="269"/>
    </row>
    <row r="628" spans="1:83" ht="14.4" x14ac:dyDescent="0.3">
      <c r="A628">
        <v>522986</v>
      </c>
      <c r="B628" t="s">
        <v>541</v>
      </c>
      <c r="C628" t="s">
        <v>1066</v>
      </c>
      <c r="D628" t="s">
        <v>1066</v>
      </c>
      <c r="E628" t="s">
        <v>1066</v>
      </c>
      <c r="F628" t="s">
        <v>1066</v>
      </c>
      <c r="G628" t="s">
        <v>1066</v>
      </c>
      <c r="H628" t="s">
        <v>1066</v>
      </c>
      <c r="I628" t="s">
        <v>1066</v>
      </c>
      <c r="J628" t="s">
        <v>1066</v>
      </c>
      <c r="K628" t="s">
        <v>1066</v>
      </c>
      <c r="L628" t="s">
        <v>1066</v>
      </c>
      <c r="M628" t="s">
        <v>1066</v>
      </c>
      <c r="N628" t="s">
        <v>1066</v>
      </c>
      <c r="O628" t="s">
        <v>1066</v>
      </c>
      <c r="P628" t="s">
        <v>1066</v>
      </c>
      <c r="Q628" t="s">
        <v>1066</v>
      </c>
      <c r="R628" t="s">
        <v>1066</v>
      </c>
      <c r="S628" t="s">
        <v>1066</v>
      </c>
      <c r="T628" t="s">
        <v>1066</v>
      </c>
      <c r="U628" t="s">
        <v>1066</v>
      </c>
      <c r="V628" t="s">
        <v>1066</v>
      </c>
      <c r="W628" t="s">
        <v>1066</v>
      </c>
      <c r="X628" t="s">
        <v>1066</v>
      </c>
      <c r="Y628" t="s">
        <v>1066</v>
      </c>
      <c r="Z628" t="s">
        <v>1066</v>
      </c>
      <c r="AA628" t="s">
        <v>1066</v>
      </c>
      <c r="AB628" t="s">
        <v>1066</v>
      </c>
      <c r="AC628" t="s">
        <v>1066</v>
      </c>
      <c r="AD628" t="s">
        <v>1066</v>
      </c>
      <c r="AE628" t="s">
        <v>1066</v>
      </c>
      <c r="AF628" t="s">
        <v>1066</v>
      </c>
      <c r="AG628" t="s">
        <v>1066</v>
      </c>
      <c r="AH628" t="s">
        <v>1066</v>
      </c>
      <c r="AI628" t="s">
        <v>1066</v>
      </c>
      <c r="AJ628" t="s">
        <v>1066</v>
      </c>
      <c r="AK628" t="s">
        <v>1066</v>
      </c>
      <c r="AL628" t="s">
        <v>1066</v>
      </c>
      <c r="AM628" t="s">
        <v>1066</v>
      </c>
      <c r="AN628" t="s">
        <v>1066</v>
      </c>
      <c r="AO628" t="s">
        <v>1066</v>
      </c>
      <c r="AP628" t="s">
        <v>1066</v>
      </c>
      <c r="AQ628" t="s">
        <v>1066</v>
      </c>
      <c r="AR628" t="s">
        <v>1066</v>
      </c>
      <c r="AW628"/>
      <c r="AY628" t="s">
        <v>2422</v>
      </c>
      <c r="AZ628" s="269"/>
      <c r="BA628" s="269"/>
      <c r="BB628" s="269"/>
      <c r="BC628" s="269"/>
      <c r="BD628" s="269"/>
      <c r="BE628" s="269"/>
    </row>
    <row r="629" spans="1:83" ht="14.4" x14ac:dyDescent="0.3">
      <c r="A629">
        <v>522987</v>
      </c>
      <c r="B629" t="s">
        <v>540</v>
      </c>
      <c r="C629" t="s">
        <v>1066</v>
      </c>
      <c r="D629" t="s">
        <v>1066</v>
      </c>
      <c r="E629" t="s">
        <v>1066</v>
      </c>
      <c r="F629" t="s">
        <v>1066</v>
      </c>
      <c r="G629" t="s">
        <v>1066</v>
      </c>
      <c r="H629" t="s">
        <v>1066</v>
      </c>
      <c r="I629" t="s">
        <v>1066</v>
      </c>
      <c r="J629" t="s">
        <v>1066</v>
      </c>
      <c r="K629" t="s">
        <v>1066</v>
      </c>
      <c r="L629" t="s">
        <v>1066</v>
      </c>
      <c r="M629" t="s">
        <v>1066</v>
      </c>
      <c r="N629" t="s">
        <v>1066</v>
      </c>
      <c r="O629" t="s">
        <v>1066</v>
      </c>
      <c r="P629" t="s">
        <v>1066</v>
      </c>
      <c r="Q629" t="s">
        <v>1066</v>
      </c>
      <c r="R629" t="s">
        <v>1066</v>
      </c>
      <c r="S629" t="s">
        <v>1066</v>
      </c>
      <c r="T629" t="s">
        <v>1066</v>
      </c>
      <c r="U629" t="s">
        <v>1066</v>
      </c>
      <c r="V629" t="s">
        <v>1066</v>
      </c>
      <c r="W629" t="s">
        <v>1066</v>
      </c>
      <c r="X629" t="s">
        <v>1066</v>
      </c>
      <c r="Y629" t="s">
        <v>1066</v>
      </c>
      <c r="Z629" t="s">
        <v>1066</v>
      </c>
      <c r="AA629" t="s">
        <v>1066</v>
      </c>
      <c r="AB629" t="s">
        <v>1066</v>
      </c>
      <c r="AC629" t="s">
        <v>1066</v>
      </c>
      <c r="AD629" t="s">
        <v>1066</v>
      </c>
      <c r="AE629" t="s">
        <v>1066</v>
      </c>
      <c r="AF629" t="s">
        <v>1066</v>
      </c>
      <c r="AG629" t="s">
        <v>1066</v>
      </c>
      <c r="AH629" t="s">
        <v>1066</v>
      </c>
      <c r="AI629" t="s">
        <v>1066</v>
      </c>
      <c r="AJ629" t="s">
        <v>1066</v>
      </c>
      <c r="AK629" t="s">
        <v>1066</v>
      </c>
      <c r="AL629" t="s">
        <v>1066</v>
      </c>
      <c r="AM629" t="s">
        <v>1066</v>
      </c>
      <c r="AN629" t="s">
        <v>1066</v>
      </c>
      <c r="AO629" t="s">
        <v>1066</v>
      </c>
      <c r="AP629" t="s">
        <v>1066</v>
      </c>
      <c r="AQ629" t="s">
        <v>1066</v>
      </c>
      <c r="AR629" t="s">
        <v>1066</v>
      </c>
      <c r="AS629" t="s">
        <v>1066</v>
      </c>
      <c r="AT629" t="s">
        <v>1066</v>
      </c>
      <c r="AU629" t="s">
        <v>1066</v>
      </c>
      <c r="AV629" t="s">
        <v>1066</v>
      </c>
      <c r="AW629" t="s">
        <v>1066</v>
      </c>
      <c r="AY629">
        <v>0</v>
      </c>
      <c r="AZ629" s="269"/>
      <c r="BA629" s="269"/>
      <c r="BB629" s="269"/>
      <c r="BC629" s="269"/>
      <c r="BD629" s="269"/>
      <c r="BE629" s="269"/>
    </row>
    <row r="630" spans="1:83" ht="14.4" x14ac:dyDescent="0.3">
      <c r="A630">
        <v>522999</v>
      </c>
      <c r="B630" t="s">
        <v>540</v>
      </c>
      <c r="C630" t="s">
        <v>1066</v>
      </c>
      <c r="D630" t="s">
        <v>1066</v>
      </c>
      <c r="E630" t="s">
        <v>1066</v>
      </c>
      <c r="F630" t="s">
        <v>1066</v>
      </c>
      <c r="G630" t="s">
        <v>1066</v>
      </c>
      <c r="H630" t="s">
        <v>1066</v>
      </c>
      <c r="I630" t="s">
        <v>1066</v>
      </c>
      <c r="J630" t="s">
        <v>1066</v>
      </c>
      <c r="K630" t="s">
        <v>1066</v>
      </c>
      <c r="L630" t="s">
        <v>1066</v>
      </c>
      <c r="M630" t="s">
        <v>1066</v>
      </c>
      <c r="N630" t="s">
        <v>1066</v>
      </c>
      <c r="O630" t="s">
        <v>1066</v>
      </c>
      <c r="P630" t="s">
        <v>1066</v>
      </c>
      <c r="Q630" t="s">
        <v>1066</v>
      </c>
      <c r="R630" t="s">
        <v>1066</v>
      </c>
      <c r="S630" t="s">
        <v>1066</v>
      </c>
      <c r="T630" t="s">
        <v>1066</v>
      </c>
      <c r="U630" t="s">
        <v>1066</v>
      </c>
      <c r="V630" t="s">
        <v>1066</v>
      </c>
      <c r="W630" t="s">
        <v>1066</v>
      </c>
      <c r="X630" t="s">
        <v>1066</v>
      </c>
      <c r="Y630" t="s">
        <v>1066</v>
      </c>
      <c r="Z630" t="s">
        <v>1066</v>
      </c>
      <c r="AA630" t="s">
        <v>1066</v>
      </c>
      <c r="AB630" t="s">
        <v>1066</v>
      </c>
      <c r="AC630" t="s">
        <v>1066</v>
      </c>
      <c r="AD630" t="s">
        <v>1066</v>
      </c>
      <c r="AE630" t="s">
        <v>1066</v>
      </c>
      <c r="AF630" t="s">
        <v>1066</v>
      </c>
      <c r="AG630" t="s">
        <v>1066</v>
      </c>
      <c r="AH630" t="s">
        <v>1066</v>
      </c>
      <c r="AI630" t="s">
        <v>1066</v>
      </c>
      <c r="AJ630" t="s">
        <v>1066</v>
      </c>
      <c r="AK630" t="s">
        <v>1066</v>
      </c>
      <c r="AL630" t="s">
        <v>1066</v>
      </c>
      <c r="AM630" t="s">
        <v>1066</v>
      </c>
      <c r="AN630" t="s">
        <v>1066</v>
      </c>
      <c r="AO630" t="s">
        <v>1066</v>
      </c>
      <c r="AP630" t="s">
        <v>1066</v>
      </c>
      <c r="AQ630" t="s">
        <v>1066</v>
      </c>
      <c r="AR630" t="s">
        <v>1066</v>
      </c>
      <c r="AS630" t="s">
        <v>1066</v>
      </c>
      <c r="AT630" t="s">
        <v>1066</v>
      </c>
      <c r="AU630" t="s">
        <v>1066</v>
      </c>
      <c r="AV630" t="s">
        <v>1066</v>
      </c>
      <c r="AW630" t="s">
        <v>1066</v>
      </c>
      <c r="AY630">
        <v>0</v>
      </c>
      <c r="AZ630" s="269"/>
      <c r="BA630" s="269"/>
      <c r="BB630" s="269"/>
      <c r="BC630" s="269"/>
      <c r="BD630" s="269"/>
      <c r="BE630" s="269"/>
    </row>
    <row r="631" spans="1:83" ht="14.4" x14ac:dyDescent="0.3">
      <c r="A631">
        <v>523003</v>
      </c>
      <c r="B631" t="s">
        <v>540</v>
      </c>
      <c r="C631" t="s">
        <v>1066</v>
      </c>
      <c r="D631" t="s">
        <v>1066</v>
      </c>
      <c r="E631" t="s">
        <v>1066</v>
      </c>
      <c r="F631" t="s">
        <v>1066</v>
      </c>
      <c r="G631" t="s">
        <v>1066</v>
      </c>
      <c r="H631" t="s">
        <v>1066</v>
      </c>
      <c r="I631" t="s">
        <v>1066</v>
      </c>
      <c r="J631" t="s">
        <v>1066</v>
      </c>
      <c r="K631" t="s">
        <v>1066</v>
      </c>
      <c r="L631" t="s">
        <v>1066</v>
      </c>
      <c r="M631" t="s">
        <v>1066</v>
      </c>
      <c r="N631" t="s">
        <v>1066</v>
      </c>
      <c r="O631" t="s">
        <v>1066</v>
      </c>
      <c r="P631" t="s">
        <v>1066</v>
      </c>
      <c r="Q631" t="s">
        <v>1066</v>
      </c>
      <c r="R631" t="s">
        <v>1066</v>
      </c>
      <c r="S631" t="s">
        <v>1066</v>
      </c>
      <c r="T631" t="s">
        <v>1066</v>
      </c>
      <c r="U631" t="s">
        <v>1066</v>
      </c>
      <c r="V631" t="s">
        <v>1066</v>
      </c>
      <c r="W631" t="s">
        <v>1066</v>
      </c>
      <c r="X631" t="s">
        <v>1066</v>
      </c>
      <c r="Y631" t="s">
        <v>1066</v>
      </c>
      <c r="Z631" t="s">
        <v>1066</v>
      </c>
      <c r="AA631" t="s">
        <v>1066</v>
      </c>
      <c r="AB631" t="s">
        <v>1066</v>
      </c>
      <c r="AC631" t="s">
        <v>1066</v>
      </c>
      <c r="AD631" t="s">
        <v>1066</v>
      </c>
      <c r="AE631" t="s">
        <v>1066</v>
      </c>
      <c r="AF631" t="s">
        <v>1066</v>
      </c>
      <c r="AG631" t="s">
        <v>1066</v>
      </c>
      <c r="AH631" t="s">
        <v>1066</v>
      </c>
      <c r="AI631" t="s">
        <v>1066</v>
      </c>
      <c r="AJ631" t="s">
        <v>1066</v>
      </c>
      <c r="AK631" t="s">
        <v>1066</v>
      </c>
      <c r="AL631" t="s">
        <v>1066</v>
      </c>
      <c r="AM631" t="s">
        <v>1066</v>
      </c>
      <c r="AN631" t="s">
        <v>1066</v>
      </c>
      <c r="AO631" t="s">
        <v>1066</v>
      </c>
      <c r="AP631" t="s">
        <v>1066</v>
      </c>
      <c r="AQ631" t="s">
        <v>1066</v>
      </c>
      <c r="AR631" t="s">
        <v>1066</v>
      </c>
      <c r="AS631" t="s">
        <v>1066</v>
      </c>
      <c r="AT631" t="s">
        <v>1066</v>
      </c>
      <c r="AU631" t="s">
        <v>1066</v>
      </c>
      <c r="AV631" t="s">
        <v>1066</v>
      </c>
      <c r="AW631" t="s">
        <v>1066</v>
      </c>
      <c r="AY631">
        <v>0</v>
      </c>
      <c r="AZ631" s="269"/>
      <c r="BA631" s="269"/>
      <c r="BB631" s="269"/>
      <c r="BC631" s="269"/>
      <c r="BD631" s="269"/>
      <c r="BE631" s="269"/>
    </row>
    <row r="632" spans="1:83" ht="14.4" x14ac:dyDescent="0.3">
      <c r="A632">
        <v>523004</v>
      </c>
      <c r="B632" t="s">
        <v>540</v>
      </c>
      <c r="C632" t="s">
        <v>1066</v>
      </c>
      <c r="D632" t="s">
        <v>1066</v>
      </c>
      <c r="E632" t="s">
        <v>1066</v>
      </c>
      <c r="F632" t="s">
        <v>1066</v>
      </c>
      <c r="G632" t="s">
        <v>1066</v>
      </c>
      <c r="H632" t="s">
        <v>1066</v>
      </c>
      <c r="I632" t="s">
        <v>1066</v>
      </c>
      <c r="J632" t="s">
        <v>1066</v>
      </c>
      <c r="K632" t="s">
        <v>1066</v>
      </c>
      <c r="L632" t="s">
        <v>1066</v>
      </c>
      <c r="M632" t="s">
        <v>1066</v>
      </c>
      <c r="N632" t="s">
        <v>1066</v>
      </c>
      <c r="O632" t="s">
        <v>1066</v>
      </c>
      <c r="P632" t="s">
        <v>1066</v>
      </c>
      <c r="Q632" t="s">
        <v>1066</v>
      </c>
      <c r="R632" t="s">
        <v>1066</v>
      </c>
      <c r="S632" t="s">
        <v>1066</v>
      </c>
      <c r="T632" t="s">
        <v>1066</v>
      </c>
      <c r="U632" t="s">
        <v>1066</v>
      </c>
      <c r="V632" t="s">
        <v>1066</v>
      </c>
      <c r="W632" t="s">
        <v>1066</v>
      </c>
      <c r="X632" t="s">
        <v>1066</v>
      </c>
      <c r="Y632" t="s">
        <v>1066</v>
      </c>
      <c r="Z632" t="s">
        <v>1066</v>
      </c>
      <c r="AA632" t="s">
        <v>1066</v>
      </c>
      <c r="AB632" t="s">
        <v>1066</v>
      </c>
      <c r="AC632" t="s">
        <v>1066</v>
      </c>
      <c r="AD632" t="s">
        <v>1066</v>
      </c>
      <c r="AE632" t="s">
        <v>1066</v>
      </c>
      <c r="AF632" t="s">
        <v>1066</v>
      </c>
      <c r="AG632" t="s">
        <v>1066</v>
      </c>
      <c r="AH632" t="s">
        <v>1066</v>
      </c>
      <c r="AI632" t="s">
        <v>1066</v>
      </c>
      <c r="AJ632" t="s">
        <v>1066</v>
      </c>
      <c r="AK632" t="s">
        <v>1066</v>
      </c>
      <c r="AL632" t="s">
        <v>1066</v>
      </c>
      <c r="AM632" t="s">
        <v>1066</v>
      </c>
      <c r="AN632" t="s">
        <v>1066</v>
      </c>
      <c r="AO632" t="s">
        <v>1066</v>
      </c>
      <c r="AP632" t="s">
        <v>1066</v>
      </c>
      <c r="AQ632" t="s">
        <v>1066</v>
      </c>
      <c r="AR632" t="s">
        <v>1066</v>
      </c>
      <c r="AS632" t="s">
        <v>1066</v>
      </c>
      <c r="AT632" t="s">
        <v>1066</v>
      </c>
      <c r="AU632" t="s">
        <v>1066</v>
      </c>
      <c r="AV632" t="s">
        <v>1066</v>
      </c>
      <c r="AW632" t="s">
        <v>1066</v>
      </c>
      <c r="AY632">
        <v>0</v>
      </c>
      <c r="AZ632" s="269"/>
      <c r="BA632" s="269"/>
      <c r="BB632" s="269"/>
      <c r="BC632" s="269"/>
      <c r="BD632" s="269"/>
      <c r="BE632" s="269"/>
    </row>
    <row r="633" spans="1:83" ht="14.4" x14ac:dyDescent="0.3">
      <c r="A633">
        <v>523008</v>
      </c>
      <c r="B633" t="s">
        <v>540</v>
      </c>
      <c r="C633" t="s">
        <v>1066</v>
      </c>
      <c r="D633" t="s">
        <v>1066</v>
      </c>
      <c r="E633" t="s">
        <v>1066</v>
      </c>
      <c r="F633" t="s">
        <v>1066</v>
      </c>
      <c r="G633" t="s">
        <v>1066</v>
      </c>
      <c r="H633" t="s">
        <v>1066</v>
      </c>
      <c r="I633" t="s">
        <v>1066</v>
      </c>
      <c r="J633" t="s">
        <v>1066</v>
      </c>
      <c r="K633" t="s">
        <v>1066</v>
      </c>
      <c r="L633" t="s">
        <v>1066</v>
      </c>
      <c r="M633" t="s">
        <v>1066</v>
      </c>
      <c r="N633" t="s">
        <v>1066</v>
      </c>
      <c r="O633" t="s">
        <v>1066</v>
      </c>
      <c r="P633" t="s">
        <v>1066</v>
      </c>
      <c r="Q633" t="s">
        <v>1066</v>
      </c>
      <c r="R633" t="s">
        <v>1066</v>
      </c>
      <c r="S633" t="s">
        <v>1066</v>
      </c>
      <c r="T633" t="s">
        <v>1066</v>
      </c>
      <c r="U633" t="s">
        <v>1066</v>
      </c>
      <c r="V633" t="s">
        <v>1066</v>
      </c>
      <c r="W633" t="s">
        <v>1066</v>
      </c>
      <c r="X633" t="s">
        <v>1066</v>
      </c>
      <c r="Y633" t="s">
        <v>1066</v>
      </c>
      <c r="Z633" t="s">
        <v>1066</v>
      </c>
      <c r="AA633" t="s">
        <v>1066</v>
      </c>
      <c r="AB633" t="s">
        <v>1066</v>
      </c>
      <c r="AC633" t="s">
        <v>1066</v>
      </c>
      <c r="AD633" t="s">
        <v>1066</v>
      </c>
      <c r="AE633" t="s">
        <v>1066</v>
      </c>
      <c r="AF633" t="s">
        <v>1066</v>
      </c>
      <c r="AG633" t="s">
        <v>1066</v>
      </c>
      <c r="AH633" t="s">
        <v>1066</v>
      </c>
      <c r="AI633" t="s">
        <v>1066</v>
      </c>
      <c r="AJ633" t="s">
        <v>1066</v>
      </c>
      <c r="AK633" t="s">
        <v>1066</v>
      </c>
      <c r="AL633" t="s">
        <v>1066</v>
      </c>
      <c r="AM633" t="s">
        <v>1066</v>
      </c>
      <c r="AN633" t="s">
        <v>1066</v>
      </c>
      <c r="AO633" t="s">
        <v>1066</v>
      </c>
      <c r="AP633" t="s">
        <v>1066</v>
      </c>
      <c r="AQ633" t="s">
        <v>1066</v>
      </c>
      <c r="AR633" t="s">
        <v>1066</v>
      </c>
      <c r="AS633" t="s">
        <v>1066</v>
      </c>
      <c r="AT633" t="s">
        <v>1066</v>
      </c>
      <c r="AU633" t="s">
        <v>1066</v>
      </c>
      <c r="AV633" t="s">
        <v>1066</v>
      </c>
      <c r="AW633" t="s">
        <v>1066</v>
      </c>
      <c r="AY633">
        <v>0</v>
      </c>
      <c r="AZ633" s="269"/>
      <c r="BA633" s="269"/>
      <c r="BB633" s="269"/>
      <c r="BC633" s="269"/>
      <c r="BD633" s="269"/>
      <c r="BE633" s="269"/>
    </row>
    <row r="634" spans="1:83" ht="14.4" x14ac:dyDescent="0.3">
      <c r="A634">
        <v>523012</v>
      </c>
      <c r="B634" t="s">
        <v>540</v>
      </c>
      <c r="C634" t="s">
        <v>1066</v>
      </c>
      <c r="D634" t="s">
        <v>1066</v>
      </c>
      <c r="E634" t="s">
        <v>1066</v>
      </c>
      <c r="F634" t="s">
        <v>1066</v>
      </c>
      <c r="G634" t="s">
        <v>1066</v>
      </c>
      <c r="H634" t="s">
        <v>1066</v>
      </c>
      <c r="I634" t="s">
        <v>1066</v>
      </c>
      <c r="J634" t="s">
        <v>1066</v>
      </c>
      <c r="K634" t="s">
        <v>1066</v>
      </c>
      <c r="L634" t="s">
        <v>1066</v>
      </c>
      <c r="M634" t="s">
        <v>1066</v>
      </c>
      <c r="N634" t="s">
        <v>1066</v>
      </c>
      <c r="O634" t="s">
        <v>1066</v>
      </c>
      <c r="P634" t="s">
        <v>1066</v>
      </c>
      <c r="Q634" t="s">
        <v>1066</v>
      </c>
      <c r="R634" t="s">
        <v>1066</v>
      </c>
      <c r="S634" t="s">
        <v>1066</v>
      </c>
      <c r="T634" t="s">
        <v>1066</v>
      </c>
      <c r="U634" t="s">
        <v>1066</v>
      </c>
      <c r="V634" t="s">
        <v>1066</v>
      </c>
      <c r="W634" t="s">
        <v>1066</v>
      </c>
      <c r="X634" t="s">
        <v>1066</v>
      </c>
      <c r="Y634" t="s">
        <v>1066</v>
      </c>
      <c r="Z634" t="s">
        <v>1066</v>
      </c>
      <c r="AA634" t="s">
        <v>1066</v>
      </c>
      <c r="AB634" t="s">
        <v>1066</v>
      </c>
      <c r="AC634" t="s">
        <v>1066</v>
      </c>
      <c r="AD634" t="s">
        <v>1066</v>
      </c>
      <c r="AE634" t="s">
        <v>1066</v>
      </c>
      <c r="AF634" t="s">
        <v>1066</v>
      </c>
      <c r="AG634" t="s">
        <v>1066</v>
      </c>
      <c r="AH634" t="s">
        <v>1066</v>
      </c>
      <c r="AI634" t="s">
        <v>1066</v>
      </c>
      <c r="AJ634" t="s">
        <v>1066</v>
      </c>
      <c r="AK634" t="s">
        <v>1066</v>
      </c>
      <c r="AL634" t="s">
        <v>1066</v>
      </c>
      <c r="AM634" t="s">
        <v>1066</v>
      </c>
      <c r="AN634" t="s">
        <v>1066</v>
      </c>
      <c r="AO634" t="s">
        <v>1066</v>
      </c>
      <c r="AP634" t="s">
        <v>1066</v>
      </c>
      <c r="AQ634" t="s">
        <v>1066</v>
      </c>
      <c r="AR634" t="s">
        <v>1066</v>
      </c>
      <c r="AS634" t="s">
        <v>1066</v>
      </c>
      <c r="AT634" t="s">
        <v>1066</v>
      </c>
      <c r="AU634" t="s">
        <v>1066</v>
      </c>
      <c r="AV634" t="s">
        <v>1066</v>
      </c>
      <c r="AW634" t="s">
        <v>1066</v>
      </c>
      <c r="AY634">
        <v>0</v>
      </c>
      <c r="AZ634" s="269"/>
      <c r="BA634" s="269"/>
      <c r="BB634" s="269"/>
      <c r="BC634" s="269"/>
      <c r="BD634" s="269"/>
      <c r="BE634" s="269"/>
    </row>
    <row r="635" spans="1:83" ht="14.4" x14ac:dyDescent="0.3">
      <c r="A635">
        <v>523013</v>
      </c>
      <c r="B635" t="s">
        <v>540</v>
      </c>
      <c r="C635" t="s">
        <v>1066</v>
      </c>
      <c r="D635" t="s">
        <v>1066</v>
      </c>
      <c r="E635" t="s">
        <v>1066</v>
      </c>
      <c r="F635" t="s">
        <v>1066</v>
      </c>
      <c r="G635" t="s">
        <v>1066</v>
      </c>
      <c r="H635" t="s">
        <v>1066</v>
      </c>
      <c r="I635" t="s">
        <v>1066</v>
      </c>
      <c r="J635" t="s">
        <v>1066</v>
      </c>
      <c r="K635" t="s">
        <v>1066</v>
      </c>
      <c r="L635" t="s">
        <v>1066</v>
      </c>
      <c r="M635" t="s">
        <v>1066</v>
      </c>
      <c r="N635" t="s">
        <v>1066</v>
      </c>
      <c r="O635" t="s">
        <v>1066</v>
      </c>
      <c r="P635" t="s">
        <v>1066</v>
      </c>
      <c r="Q635" t="s">
        <v>1066</v>
      </c>
      <c r="R635" t="s">
        <v>1066</v>
      </c>
      <c r="S635" t="s">
        <v>1066</v>
      </c>
      <c r="T635" t="s">
        <v>1066</v>
      </c>
      <c r="U635" t="s">
        <v>1066</v>
      </c>
      <c r="V635" t="s">
        <v>1066</v>
      </c>
      <c r="W635" t="s">
        <v>1066</v>
      </c>
      <c r="X635" t="s">
        <v>1066</v>
      </c>
      <c r="Y635" t="s">
        <v>1066</v>
      </c>
      <c r="Z635" t="s">
        <v>1066</v>
      </c>
      <c r="AA635" t="s">
        <v>1066</v>
      </c>
      <c r="AB635" t="s">
        <v>1066</v>
      </c>
      <c r="AC635" t="s">
        <v>1066</v>
      </c>
      <c r="AD635" t="s">
        <v>1066</v>
      </c>
      <c r="AE635" t="s">
        <v>1066</v>
      </c>
      <c r="AF635" t="s">
        <v>1066</v>
      </c>
      <c r="AG635" t="s">
        <v>1066</v>
      </c>
      <c r="AH635" t="s">
        <v>1066</v>
      </c>
      <c r="AI635" t="s">
        <v>1066</v>
      </c>
      <c r="AJ635" t="s">
        <v>1066</v>
      </c>
      <c r="AK635" t="s">
        <v>1066</v>
      </c>
      <c r="AL635" t="s">
        <v>1066</v>
      </c>
      <c r="AM635" t="s">
        <v>1066</v>
      </c>
      <c r="AN635" t="s">
        <v>1066</v>
      </c>
      <c r="AO635" t="s">
        <v>1066</v>
      </c>
      <c r="AP635" t="s">
        <v>1066</v>
      </c>
      <c r="AQ635" t="s">
        <v>1066</v>
      </c>
      <c r="AR635" t="s">
        <v>1066</v>
      </c>
      <c r="AS635" t="s">
        <v>1066</v>
      </c>
      <c r="AT635" t="s">
        <v>1066</v>
      </c>
      <c r="AU635" t="s">
        <v>1066</v>
      </c>
      <c r="AV635" t="s">
        <v>1066</v>
      </c>
      <c r="AW635" t="s">
        <v>1066</v>
      </c>
      <c r="AY635">
        <v>0</v>
      </c>
      <c r="AZ635" s="269"/>
      <c r="BA635" s="269"/>
      <c r="BB635" s="269"/>
      <c r="BC635" s="269"/>
      <c r="BD635" s="269"/>
      <c r="BE635" s="269"/>
    </row>
    <row r="636" spans="1:83" ht="14.4" x14ac:dyDescent="0.3">
      <c r="A636">
        <v>523014</v>
      </c>
      <c r="B636" t="s">
        <v>540</v>
      </c>
      <c r="C636" t="s">
        <v>1066</v>
      </c>
      <c r="D636" t="s">
        <v>1066</v>
      </c>
      <c r="E636" t="s">
        <v>1066</v>
      </c>
      <c r="F636" t="s">
        <v>1066</v>
      </c>
      <c r="G636" t="s">
        <v>1066</v>
      </c>
      <c r="H636" t="s">
        <v>1066</v>
      </c>
      <c r="I636" t="s">
        <v>1066</v>
      </c>
      <c r="J636" t="s">
        <v>1066</v>
      </c>
      <c r="K636" t="s">
        <v>1066</v>
      </c>
      <c r="L636" t="s">
        <v>1066</v>
      </c>
      <c r="M636" t="s">
        <v>1066</v>
      </c>
      <c r="N636" t="s">
        <v>1066</v>
      </c>
      <c r="O636" t="s">
        <v>1066</v>
      </c>
      <c r="P636" t="s">
        <v>1066</v>
      </c>
      <c r="Q636" t="s">
        <v>1066</v>
      </c>
      <c r="R636" t="s">
        <v>1066</v>
      </c>
      <c r="S636" t="s">
        <v>1066</v>
      </c>
      <c r="T636" t="s">
        <v>1066</v>
      </c>
      <c r="U636" t="s">
        <v>1066</v>
      </c>
      <c r="V636" t="s">
        <v>1066</v>
      </c>
      <c r="W636" t="s">
        <v>1066</v>
      </c>
      <c r="X636" t="s">
        <v>1066</v>
      </c>
      <c r="Y636" t="s">
        <v>1066</v>
      </c>
      <c r="Z636" t="s">
        <v>1066</v>
      </c>
      <c r="AA636" t="s">
        <v>1066</v>
      </c>
      <c r="AB636" t="s">
        <v>1066</v>
      </c>
      <c r="AC636" t="s">
        <v>1066</v>
      </c>
      <c r="AD636" t="s">
        <v>1066</v>
      </c>
      <c r="AE636" t="s">
        <v>1066</v>
      </c>
      <c r="AF636" t="s">
        <v>1066</v>
      </c>
      <c r="AG636" t="s">
        <v>1066</v>
      </c>
      <c r="AH636" t="s">
        <v>1066</v>
      </c>
      <c r="AI636" t="s">
        <v>1066</v>
      </c>
      <c r="AJ636" t="s">
        <v>1066</v>
      </c>
      <c r="AK636" t="s">
        <v>1066</v>
      </c>
      <c r="AL636" t="s">
        <v>1066</v>
      </c>
      <c r="AM636" t="s">
        <v>1066</v>
      </c>
      <c r="AN636" t="s">
        <v>1066</v>
      </c>
      <c r="AO636" t="s">
        <v>1066</v>
      </c>
      <c r="AP636" t="s">
        <v>1066</v>
      </c>
      <c r="AQ636" t="s">
        <v>1066</v>
      </c>
      <c r="AR636" t="s">
        <v>1066</v>
      </c>
      <c r="AS636" t="s">
        <v>1066</v>
      </c>
      <c r="AT636" t="s">
        <v>1066</v>
      </c>
      <c r="AU636" t="s">
        <v>1066</v>
      </c>
      <c r="AV636" t="s">
        <v>1066</v>
      </c>
      <c r="AW636" t="s">
        <v>1066</v>
      </c>
      <c r="AY636">
        <v>0</v>
      </c>
      <c r="AZ636" s="269"/>
      <c r="BA636" s="269"/>
      <c r="BB636" s="269"/>
      <c r="BC636" s="269"/>
      <c r="BD636" s="269"/>
      <c r="BE636" s="269"/>
    </row>
    <row r="637" spans="1:83" ht="14.4" x14ac:dyDescent="0.3">
      <c r="A637">
        <v>523019</v>
      </c>
      <c r="B637" t="s">
        <v>540</v>
      </c>
      <c r="C637" t="s">
        <v>1066</v>
      </c>
      <c r="D637" t="s">
        <v>1066</v>
      </c>
      <c r="E637" t="s">
        <v>1066</v>
      </c>
      <c r="F637" t="s">
        <v>1066</v>
      </c>
      <c r="G637" t="s">
        <v>1066</v>
      </c>
      <c r="H637" t="s">
        <v>1066</v>
      </c>
      <c r="I637" t="s">
        <v>1066</v>
      </c>
      <c r="J637" t="s">
        <v>1066</v>
      </c>
      <c r="K637" t="s">
        <v>1066</v>
      </c>
      <c r="L637" t="s">
        <v>1066</v>
      </c>
      <c r="M637" t="s">
        <v>1066</v>
      </c>
      <c r="N637" t="s">
        <v>1066</v>
      </c>
      <c r="O637" t="s">
        <v>1066</v>
      </c>
      <c r="P637" t="s">
        <v>1066</v>
      </c>
      <c r="Q637" t="s">
        <v>1066</v>
      </c>
      <c r="R637" t="s">
        <v>1066</v>
      </c>
      <c r="S637" t="s">
        <v>1066</v>
      </c>
      <c r="T637" t="s">
        <v>1066</v>
      </c>
      <c r="U637" t="s">
        <v>1066</v>
      </c>
      <c r="V637" t="s">
        <v>1066</v>
      </c>
      <c r="W637" t="s">
        <v>1066</v>
      </c>
      <c r="X637" t="s">
        <v>1066</v>
      </c>
      <c r="Y637" t="s">
        <v>1066</v>
      </c>
      <c r="Z637" t="s">
        <v>1066</v>
      </c>
      <c r="AA637" t="s">
        <v>1066</v>
      </c>
      <c r="AB637" t="s">
        <v>1066</v>
      </c>
      <c r="AC637" t="s">
        <v>1066</v>
      </c>
      <c r="AD637" t="s">
        <v>1066</v>
      </c>
      <c r="AE637" t="s">
        <v>1066</v>
      </c>
      <c r="AF637" t="s">
        <v>1066</v>
      </c>
      <c r="AG637" t="s">
        <v>1066</v>
      </c>
      <c r="AH637" t="s">
        <v>1066</v>
      </c>
      <c r="AI637" t="s">
        <v>1066</v>
      </c>
      <c r="AJ637" t="s">
        <v>1066</v>
      </c>
      <c r="AK637" t="s">
        <v>1066</v>
      </c>
      <c r="AL637" t="s">
        <v>1066</v>
      </c>
      <c r="AM637" t="s">
        <v>1066</v>
      </c>
      <c r="AN637" t="s">
        <v>1066</v>
      </c>
      <c r="AO637" t="s">
        <v>1066</v>
      </c>
      <c r="AP637" t="s">
        <v>1066</v>
      </c>
      <c r="AQ637" t="s">
        <v>1066</v>
      </c>
      <c r="AR637" t="s">
        <v>1066</v>
      </c>
      <c r="AS637" t="s">
        <v>1066</v>
      </c>
      <c r="AT637" t="s">
        <v>1066</v>
      </c>
      <c r="AU637" t="s">
        <v>1066</v>
      </c>
      <c r="AV637" t="s">
        <v>1066</v>
      </c>
      <c r="AW637" t="s">
        <v>1066</v>
      </c>
      <c r="AY637">
        <v>0</v>
      </c>
      <c r="AZ637" s="269"/>
      <c r="BA637" s="269"/>
      <c r="BB637" s="269"/>
      <c r="BC637" s="269"/>
      <c r="BD637" s="269"/>
      <c r="BE637" s="269"/>
    </row>
    <row r="638" spans="1:83" ht="14.4" x14ac:dyDescent="0.3">
      <c r="A638">
        <v>523033</v>
      </c>
      <c r="B638" t="s">
        <v>540</v>
      </c>
      <c r="C638" t="s">
        <v>1067</v>
      </c>
      <c r="D638" t="s">
        <v>1067</v>
      </c>
      <c r="E638" t="s">
        <v>1067</v>
      </c>
      <c r="F638" t="s">
        <v>1067</v>
      </c>
      <c r="G638" t="s">
        <v>1067</v>
      </c>
      <c r="H638" t="s">
        <v>1067</v>
      </c>
      <c r="I638" t="s">
        <v>1067</v>
      </c>
      <c r="J638" t="s">
        <v>1067</v>
      </c>
      <c r="K638" t="s">
        <v>1067</v>
      </c>
      <c r="L638" t="s">
        <v>1067</v>
      </c>
      <c r="M638" t="s">
        <v>1067</v>
      </c>
      <c r="N638" t="s">
        <v>1067</v>
      </c>
      <c r="O638" t="s">
        <v>1067</v>
      </c>
      <c r="P638" t="s">
        <v>1067</v>
      </c>
      <c r="Q638" t="s">
        <v>1067</v>
      </c>
      <c r="R638" t="s">
        <v>1067</v>
      </c>
      <c r="S638" t="s">
        <v>1067</v>
      </c>
      <c r="T638" t="s">
        <v>1067</v>
      </c>
      <c r="U638" t="s">
        <v>1067</v>
      </c>
      <c r="V638" t="s">
        <v>1067</v>
      </c>
      <c r="W638" t="s">
        <v>1067</v>
      </c>
      <c r="X638" t="s">
        <v>1067</v>
      </c>
      <c r="Y638" t="s">
        <v>1067</v>
      </c>
      <c r="Z638" t="s">
        <v>1067</v>
      </c>
      <c r="AA638" t="s">
        <v>1067</v>
      </c>
      <c r="AB638" t="s">
        <v>1067</v>
      </c>
      <c r="AC638" t="s">
        <v>1067</v>
      </c>
      <c r="AD638" t="s">
        <v>1067</v>
      </c>
      <c r="AE638" t="s">
        <v>1067</v>
      </c>
      <c r="AF638" t="s">
        <v>1067</v>
      </c>
      <c r="AG638" t="s">
        <v>1067</v>
      </c>
      <c r="AH638" t="s">
        <v>1067</v>
      </c>
      <c r="AI638" t="s">
        <v>1067</v>
      </c>
      <c r="AJ638" t="s">
        <v>1067</v>
      </c>
      <c r="AK638" t="s">
        <v>1067</v>
      </c>
      <c r="AL638" t="s">
        <v>1067</v>
      </c>
      <c r="AM638" t="s">
        <v>1067</v>
      </c>
      <c r="AN638" t="s">
        <v>1067</v>
      </c>
      <c r="AO638" t="s">
        <v>1067</v>
      </c>
      <c r="AP638" t="s">
        <v>1067</v>
      </c>
      <c r="AQ638" t="s">
        <v>1067</v>
      </c>
      <c r="AR638" t="s">
        <v>1067</v>
      </c>
      <c r="AS638" t="s">
        <v>1067</v>
      </c>
      <c r="AT638" t="s">
        <v>1067</v>
      </c>
      <c r="AU638" t="s">
        <v>1067</v>
      </c>
      <c r="AV638" t="s">
        <v>1067</v>
      </c>
      <c r="AW638" t="s">
        <v>1067</v>
      </c>
      <c r="AY638" t="s">
        <v>5718</v>
      </c>
      <c r="AZ638" s="269"/>
      <c r="BA638" s="269"/>
      <c r="BB638" s="269"/>
      <c r="BC638" s="269"/>
      <c r="BD638" s="269"/>
      <c r="BE638" s="269"/>
    </row>
    <row r="639" spans="1:83" ht="14.4" x14ac:dyDescent="0.3">
      <c r="A639">
        <v>523041</v>
      </c>
      <c r="B639" t="s">
        <v>540</v>
      </c>
      <c r="C639" t="s">
        <v>1066</v>
      </c>
      <c r="D639" t="s">
        <v>1066</v>
      </c>
      <c r="E639" t="s">
        <v>1066</v>
      </c>
      <c r="F639" t="s">
        <v>1066</v>
      </c>
      <c r="G639" t="s">
        <v>1066</v>
      </c>
      <c r="H639" t="s">
        <v>1066</v>
      </c>
      <c r="I639" t="s">
        <v>1066</v>
      </c>
      <c r="J639" t="s">
        <v>1066</v>
      </c>
      <c r="K639" t="s">
        <v>1066</v>
      </c>
      <c r="L639" t="s">
        <v>1066</v>
      </c>
      <c r="M639" t="s">
        <v>1066</v>
      </c>
      <c r="N639" t="s">
        <v>1066</v>
      </c>
      <c r="O639" t="s">
        <v>1066</v>
      </c>
      <c r="P639" t="s">
        <v>1066</v>
      </c>
      <c r="Q639" t="s">
        <v>1066</v>
      </c>
      <c r="R639" t="s">
        <v>1066</v>
      </c>
      <c r="S639" t="s">
        <v>1066</v>
      </c>
      <c r="T639" t="s">
        <v>1066</v>
      </c>
      <c r="U639" t="s">
        <v>1066</v>
      </c>
      <c r="V639" t="s">
        <v>1066</v>
      </c>
      <c r="W639" t="s">
        <v>1066</v>
      </c>
      <c r="X639" t="s">
        <v>1066</v>
      </c>
      <c r="Y639" t="s">
        <v>1066</v>
      </c>
      <c r="Z639" t="s">
        <v>1066</v>
      </c>
      <c r="AA639" t="s">
        <v>1066</v>
      </c>
      <c r="AB639" t="s">
        <v>1066</v>
      </c>
      <c r="AC639" t="s">
        <v>1066</v>
      </c>
      <c r="AD639" t="s">
        <v>1066</v>
      </c>
      <c r="AE639" t="s">
        <v>1066</v>
      </c>
      <c r="AF639" t="s">
        <v>1066</v>
      </c>
      <c r="AG639" t="s">
        <v>1066</v>
      </c>
      <c r="AH639" t="s">
        <v>1066</v>
      </c>
      <c r="AI639" t="s">
        <v>1066</v>
      </c>
      <c r="AJ639" t="s">
        <v>1066</v>
      </c>
      <c r="AK639" t="s">
        <v>1066</v>
      </c>
      <c r="AL639" t="s">
        <v>1066</v>
      </c>
      <c r="AM639" t="s">
        <v>1066</v>
      </c>
      <c r="AN639" t="s">
        <v>1066</v>
      </c>
      <c r="AO639" t="s">
        <v>1066</v>
      </c>
      <c r="AP639" t="s">
        <v>1066</v>
      </c>
      <c r="AQ639" t="s">
        <v>1066</v>
      </c>
      <c r="AR639" t="s">
        <v>1066</v>
      </c>
      <c r="AS639" t="s">
        <v>1066</v>
      </c>
      <c r="AT639" t="s">
        <v>1066</v>
      </c>
      <c r="AU639" t="s">
        <v>1066</v>
      </c>
      <c r="AV639" t="s">
        <v>1066</v>
      </c>
      <c r="AW639" t="s">
        <v>1066</v>
      </c>
      <c r="AY639">
        <v>0</v>
      </c>
      <c r="AZ639" s="250"/>
      <c r="BA639" s="250"/>
      <c r="BB639" s="250"/>
      <c r="BC639" s="250"/>
      <c r="BD639" s="250"/>
      <c r="BE639" s="269"/>
    </row>
    <row r="640" spans="1:83" ht="14.4" x14ac:dyDescent="0.3">
      <c r="A640">
        <v>523042</v>
      </c>
      <c r="B640" t="s">
        <v>540</v>
      </c>
      <c r="C640" t="s">
        <v>1066</v>
      </c>
      <c r="D640" t="s">
        <v>1066</v>
      </c>
      <c r="E640" t="s">
        <v>1066</v>
      </c>
      <c r="F640" t="s">
        <v>1066</v>
      </c>
      <c r="G640" t="s">
        <v>1066</v>
      </c>
      <c r="H640" t="s">
        <v>1066</v>
      </c>
      <c r="I640" t="s">
        <v>1066</v>
      </c>
      <c r="J640" t="s">
        <v>1066</v>
      </c>
      <c r="K640" t="s">
        <v>1066</v>
      </c>
      <c r="L640" t="s">
        <v>1066</v>
      </c>
      <c r="M640" t="s">
        <v>1066</v>
      </c>
      <c r="N640" t="s">
        <v>1066</v>
      </c>
      <c r="O640" t="s">
        <v>1066</v>
      </c>
      <c r="P640" t="s">
        <v>1066</v>
      </c>
      <c r="Q640" t="s">
        <v>1066</v>
      </c>
      <c r="R640" t="s">
        <v>1066</v>
      </c>
      <c r="S640" t="s">
        <v>1066</v>
      </c>
      <c r="T640" t="s">
        <v>1066</v>
      </c>
      <c r="U640" t="s">
        <v>1066</v>
      </c>
      <c r="V640" t="s">
        <v>1066</v>
      </c>
      <c r="W640" t="s">
        <v>1066</v>
      </c>
      <c r="X640" t="s">
        <v>1066</v>
      </c>
      <c r="Y640" t="s">
        <v>1066</v>
      </c>
      <c r="Z640" t="s">
        <v>1066</v>
      </c>
      <c r="AA640" t="s">
        <v>1066</v>
      </c>
      <c r="AB640" t="s">
        <v>1066</v>
      </c>
      <c r="AC640" t="s">
        <v>1066</v>
      </c>
      <c r="AD640" t="s">
        <v>1066</v>
      </c>
      <c r="AE640" t="s">
        <v>1066</v>
      </c>
      <c r="AF640" t="s">
        <v>1066</v>
      </c>
      <c r="AG640" t="s">
        <v>1066</v>
      </c>
      <c r="AH640" t="s">
        <v>1066</v>
      </c>
      <c r="AI640" t="s">
        <v>1066</v>
      </c>
      <c r="AJ640" t="s">
        <v>1066</v>
      </c>
      <c r="AK640" t="s">
        <v>1066</v>
      </c>
      <c r="AL640" t="s">
        <v>1066</v>
      </c>
      <c r="AM640" t="s">
        <v>1066</v>
      </c>
      <c r="AN640" t="s">
        <v>1066</v>
      </c>
      <c r="AO640" t="s">
        <v>1066</v>
      </c>
      <c r="AP640" t="s">
        <v>1066</v>
      </c>
      <c r="AQ640" t="s">
        <v>1066</v>
      </c>
      <c r="AR640" t="s">
        <v>1066</v>
      </c>
      <c r="AS640" t="s">
        <v>1066</v>
      </c>
      <c r="AT640" t="s">
        <v>1066</v>
      </c>
      <c r="AU640" t="s">
        <v>1066</v>
      </c>
      <c r="AV640" t="s">
        <v>1066</v>
      </c>
      <c r="AW640" t="s">
        <v>1066</v>
      </c>
      <c r="AY640">
        <v>0</v>
      </c>
      <c r="AZ640" s="269"/>
      <c r="BA640" s="269"/>
      <c r="BB640" s="269"/>
      <c r="BC640" s="269"/>
      <c r="BD640" s="269"/>
      <c r="BE640" s="269"/>
      <c r="BH640" s="249"/>
      <c r="BI640" s="249"/>
      <c r="BJ640" s="249"/>
      <c r="BK640" s="249"/>
      <c r="BL640" s="249"/>
      <c r="BM640" s="249"/>
      <c r="BN640" s="249"/>
      <c r="BO640" s="249"/>
      <c r="BP640" s="249"/>
      <c r="BQ640" s="249"/>
      <c r="BR640" s="249"/>
      <c r="BS640" s="249"/>
      <c r="BT640" s="249"/>
      <c r="BU640" s="249"/>
      <c r="BV640" s="248"/>
      <c r="BW640" s="249"/>
      <c r="BX640" s="249"/>
      <c r="BY640" s="249"/>
      <c r="BZ640" s="249"/>
      <c r="CA640" s="242"/>
      <c r="CB640" s="242"/>
      <c r="CC640" s="242"/>
      <c r="CD640" s="242"/>
      <c r="CE640" s="249"/>
    </row>
    <row r="641" spans="1:83" ht="14.4" x14ac:dyDescent="0.3">
      <c r="A641">
        <v>523050</v>
      </c>
      <c r="B641" t="s">
        <v>541</v>
      </c>
      <c r="C641" t="s">
        <v>1066</v>
      </c>
      <c r="D641" t="s">
        <v>1066</v>
      </c>
      <c r="E641" t="s">
        <v>1066</v>
      </c>
      <c r="F641" t="s">
        <v>1066</v>
      </c>
      <c r="G641" t="s">
        <v>1066</v>
      </c>
      <c r="H641" t="s">
        <v>1066</v>
      </c>
      <c r="I641" t="s">
        <v>1066</v>
      </c>
      <c r="J641" t="s">
        <v>1066</v>
      </c>
      <c r="K641" t="s">
        <v>1066</v>
      </c>
      <c r="L641" t="s">
        <v>1066</v>
      </c>
      <c r="M641" t="s">
        <v>1066</v>
      </c>
      <c r="N641" t="s">
        <v>1066</v>
      </c>
      <c r="O641" t="s">
        <v>1066</v>
      </c>
      <c r="P641" t="s">
        <v>1066</v>
      </c>
      <c r="Q641" t="s">
        <v>1066</v>
      </c>
      <c r="R641" t="s">
        <v>1066</v>
      </c>
      <c r="S641" t="s">
        <v>1066</v>
      </c>
      <c r="T641" t="s">
        <v>1066</v>
      </c>
      <c r="U641" t="s">
        <v>1066</v>
      </c>
      <c r="V641" t="s">
        <v>1066</v>
      </c>
      <c r="W641" t="s">
        <v>1066</v>
      </c>
      <c r="X641" t="s">
        <v>1066</v>
      </c>
      <c r="Y641" t="s">
        <v>1066</v>
      </c>
      <c r="Z641" t="s">
        <v>1066</v>
      </c>
      <c r="AA641" t="s">
        <v>1066</v>
      </c>
      <c r="AB641" t="s">
        <v>1066</v>
      </c>
      <c r="AC641" t="s">
        <v>1066</v>
      </c>
      <c r="AD641" t="s">
        <v>1066</v>
      </c>
      <c r="AE641" t="s">
        <v>1066</v>
      </c>
      <c r="AF641" t="s">
        <v>1066</v>
      </c>
      <c r="AG641" t="s">
        <v>1066</v>
      </c>
      <c r="AH641" t="s">
        <v>1066</v>
      </c>
      <c r="AI641" t="s">
        <v>1066</v>
      </c>
      <c r="AJ641" t="s">
        <v>1066</v>
      </c>
      <c r="AK641" t="s">
        <v>1066</v>
      </c>
      <c r="AL641" t="s">
        <v>1066</v>
      </c>
      <c r="AM641" t="s">
        <v>1066</v>
      </c>
      <c r="AN641" t="s">
        <v>1066</v>
      </c>
      <c r="AO641" t="s">
        <v>1066</v>
      </c>
      <c r="AP641" t="s">
        <v>1066</v>
      </c>
      <c r="AQ641" t="s">
        <v>1066</v>
      </c>
      <c r="AR641" t="s">
        <v>1066</v>
      </c>
      <c r="AW641"/>
      <c r="AY641" t="s">
        <v>2422</v>
      </c>
      <c r="AZ641" s="269"/>
      <c r="BA641" s="269"/>
      <c r="BB641" s="269"/>
      <c r="BC641" s="269"/>
      <c r="BD641" s="269"/>
      <c r="BE641" s="269"/>
    </row>
    <row r="642" spans="1:83" ht="14.4" x14ac:dyDescent="0.3">
      <c r="A642">
        <v>523054</v>
      </c>
      <c r="B642" t="s">
        <v>540</v>
      </c>
      <c r="C642" t="s">
        <v>1066</v>
      </c>
      <c r="D642" t="s">
        <v>1066</v>
      </c>
      <c r="E642" t="s">
        <v>1066</v>
      </c>
      <c r="F642" t="s">
        <v>1066</v>
      </c>
      <c r="G642" t="s">
        <v>1066</v>
      </c>
      <c r="H642" t="s">
        <v>1066</v>
      </c>
      <c r="I642" t="s">
        <v>1066</v>
      </c>
      <c r="J642" t="s">
        <v>1066</v>
      </c>
      <c r="K642" t="s">
        <v>1066</v>
      </c>
      <c r="L642" t="s">
        <v>1066</v>
      </c>
      <c r="M642" t="s">
        <v>1066</v>
      </c>
      <c r="N642" t="s">
        <v>1066</v>
      </c>
      <c r="O642" t="s">
        <v>1066</v>
      </c>
      <c r="P642" t="s">
        <v>1066</v>
      </c>
      <c r="Q642" t="s">
        <v>1066</v>
      </c>
      <c r="R642" t="s">
        <v>1066</v>
      </c>
      <c r="S642" t="s">
        <v>1066</v>
      </c>
      <c r="T642" t="s">
        <v>1066</v>
      </c>
      <c r="U642" t="s">
        <v>1066</v>
      </c>
      <c r="V642" t="s">
        <v>1066</v>
      </c>
      <c r="W642" t="s">
        <v>1066</v>
      </c>
      <c r="X642" t="s">
        <v>1066</v>
      </c>
      <c r="Y642" t="s">
        <v>1066</v>
      </c>
      <c r="Z642" t="s">
        <v>1066</v>
      </c>
      <c r="AA642" t="s">
        <v>1066</v>
      </c>
      <c r="AB642" t="s">
        <v>1066</v>
      </c>
      <c r="AC642" t="s">
        <v>1066</v>
      </c>
      <c r="AD642" t="s">
        <v>1066</v>
      </c>
      <c r="AE642" t="s">
        <v>1066</v>
      </c>
      <c r="AF642" t="s">
        <v>1066</v>
      </c>
      <c r="AG642" t="s">
        <v>1066</v>
      </c>
      <c r="AH642" t="s">
        <v>1066</v>
      </c>
      <c r="AI642" t="s">
        <v>1066</v>
      </c>
      <c r="AJ642" t="s">
        <v>1066</v>
      </c>
      <c r="AK642" t="s">
        <v>1066</v>
      </c>
      <c r="AL642" t="s">
        <v>1066</v>
      </c>
      <c r="AM642" t="s">
        <v>1066</v>
      </c>
      <c r="AN642" t="s">
        <v>1066</v>
      </c>
      <c r="AO642" t="s">
        <v>1066</v>
      </c>
      <c r="AP642" t="s">
        <v>1066</v>
      </c>
      <c r="AQ642" t="s">
        <v>1066</v>
      </c>
      <c r="AR642" t="s">
        <v>1066</v>
      </c>
      <c r="AS642" t="s">
        <v>1066</v>
      </c>
      <c r="AT642" t="s">
        <v>1066</v>
      </c>
      <c r="AU642" t="s">
        <v>1066</v>
      </c>
      <c r="AV642" t="s">
        <v>1066</v>
      </c>
      <c r="AW642" t="s">
        <v>1066</v>
      </c>
      <c r="AY642">
        <v>0</v>
      </c>
      <c r="AZ642" s="269"/>
      <c r="BA642" s="269"/>
      <c r="BB642" s="269"/>
      <c r="BC642" s="269"/>
      <c r="BD642" s="269"/>
      <c r="BE642" s="269"/>
    </row>
    <row r="643" spans="1:83" ht="14.4" x14ac:dyDescent="0.3">
      <c r="A643">
        <v>523062</v>
      </c>
      <c r="B643" t="s">
        <v>540</v>
      </c>
      <c r="C643" t="s">
        <v>1066</v>
      </c>
      <c r="D643" t="s">
        <v>1066</v>
      </c>
      <c r="E643" t="s">
        <v>1066</v>
      </c>
      <c r="F643" t="s">
        <v>1066</v>
      </c>
      <c r="G643" t="s">
        <v>1066</v>
      </c>
      <c r="H643" t="s">
        <v>1066</v>
      </c>
      <c r="I643" t="s">
        <v>1066</v>
      </c>
      <c r="J643" t="s">
        <v>1066</v>
      </c>
      <c r="K643" t="s">
        <v>1066</v>
      </c>
      <c r="L643" t="s">
        <v>1066</v>
      </c>
      <c r="M643" t="s">
        <v>1066</v>
      </c>
      <c r="N643" t="s">
        <v>1066</v>
      </c>
      <c r="O643" t="s">
        <v>1066</v>
      </c>
      <c r="P643" t="s">
        <v>1066</v>
      </c>
      <c r="Q643" t="s">
        <v>1066</v>
      </c>
      <c r="R643" t="s">
        <v>1066</v>
      </c>
      <c r="S643" t="s">
        <v>1066</v>
      </c>
      <c r="T643" t="s">
        <v>1066</v>
      </c>
      <c r="U643" t="s">
        <v>1066</v>
      </c>
      <c r="V643" t="s">
        <v>1066</v>
      </c>
      <c r="W643" t="s">
        <v>1066</v>
      </c>
      <c r="X643" t="s">
        <v>1066</v>
      </c>
      <c r="Y643" t="s">
        <v>1066</v>
      </c>
      <c r="Z643" t="s">
        <v>1066</v>
      </c>
      <c r="AA643" t="s">
        <v>1066</v>
      </c>
      <c r="AB643" t="s">
        <v>1066</v>
      </c>
      <c r="AC643" t="s">
        <v>1066</v>
      </c>
      <c r="AD643" t="s">
        <v>1066</v>
      </c>
      <c r="AE643" t="s">
        <v>1066</v>
      </c>
      <c r="AF643" t="s">
        <v>1066</v>
      </c>
      <c r="AG643" t="s">
        <v>1066</v>
      </c>
      <c r="AH643" t="s">
        <v>1066</v>
      </c>
      <c r="AI643" t="s">
        <v>1066</v>
      </c>
      <c r="AJ643" t="s">
        <v>1066</v>
      </c>
      <c r="AK643" t="s">
        <v>1066</v>
      </c>
      <c r="AL643" t="s">
        <v>1066</v>
      </c>
      <c r="AM643" t="s">
        <v>1066</v>
      </c>
      <c r="AN643" t="s">
        <v>1066</v>
      </c>
      <c r="AO643" t="s">
        <v>1066</v>
      </c>
      <c r="AP643" t="s">
        <v>1066</v>
      </c>
      <c r="AQ643" t="s">
        <v>1066</v>
      </c>
      <c r="AR643" t="s">
        <v>1066</v>
      </c>
      <c r="AS643" t="s">
        <v>1066</v>
      </c>
      <c r="AT643" t="s">
        <v>1066</v>
      </c>
      <c r="AU643" t="s">
        <v>1066</v>
      </c>
      <c r="AV643" t="s">
        <v>1066</v>
      </c>
      <c r="AW643" t="s">
        <v>1066</v>
      </c>
      <c r="AY643">
        <v>0</v>
      </c>
      <c r="AZ643" s="269"/>
      <c r="BA643" s="269"/>
      <c r="BB643" s="269"/>
      <c r="BC643" s="269"/>
      <c r="BD643" s="269"/>
      <c r="BE643" s="269"/>
    </row>
    <row r="644" spans="1:83" ht="14.4" x14ac:dyDescent="0.3">
      <c r="A644">
        <v>523074</v>
      </c>
      <c r="B644" t="s">
        <v>540</v>
      </c>
      <c r="C644" t="s">
        <v>1066</v>
      </c>
      <c r="D644" t="s">
        <v>1066</v>
      </c>
      <c r="E644" t="s">
        <v>1066</v>
      </c>
      <c r="F644" t="s">
        <v>1066</v>
      </c>
      <c r="G644" t="s">
        <v>1066</v>
      </c>
      <c r="H644" t="s">
        <v>1066</v>
      </c>
      <c r="I644" t="s">
        <v>1066</v>
      </c>
      <c r="J644" t="s">
        <v>1066</v>
      </c>
      <c r="K644" t="s">
        <v>1066</v>
      </c>
      <c r="L644" t="s">
        <v>1066</v>
      </c>
      <c r="M644" t="s">
        <v>1066</v>
      </c>
      <c r="N644" t="s">
        <v>1066</v>
      </c>
      <c r="O644" t="s">
        <v>1066</v>
      </c>
      <c r="P644" t="s">
        <v>1066</v>
      </c>
      <c r="Q644" t="s">
        <v>1066</v>
      </c>
      <c r="R644" t="s">
        <v>1066</v>
      </c>
      <c r="S644" t="s">
        <v>1066</v>
      </c>
      <c r="T644" t="s">
        <v>1066</v>
      </c>
      <c r="U644" t="s">
        <v>1066</v>
      </c>
      <c r="V644" t="s">
        <v>1066</v>
      </c>
      <c r="W644" t="s">
        <v>1066</v>
      </c>
      <c r="X644" t="s">
        <v>1066</v>
      </c>
      <c r="Y644" t="s">
        <v>1066</v>
      </c>
      <c r="Z644" t="s">
        <v>1066</v>
      </c>
      <c r="AA644" t="s">
        <v>1066</v>
      </c>
      <c r="AB644" t="s">
        <v>1066</v>
      </c>
      <c r="AC644" t="s">
        <v>1066</v>
      </c>
      <c r="AD644" t="s">
        <v>1066</v>
      </c>
      <c r="AE644" t="s">
        <v>1066</v>
      </c>
      <c r="AF644" t="s">
        <v>1066</v>
      </c>
      <c r="AG644" t="s">
        <v>1066</v>
      </c>
      <c r="AH644" t="s">
        <v>1066</v>
      </c>
      <c r="AI644" t="s">
        <v>1066</v>
      </c>
      <c r="AJ644" t="s">
        <v>1066</v>
      </c>
      <c r="AK644" t="s">
        <v>1066</v>
      </c>
      <c r="AL644" t="s">
        <v>1066</v>
      </c>
      <c r="AM644" t="s">
        <v>1066</v>
      </c>
      <c r="AN644" t="s">
        <v>1066</v>
      </c>
      <c r="AO644" t="s">
        <v>1066</v>
      </c>
      <c r="AP644" t="s">
        <v>1066</v>
      </c>
      <c r="AQ644" t="s">
        <v>1066</v>
      </c>
      <c r="AR644" t="s">
        <v>1066</v>
      </c>
      <c r="AS644" t="s">
        <v>1066</v>
      </c>
      <c r="AT644" t="s">
        <v>1066</v>
      </c>
      <c r="AU644" t="s">
        <v>1066</v>
      </c>
      <c r="AV644" t="s">
        <v>1066</v>
      </c>
      <c r="AW644" t="s">
        <v>1066</v>
      </c>
      <c r="AY644">
        <v>0</v>
      </c>
      <c r="AZ644" s="269"/>
      <c r="BA644" s="269"/>
      <c r="BB644" s="269"/>
      <c r="BC644" s="269"/>
      <c r="BD644" s="269"/>
      <c r="BE644" s="269"/>
    </row>
    <row r="645" spans="1:83" ht="14.4" x14ac:dyDescent="0.3">
      <c r="A645">
        <v>523081</v>
      </c>
      <c r="B645" t="s">
        <v>540</v>
      </c>
      <c r="C645" t="s">
        <v>1066</v>
      </c>
      <c r="D645" t="s">
        <v>1066</v>
      </c>
      <c r="E645" t="s">
        <v>1066</v>
      </c>
      <c r="F645" t="s">
        <v>1066</v>
      </c>
      <c r="G645" t="s">
        <v>1066</v>
      </c>
      <c r="H645" t="s">
        <v>1066</v>
      </c>
      <c r="I645" t="s">
        <v>1066</v>
      </c>
      <c r="J645" t="s">
        <v>1066</v>
      </c>
      <c r="K645" t="s">
        <v>1066</v>
      </c>
      <c r="L645" t="s">
        <v>1066</v>
      </c>
      <c r="M645" t="s">
        <v>1066</v>
      </c>
      <c r="N645" t="s">
        <v>1066</v>
      </c>
      <c r="O645" t="s">
        <v>1066</v>
      </c>
      <c r="P645" t="s">
        <v>1066</v>
      </c>
      <c r="Q645" t="s">
        <v>1066</v>
      </c>
      <c r="R645" t="s">
        <v>1066</v>
      </c>
      <c r="S645" t="s">
        <v>1066</v>
      </c>
      <c r="T645" t="s">
        <v>1066</v>
      </c>
      <c r="U645" t="s">
        <v>1066</v>
      </c>
      <c r="V645" t="s">
        <v>1066</v>
      </c>
      <c r="W645" t="s">
        <v>1066</v>
      </c>
      <c r="X645" t="s">
        <v>1066</v>
      </c>
      <c r="Y645" t="s">
        <v>1066</v>
      </c>
      <c r="Z645" t="s">
        <v>1066</v>
      </c>
      <c r="AA645" t="s">
        <v>1066</v>
      </c>
      <c r="AB645" t="s">
        <v>1066</v>
      </c>
      <c r="AC645" t="s">
        <v>1066</v>
      </c>
      <c r="AD645" t="s">
        <v>1066</v>
      </c>
      <c r="AE645" t="s">
        <v>1066</v>
      </c>
      <c r="AF645" t="s">
        <v>1066</v>
      </c>
      <c r="AG645" t="s">
        <v>1066</v>
      </c>
      <c r="AH645" t="s">
        <v>1066</v>
      </c>
      <c r="AI645" t="s">
        <v>1066</v>
      </c>
      <c r="AJ645" t="s">
        <v>1066</v>
      </c>
      <c r="AK645" t="s">
        <v>1066</v>
      </c>
      <c r="AL645" t="s">
        <v>1066</v>
      </c>
      <c r="AM645" t="s">
        <v>1066</v>
      </c>
      <c r="AN645" t="s">
        <v>1066</v>
      </c>
      <c r="AO645" t="s">
        <v>1066</v>
      </c>
      <c r="AP645" t="s">
        <v>1066</v>
      </c>
      <c r="AQ645" t="s">
        <v>1066</v>
      </c>
      <c r="AR645" t="s">
        <v>1066</v>
      </c>
      <c r="AS645" t="s">
        <v>1066</v>
      </c>
      <c r="AT645" t="s">
        <v>1066</v>
      </c>
      <c r="AU645" t="s">
        <v>1066</v>
      </c>
      <c r="AV645" t="s">
        <v>1066</v>
      </c>
      <c r="AW645" t="s">
        <v>1066</v>
      </c>
      <c r="AY645">
        <v>0</v>
      </c>
      <c r="AZ645" s="269"/>
      <c r="BA645" s="269"/>
      <c r="BB645" s="269"/>
      <c r="BC645" s="269"/>
      <c r="BD645" s="269"/>
      <c r="BE645" s="269"/>
      <c r="BH645" s="249"/>
      <c r="BI645" s="249"/>
      <c r="BJ645" s="249"/>
      <c r="BK645" s="249"/>
      <c r="BL645" s="249"/>
      <c r="BM645" s="249"/>
      <c r="BN645" s="249"/>
      <c r="BO645" s="249"/>
      <c r="BP645" s="249"/>
      <c r="BQ645" s="249"/>
      <c r="BR645" s="249"/>
      <c r="BS645" s="249"/>
      <c r="BT645" s="249"/>
      <c r="BU645" s="249"/>
      <c r="BV645" s="248"/>
      <c r="BW645" s="249"/>
      <c r="BX645" s="249"/>
      <c r="BY645" s="249"/>
      <c r="BZ645" s="249"/>
      <c r="CA645" s="242"/>
      <c r="CB645" s="242"/>
      <c r="CC645" s="242"/>
      <c r="CD645" s="242"/>
      <c r="CE645" s="249"/>
    </row>
    <row r="646" spans="1:83" ht="14.4" x14ac:dyDescent="0.3">
      <c r="A646">
        <v>523093</v>
      </c>
      <c r="B646" t="s">
        <v>540</v>
      </c>
      <c r="C646" t="s">
        <v>1066</v>
      </c>
      <c r="D646" t="s">
        <v>1066</v>
      </c>
      <c r="E646" t="s">
        <v>1066</v>
      </c>
      <c r="F646" t="s">
        <v>1066</v>
      </c>
      <c r="G646" t="s">
        <v>1066</v>
      </c>
      <c r="H646" t="s">
        <v>1066</v>
      </c>
      <c r="I646" t="s">
        <v>1066</v>
      </c>
      <c r="J646" t="s">
        <v>1066</v>
      </c>
      <c r="K646" t="s">
        <v>1066</v>
      </c>
      <c r="L646" t="s">
        <v>1066</v>
      </c>
      <c r="M646" t="s">
        <v>1066</v>
      </c>
      <c r="N646" t="s">
        <v>1066</v>
      </c>
      <c r="O646" t="s">
        <v>1066</v>
      </c>
      <c r="P646" t="s">
        <v>1066</v>
      </c>
      <c r="Q646" t="s">
        <v>1066</v>
      </c>
      <c r="R646" t="s">
        <v>1066</v>
      </c>
      <c r="S646" t="s">
        <v>1066</v>
      </c>
      <c r="T646" t="s">
        <v>1066</v>
      </c>
      <c r="U646" t="s">
        <v>1066</v>
      </c>
      <c r="V646" t="s">
        <v>1066</v>
      </c>
      <c r="W646" t="s">
        <v>1066</v>
      </c>
      <c r="X646" t="s">
        <v>1066</v>
      </c>
      <c r="Y646" t="s">
        <v>1066</v>
      </c>
      <c r="Z646" t="s">
        <v>1066</v>
      </c>
      <c r="AA646" t="s">
        <v>1066</v>
      </c>
      <c r="AB646" t="s">
        <v>1066</v>
      </c>
      <c r="AC646" t="s">
        <v>1066</v>
      </c>
      <c r="AD646" t="s">
        <v>1066</v>
      </c>
      <c r="AE646" t="s">
        <v>1066</v>
      </c>
      <c r="AF646" t="s">
        <v>1066</v>
      </c>
      <c r="AG646" t="s">
        <v>1066</v>
      </c>
      <c r="AH646" t="s">
        <v>1066</v>
      </c>
      <c r="AI646" t="s">
        <v>1066</v>
      </c>
      <c r="AJ646" t="s">
        <v>1066</v>
      </c>
      <c r="AK646" t="s">
        <v>1066</v>
      </c>
      <c r="AL646" t="s">
        <v>1066</v>
      </c>
      <c r="AM646" t="s">
        <v>1066</v>
      </c>
      <c r="AN646" t="s">
        <v>1066</v>
      </c>
      <c r="AO646" t="s">
        <v>1066</v>
      </c>
      <c r="AP646" t="s">
        <v>1066</v>
      </c>
      <c r="AQ646" t="s">
        <v>1066</v>
      </c>
      <c r="AR646" t="s">
        <v>1066</v>
      </c>
      <c r="AS646" t="s">
        <v>1066</v>
      </c>
      <c r="AT646" t="s">
        <v>1066</v>
      </c>
      <c r="AU646" t="s">
        <v>1066</v>
      </c>
      <c r="AV646" t="s">
        <v>1066</v>
      </c>
      <c r="AW646" t="s">
        <v>1066</v>
      </c>
      <c r="AY646">
        <v>0</v>
      </c>
      <c r="AZ646" s="269"/>
      <c r="BA646" s="269"/>
      <c r="BB646" s="269"/>
      <c r="BC646" s="269"/>
      <c r="BD646" s="269"/>
      <c r="BE646" s="269"/>
      <c r="BH646" s="249"/>
      <c r="BI646" s="249"/>
      <c r="BJ646" s="249"/>
      <c r="BK646" s="249"/>
      <c r="BL646" s="249"/>
      <c r="BM646" s="249"/>
      <c r="BN646" s="249"/>
      <c r="BO646" s="249"/>
      <c r="BP646" s="249"/>
      <c r="BQ646" s="249"/>
      <c r="BR646" s="249"/>
      <c r="BS646" s="249"/>
      <c r="BT646" s="249"/>
      <c r="BU646" s="249"/>
      <c r="BV646" s="248"/>
      <c r="BW646" s="249"/>
      <c r="BX646" s="249"/>
      <c r="BY646" s="249"/>
      <c r="BZ646" s="249"/>
      <c r="CA646" s="242"/>
      <c r="CB646" s="242"/>
      <c r="CC646" s="242"/>
      <c r="CD646" s="242"/>
      <c r="CE646" s="249"/>
    </row>
    <row r="647" spans="1:83" ht="14.4" x14ac:dyDescent="0.3">
      <c r="A647">
        <v>523101</v>
      </c>
      <c r="B647" t="s">
        <v>540</v>
      </c>
      <c r="C647" t="s">
        <v>1066</v>
      </c>
      <c r="D647" t="s">
        <v>1066</v>
      </c>
      <c r="E647" t="s">
        <v>1066</v>
      </c>
      <c r="F647" t="s">
        <v>1066</v>
      </c>
      <c r="G647" t="s">
        <v>1066</v>
      </c>
      <c r="H647" t="s">
        <v>1066</v>
      </c>
      <c r="I647" t="s">
        <v>1066</v>
      </c>
      <c r="J647" t="s">
        <v>1066</v>
      </c>
      <c r="K647" t="s">
        <v>1066</v>
      </c>
      <c r="L647" t="s">
        <v>1066</v>
      </c>
      <c r="M647" t="s">
        <v>1066</v>
      </c>
      <c r="N647" t="s">
        <v>1066</v>
      </c>
      <c r="O647" t="s">
        <v>1066</v>
      </c>
      <c r="P647" t="s">
        <v>1066</v>
      </c>
      <c r="Q647" t="s">
        <v>1066</v>
      </c>
      <c r="R647" t="s">
        <v>1066</v>
      </c>
      <c r="S647" t="s">
        <v>1066</v>
      </c>
      <c r="T647" t="s">
        <v>1066</v>
      </c>
      <c r="U647" t="s">
        <v>1066</v>
      </c>
      <c r="V647" t="s">
        <v>1066</v>
      </c>
      <c r="W647" t="s">
        <v>1066</v>
      </c>
      <c r="X647" t="s">
        <v>1066</v>
      </c>
      <c r="Y647" t="s">
        <v>1066</v>
      </c>
      <c r="Z647" t="s">
        <v>1066</v>
      </c>
      <c r="AA647" t="s">
        <v>1066</v>
      </c>
      <c r="AB647" t="s">
        <v>1066</v>
      </c>
      <c r="AC647" t="s">
        <v>1066</v>
      </c>
      <c r="AD647" t="s">
        <v>1066</v>
      </c>
      <c r="AE647" t="s">
        <v>1066</v>
      </c>
      <c r="AF647" t="s">
        <v>1066</v>
      </c>
      <c r="AG647" t="s">
        <v>1066</v>
      </c>
      <c r="AH647" t="s">
        <v>1066</v>
      </c>
      <c r="AI647" t="s">
        <v>1066</v>
      </c>
      <c r="AJ647" t="s">
        <v>1066</v>
      </c>
      <c r="AK647" t="s">
        <v>1066</v>
      </c>
      <c r="AL647" t="s">
        <v>1066</v>
      </c>
      <c r="AM647" t="s">
        <v>1066</v>
      </c>
      <c r="AN647" t="s">
        <v>1066</v>
      </c>
      <c r="AO647" t="s">
        <v>1066</v>
      </c>
      <c r="AP647" t="s">
        <v>1066</v>
      </c>
      <c r="AQ647" t="s">
        <v>1066</v>
      </c>
      <c r="AR647" t="s">
        <v>1066</v>
      </c>
      <c r="AS647" t="s">
        <v>1066</v>
      </c>
      <c r="AT647" t="s">
        <v>1066</v>
      </c>
      <c r="AU647" t="s">
        <v>1066</v>
      </c>
      <c r="AV647" t="s">
        <v>1066</v>
      </c>
      <c r="AW647" t="s">
        <v>1066</v>
      </c>
      <c r="AY647">
        <v>0</v>
      </c>
      <c r="AZ647" s="269"/>
      <c r="BA647" s="269"/>
      <c r="BB647" s="269"/>
      <c r="BC647" s="269"/>
      <c r="BD647" s="269"/>
      <c r="BE647" s="269"/>
    </row>
    <row r="648" spans="1:83" ht="14.4" x14ac:dyDescent="0.3">
      <c r="A648">
        <v>523107</v>
      </c>
      <c r="B648" t="s">
        <v>540</v>
      </c>
      <c r="C648" t="s">
        <v>1066</v>
      </c>
      <c r="D648" t="s">
        <v>1066</v>
      </c>
      <c r="E648" t="s">
        <v>1066</v>
      </c>
      <c r="F648" t="s">
        <v>1066</v>
      </c>
      <c r="G648" t="s">
        <v>1066</v>
      </c>
      <c r="H648" t="s">
        <v>1066</v>
      </c>
      <c r="I648" t="s">
        <v>1066</v>
      </c>
      <c r="J648" t="s">
        <v>1066</v>
      </c>
      <c r="K648" t="s">
        <v>1066</v>
      </c>
      <c r="L648" t="s">
        <v>1066</v>
      </c>
      <c r="M648" t="s">
        <v>1066</v>
      </c>
      <c r="N648" t="s">
        <v>1066</v>
      </c>
      <c r="O648" t="s">
        <v>1066</v>
      </c>
      <c r="P648" t="s">
        <v>1066</v>
      </c>
      <c r="Q648" t="s">
        <v>1066</v>
      </c>
      <c r="R648" t="s">
        <v>1066</v>
      </c>
      <c r="S648" t="s">
        <v>1066</v>
      </c>
      <c r="T648" t="s">
        <v>1066</v>
      </c>
      <c r="U648" t="s">
        <v>1066</v>
      </c>
      <c r="V648" t="s">
        <v>1066</v>
      </c>
      <c r="W648" t="s">
        <v>1066</v>
      </c>
      <c r="X648" t="s">
        <v>1066</v>
      </c>
      <c r="Y648" t="s">
        <v>1066</v>
      </c>
      <c r="Z648" t="s">
        <v>1066</v>
      </c>
      <c r="AA648" t="s">
        <v>1066</v>
      </c>
      <c r="AB648" t="s">
        <v>1066</v>
      </c>
      <c r="AC648" t="s">
        <v>1066</v>
      </c>
      <c r="AD648" t="s">
        <v>1066</v>
      </c>
      <c r="AE648" t="s">
        <v>1066</v>
      </c>
      <c r="AF648" t="s">
        <v>1066</v>
      </c>
      <c r="AG648" t="s">
        <v>1066</v>
      </c>
      <c r="AH648" t="s">
        <v>1066</v>
      </c>
      <c r="AI648" t="s">
        <v>1066</v>
      </c>
      <c r="AJ648" t="s">
        <v>1066</v>
      </c>
      <c r="AK648" t="s">
        <v>1066</v>
      </c>
      <c r="AL648" t="s">
        <v>1066</v>
      </c>
      <c r="AM648" t="s">
        <v>1066</v>
      </c>
      <c r="AN648" t="s">
        <v>1066</v>
      </c>
      <c r="AO648" t="s">
        <v>1066</v>
      </c>
      <c r="AP648" t="s">
        <v>1066</v>
      </c>
      <c r="AQ648" t="s">
        <v>1066</v>
      </c>
      <c r="AR648" t="s">
        <v>1066</v>
      </c>
      <c r="AS648" t="s">
        <v>1066</v>
      </c>
      <c r="AT648" t="s">
        <v>1066</v>
      </c>
      <c r="AU648" t="s">
        <v>1066</v>
      </c>
      <c r="AV648" t="s">
        <v>1066</v>
      </c>
      <c r="AW648" t="s">
        <v>1066</v>
      </c>
      <c r="AY648">
        <v>0</v>
      </c>
      <c r="AZ648" s="269"/>
      <c r="BA648" s="269"/>
      <c r="BB648" s="269"/>
      <c r="BC648" s="269"/>
      <c r="BD648" s="269"/>
      <c r="BE648" s="269"/>
    </row>
    <row r="649" spans="1:83" ht="14.4" x14ac:dyDescent="0.3">
      <c r="A649">
        <v>523108</v>
      </c>
      <c r="B649" t="s">
        <v>540</v>
      </c>
      <c r="C649" t="s">
        <v>1066</v>
      </c>
      <c r="D649" t="s">
        <v>1066</v>
      </c>
      <c r="E649" t="s">
        <v>1066</v>
      </c>
      <c r="F649" t="s">
        <v>1066</v>
      </c>
      <c r="G649" t="s">
        <v>1066</v>
      </c>
      <c r="H649" t="s">
        <v>1066</v>
      </c>
      <c r="I649" t="s">
        <v>1066</v>
      </c>
      <c r="J649" t="s">
        <v>1066</v>
      </c>
      <c r="K649" t="s">
        <v>1066</v>
      </c>
      <c r="L649" t="s">
        <v>1066</v>
      </c>
      <c r="M649" t="s">
        <v>1066</v>
      </c>
      <c r="N649" t="s">
        <v>1066</v>
      </c>
      <c r="O649" t="s">
        <v>1066</v>
      </c>
      <c r="P649" t="s">
        <v>1066</v>
      </c>
      <c r="Q649" t="s">
        <v>1066</v>
      </c>
      <c r="R649" t="s">
        <v>1066</v>
      </c>
      <c r="S649" t="s">
        <v>1066</v>
      </c>
      <c r="T649" t="s">
        <v>1066</v>
      </c>
      <c r="U649" t="s">
        <v>1066</v>
      </c>
      <c r="V649" t="s">
        <v>1066</v>
      </c>
      <c r="W649" t="s">
        <v>1066</v>
      </c>
      <c r="X649" t="s">
        <v>1066</v>
      </c>
      <c r="Y649" t="s">
        <v>1066</v>
      </c>
      <c r="Z649" t="s">
        <v>1066</v>
      </c>
      <c r="AA649" t="s">
        <v>1066</v>
      </c>
      <c r="AB649" t="s">
        <v>1066</v>
      </c>
      <c r="AC649" t="s">
        <v>1066</v>
      </c>
      <c r="AD649" t="s">
        <v>1066</v>
      </c>
      <c r="AE649" t="s">
        <v>1066</v>
      </c>
      <c r="AF649" t="s">
        <v>1066</v>
      </c>
      <c r="AG649" t="s">
        <v>1066</v>
      </c>
      <c r="AH649" t="s">
        <v>1066</v>
      </c>
      <c r="AI649" t="s">
        <v>1066</v>
      </c>
      <c r="AJ649" t="s">
        <v>1066</v>
      </c>
      <c r="AK649" t="s">
        <v>1066</v>
      </c>
      <c r="AL649" t="s">
        <v>1066</v>
      </c>
      <c r="AM649" t="s">
        <v>1066</v>
      </c>
      <c r="AN649" t="s">
        <v>1066</v>
      </c>
      <c r="AO649" t="s">
        <v>1066</v>
      </c>
      <c r="AP649" t="s">
        <v>1066</v>
      </c>
      <c r="AQ649" t="s">
        <v>1066</v>
      </c>
      <c r="AR649" t="s">
        <v>1066</v>
      </c>
      <c r="AS649" t="s">
        <v>1066</v>
      </c>
      <c r="AT649" t="s">
        <v>1066</v>
      </c>
      <c r="AU649" t="s">
        <v>1066</v>
      </c>
      <c r="AV649" t="s">
        <v>1066</v>
      </c>
      <c r="AW649" t="s">
        <v>1066</v>
      </c>
      <c r="AY649">
        <v>0</v>
      </c>
      <c r="AZ649" s="269"/>
      <c r="BA649" s="269"/>
      <c r="BB649" s="269"/>
      <c r="BC649" s="269"/>
      <c r="BD649" s="269"/>
      <c r="BE649" s="269"/>
      <c r="BH649" s="249"/>
      <c r="BI649" s="249"/>
      <c r="BJ649" s="249"/>
      <c r="BK649" s="249"/>
      <c r="BL649" s="249"/>
      <c r="BM649" s="249"/>
      <c r="BN649" s="249"/>
      <c r="BO649" s="249"/>
      <c r="BP649" s="249"/>
      <c r="BQ649" s="249"/>
      <c r="BR649" s="249"/>
      <c r="BS649" s="249"/>
      <c r="BT649" s="249"/>
      <c r="BU649" s="249"/>
      <c r="BV649" s="248"/>
      <c r="BW649" s="249"/>
      <c r="BX649" s="249"/>
      <c r="BY649" s="249"/>
      <c r="BZ649" s="249"/>
      <c r="CA649" s="242"/>
      <c r="CB649" s="242"/>
      <c r="CC649" s="242"/>
      <c r="CD649" s="242"/>
      <c r="CE649" s="249"/>
    </row>
    <row r="650" spans="1:83" ht="14.4" x14ac:dyDescent="0.3">
      <c r="A650">
        <v>523112</v>
      </c>
      <c r="B650" t="s">
        <v>540</v>
      </c>
      <c r="C650" t="s">
        <v>1066</v>
      </c>
      <c r="D650" t="s">
        <v>1066</v>
      </c>
      <c r="E650" t="s">
        <v>1066</v>
      </c>
      <c r="F650" t="s">
        <v>1066</v>
      </c>
      <c r="G650" t="s">
        <v>1066</v>
      </c>
      <c r="H650" t="s">
        <v>1066</v>
      </c>
      <c r="I650" t="s">
        <v>1066</v>
      </c>
      <c r="J650" t="s">
        <v>1066</v>
      </c>
      <c r="K650" t="s">
        <v>1066</v>
      </c>
      <c r="L650" t="s">
        <v>1066</v>
      </c>
      <c r="M650" t="s">
        <v>1066</v>
      </c>
      <c r="N650" t="s">
        <v>1066</v>
      </c>
      <c r="O650" t="s">
        <v>1066</v>
      </c>
      <c r="P650" t="s">
        <v>1066</v>
      </c>
      <c r="Q650" t="s">
        <v>1066</v>
      </c>
      <c r="R650" t="s">
        <v>1066</v>
      </c>
      <c r="S650" t="s">
        <v>1066</v>
      </c>
      <c r="T650" t="s">
        <v>1066</v>
      </c>
      <c r="U650" t="s">
        <v>1066</v>
      </c>
      <c r="V650" t="s">
        <v>1066</v>
      </c>
      <c r="W650" t="s">
        <v>1066</v>
      </c>
      <c r="X650" t="s">
        <v>1066</v>
      </c>
      <c r="Y650" t="s">
        <v>1066</v>
      </c>
      <c r="Z650" t="s">
        <v>1066</v>
      </c>
      <c r="AA650" t="s">
        <v>1066</v>
      </c>
      <c r="AB650" t="s">
        <v>1066</v>
      </c>
      <c r="AC650" t="s">
        <v>1066</v>
      </c>
      <c r="AD650" t="s">
        <v>1066</v>
      </c>
      <c r="AE650" t="s">
        <v>1066</v>
      </c>
      <c r="AF650" t="s">
        <v>1066</v>
      </c>
      <c r="AG650" t="s">
        <v>1066</v>
      </c>
      <c r="AH650" t="s">
        <v>1066</v>
      </c>
      <c r="AI650" t="s">
        <v>1066</v>
      </c>
      <c r="AJ650" t="s">
        <v>1066</v>
      </c>
      <c r="AK650" t="s">
        <v>1066</v>
      </c>
      <c r="AL650" t="s">
        <v>1066</v>
      </c>
      <c r="AM650" t="s">
        <v>1066</v>
      </c>
      <c r="AN650" t="s">
        <v>1066</v>
      </c>
      <c r="AO650" t="s">
        <v>1066</v>
      </c>
      <c r="AP650" t="s">
        <v>1066</v>
      </c>
      <c r="AQ650" t="s">
        <v>1066</v>
      </c>
      <c r="AR650" t="s">
        <v>1066</v>
      </c>
      <c r="AS650" t="s">
        <v>1066</v>
      </c>
      <c r="AT650" t="s">
        <v>1066</v>
      </c>
      <c r="AU650" t="s">
        <v>1066</v>
      </c>
      <c r="AV650" t="s">
        <v>1066</v>
      </c>
      <c r="AW650" t="s">
        <v>1066</v>
      </c>
      <c r="AY650">
        <v>0</v>
      </c>
      <c r="AZ650" s="269"/>
      <c r="BA650" s="269"/>
      <c r="BB650" s="269"/>
      <c r="BC650" s="269"/>
      <c r="BD650" s="269"/>
      <c r="BE650" s="269"/>
    </row>
    <row r="651" spans="1:83" ht="14.4" x14ac:dyDescent="0.3">
      <c r="A651">
        <v>523113</v>
      </c>
      <c r="B651" t="s">
        <v>540</v>
      </c>
      <c r="C651" t="s">
        <v>1066</v>
      </c>
      <c r="D651" t="s">
        <v>1066</v>
      </c>
      <c r="E651" t="s">
        <v>1066</v>
      </c>
      <c r="F651" t="s">
        <v>1066</v>
      </c>
      <c r="G651" t="s">
        <v>1066</v>
      </c>
      <c r="H651" t="s">
        <v>1066</v>
      </c>
      <c r="I651" t="s">
        <v>1066</v>
      </c>
      <c r="J651" t="s">
        <v>1066</v>
      </c>
      <c r="K651" t="s">
        <v>1066</v>
      </c>
      <c r="L651" t="s">
        <v>1066</v>
      </c>
      <c r="M651" t="s">
        <v>1066</v>
      </c>
      <c r="N651" t="s">
        <v>1066</v>
      </c>
      <c r="O651" t="s">
        <v>1066</v>
      </c>
      <c r="P651" t="s">
        <v>1066</v>
      </c>
      <c r="Q651" t="s">
        <v>1066</v>
      </c>
      <c r="R651" t="s">
        <v>1066</v>
      </c>
      <c r="S651" t="s">
        <v>1066</v>
      </c>
      <c r="T651" t="s">
        <v>1066</v>
      </c>
      <c r="U651" t="s">
        <v>1066</v>
      </c>
      <c r="V651" t="s">
        <v>1066</v>
      </c>
      <c r="W651" t="s">
        <v>1066</v>
      </c>
      <c r="X651" t="s">
        <v>1066</v>
      </c>
      <c r="Y651" t="s">
        <v>1066</v>
      </c>
      <c r="Z651" t="s">
        <v>1066</v>
      </c>
      <c r="AA651" t="s">
        <v>1066</v>
      </c>
      <c r="AB651" t="s">
        <v>1066</v>
      </c>
      <c r="AC651" t="s">
        <v>1066</v>
      </c>
      <c r="AD651" t="s">
        <v>1066</v>
      </c>
      <c r="AE651" t="s">
        <v>1066</v>
      </c>
      <c r="AF651" t="s">
        <v>1066</v>
      </c>
      <c r="AG651" t="s">
        <v>1066</v>
      </c>
      <c r="AH651" t="s">
        <v>1066</v>
      </c>
      <c r="AI651" t="s">
        <v>1066</v>
      </c>
      <c r="AJ651" t="s">
        <v>1066</v>
      </c>
      <c r="AK651" t="s">
        <v>1066</v>
      </c>
      <c r="AL651" t="s">
        <v>1066</v>
      </c>
      <c r="AM651" t="s">
        <v>1066</v>
      </c>
      <c r="AN651" t="s">
        <v>1066</v>
      </c>
      <c r="AO651" t="s">
        <v>1066</v>
      </c>
      <c r="AP651" t="s">
        <v>1066</v>
      </c>
      <c r="AQ651" t="s">
        <v>1066</v>
      </c>
      <c r="AR651" t="s">
        <v>1066</v>
      </c>
      <c r="AS651" t="s">
        <v>1066</v>
      </c>
      <c r="AT651" t="s">
        <v>1066</v>
      </c>
      <c r="AU651" t="s">
        <v>1066</v>
      </c>
      <c r="AV651" t="s">
        <v>1066</v>
      </c>
      <c r="AW651" t="s">
        <v>1066</v>
      </c>
      <c r="AY651">
        <v>0</v>
      </c>
      <c r="AZ651" s="269"/>
      <c r="BA651" s="269"/>
      <c r="BB651" s="269"/>
      <c r="BC651" s="269"/>
      <c r="BD651" s="269"/>
      <c r="BE651" s="269"/>
    </row>
    <row r="652" spans="1:83" ht="14.4" x14ac:dyDescent="0.3">
      <c r="A652">
        <v>523115</v>
      </c>
      <c r="B652" t="s">
        <v>540</v>
      </c>
      <c r="C652" t="s">
        <v>1066</v>
      </c>
      <c r="D652" t="s">
        <v>1066</v>
      </c>
      <c r="E652" t="s">
        <v>1066</v>
      </c>
      <c r="F652" t="s">
        <v>1066</v>
      </c>
      <c r="G652" t="s">
        <v>1066</v>
      </c>
      <c r="H652" t="s">
        <v>1066</v>
      </c>
      <c r="I652" t="s">
        <v>1066</v>
      </c>
      <c r="J652" t="s">
        <v>1066</v>
      </c>
      <c r="K652" t="s">
        <v>1066</v>
      </c>
      <c r="L652" t="s">
        <v>1066</v>
      </c>
      <c r="M652" t="s">
        <v>1066</v>
      </c>
      <c r="N652" t="s">
        <v>1066</v>
      </c>
      <c r="O652" t="s">
        <v>1066</v>
      </c>
      <c r="P652" t="s">
        <v>1066</v>
      </c>
      <c r="Q652" t="s">
        <v>1066</v>
      </c>
      <c r="R652" t="s">
        <v>1066</v>
      </c>
      <c r="S652" t="s">
        <v>1066</v>
      </c>
      <c r="T652" t="s">
        <v>1066</v>
      </c>
      <c r="U652" t="s">
        <v>1066</v>
      </c>
      <c r="V652" t="s">
        <v>1066</v>
      </c>
      <c r="W652" t="s">
        <v>1066</v>
      </c>
      <c r="X652" t="s">
        <v>1066</v>
      </c>
      <c r="Y652" t="s">
        <v>1066</v>
      </c>
      <c r="Z652" t="s">
        <v>1066</v>
      </c>
      <c r="AA652" t="s">
        <v>1066</v>
      </c>
      <c r="AB652" t="s">
        <v>1066</v>
      </c>
      <c r="AC652" t="s">
        <v>1066</v>
      </c>
      <c r="AD652" t="s">
        <v>1066</v>
      </c>
      <c r="AE652" t="s">
        <v>1066</v>
      </c>
      <c r="AF652" t="s">
        <v>1066</v>
      </c>
      <c r="AG652" t="s">
        <v>1066</v>
      </c>
      <c r="AH652" t="s">
        <v>1066</v>
      </c>
      <c r="AI652" t="s">
        <v>1066</v>
      </c>
      <c r="AJ652" t="s">
        <v>1066</v>
      </c>
      <c r="AK652" t="s">
        <v>1066</v>
      </c>
      <c r="AL652" t="s">
        <v>1066</v>
      </c>
      <c r="AM652" t="s">
        <v>1066</v>
      </c>
      <c r="AN652" t="s">
        <v>1066</v>
      </c>
      <c r="AO652" t="s">
        <v>1066</v>
      </c>
      <c r="AP652" t="s">
        <v>1066</v>
      </c>
      <c r="AQ652" t="s">
        <v>1066</v>
      </c>
      <c r="AR652" t="s">
        <v>1066</v>
      </c>
      <c r="AS652" t="s">
        <v>1066</v>
      </c>
      <c r="AT652" t="s">
        <v>1066</v>
      </c>
      <c r="AU652" t="s">
        <v>1066</v>
      </c>
      <c r="AV652" t="s">
        <v>1066</v>
      </c>
      <c r="AW652" t="s">
        <v>1066</v>
      </c>
      <c r="AY652">
        <v>0</v>
      </c>
      <c r="AZ652" s="269"/>
      <c r="BA652" s="269"/>
      <c r="BB652" s="269"/>
      <c r="BC652" s="269"/>
      <c r="BD652" s="269"/>
      <c r="BE652" s="269"/>
    </row>
    <row r="653" spans="1:83" ht="14.4" x14ac:dyDescent="0.3">
      <c r="A653">
        <v>523123</v>
      </c>
      <c r="B653" t="s">
        <v>540</v>
      </c>
      <c r="C653" t="s">
        <v>1066</v>
      </c>
      <c r="D653" t="s">
        <v>1066</v>
      </c>
      <c r="E653" t="s">
        <v>1066</v>
      </c>
      <c r="F653" t="s">
        <v>1066</v>
      </c>
      <c r="G653" t="s">
        <v>1066</v>
      </c>
      <c r="H653" t="s">
        <v>1066</v>
      </c>
      <c r="I653" t="s">
        <v>1066</v>
      </c>
      <c r="J653" t="s">
        <v>1066</v>
      </c>
      <c r="K653" t="s">
        <v>1066</v>
      </c>
      <c r="L653" t="s">
        <v>1066</v>
      </c>
      <c r="M653" t="s">
        <v>1066</v>
      </c>
      <c r="N653" t="s">
        <v>1066</v>
      </c>
      <c r="O653" t="s">
        <v>1066</v>
      </c>
      <c r="P653" t="s">
        <v>1066</v>
      </c>
      <c r="Q653" t="s">
        <v>1066</v>
      </c>
      <c r="R653" t="s">
        <v>1066</v>
      </c>
      <c r="S653" t="s">
        <v>1066</v>
      </c>
      <c r="T653" t="s">
        <v>1066</v>
      </c>
      <c r="U653" t="s">
        <v>1066</v>
      </c>
      <c r="V653" t="s">
        <v>1066</v>
      </c>
      <c r="W653" t="s">
        <v>1066</v>
      </c>
      <c r="X653" t="s">
        <v>1066</v>
      </c>
      <c r="Y653" t="s">
        <v>1066</v>
      </c>
      <c r="Z653" t="s">
        <v>1066</v>
      </c>
      <c r="AA653" t="s">
        <v>1066</v>
      </c>
      <c r="AB653" t="s">
        <v>1066</v>
      </c>
      <c r="AC653" t="s">
        <v>1066</v>
      </c>
      <c r="AD653" t="s">
        <v>1066</v>
      </c>
      <c r="AE653" t="s">
        <v>1066</v>
      </c>
      <c r="AF653" t="s">
        <v>1066</v>
      </c>
      <c r="AG653" t="s">
        <v>1066</v>
      </c>
      <c r="AH653" t="s">
        <v>1066</v>
      </c>
      <c r="AI653" t="s">
        <v>1066</v>
      </c>
      <c r="AJ653" t="s">
        <v>1066</v>
      </c>
      <c r="AK653" t="s">
        <v>1066</v>
      </c>
      <c r="AL653" t="s">
        <v>1066</v>
      </c>
      <c r="AM653" t="s">
        <v>1066</v>
      </c>
      <c r="AN653" t="s">
        <v>1066</v>
      </c>
      <c r="AO653" t="s">
        <v>1066</v>
      </c>
      <c r="AP653" t="s">
        <v>1066</v>
      </c>
      <c r="AQ653" t="s">
        <v>1066</v>
      </c>
      <c r="AR653" t="s">
        <v>1066</v>
      </c>
      <c r="AS653" t="s">
        <v>1066</v>
      </c>
      <c r="AT653" t="s">
        <v>1066</v>
      </c>
      <c r="AU653" t="s">
        <v>1066</v>
      </c>
      <c r="AV653" t="s">
        <v>1066</v>
      </c>
      <c r="AW653" t="s">
        <v>1066</v>
      </c>
      <c r="AY653">
        <v>0</v>
      </c>
      <c r="AZ653" s="269"/>
      <c r="BA653" s="269"/>
      <c r="BB653" s="269"/>
      <c r="BC653" s="269"/>
      <c r="BD653" s="269"/>
      <c r="BE653" s="269"/>
      <c r="BH653" s="249"/>
      <c r="BI653" s="249"/>
      <c r="BJ653" s="249"/>
      <c r="BK653" s="249"/>
      <c r="BL653" s="249"/>
      <c r="BM653" s="249"/>
      <c r="BN653" s="249"/>
      <c r="BO653" s="249"/>
      <c r="BP653" s="249"/>
      <c r="BQ653" s="249"/>
      <c r="BR653" s="249"/>
      <c r="BS653" s="249"/>
      <c r="BT653" s="249"/>
      <c r="BU653" s="249"/>
      <c r="BV653" s="248"/>
      <c r="BW653" s="249"/>
      <c r="BX653" s="249"/>
      <c r="BY653" s="249"/>
      <c r="BZ653" s="249"/>
      <c r="CA653" s="242"/>
      <c r="CB653" s="242"/>
      <c r="CC653" s="242"/>
      <c r="CD653" s="242"/>
      <c r="CE653" s="249"/>
    </row>
    <row r="654" spans="1:83" ht="14.4" x14ac:dyDescent="0.3">
      <c r="A654">
        <v>523124</v>
      </c>
      <c r="B654" t="s">
        <v>540</v>
      </c>
      <c r="C654" t="s">
        <v>1066</v>
      </c>
      <c r="D654" t="s">
        <v>1066</v>
      </c>
      <c r="E654" t="s">
        <v>1066</v>
      </c>
      <c r="F654" t="s">
        <v>1066</v>
      </c>
      <c r="G654" t="s">
        <v>1066</v>
      </c>
      <c r="H654" t="s">
        <v>1066</v>
      </c>
      <c r="I654" t="s">
        <v>1066</v>
      </c>
      <c r="J654" t="s">
        <v>1066</v>
      </c>
      <c r="K654" t="s">
        <v>1066</v>
      </c>
      <c r="L654" t="s">
        <v>1066</v>
      </c>
      <c r="M654" t="s">
        <v>1066</v>
      </c>
      <c r="N654" t="s">
        <v>1066</v>
      </c>
      <c r="O654" t="s">
        <v>1066</v>
      </c>
      <c r="P654" t="s">
        <v>1066</v>
      </c>
      <c r="Q654" t="s">
        <v>1066</v>
      </c>
      <c r="R654" t="s">
        <v>1066</v>
      </c>
      <c r="S654" t="s">
        <v>1066</v>
      </c>
      <c r="T654" t="s">
        <v>1066</v>
      </c>
      <c r="U654" t="s">
        <v>1066</v>
      </c>
      <c r="V654" t="s">
        <v>1066</v>
      </c>
      <c r="W654" t="s">
        <v>1066</v>
      </c>
      <c r="X654" t="s">
        <v>1066</v>
      </c>
      <c r="Y654" t="s">
        <v>1066</v>
      </c>
      <c r="Z654" t="s">
        <v>1066</v>
      </c>
      <c r="AA654" t="s">
        <v>1066</v>
      </c>
      <c r="AB654" t="s">
        <v>1066</v>
      </c>
      <c r="AC654" t="s">
        <v>1066</v>
      </c>
      <c r="AD654" t="s">
        <v>1066</v>
      </c>
      <c r="AE654" t="s">
        <v>1066</v>
      </c>
      <c r="AF654" t="s">
        <v>1066</v>
      </c>
      <c r="AG654" t="s">
        <v>1066</v>
      </c>
      <c r="AH654" t="s">
        <v>1066</v>
      </c>
      <c r="AI654" t="s">
        <v>1066</v>
      </c>
      <c r="AJ654" t="s">
        <v>1066</v>
      </c>
      <c r="AK654" t="s">
        <v>1066</v>
      </c>
      <c r="AL654" t="s">
        <v>1066</v>
      </c>
      <c r="AM654" t="s">
        <v>1066</v>
      </c>
      <c r="AN654" t="s">
        <v>1066</v>
      </c>
      <c r="AO654" t="s">
        <v>1066</v>
      </c>
      <c r="AP654" t="s">
        <v>1066</v>
      </c>
      <c r="AQ654" t="s">
        <v>1066</v>
      </c>
      <c r="AR654" t="s">
        <v>1066</v>
      </c>
      <c r="AS654" t="s">
        <v>1066</v>
      </c>
      <c r="AT654" t="s">
        <v>1066</v>
      </c>
      <c r="AU654" t="s">
        <v>1066</v>
      </c>
      <c r="AV654" t="s">
        <v>1066</v>
      </c>
      <c r="AW654" t="s">
        <v>1066</v>
      </c>
      <c r="AY654">
        <v>0</v>
      </c>
      <c r="AZ654" s="269"/>
      <c r="BA654" s="269"/>
      <c r="BB654" s="269"/>
      <c r="BC654" s="269"/>
      <c r="BD654" s="269"/>
      <c r="BE654" s="269"/>
    </row>
    <row r="655" spans="1:83" ht="14.4" x14ac:dyDescent="0.3">
      <c r="A655">
        <v>523125</v>
      </c>
      <c r="B655" t="s">
        <v>541</v>
      </c>
      <c r="C655" t="s">
        <v>1066</v>
      </c>
      <c r="D655" t="s">
        <v>1066</v>
      </c>
      <c r="E655" t="s">
        <v>1066</v>
      </c>
      <c r="F655" t="s">
        <v>1066</v>
      </c>
      <c r="G655" t="s">
        <v>1066</v>
      </c>
      <c r="H655" t="s">
        <v>1066</v>
      </c>
      <c r="I655" t="s">
        <v>1066</v>
      </c>
      <c r="J655" t="s">
        <v>1066</v>
      </c>
      <c r="K655" t="s">
        <v>1066</v>
      </c>
      <c r="L655" t="s">
        <v>1066</v>
      </c>
      <c r="M655" t="s">
        <v>1066</v>
      </c>
      <c r="N655" t="s">
        <v>1066</v>
      </c>
      <c r="O655" t="s">
        <v>1066</v>
      </c>
      <c r="P655" t="s">
        <v>1066</v>
      </c>
      <c r="Q655" t="s">
        <v>1066</v>
      </c>
      <c r="R655" t="s">
        <v>1066</v>
      </c>
      <c r="S655" t="s">
        <v>1066</v>
      </c>
      <c r="T655" t="s">
        <v>1066</v>
      </c>
      <c r="U655" t="s">
        <v>1066</v>
      </c>
      <c r="V655" t="s">
        <v>1066</v>
      </c>
      <c r="W655" t="s">
        <v>1066</v>
      </c>
      <c r="X655" t="s">
        <v>1066</v>
      </c>
      <c r="Y655" t="s">
        <v>1066</v>
      </c>
      <c r="Z655" t="s">
        <v>1066</v>
      </c>
      <c r="AA655" t="s">
        <v>1066</v>
      </c>
      <c r="AB655" t="s">
        <v>1066</v>
      </c>
      <c r="AC655" t="s">
        <v>1066</v>
      </c>
      <c r="AD655" t="s">
        <v>1066</v>
      </c>
      <c r="AE655" t="s">
        <v>1066</v>
      </c>
      <c r="AF655" t="s">
        <v>1066</v>
      </c>
      <c r="AG655" t="s">
        <v>1066</v>
      </c>
      <c r="AH655" t="s">
        <v>1066</v>
      </c>
      <c r="AI655" t="s">
        <v>1066</v>
      </c>
      <c r="AJ655" t="s">
        <v>1066</v>
      </c>
      <c r="AK655" t="s">
        <v>1066</v>
      </c>
      <c r="AL655" t="s">
        <v>1066</v>
      </c>
      <c r="AM655" t="s">
        <v>1066</v>
      </c>
      <c r="AN655" t="s">
        <v>1066</v>
      </c>
      <c r="AO655" t="s">
        <v>1066</v>
      </c>
      <c r="AP655" t="s">
        <v>1066</v>
      </c>
      <c r="AQ655" t="s">
        <v>1066</v>
      </c>
      <c r="AR655" t="s">
        <v>1066</v>
      </c>
      <c r="AW655"/>
      <c r="AY655" t="s">
        <v>2422</v>
      </c>
      <c r="AZ655" s="269"/>
      <c r="BA655" s="269"/>
      <c r="BB655" s="269"/>
      <c r="BC655" s="269"/>
      <c r="BD655" s="269"/>
      <c r="BE655" s="269"/>
    </row>
    <row r="656" spans="1:83" ht="14.4" x14ac:dyDescent="0.3">
      <c r="A656">
        <v>523133</v>
      </c>
      <c r="B656" t="s">
        <v>540</v>
      </c>
      <c r="C656" t="s">
        <v>1066</v>
      </c>
      <c r="D656" t="s">
        <v>1066</v>
      </c>
      <c r="E656" t="s">
        <v>1066</v>
      </c>
      <c r="F656" t="s">
        <v>1066</v>
      </c>
      <c r="G656" t="s">
        <v>1066</v>
      </c>
      <c r="H656" t="s">
        <v>1066</v>
      </c>
      <c r="I656" t="s">
        <v>1066</v>
      </c>
      <c r="J656" t="s">
        <v>1066</v>
      </c>
      <c r="K656" t="s">
        <v>1066</v>
      </c>
      <c r="L656" t="s">
        <v>1066</v>
      </c>
      <c r="M656" t="s">
        <v>1066</v>
      </c>
      <c r="N656" t="s">
        <v>1066</v>
      </c>
      <c r="O656" t="s">
        <v>1066</v>
      </c>
      <c r="P656" t="s">
        <v>1066</v>
      </c>
      <c r="Q656" t="s">
        <v>1066</v>
      </c>
      <c r="R656" t="s">
        <v>1066</v>
      </c>
      <c r="S656" t="s">
        <v>1066</v>
      </c>
      <c r="T656" t="s">
        <v>1066</v>
      </c>
      <c r="U656" t="s">
        <v>1066</v>
      </c>
      <c r="V656" t="s">
        <v>1066</v>
      </c>
      <c r="W656" t="s">
        <v>1066</v>
      </c>
      <c r="X656" t="s">
        <v>1066</v>
      </c>
      <c r="Y656" t="s">
        <v>1066</v>
      </c>
      <c r="Z656" t="s">
        <v>1066</v>
      </c>
      <c r="AA656" t="s">
        <v>1066</v>
      </c>
      <c r="AB656" t="s">
        <v>1066</v>
      </c>
      <c r="AC656" t="s">
        <v>1066</v>
      </c>
      <c r="AD656" t="s">
        <v>1066</v>
      </c>
      <c r="AE656" t="s">
        <v>1066</v>
      </c>
      <c r="AF656" t="s">
        <v>1066</v>
      </c>
      <c r="AG656" t="s">
        <v>1066</v>
      </c>
      <c r="AH656" t="s">
        <v>1066</v>
      </c>
      <c r="AI656" t="s">
        <v>1066</v>
      </c>
      <c r="AJ656" t="s">
        <v>1066</v>
      </c>
      <c r="AK656" t="s">
        <v>1066</v>
      </c>
      <c r="AL656" t="s">
        <v>1066</v>
      </c>
      <c r="AM656" t="s">
        <v>1066</v>
      </c>
      <c r="AN656" t="s">
        <v>1066</v>
      </c>
      <c r="AO656" t="s">
        <v>1066</v>
      </c>
      <c r="AP656" t="s">
        <v>1066</v>
      </c>
      <c r="AQ656" t="s">
        <v>1066</v>
      </c>
      <c r="AR656" t="s">
        <v>1066</v>
      </c>
      <c r="AS656" t="s">
        <v>1066</v>
      </c>
      <c r="AT656" t="s">
        <v>1066</v>
      </c>
      <c r="AU656" t="s">
        <v>1066</v>
      </c>
      <c r="AV656" t="s">
        <v>1066</v>
      </c>
      <c r="AW656" t="s">
        <v>1066</v>
      </c>
      <c r="AY656">
        <v>0</v>
      </c>
      <c r="AZ656" s="269"/>
      <c r="BA656" s="269"/>
      <c r="BB656" s="269"/>
      <c r="BC656" s="269"/>
      <c r="BD656" s="269"/>
      <c r="BE656" s="269"/>
      <c r="BH656" s="249"/>
      <c r="BI656" s="249"/>
      <c r="BJ656" s="249"/>
      <c r="BK656" s="249"/>
      <c r="BL656" s="249"/>
      <c r="BM656" s="249"/>
      <c r="BN656" s="249"/>
      <c r="BO656" s="249"/>
      <c r="BP656" s="249"/>
      <c r="BQ656" s="249"/>
      <c r="BR656" s="249"/>
      <c r="BS656" s="249"/>
      <c r="BT656" s="249"/>
      <c r="BU656" s="249"/>
      <c r="BV656" s="248"/>
      <c r="BW656" s="249"/>
      <c r="BX656" s="249"/>
      <c r="BY656" s="249"/>
      <c r="BZ656" s="249"/>
      <c r="CA656" s="242"/>
      <c r="CB656" s="242"/>
      <c r="CC656" s="242"/>
      <c r="CD656" s="242"/>
      <c r="CE656" s="249"/>
    </row>
    <row r="657" spans="1:83" ht="14.4" x14ac:dyDescent="0.3">
      <c r="A657">
        <v>523138</v>
      </c>
      <c r="B657" t="s">
        <v>540</v>
      </c>
      <c r="C657" t="s">
        <v>1066</v>
      </c>
      <c r="D657" t="s">
        <v>1066</v>
      </c>
      <c r="E657" t="s">
        <v>1066</v>
      </c>
      <c r="F657" t="s">
        <v>1066</v>
      </c>
      <c r="G657" t="s">
        <v>1066</v>
      </c>
      <c r="H657" t="s">
        <v>1066</v>
      </c>
      <c r="I657" t="s">
        <v>1066</v>
      </c>
      <c r="J657" t="s">
        <v>1066</v>
      </c>
      <c r="K657" t="s">
        <v>1066</v>
      </c>
      <c r="L657" t="s">
        <v>1066</v>
      </c>
      <c r="M657" t="s">
        <v>1066</v>
      </c>
      <c r="N657" t="s">
        <v>1066</v>
      </c>
      <c r="O657" t="s">
        <v>1066</v>
      </c>
      <c r="P657" t="s">
        <v>1066</v>
      </c>
      <c r="Q657" t="s">
        <v>1066</v>
      </c>
      <c r="R657" t="s">
        <v>1066</v>
      </c>
      <c r="S657" t="s">
        <v>1066</v>
      </c>
      <c r="T657" t="s">
        <v>1066</v>
      </c>
      <c r="U657" t="s">
        <v>1066</v>
      </c>
      <c r="V657" t="s">
        <v>1066</v>
      </c>
      <c r="W657" t="s">
        <v>1066</v>
      </c>
      <c r="X657" t="s">
        <v>1066</v>
      </c>
      <c r="Y657" t="s">
        <v>1066</v>
      </c>
      <c r="Z657" t="s">
        <v>1066</v>
      </c>
      <c r="AA657" t="s">
        <v>1066</v>
      </c>
      <c r="AB657" t="s">
        <v>1066</v>
      </c>
      <c r="AC657" t="s">
        <v>1066</v>
      </c>
      <c r="AD657" t="s">
        <v>1066</v>
      </c>
      <c r="AE657" t="s">
        <v>1066</v>
      </c>
      <c r="AF657" t="s">
        <v>1066</v>
      </c>
      <c r="AG657" t="s">
        <v>1066</v>
      </c>
      <c r="AH657" t="s">
        <v>1066</v>
      </c>
      <c r="AI657" t="s">
        <v>1066</v>
      </c>
      <c r="AJ657" t="s">
        <v>1066</v>
      </c>
      <c r="AK657" t="s">
        <v>1066</v>
      </c>
      <c r="AL657" t="s">
        <v>1066</v>
      </c>
      <c r="AM657" t="s">
        <v>1066</v>
      </c>
      <c r="AN657" t="s">
        <v>1066</v>
      </c>
      <c r="AO657" t="s">
        <v>1066</v>
      </c>
      <c r="AP657" t="s">
        <v>1066</v>
      </c>
      <c r="AQ657" t="s">
        <v>1066</v>
      </c>
      <c r="AR657" t="s">
        <v>1066</v>
      </c>
      <c r="AS657" t="s">
        <v>1066</v>
      </c>
      <c r="AT657" t="s">
        <v>1066</v>
      </c>
      <c r="AU657" t="s">
        <v>1066</v>
      </c>
      <c r="AV657" t="s">
        <v>1066</v>
      </c>
      <c r="AW657" t="s">
        <v>1066</v>
      </c>
      <c r="AY657">
        <v>0</v>
      </c>
      <c r="AZ657" s="269"/>
      <c r="BA657" s="269"/>
      <c r="BB657" s="269"/>
      <c r="BC657" s="269"/>
      <c r="BD657" s="269"/>
      <c r="BE657" s="269"/>
    </row>
    <row r="658" spans="1:83" ht="14.4" x14ac:dyDescent="0.3">
      <c r="A658">
        <v>523149</v>
      </c>
      <c r="B658" t="s">
        <v>540</v>
      </c>
      <c r="C658" t="s">
        <v>1066</v>
      </c>
      <c r="D658" t="s">
        <v>1066</v>
      </c>
      <c r="E658" t="s">
        <v>1066</v>
      </c>
      <c r="F658" t="s">
        <v>1066</v>
      </c>
      <c r="G658" t="s">
        <v>1066</v>
      </c>
      <c r="H658" t="s">
        <v>1066</v>
      </c>
      <c r="I658" t="s">
        <v>1066</v>
      </c>
      <c r="J658" t="s">
        <v>1066</v>
      </c>
      <c r="K658" t="s">
        <v>1066</v>
      </c>
      <c r="L658" t="s">
        <v>1066</v>
      </c>
      <c r="M658" t="s">
        <v>1066</v>
      </c>
      <c r="N658" t="s">
        <v>1066</v>
      </c>
      <c r="O658" t="s">
        <v>1066</v>
      </c>
      <c r="P658" t="s">
        <v>1066</v>
      </c>
      <c r="Q658" t="s">
        <v>1066</v>
      </c>
      <c r="R658" t="s">
        <v>1066</v>
      </c>
      <c r="S658" t="s">
        <v>1066</v>
      </c>
      <c r="T658" t="s">
        <v>1066</v>
      </c>
      <c r="U658" t="s">
        <v>1066</v>
      </c>
      <c r="V658" t="s">
        <v>1066</v>
      </c>
      <c r="W658" t="s">
        <v>1066</v>
      </c>
      <c r="X658" t="s">
        <v>1066</v>
      </c>
      <c r="Y658" t="s">
        <v>1066</v>
      </c>
      <c r="Z658" t="s">
        <v>1066</v>
      </c>
      <c r="AA658" t="s">
        <v>1066</v>
      </c>
      <c r="AB658" t="s">
        <v>1066</v>
      </c>
      <c r="AC658" t="s">
        <v>1066</v>
      </c>
      <c r="AD658" t="s">
        <v>1066</v>
      </c>
      <c r="AE658" t="s">
        <v>1066</v>
      </c>
      <c r="AF658" t="s">
        <v>1066</v>
      </c>
      <c r="AG658" t="s">
        <v>1066</v>
      </c>
      <c r="AH658" t="s">
        <v>1066</v>
      </c>
      <c r="AI658" t="s">
        <v>1066</v>
      </c>
      <c r="AJ658" t="s">
        <v>1066</v>
      </c>
      <c r="AK658" t="s">
        <v>1066</v>
      </c>
      <c r="AL658" t="s">
        <v>1066</v>
      </c>
      <c r="AM658" t="s">
        <v>1066</v>
      </c>
      <c r="AN658" t="s">
        <v>1066</v>
      </c>
      <c r="AO658" t="s">
        <v>1066</v>
      </c>
      <c r="AP658" t="s">
        <v>1066</v>
      </c>
      <c r="AQ658" t="s">
        <v>1066</v>
      </c>
      <c r="AR658" t="s">
        <v>1066</v>
      </c>
      <c r="AS658" t="s">
        <v>1066</v>
      </c>
      <c r="AT658" t="s">
        <v>1066</v>
      </c>
      <c r="AU658" t="s">
        <v>1066</v>
      </c>
      <c r="AV658" t="s">
        <v>1066</v>
      </c>
      <c r="AW658" t="s">
        <v>1066</v>
      </c>
      <c r="AY658">
        <v>0</v>
      </c>
      <c r="AZ658" s="269"/>
      <c r="BA658" s="269"/>
      <c r="BB658" s="269"/>
      <c r="BC658" s="269"/>
      <c r="BD658" s="269"/>
      <c r="BE658" s="269"/>
    </row>
    <row r="659" spans="1:83" ht="14.4" x14ac:dyDescent="0.3">
      <c r="A659">
        <v>523151</v>
      </c>
      <c r="B659" t="s">
        <v>541</v>
      </c>
      <c r="C659" t="s">
        <v>1067</v>
      </c>
      <c r="D659" t="s">
        <v>1067</v>
      </c>
      <c r="E659" t="s">
        <v>1067</v>
      </c>
      <c r="F659" t="s">
        <v>1067</v>
      </c>
      <c r="G659" t="s">
        <v>1067</v>
      </c>
      <c r="H659" t="s">
        <v>1067</v>
      </c>
      <c r="I659" t="s">
        <v>1067</v>
      </c>
      <c r="J659" t="s">
        <v>1067</v>
      </c>
      <c r="K659" t="s">
        <v>1067</v>
      </c>
      <c r="L659" t="s">
        <v>1067</v>
      </c>
      <c r="M659" t="s">
        <v>1067</v>
      </c>
      <c r="N659" t="s">
        <v>1067</v>
      </c>
      <c r="O659" t="s">
        <v>1067</v>
      </c>
      <c r="P659" t="s">
        <v>1067</v>
      </c>
      <c r="Q659" t="s">
        <v>1067</v>
      </c>
      <c r="R659" t="s">
        <v>1067</v>
      </c>
      <c r="S659" t="s">
        <v>1067</v>
      </c>
      <c r="T659" t="s">
        <v>1067</v>
      </c>
      <c r="U659" t="s">
        <v>1067</v>
      </c>
      <c r="V659" t="s">
        <v>1067</v>
      </c>
      <c r="W659" t="s">
        <v>1067</v>
      </c>
      <c r="X659" t="s">
        <v>1067</v>
      </c>
      <c r="Y659" t="s">
        <v>1067</v>
      </c>
      <c r="Z659" t="s">
        <v>1067</v>
      </c>
      <c r="AA659" t="s">
        <v>1067</v>
      </c>
      <c r="AB659" t="s">
        <v>1067</v>
      </c>
      <c r="AC659" t="s">
        <v>1067</v>
      </c>
      <c r="AD659" t="s">
        <v>1067</v>
      </c>
      <c r="AE659" t="s">
        <v>1067</v>
      </c>
      <c r="AF659" t="s">
        <v>1067</v>
      </c>
      <c r="AG659" t="s">
        <v>1067</v>
      </c>
      <c r="AH659" t="s">
        <v>1067</v>
      </c>
      <c r="AI659" t="s">
        <v>1067</v>
      </c>
      <c r="AJ659" t="s">
        <v>1067</v>
      </c>
      <c r="AK659" t="s">
        <v>1067</v>
      </c>
      <c r="AL659" t="s">
        <v>1067</v>
      </c>
      <c r="AM659" t="s">
        <v>1067</v>
      </c>
      <c r="AN659" t="s">
        <v>1067</v>
      </c>
      <c r="AO659" t="s">
        <v>1067</v>
      </c>
      <c r="AP659" t="s">
        <v>1067</v>
      </c>
      <c r="AQ659" t="s">
        <v>1067</v>
      </c>
      <c r="AR659" t="s">
        <v>1067</v>
      </c>
      <c r="AW659"/>
      <c r="AX659" t="s">
        <v>5718</v>
      </c>
      <c r="AY659" t="s">
        <v>5748</v>
      </c>
      <c r="AZ659" s="269"/>
      <c r="BA659" s="269"/>
      <c r="BB659" s="269"/>
      <c r="BC659" s="269"/>
      <c r="BD659" s="269"/>
      <c r="BE659" s="269"/>
    </row>
    <row r="660" spans="1:83" ht="14.4" x14ac:dyDescent="0.3">
      <c r="A660">
        <v>523157</v>
      </c>
      <c r="B660" t="s">
        <v>540</v>
      </c>
      <c r="C660" t="s">
        <v>1066</v>
      </c>
      <c r="D660" t="s">
        <v>1066</v>
      </c>
      <c r="E660" t="s">
        <v>1066</v>
      </c>
      <c r="F660" t="s">
        <v>1066</v>
      </c>
      <c r="G660" t="s">
        <v>1066</v>
      </c>
      <c r="H660" t="s">
        <v>1066</v>
      </c>
      <c r="I660" t="s">
        <v>1066</v>
      </c>
      <c r="J660" t="s">
        <v>1066</v>
      </c>
      <c r="K660" t="s">
        <v>1066</v>
      </c>
      <c r="L660" t="s">
        <v>1066</v>
      </c>
      <c r="M660" t="s">
        <v>1066</v>
      </c>
      <c r="N660" t="s">
        <v>1066</v>
      </c>
      <c r="O660" t="s">
        <v>1066</v>
      </c>
      <c r="P660" t="s">
        <v>1066</v>
      </c>
      <c r="Q660" t="s">
        <v>1066</v>
      </c>
      <c r="R660" t="s">
        <v>1066</v>
      </c>
      <c r="S660" t="s">
        <v>1066</v>
      </c>
      <c r="T660" t="s">
        <v>1066</v>
      </c>
      <c r="U660" t="s">
        <v>1066</v>
      </c>
      <c r="V660" t="s">
        <v>1066</v>
      </c>
      <c r="W660" t="s">
        <v>1066</v>
      </c>
      <c r="X660" t="s">
        <v>1066</v>
      </c>
      <c r="Y660" t="s">
        <v>1066</v>
      </c>
      <c r="Z660" t="s">
        <v>1066</v>
      </c>
      <c r="AA660" t="s">
        <v>1066</v>
      </c>
      <c r="AB660" t="s">
        <v>1066</v>
      </c>
      <c r="AC660" t="s">
        <v>1066</v>
      </c>
      <c r="AD660" t="s">
        <v>1066</v>
      </c>
      <c r="AE660" t="s">
        <v>1066</v>
      </c>
      <c r="AF660" t="s">
        <v>1066</v>
      </c>
      <c r="AG660" t="s">
        <v>1066</v>
      </c>
      <c r="AH660" t="s">
        <v>1066</v>
      </c>
      <c r="AI660" t="s">
        <v>1066</v>
      </c>
      <c r="AJ660" t="s">
        <v>1066</v>
      </c>
      <c r="AK660" t="s">
        <v>1066</v>
      </c>
      <c r="AL660" t="s">
        <v>1066</v>
      </c>
      <c r="AM660" t="s">
        <v>1066</v>
      </c>
      <c r="AN660" t="s">
        <v>1066</v>
      </c>
      <c r="AO660" t="s">
        <v>1066</v>
      </c>
      <c r="AP660" t="s">
        <v>1066</v>
      </c>
      <c r="AQ660" t="s">
        <v>1066</v>
      </c>
      <c r="AR660" t="s">
        <v>1066</v>
      </c>
      <c r="AS660" t="s">
        <v>1066</v>
      </c>
      <c r="AT660" t="s">
        <v>1066</v>
      </c>
      <c r="AU660" t="s">
        <v>1066</v>
      </c>
      <c r="AV660" t="s">
        <v>1066</v>
      </c>
      <c r="AW660" t="s">
        <v>1066</v>
      </c>
      <c r="AY660">
        <v>0</v>
      </c>
      <c r="AZ660" s="269"/>
      <c r="BA660" s="269"/>
      <c r="BB660" s="269"/>
      <c r="BC660" s="269"/>
      <c r="BD660" s="269"/>
      <c r="BE660" s="269"/>
    </row>
    <row r="661" spans="1:83" ht="14.4" x14ac:dyDescent="0.3">
      <c r="A661">
        <v>523159</v>
      </c>
      <c r="B661" t="s">
        <v>540</v>
      </c>
      <c r="C661" t="s">
        <v>1066</v>
      </c>
      <c r="D661" t="s">
        <v>1066</v>
      </c>
      <c r="E661" t="s">
        <v>1066</v>
      </c>
      <c r="F661" t="s">
        <v>1066</v>
      </c>
      <c r="G661" t="s">
        <v>1066</v>
      </c>
      <c r="H661" t="s">
        <v>1066</v>
      </c>
      <c r="I661" t="s">
        <v>1066</v>
      </c>
      <c r="J661" t="s">
        <v>1066</v>
      </c>
      <c r="K661" t="s">
        <v>1066</v>
      </c>
      <c r="L661" t="s">
        <v>1066</v>
      </c>
      <c r="M661" t="s">
        <v>1066</v>
      </c>
      <c r="N661" t="s">
        <v>1066</v>
      </c>
      <c r="O661" t="s">
        <v>1066</v>
      </c>
      <c r="P661" t="s">
        <v>1066</v>
      </c>
      <c r="Q661" t="s">
        <v>1066</v>
      </c>
      <c r="R661" t="s">
        <v>1066</v>
      </c>
      <c r="S661" t="s">
        <v>1066</v>
      </c>
      <c r="T661" t="s">
        <v>1066</v>
      </c>
      <c r="U661" t="s">
        <v>1066</v>
      </c>
      <c r="V661" t="s">
        <v>1066</v>
      </c>
      <c r="W661" t="s">
        <v>1066</v>
      </c>
      <c r="X661" t="s">
        <v>1066</v>
      </c>
      <c r="Y661" t="s">
        <v>1066</v>
      </c>
      <c r="Z661" t="s">
        <v>1066</v>
      </c>
      <c r="AA661" t="s">
        <v>1066</v>
      </c>
      <c r="AB661" t="s">
        <v>1066</v>
      </c>
      <c r="AC661" t="s">
        <v>1066</v>
      </c>
      <c r="AD661" t="s">
        <v>1066</v>
      </c>
      <c r="AE661" t="s">
        <v>1066</v>
      </c>
      <c r="AF661" t="s">
        <v>1066</v>
      </c>
      <c r="AG661" t="s">
        <v>1066</v>
      </c>
      <c r="AH661" t="s">
        <v>1066</v>
      </c>
      <c r="AI661" t="s">
        <v>1066</v>
      </c>
      <c r="AJ661" t="s">
        <v>1066</v>
      </c>
      <c r="AK661" t="s">
        <v>1066</v>
      </c>
      <c r="AL661" t="s">
        <v>1066</v>
      </c>
      <c r="AM661" t="s">
        <v>1066</v>
      </c>
      <c r="AN661" t="s">
        <v>1066</v>
      </c>
      <c r="AO661" t="s">
        <v>1066</v>
      </c>
      <c r="AP661" t="s">
        <v>1066</v>
      </c>
      <c r="AQ661" t="s">
        <v>1066</v>
      </c>
      <c r="AR661" t="s">
        <v>1066</v>
      </c>
      <c r="AS661" t="s">
        <v>1066</v>
      </c>
      <c r="AT661" t="s">
        <v>1066</v>
      </c>
      <c r="AU661" t="s">
        <v>1066</v>
      </c>
      <c r="AV661" t="s">
        <v>1066</v>
      </c>
      <c r="AW661" t="s">
        <v>1066</v>
      </c>
      <c r="AY661">
        <v>0</v>
      </c>
      <c r="AZ661" s="269"/>
      <c r="BA661" s="269"/>
      <c r="BB661" s="269"/>
      <c r="BC661" s="269"/>
      <c r="BD661" s="269"/>
      <c r="BE661" s="269"/>
    </row>
    <row r="662" spans="1:83" ht="14.4" x14ac:dyDescent="0.3">
      <c r="A662">
        <v>523165</v>
      </c>
      <c r="B662" t="s">
        <v>540</v>
      </c>
      <c r="C662" t="s">
        <v>1066</v>
      </c>
      <c r="D662" t="s">
        <v>1066</v>
      </c>
      <c r="E662" t="s">
        <v>1066</v>
      </c>
      <c r="F662" t="s">
        <v>1066</v>
      </c>
      <c r="G662" t="s">
        <v>1066</v>
      </c>
      <c r="H662" t="s">
        <v>1066</v>
      </c>
      <c r="I662" t="s">
        <v>1066</v>
      </c>
      <c r="J662" t="s">
        <v>1066</v>
      </c>
      <c r="K662" t="s">
        <v>1066</v>
      </c>
      <c r="L662" t="s">
        <v>1066</v>
      </c>
      <c r="M662" t="s">
        <v>1066</v>
      </c>
      <c r="N662" t="s">
        <v>1066</v>
      </c>
      <c r="O662" t="s">
        <v>1066</v>
      </c>
      <c r="P662" t="s">
        <v>1066</v>
      </c>
      <c r="Q662" t="s">
        <v>1066</v>
      </c>
      <c r="R662" t="s">
        <v>1066</v>
      </c>
      <c r="S662" t="s">
        <v>1066</v>
      </c>
      <c r="T662" t="s">
        <v>1066</v>
      </c>
      <c r="U662" t="s">
        <v>1066</v>
      </c>
      <c r="V662" t="s">
        <v>1066</v>
      </c>
      <c r="W662" t="s">
        <v>1066</v>
      </c>
      <c r="X662" t="s">
        <v>1066</v>
      </c>
      <c r="Y662" t="s">
        <v>1066</v>
      </c>
      <c r="Z662" t="s">
        <v>1066</v>
      </c>
      <c r="AA662" t="s">
        <v>1066</v>
      </c>
      <c r="AB662" t="s">
        <v>1066</v>
      </c>
      <c r="AC662" t="s">
        <v>1066</v>
      </c>
      <c r="AD662" t="s">
        <v>1066</v>
      </c>
      <c r="AE662" t="s">
        <v>1066</v>
      </c>
      <c r="AF662" t="s">
        <v>1066</v>
      </c>
      <c r="AG662" t="s">
        <v>1066</v>
      </c>
      <c r="AH662" t="s">
        <v>1066</v>
      </c>
      <c r="AI662" t="s">
        <v>1066</v>
      </c>
      <c r="AJ662" t="s">
        <v>1066</v>
      </c>
      <c r="AK662" t="s">
        <v>1066</v>
      </c>
      <c r="AL662" t="s">
        <v>1066</v>
      </c>
      <c r="AM662" t="s">
        <v>1066</v>
      </c>
      <c r="AN662" t="s">
        <v>1066</v>
      </c>
      <c r="AO662" t="s">
        <v>1066</v>
      </c>
      <c r="AP662" t="s">
        <v>1066</v>
      </c>
      <c r="AQ662" t="s">
        <v>1066</v>
      </c>
      <c r="AR662" t="s">
        <v>1066</v>
      </c>
      <c r="AS662" t="s">
        <v>1066</v>
      </c>
      <c r="AT662" t="s">
        <v>1066</v>
      </c>
      <c r="AU662" t="s">
        <v>1066</v>
      </c>
      <c r="AV662" t="s">
        <v>1066</v>
      </c>
      <c r="AW662" t="s">
        <v>1066</v>
      </c>
      <c r="AY662">
        <v>0</v>
      </c>
      <c r="AZ662" s="269"/>
      <c r="BA662" s="269"/>
      <c r="BB662" s="269"/>
      <c r="BC662" s="269"/>
      <c r="BD662" s="269"/>
      <c r="BE662" s="269"/>
    </row>
    <row r="663" spans="1:83" ht="14.4" x14ac:dyDescent="0.3">
      <c r="A663">
        <v>523168</v>
      </c>
      <c r="B663" t="s">
        <v>540</v>
      </c>
      <c r="C663" t="s">
        <v>1066</v>
      </c>
      <c r="D663" t="s">
        <v>1066</v>
      </c>
      <c r="E663" t="s">
        <v>1066</v>
      </c>
      <c r="F663" t="s">
        <v>1066</v>
      </c>
      <c r="G663" t="s">
        <v>1066</v>
      </c>
      <c r="H663" t="s">
        <v>1066</v>
      </c>
      <c r="I663" t="s">
        <v>1066</v>
      </c>
      <c r="J663" t="s">
        <v>1066</v>
      </c>
      <c r="K663" t="s">
        <v>1066</v>
      </c>
      <c r="L663" t="s">
        <v>1066</v>
      </c>
      <c r="M663" t="s">
        <v>1066</v>
      </c>
      <c r="N663" t="s">
        <v>1066</v>
      </c>
      <c r="O663" t="s">
        <v>1066</v>
      </c>
      <c r="P663" t="s">
        <v>1066</v>
      </c>
      <c r="Q663" t="s">
        <v>1066</v>
      </c>
      <c r="R663" t="s">
        <v>1066</v>
      </c>
      <c r="S663" t="s">
        <v>1066</v>
      </c>
      <c r="T663" t="s">
        <v>1066</v>
      </c>
      <c r="U663" t="s">
        <v>1066</v>
      </c>
      <c r="V663" t="s">
        <v>1066</v>
      </c>
      <c r="W663" t="s">
        <v>1066</v>
      </c>
      <c r="X663" t="s">
        <v>1066</v>
      </c>
      <c r="Y663" t="s">
        <v>1066</v>
      </c>
      <c r="Z663" t="s">
        <v>1066</v>
      </c>
      <c r="AA663" t="s">
        <v>1066</v>
      </c>
      <c r="AB663" t="s">
        <v>1066</v>
      </c>
      <c r="AC663" t="s">
        <v>1066</v>
      </c>
      <c r="AD663" t="s">
        <v>1066</v>
      </c>
      <c r="AE663" t="s">
        <v>1066</v>
      </c>
      <c r="AF663" t="s">
        <v>1066</v>
      </c>
      <c r="AG663" t="s">
        <v>1066</v>
      </c>
      <c r="AH663" t="s">
        <v>1066</v>
      </c>
      <c r="AI663" t="s">
        <v>1066</v>
      </c>
      <c r="AJ663" t="s">
        <v>1066</v>
      </c>
      <c r="AK663" t="s">
        <v>1066</v>
      </c>
      <c r="AL663" t="s">
        <v>1066</v>
      </c>
      <c r="AM663" t="s">
        <v>1066</v>
      </c>
      <c r="AN663" t="s">
        <v>1066</v>
      </c>
      <c r="AO663" t="s">
        <v>1066</v>
      </c>
      <c r="AP663" t="s">
        <v>1066</v>
      </c>
      <c r="AQ663" t="s">
        <v>1066</v>
      </c>
      <c r="AR663" t="s">
        <v>1066</v>
      </c>
      <c r="AS663" t="s">
        <v>1066</v>
      </c>
      <c r="AT663" t="s">
        <v>1066</v>
      </c>
      <c r="AU663" t="s">
        <v>1066</v>
      </c>
      <c r="AV663" t="s">
        <v>1066</v>
      </c>
      <c r="AW663" t="s">
        <v>1066</v>
      </c>
      <c r="AY663">
        <v>0</v>
      </c>
      <c r="AZ663" s="269"/>
      <c r="BA663" s="269"/>
      <c r="BB663" s="269"/>
      <c r="BC663" s="269"/>
      <c r="BD663" s="269"/>
      <c r="BE663" s="269"/>
    </row>
    <row r="664" spans="1:83" ht="14.4" x14ac:dyDescent="0.3">
      <c r="A664">
        <v>523172</v>
      </c>
      <c r="B664" t="s">
        <v>540</v>
      </c>
      <c r="C664" t="s">
        <v>1066</v>
      </c>
      <c r="D664" t="s">
        <v>1066</v>
      </c>
      <c r="E664" t="s">
        <v>1066</v>
      </c>
      <c r="F664" t="s">
        <v>1066</v>
      </c>
      <c r="G664" t="s">
        <v>1066</v>
      </c>
      <c r="H664" t="s">
        <v>1066</v>
      </c>
      <c r="I664" t="s">
        <v>1066</v>
      </c>
      <c r="J664" t="s">
        <v>1066</v>
      </c>
      <c r="K664" t="s">
        <v>1066</v>
      </c>
      <c r="L664" t="s">
        <v>1066</v>
      </c>
      <c r="M664" t="s">
        <v>1066</v>
      </c>
      <c r="N664" t="s">
        <v>1066</v>
      </c>
      <c r="O664" t="s">
        <v>1066</v>
      </c>
      <c r="P664" t="s">
        <v>1066</v>
      </c>
      <c r="Q664" t="s">
        <v>1066</v>
      </c>
      <c r="R664" t="s">
        <v>1066</v>
      </c>
      <c r="S664" t="s">
        <v>1066</v>
      </c>
      <c r="T664" t="s">
        <v>1066</v>
      </c>
      <c r="U664" t="s">
        <v>1066</v>
      </c>
      <c r="V664" t="s">
        <v>1066</v>
      </c>
      <c r="W664" t="s">
        <v>1066</v>
      </c>
      <c r="X664" t="s">
        <v>1066</v>
      </c>
      <c r="Y664" t="s">
        <v>1066</v>
      </c>
      <c r="Z664" t="s">
        <v>1066</v>
      </c>
      <c r="AA664" t="s">
        <v>1066</v>
      </c>
      <c r="AB664" t="s">
        <v>1066</v>
      </c>
      <c r="AC664" t="s">
        <v>1066</v>
      </c>
      <c r="AD664" t="s">
        <v>1066</v>
      </c>
      <c r="AE664" t="s">
        <v>1066</v>
      </c>
      <c r="AF664" t="s">
        <v>1066</v>
      </c>
      <c r="AG664" t="s">
        <v>1066</v>
      </c>
      <c r="AH664" t="s">
        <v>1066</v>
      </c>
      <c r="AI664" t="s">
        <v>1066</v>
      </c>
      <c r="AJ664" t="s">
        <v>1066</v>
      </c>
      <c r="AK664" t="s">
        <v>1066</v>
      </c>
      <c r="AL664" t="s">
        <v>1066</v>
      </c>
      <c r="AM664" t="s">
        <v>1066</v>
      </c>
      <c r="AN664" t="s">
        <v>1066</v>
      </c>
      <c r="AO664" t="s">
        <v>1066</v>
      </c>
      <c r="AP664" t="s">
        <v>1066</v>
      </c>
      <c r="AQ664" t="s">
        <v>1066</v>
      </c>
      <c r="AR664" t="s">
        <v>1066</v>
      </c>
      <c r="AS664" t="s">
        <v>1066</v>
      </c>
      <c r="AT664" t="s">
        <v>1066</v>
      </c>
      <c r="AU664" t="s">
        <v>1066</v>
      </c>
      <c r="AV664" t="s">
        <v>1066</v>
      </c>
      <c r="AW664" t="s">
        <v>1066</v>
      </c>
      <c r="AY664">
        <v>0</v>
      </c>
      <c r="AZ664" s="269"/>
      <c r="BA664" s="269"/>
      <c r="BB664" s="269"/>
      <c r="BC664" s="269"/>
      <c r="BD664" s="269"/>
      <c r="BE664" s="269"/>
    </row>
    <row r="665" spans="1:83" ht="14.4" x14ac:dyDescent="0.3">
      <c r="A665">
        <v>523176</v>
      </c>
      <c r="B665" t="s">
        <v>540</v>
      </c>
      <c r="C665" t="s">
        <v>1066</v>
      </c>
      <c r="D665" t="s">
        <v>1066</v>
      </c>
      <c r="E665" t="s">
        <v>1066</v>
      </c>
      <c r="F665" t="s">
        <v>1066</v>
      </c>
      <c r="G665" t="s">
        <v>1066</v>
      </c>
      <c r="H665" t="s">
        <v>1066</v>
      </c>
      <c r="I665" t="s">
        <v>1066</v>
      </c>
      <c r="J665" t="s">
        <v>1066</v>
      </c>
      <c r="K665" t="s">
        <v>1066</v>
      </c>
      <c r="L665" t="s">
        <v>1066</v>
      </c>
      <c r="M665" t="s">
        <v>1066</v>
      </c>
      <c r="N665" t="s">
        <v>1066</v>
      </c>
      <c r="O665" t="s">
        <v>1066</v>
      </c>
      <c r="P665" t="s">
        <v>1066</v>
      </c>
      <c r="Q665" t="s">
        <v>1066</v>
      </c>
      <c r="R665" t="s">
        <v>1066</v>
      </c>
      <c r="S665" t="s">
        <v>1066</v>
      </c>
      <c r="T665" t="s">
        <v>1066</v>
      </c>
      <c r="U665" t="s">
        <v>1066</v>
      </c>
      <c r="V665" t="s">
        <v>1066</v>
      </c>
      <c r="W665" t="s">
        <v>1066</v>
      </c>
      <c r="X665" t="s">
        <v>1066</v>
      </c>
      <c r="Y665" t="s">
        <v>1066</v>
      </c>
      <c r="Z665" t="s">
        <v>1066</v>
      </c>
      <c r="AA665" t="s">
        <v>1066</v>
      </c>
      <c r="AB665" t="s">
        <v>1066</v>
      </c>
      <c r="AC665" t="s">
        <v>1066</v>
      </c>
      <c r="AD665" t="s">
        <v>1066</v>
      </c>
      <c r="AE665" t="s">
        <v>1066</v>
      </c>
      <c r="AF665" t="s">
        <v>1066</v>
      </c>
      <c r="AG665" t="s">
        <v>1066</v>
      </c>
      <c r="AH665" t="s">
        <v>1066</v>
      </c>
      <c r="AI665" t="s">
        <v>1066</v>
      </c>
      <c r="AJ665" t="s">
        <v>1066</v>
      </c>
      <c r="AK665" t="s">
        <v>1066</v>
      </c>
      <c r="AL665" t="s">
        <v>1066</v>
      </c>
      <c r="AM665" t="s">
        <v>1066</v>
      </c>
      <c r="AN665" t="s">
        <v>1066</v>
      </c>
      <c r="AO665" t="s">
        <v>1066</v>
      </c>
      <c r="AP665" t="s">
        <v>1066</v>
      </c>
      <c r="AQ665" t="s">
        <v>1066</v>
      </c>
      <c r="AR665" t="s">
        <v>1066</v>
      </c>
      <c r="AS665" t="s">
        <v>1066</v>
      </c>
      <c r="AT665" t="s">
        <v>1066</v>
      </c>
      <c r="AU665" t="s">
        <v>1066</v>
      </c>
      <c r="AV665" t="s">
        <v>1066</v>
      </c>
      <c r="AW665" t="s">
        <v>1066</v>
      </c>
      <c r="AY665">
        <v>0</v>
      </c>
      <c r="AZ665" s="269"/>
      <c r="BA665" s="269"/>
      <c r="BB665" s="269"/>
      <c r="BC665" s="269"/>
      <c r="BD665" s="269"/>
      <c r="BE665" s="269"/>
    </row>
    <row r="666" spans="1:83" ht="14.4" x14ac:dyDescent="0.3">
      <c r="A666">
        <v>523187</v>
      </c>
      <c r="B666" t="s">
        <v>540</v>
      </c>
      <c r="C666" t="s">
        <v>1066</v>
      </c>
      <c r="D666" t="s">
        <v>1066</v>
      </c>
      <c r="E666" t="s">
        <v>1066</v>
      </c>
      <c r="F666" t="s">
        <v>1066</v>
      </c>
      <c r="G666" t="s">
        <v>1066</v>
      </c>
      <c r="H666" t="s">
        <v>1066</v>
      </c>
      <c r="I666" t="s">
        <v>1066</v>
      </c>
      <c r="J666" t="s">
        <v>1066</v>
      </c>
      <c r="K666" t="s">
        <v>1066</v>
      </c>
      <c r="L666" t="s">
        <v>1066</v>
      </c>
      <c r="M666" t="s">
        <v>1066</v>
      </c>
      <c r="N666" t="s">
        <v>1066</v>
      </c>
      <c r="O666" t="s">
        <v>1066</v>
      </c>
      <c r="P666" t="s">
        <v>1066</v>
      </c>
      <c r="Q666" t="s">
        <v>1066</v>
      </c>
      <c r="R666" t="s">
        <v>1066</v>
      </c>
      <c r="S666" t="s">
        <v>1066</v>
      </c>
      <c r="T666" t="s">
        <v>1066</v>
      </c>
      <c r="U666" t="s">
        <v>1066</v>
      </c>
      <c r="V666" t="s">
        <v>1066</v>
      </c>
      <c r="W666" t="s">
        <v>1066</v>
      </c>
      <c r="X666" t="s">
        <v>1066</v>
      </c>
      <c r="Y666" t="s">
        <v>1066</v>
      </c>
      <c r="Z666" t="s">
        <v>1066</v>
      </c>
      <c r="AA666" t="s">
        <v>1066</v>
      </c>
      <c r="AB666" t="s">
        <v>1066</v>
      </c>
      <c r="AC666" t="s">
        <v>1066</v>
      </c>
      <c r="AD666" t="s">
        <v>1066</v>
      </c>
      <c r="AE666" t="s">
        <v>1066</v>
      </c>
      <c r="AF666" t="s">
        <v>1066</v>
      </c>
      <c r="AG666" t="s">
        <v>1066</v>
      </c>
      <c r="AH666" t="s">
        <v>1066</v>
      </c>
      <c r="AI666" t="s">
        <v>1066</v>
      </c>
      <c r="AJ666" t="s">
        <v>1066</v>
      </c>
      <c r="AK666" t="s">
        <v>1066</v>
      </c>
      <c r="AL666" t="s">
        <v>1066</v>
      </c>
      <c r="AM666" t="s">
        <v>1066</v>
      </c>
      <c r="AN666" t="s">
        <v>1066</v>
      </c>
      <c r="AO666" t="s">
        <v>1066</v>
      </c>
      <c r="AP666" t="s">
        <v>1066</v>
      </c>
      <c r="AQ666" t="s">
        <v>1066</v>
      </c>
      <c r="AR666" t="s">
        <v>1066</v>
      </c>
      <c r="AS666" t="s">
        <v>1066</v>
      </c>
      <c r="AT666" t="s">
        <v>1066</v>
      </c>
      <c r="AU666" t="s">
        <v>1066</v>
      </c>
      <c r="AV666" t="s">
        <v>1066</v>
      </c>
      <c r="AW666" t="s">
        <v>1066</v>
      </c>
      <c r="AY666">
        <v>0</v>
      </c>
      <c r="AZ666" s="269"/>
      <c r="BA666" s="269"/>
      <c r="BB666" s="269"/>
      <c r="BC666" s="269"/>
      <c r="BD666" s="269"/>
      <c r="BE666" s="269"/>
    </row>
    <row r="667" spans="1:83" ht="14.4" x14ac:dyDescent="0.3">
      <c r="A667">
        <v>523189</v>
      </c>
      <c r="B667" t="s">
        <v>540</v>
      </c>
      <c r="C667" t="s">
        <v>1066</v>
      </c>
      <c r="D667" t="s">
        <v>1066</v>
      </c>
      <c r="E667" t="s">
        <v>1066</v>
      </c>
      <c r="F667" t="s">
        <v>1066</v>
      </c>
      <c r="G667" t="s">
        <v>1066</v>
      </c>
      <c r="H667" t="s">
        <v>1066</v>
      </c>
      <c r="I667" t="s">
        <v>1066</v>
      </c>
      <c r="J667" t="s">
        <v>1066</v>
      </c>
      <c r="K667" t="s">
        <v>1066</v>
      </c>
      <c r="L667" t="s">
        <v>1066</v>
      </c>
      <c r="M667" t="s">
        <v>1066</v>
      </c>
      <c r="N667" t="s">
        <v>1066</v>
      </c>
      <c r="O667" t="s">
        <v>1066</v>
      </c>
      <c r="P667" t="s">
        <v>1066</v>
      </c>
      <c r="Q667" t="s">
        <v>1066</v>
      </c>
      <c r="R667" t="s">
        <v>1066</v>
      </c>
      <c r="S667" t="s">
        <v>1066</v>
      </c>
      <c r="T667" t="s">
        <v>1066</v>
      </c>
      <c r="U667" t="s">
        <v>1066</v>
      </c>
      <c r="V667" t="s">
        <v>1066</v>
      </c>
      <c r="W667" t="s">
        <v>1066</v>
      </c>
      <c r="X667" t="s">
        <v>1066</v>
      </c>
      <c r="Y667" t="s">
        <v>1066</v>
      </c>
      <c r="Z667" t="s">
        <v>1066</v>
      </c>
      <c r="AA667" t="s">
        <v>1066</v>
      </c>
      <c r="AB667" t="s">
        <v>1066</v>
      </c>
      <c r="AC667" t="s">
        <v>1066</v>
      </c>
      <c r="AD667" t="s">
        <v>1066</v>
      </c>
      <c r="AE667" t="s">
        <v>1066</v>
      </c>
      <c r="AF667" t="s">
        <v>1066</v>
      </c>
      <c r="AG667" t="s">
        <v>1066</v>
      </c>
      <c r="AH667" t="s">
        <v>1066</v>
      </c>
      <c r="AI667" t="s">
        <v>1066</v>
      </c>
      <c r="AJ667" t="s">
        <v>1066</v>
      </c>
      <c r="AK667" t="s">
        <v>1066</v>
      </c>
      <c r="AL667" t="s">
        <v>1066</v>
      </c>
      <c r="AM667" t="s">
        <v>1066</v>
      </c>
      <c r="AN667" t="s">
        <v>1066</v>
      </c>
      <c r="AO667" t="s">
        <v>1066</v>
      </c>
      <c r="AP667" t="s">
        <v>1066</v>
      </c>
      <c r="AQ667" t="s">
        <v>1066</v>
      </c>
      <c r="AR667" t="s">
        <v>1066</v>
      </c>
      <c r="AS667" t="s">
        <v>1066</v>
      </c>
      <c r="AT667" t="s">
        <v>1066</v>
      </c>
      <c r="AU667" t="s">
        <v>1066</v>
      </c>
      <c r="AV667" t="s">
        <v>1066</v>
      </c>
      <c r="AW667" t="s">
        <v>1066</v>
      </c>
      <c r="AY667">
        <v>0</v>
      </c>
      <c r="AZ667" s="250"/>
      <c r="BA667" s="250"/>
      <c r="BB667" s="250"/>
      <c r="BC667" s="250"/>
      <c r="BD667" s="250"/>
      <c r="BE667" s="269"/>
      <c r="BH667" s="249"/>
      <c r="BI667" s="249"/>
      <c r="BJ667" s="249"/>
      <c r="BK667" s="249"/>
      <c r="BL667" s="249"/>
      <c r="BM667" s="249"/>
      <c r="BN667" s="249"/>
      <c r="BO667" s="249"/>
      <c r="BP667" s="249"/>
      <c r="BQ667" s="249"/>
      <c r="BR667" s="249"/>
      <c r="BS667" s="249"/>
      <c r="BT667" s="249"/>
      <c r="BU667" s="249"/>
      <c r="BV667" s="248"/>
      <c r="BW667" s="249"/>
      <c r="BX667" s="249"/>
      <c r="BY667" s="249"/>
      <c r="BZ667" s="249"/>
      <c r="CA667" s="242"/>
      <c r="CB667" s="242"/>
      <c r="CC667" s="242"/>
      <c r="CD667" s="242"/>
      <c r="CE667" s="249"/>
    </row>
    <row r="668" spans="1:83" ht="14.4" x14ac:dyDescent="0.3">
      <c r="A668">
        <v>523190</v>
      </c>
      <c r="B668" t="s">
        <v>540</v>
      </c>
      <c r="C668" t="s">
        <v>1066</v>
      </c>
      <c r="D668" t="s">
        <v>1066</v>
      </c>
      <c r="E668" t="s">
        <v>1066</v>
      </c>
      <c r="F668" t="s">
        <v>1066</v>
      </c>
      <c r="G668" t="s">
        <v>1066</v>
      </c>
      <c r="H668" t="s">
        <v>1066</v>
      </c>
      <c r="I668" t="s">
        <v>1066</v>
      </c>
      <c r="J668" t="s">
        <v>1066</v>
      </c>
      <c r="K668" t="s">
        <v>1066</v>
      </c>
      <c r="L668" t="s">
        <v>1066</v>
      </c>
      <c r="M668" t="s">
        <v>1066</v>
      </c>
      <c r="N668" t="s">
        <v>1066</v>
      </c>
      <c r="O668" t="s">
        <v>1066</v>
      </c>
      <c r="P668" t="s">
        <v>1066</v>
      </c>
      <c r="Q668" t="s">
        <v>1066</v>
      </c>
      <c r="R668" t="s">
        <v>1066</v>
      </c>
      <c r="S668" t="s">
        <v>1066</v>
      </c>
      <c r="T668" t="s">
        <v>1066</v>
      </c>
      <c r="U668" t="s">
        <v>1066</v>
      </c>
      <c r="V668" t="s">
        <v>1066</v>
      </c>
      <c r="W668" t="s">
        <v>1066</v>
      </c>
      <c r="X668" t="s">
        <v>1066</v>
      </c>
      <c r="Y668" t="s">
        <v>1066</v>
      </c>
      <c r="Z668" t="s">
        <v>1066</v>
      </c>
      <c r="AA668" t="s">
        <v>1066</v>
      </c>
      <c r="AB668" t="s">
        <v>1066</v>
      </c>
      <c r="AC668" t="s">
        <v>1066</v>
      </c>
      <c r="AD668" t="s">
        <v>1066</v>
      </c>
      <c r="AE668" t="s">
        <v>1066</v>
      </c>
      <c r="AF668" t="s">
        <v>1066</v>
      </c>
      <c r="AG668" t="s">
        <v>1066</v>
      </c>
      <c r="AH668" t="s">
        <v>1066</v>
      </c>
      <c r="AI668" t="s">
        <v>1066</v>
      </c>
      <c r="AJ668" t="s">
        <v>1066</v>
      </c>
      <c r="AK668" t="s">
        <v>1066</v>
      </c>
      <c r="AL668" t="s">
        <v>1066</v>
      </c>
      <c r="AM668" t="s">
        <v>1066</v>
      </c>
      <c r="AN668" t="s">
        <v>1066</v>
      </c>
      <c r="AO668" t="s">
        <v>1066</v>
      </c>
      <c r="AP668" t="s">
        <v>1066</v>
      </c>
      <c r="AQ668" t="s">
        <v>1066</v>
      </c>
      <c r="AR668" t="s">
        <v>1066</v>
      </c>
      <c r="AS668" t="s">
        <v>1066</v>
      </c>
      <c r="AT668" t="s">
        <v>1066</v>
      </c>
      <c r="AU668" t="s">
        <v>1066</v>
      </c>
      <c r="AV668" t="s">
        <v>1066</v>
      </c>
      <c r="AW668" t="s">
        <v>1066</v>
      </c>
      <c r="AY668">
        <v>0</v>
      </c>
      <c r="AZ668" s="269"/>
      <c r="BA668" s="269"/>
      <c r="BB668" s="269"/>
      <c r="BC668" s="269"/>
      <c r="BD668" s="269"/>
      <c r="BE668" s="269"/>
      <c r="BH668" s="249"/>
      <c r="BI668" s="249"/>
      <c r="BJ668" s="249"/>
      <c r="BK668" s="249"/>
      <c r="BL668" s="249"/>
      <c r="BM668" s="249"/>
      <c r="BN668" s="249"/>
      <c r="BO668" s="249"/>
      <c r="BP668" s="249"/>
      <c r="BQ668" s="249"/>
      <c r="BR668" s="249"/>
      <c r="BS668" s="249"/>
      <c r="BT668" s="249"/>
      <c r="BU668" s="249"/>
      <c r="BV668" s="248"/>
      <c r="BW668" s="249"/>
      <c r="BX668" s="249"/>
      <c r="BY668" s="249"/>
      <c r="BZ668" s="249"/>
      <c r="CA668" s="242"/>
      <c r="CB668" s="242"/>
      <c r="CC668" s="242"/>
      <c r="CD668" s="242"/>
      <c r="CE668" s="249"/>
    </row>
    <row r="669" spans="1:83" ht="14.4" x14ac:dyDescent="0.3">
      <c r="A669">
        <v>523192</v>
      </c>
      <c r="B669" t="s">
        <v>540</v>
      </c>
      <c r="C669" t="s">
        <v>1066</v>
      </c>
      <c r="D669" t="s">
        <v>1066</v>
      </c>
      <c r="E669" t="s">
        <v>1066</v>
      </c>
      <c r="F669" t="s">
        <v>1066</v>
      </c>
      <c r="G669" t="s">
        <v>1066</v>
      </c>
      <c r="H669" t="s">
        <v>1066</v>
      </c>
      <c r="I669" t="s">
        <v>1066</v>
      </c>
      <c r="J669" t="s">
        <v>1066</v>
      </c>
      <c r="K669" t="s">
        <v>1066</v>
      </c>
      <c r="L669" t="s">
        <v>1066</v>
      </c>
      <c r="M669" t="s">
        <v>1066</v>
      </c>
      <c r="N669" t="s">
        <v>1066</v>
      </c>
      <c r="O669" t="s">
        <v>1066</v>
      </c>
      <c r="P669" t="s">
        <v>1066</v>
      </c>
      <c r="Q669" t="s">
        <v>1066</v>
      </c>
      <c r="R669" t="s">
        <v>1066</v>
      </c>
      <c r="S669" t="s">
        <v>1066</v>
      </c>
      <c r="T669" t="s">
        <v>1066</v>
      </c>
      <c r="U669" t="s">
        <v>1066</v>
      </c>
      <c r="V669" t="s">
        <v>1066</v>
      </c>
      <c r="W669" t="s">
        <v>1066</v>
      </c>
      <c r="X669" t="s">
        <v>1066</v>
      </c>
      <c r="Y669" t="s">
        <v>1066</v>
      </c>
      <c r="Z669" t="s">
        <v>1066</v>
      </c>
      <c r="AA669" t="s">
        <v>1066</v>
      </c>
      <c r="AB669" t="s">
        <v>1066</v>
      </c>
      <c r="AC669" t="s">
        <v>1066</v>
      </c>
      <c r="AD669" t="s">
        <v>1066</v>
      </c>
      <c r="AE669" t="s">
        <v>1066</v>
      </c>
      <c r="AF669" t="s">
        <v>1066</v>
      </c>
      <c r="AG669" t="s">
        <v>1066</v>
      </c>
      <c r="AH669" t="s">
        <v>1066</v>
      </c>
      <c r="AI669" t="s">
        <v>1066</v>
      </c>
      <c r="AJ669" t="s">
        <v>1066</v>
      </c>
      <c r="AK669" t="s">
        <v>1066</v>
      </c>
      <c r="AL669" t="s">
        <v>1066</v>
      </c>
      <c r="AM669" t="s">
        <v>1066</v>
      </c>
      <c r="AN669" t="s">
        <v>1066</v>
      </c>
      <c r="AO669" t="s">
        <v>1066</v>
      </c>
      <c r="AP669" t="s">
        <v>1066</v>
      </c>
      <c r="AQ669" t="s">
        <v>1066</v>
      </c>
      <c r="AR669" t="s">
        <v>1066</v>
      </c>
      <c r="AS669" t="s">
        <v>1066</v>
      </c>
      <c r="AT669" t="s">
        <v>1066</v>
      </c>
      <c r="AU669" t="s">
        <v>1066</v>
      </c>
      <c r="AV669" t="s">
        <v>1066</v>
      </c>
      <c r="AW669" t="s">
        <v>1066</v>
      </c>
      <c r="AY669">
        <v>0</v>
      </c>
      <c r="AZ669" s="269"/>
      <c r="BA669" s="269"/>
      <c r="BB669" s="269"/>
      <c r="BC669" s="269"/>
      <c r="BD669" s="269"/>
      <c r="BE669" s="269"/>
    </row>
    <row r="670" spans="1:83" ht="14.4" x14ac:dyDescent="0.3">
      <c r="A670">
        <v>523202</v>
      </c>
      <c r="B670" t="s">
        <v>540</v>
      </c>
      <c r="C670" t="s">
        <v>1066</v>
      </c>
      <c r="D670" t="s">
        <v>1066</v>
      </c>
      <c r="E670" t="s">
        <v>1066</v>
      </c>
      <c r="F670" t="s">
        <v>1066</v>
      </c>
      <c r="G670" t="s">
        <v>1066</v>
      </c>
      <c r="H670" t="s">
        <v>1066</v>
      </c>
      <c r="I670" t="s">
        <v>1066</v>
      </c>
      <c r="J670" t="s">
        <v>1066</v>
      </c>
      <c r="K670" t="s">
        <v>1066</v>
      </c>
      <c r="L670" t="s">
        <v>1066</v>
      </c>
      <c r="M670" t="s">
        <v>1066</v>
      </c>
      <c r="N670" t="s">
        <v>1066</v>
      </c>
      <c r="O670" t="s">
        <v>1066</v>
      </c>
      <c r="P670" t="s">
        <v>1066</v>
      </c>
      <c r="Q670" t="s">
        <v>1066</v>
      </c>
      <c r="R670" t="s">
        <v>1066</v>
      </c>
      <c r="S670" t="s">
        <v>1066</v>
      </c>
      <c r="T670" t="s">
        <v>1066</v>
      </c>
      <c r="U670" t="s">
        <v>1066</v>
      </c>
      <c r="V670" t="s">
        <v>1066</v>
      </c>
      <c r="W670" t="s">
        <v>1066</v>
      </c>
      <c r="X670" t="s">
        <v>1066</v>
      </c>
      <c r="Y670" t="s">
        <v>1066</v>
      </c>
      <c r="Z670" t="s">
        <v>1066</v>
      </c>
      <c r="AA670" t="s">
        <v>1066</v>
      </c>
      <c r="AB670" t="s">
        <v>1066</v>
      </c>
      <c r="AC670" t="s">
        <v>1066</v>
      </c>
      <c r="AD670" t="s">
        <v>1066</v>
      </c>
      <c r="AE670" t="s">
        <v>1066</v>
      </c>
      <c r="AF670" t="s">
        <v>1066</v>
      </c>
      <c r="AG670" t="s">
        <v>1066</v>
      </c>
      <c r="AH670" t="s">
        <v>1066</v>
      </c>
      <c r="AI670" t="s">
        <v>1066</v>
      </c>
      <c r="AJ670" t="s">
        <v>1066</v>
      </c>
      <c r="AK670" t="s">
        <v>1066</v>
      </c>
      <c r="AL670" t="s">
        <v>1066</v>
      </c>
      <c r="AM670" t="s">
        <v>1066</v>
      </c>
      <c r="AN670" t="s">
        <v>1066</v>
      </c>
      <c r="AO670" t="s">
        <v>1066</v>
      </c>
      <c r="AP670" t="s">
        <v>1066</v>
      </c>
      <c r="AQ670" t="s">
        <v>1066</v>
      </c>
      <c r="AR670" t="s">
        <v>1066</v>
      </c>
      <c r="AS670" t="s">
        <v>1066</v>
      </c>
      <c r="AT670" t="s">
        <v>1066</v>
      </c>
      <c r="AU670" t="s">
        <v>1066</v>
      </c>
      <c r="AV670" t="s">
        <v>1066</v>
      </c>
      <c r="AW670" t="s">
        <v>1066</v>
      </c>
      <c r="AY670">
        <v>0</v>
      </c>
      <c r="AZ670" s="269"/>
      <c r="BA670" s="269"/>
      <c r="BB670" s="269"/>
      <c r="BC670" s="269"/>
      <c r="BD670" s="269"/>
      <c r="BE670" s="269"/>
    </row>
    <row r="671" spans="1:83" ht="14.4" x14ac:dyDescent="0.3">
      <c r="A671">
        <v>523212</v>
      </c>
      <c r="B671" t="s">
        <v>540</v>
      </c>
      <c r="C671" t="s">
        <v>1066</v>
      </c>
      <c r="D671" t="s">
        <v>1066</v>
      </c>
      <c r="E671" t="s">
        <v>1066</v>
      </c>
      <c r="F671" t="s">
        <v>1066</v>
      </c>
      <c r="G671" t="s">
        <v>1066</v>
      </c>
      <c r="H671" t="s">
        <v>1066</v>
      </c>
      <c r="I671" t="s">
        <v>1066</v>
      </c>
      <c r="J671" t="s">
        <v>1066</v>
      </c>
      <c r="K671" t="s">
        <v>1066</v>
      </c>
      <c r="L671" t="s">
        <v>1066</v>
      </c>
      <c r="M671" t="s">
        <v>1066</v>
      </c>
      <c r="N671" t="s">
        <v>1066</v>
      </c>
      <c r="O671" t="s">
        <v>1066</v>
      </c>
      <c r="P671" t="s">
        <v>1066</v>
      </c>
      <c r="Q671" t="s">
        <v>1066</v>
      </c>
      <c r="R671" t="s">
        <v>1066</v>
      </c>
      <c r="S671" t="s">
        <v>1066</v>
      </c>
      <c r="T671" t="s">
        <v>1066</v>
      </c>
      <c r="U671" t="s">
        <v>1066</v>
      </c>
      <c r="V671" t="s">
        <v>1066</v>
      </c>
      <c r="W671" t="s">
        <v>1066</v>
      </c>
      <c r="X671" t="s">
        <v>1066</v>
      </c>
      <c r="Y671" t="s">
        <v>1066</v>
      </c>
      <c r="Z671" t="s">
        <v>1066</v>
      </c>
      <c r="AA671" t="s">
        <v>1066</v>
      </c>
      <c r="AB671" t="s">
        <v>1066</v>
      </c>
      <c r="AC671" t="s">
        <v>1066</v>
      </c>
      <c r="AD671" t="s">
        <v>1066</v>
      </c>
      <c r="AE671" t="s">
        <v>1066</v>
      </c>
      <c r="AF671" t="s">
        <v>1066</v>
      </c>
      <c r="AG671" t="s">
        <v>1066</v>
      </c>
      <c r="AH671" t="s">
        <v>1066</v>
      </c>
      <c r="AI671" t="s">
        <v>1066</v>
      </c>
      <c r="AJ671" t="s">
        <v>1066</v>
      </c>
      <c r="AK671" t="s">
        <v>1066</v>
      </c>
      <c r="AL671" t="s">
        <v>1066</v>
      </c>
      <c r="AM671" t="s">
        <v>1066</v>
      </c>
      <c r="AN671" t="s">
        <v>1066</v>
      </c>
      <c r="AO671" t="s">
        <v>1066</v>
      </c>
      <c r="AP671" t="s">
        <v>1066</v>
      </c>
      <c r="AQ671" t="s">
        <v>1066</v>
      </c>
      <c r="AR671" t="s">
        <v>1066</v>
      </c>
      <c r="AS671" t="s">
        <v>1066</v>
      </c>
      <c r="AT671" t="s">
        <v>1066</v>
      </c>
      <c r="AU671" t="s">
        <v>1066</v>
      </c>
      <c r="AV671" t="s">
        <v>1066</v>
      </c>
      <c r="AW671" t="s">
        <v>1066</v>
      </c>
      <c r="AY671">
        <v>0</v>
      </c>
      <c r="AZ671" s="269"/>
      <c r="BA671" s="269"/>
      <c r="BB671" s="269"/>
      <c r="BC671" s="269"/>
      <c r="BD671" s="269"/>
      <c r="BE671" s="269"/>
      <c r="BH671" s="249"/>
      <c r="BI671" s="249"/>
      <c r="BJ671" s="249"/>
      <c r="BK671" s="249"/>
      <c r="BL671" s="249"/>
      <c r="BM671" s="249"/>
      <c r="BN671" s="249"/>
      <c r="BO671" s="249"/>
      <c r="BP671" s="249"/>
      <c r="BQ671" s="249"/>
      <c r="BR671" s="249"/>
      <c r="BS671" s="249"/>
      <c r="BT671" s="249"/>
      <c r="BU671" s="249"/>
      <c r="BV671" s="248"/>
      <c r="BW671" s="249"/>
      <c r="BX671" s="249"/>
      <c r="BY671" s="249"/>
      <c r="BZ671" s="249"/>
      <c r="CA671" s="242"/>
      <c r="CB671" s="242"/>
      <c r="CC671" s="242"/>
      <c r="CD671" s="242"/>
      <c r="CE671" s="249"/>
    </row>
    <row r="672" spans="1:83" ht="14.4" x14ac:dyDescent="0.3">
      <c r="A672">
        <v>523214</v>
      </c>
      <c r="B672" t="s">
        <v>540</v>
      </c>
      <c r="C672" t="s">
        <v>1066</v>
      </c>
      <c r="D672" t="s">
        <v>1066</v>
      </c>
      <c r="E672" t="s">
        <v>1066</v>
      </c>
      <c r="F672" t="s">
        <v>1066</v>
      </c>
      <c r="G672" t="s">
        <v>1066</v>
      </c>
      <c r="H672" t="s">
        <v>1066</v>
      </c>
      <c r="I672" t="s">
        <v>1066</v>
      </c>
      <c r="J672" t="s">
        <v>1066</v>
      </c>
      <c r="K672" t="s">
        <v>1066</v>
      </c>
      <c r="L672" t="s">
        <v>1066</v>
      </c>
      <c r="M672" t="s">
        <v>1066</v>
      </c>
      <c r="N672" t="s">
        <v>1066</v>
      </c>
      <c r="O672" t="s">
        <v>1066</v>
      </c>
      <c r="P672" t="s">
        <v>1066</v>
      </c>
      <c r="Q672" t="s">
        <v>1066</v>
      </c>
      <c r="R672" t="s">
        <v>1066</v>
      </c>
      <c r="S672" t="s">
        <v>1066</v>
      </c>
      <c r="T672" t="s">
        <v>1066</v>
      </c>
      <c r="U672" t="s">
        <v>1066</v>
      </c>
      <c r="V672" t="s">
        <v>1066</v>
      </c>
      <c r="W672" t="s">
        <v>1066</v>
      </c>
      <c r="X672" t="s">
        <v>1066</v>
      </c>
      <c r="Y672" t="s">
        <v>1066</v>
      </c>
      <c r="Z672" t="s">
        <v>1066</v>
      </c>
      <c r="AA672" t="s">
        <v>1066</v>
      </c>
      <c r="AB672" t="s">
        <v>1066</v>
      </c>
      <c r="AC672" t="s">
        <v>1066</v>
      </c>
      <c r="AD672" t="s">
        <v>1066</v>
      </c>
      <c r="AE672" t="s">
        <v>1066</v>
      </c>
      <c r="AF672" t="s">
        <v>1066</v>
      </c>
      <c r="AG672" t="s">
        <v>1066</v>
      </c>
      <c r="AH672" t="s">
        <v>1066</v>
      </c>
      <c r="AI672" t="s">
        <v>1066</v>
      </c>
      <c r="AJ672" t="s">
        <v>1066</v>
      </c>
      <c r="AK672" t="s">
        <v>1066</v>
      </c>
      <c r="AL672" t="s">
        <v>1066</v>
      </c>
      <c r="AM672" t="s">
        <v>1066</v>
      </c>
      <c r="AN672" t="s">
        <v>1066</v>
      </c>
      <c r="AO672" t="s">
        <v>1066</v>
      </c>
      <c r="AP672" t="s">
        <v>1066</v>
      </c>
      <c r="AQ672" t="s">
        <v>1066</v>
      </c>
      <c r="AR672" t="s">
        <v>1066</v>
      </c>
      <c r="AS672" t="s">
        <v>1066</v>
      </c>
      <c r="AT672" t="s">
        <v>1066</v>
      </c>
      <c r="AU672" t="s">
        <v>1066</v>
      </c>
      <c r="AV672" t="s">
        <v>1066</v>
      </c>
      <c r="AW672" t="s">
        <v>1066</v>
      </c>
      <c r="AY672">
        <v>0</v>
      </c>
      <c r="AZ672" s="269"/>
      <c r="BA672" s="269"/>
      <c r="BB672" s="269"/>
      <c r="BC672" s="269"/>
      <c r="BD672" s="269"/>
      <c r="BE672" s="269"/>
    </row>
    <row r="673" spans="1:83" ht="14.4" x14ac:dyDescent="0.3">
      <c r="A673">
        <v>523217</v>
      </c>
      <c r="B673" t="s">
        <v>540</v>
      </c>
      <c r="C673" t="s">
        <v>1066</v>
      </c>
      <c r="D673" t="s">
        <v>1066</v>
      </c>
      <c r="E673" t="s">
        <v>1066</v>
      </c>
      <c r="F673" t="s">
        <v>1066</v>
      </c>
      <c r="G673" t="s">
        <v>1066</v>
      </c>
      <c r="H673" t="s">
        <v>1066</v>
      </c>
      <c r="I673" t="s">
        <v>1066</v>
      </c>
      <c r="J673" t="s">
        <v>1066</v>
      </c>
      <c r="K673" t="s">
        <v>1066</v>
      </c>
      <c r="L673" t="s">
        <v>1066</v>
      </c>
      <c r="M673" t="s">
        <v>1066</v>
      </c>
      <c r="N673" t="s">
        <v>1066</v>
      </c>
      <c r="O673" t="s">
        <v>1066</v>
      </c>
      <c r="P673" t="s">
        <v>1066</v>
      </c>
      <c r="Q673" t="s">
        <v>1066</v>
      </c>
      <c r="R673" t="s">
        <v>1066</v>
      </c>
      <c r="S673" t="s">
        <v>1066</v>
      </c>
      <c r="T673" t="s">
        <v>1066</v>
      </c>
      <c r="U673" t="s">
        <v>1066</v>
      </c>
      <c r="V673" t="s">
        <v>1066</v>
      </c>
      <c r="W673" t="s">
        <v>1066</v>
      </c>
      <c r="X673" t="s">
        <v>1066</v>
      </c>
      <c r="Y673" t="s">
        <v>1066</v>
      </c>
      <c r="Z673" t="s">
        <v>1066</v>
      </c>
      <c r="AA673" t="s">
        <v>1066</v>
      </c>
      <c r="AB673" t="s">
        <v>1066</v>
      </c>
      <c r="AC673" t="s">
        <v>1066</v>
      </c>
      <c r="AD673" t="s">
        <v>1066</v>
      </c>
      <c r="AE673" t="s">
        <v>1066</v>
      </c>
      <c r="AF673" t="s">
        <v>1066</v>
      </c>
      <c r="AG673" t="s">
        <v>1066</v>
      </c>
      <c r="AH673" t="s">
        <v>1066</v>
      </c>
      <c r="AI673" t="s">
        <v>1066</v>
      </c>
      <c r="AJ673" t="s">
        <v>1066</v>
      </c>
      <c r="AK673" t="s">
        <v>1066</v>
      </c>
      <c r="AL673" t="s">
        <v>1066</v>
      </c>
      <c r="AM673" t="s">
        <v>1066</v>
      </c>
      <c r="AN673" t="s">
        <v>1066</v>
      </c>
      <c r="AO673" t="s">
        <v>1066</v>
      </c>
      <c r="AP673" t="s">
        <v>1066</v>
      </c>
      <c r="AQ673" t="s">
        <v>1066</v>
      </c>
      <c r="AR673" t="s">
        <v>1066</v>
      </c>
      <c r="AS673" t="s">
        <v>1066</v>
      </c>
      <c r="AT673" t="s">
        <v>1066</v>
      </c>
      <c r="AU673" t="s">
        <v>1066</v>
      </c>
      <c r="AV673" t="s">
        <v>1066</v>
      </c>
      <c r="AW673" t="s">
        <v>1066</v>
      </c>
      <c r="AY673">
        <v>0</v>
      </c>
      <c r="AZ673" s="269"/>
      <c r="BA673" s="269"/>
      <c r="BB673" s="269"/>
      <c r="BC673" s="269"/>
      <c r="BD673" s="269"/>
      <c r="BE673" s="269"/>
    </row>
    <row r="674" spans="1:83" ht="14.4" x14ac:dyDescent="0.3">
      <c r="A674">
        <v>523224</v>
      </c>
      <c r="B674" t="s">
        <v>540</v>
      </c>
      <c r="C674" t="s">
        <v>1066</v>
      </c>
      <c r="D674" t="s">
        <v>1066</v>
      </c>
      <c r="E674" t="s">
        <v>1066</v>
      </c>
      <c r="F674" t="s">
        <v>1066</v>
      </c>
      <c r="G674" t="s">
        <v>1066</v>
      </c>
      <c r="H674" t="s">
        <v>1066</v>
      </c>
      <c r="I674" t="s">
        <v>1066</v>
      </c>
      <c r="J674" t="s">
        <v>1066</v>
      </c>
      <c r="K674" t="s">
        <v>1066</v>
      </c>
      <c r="L674" t="s">
        <v>1066</v>
      </c>
      <c r="M674" t="s">
        <v>1066</v>
      </c>
      <c r="N674" t="s">
        <v>1066</v>
      </c>
      <c r="O674" t="s">
        <v>1066</v>
      </c>
      <c r="P674" t="s">
        <v>1066</v>
      </c>
      <c r="Q674" t="s">
        <v>1066</v>
      </c>
      <c r="R674" t="s">
        <v>1066</v>
      </c>
      <c r="S674" t="s">
        <v>1066</v>
      </c>
      <c r="T674" t="s">
        <v>1066</v>
      </c>
      <c r="U674" t="s">
        <v>1066</v>
      </c>
      <c r="V674" t="s">
        <v>1066</v>
      </c>
      <c r="W674" t="s">
        <v>1066</v>
      </c>
      <c r="X674" t="s">
        <v>1066</v>
      </c>
      <c r="Y674" t="s">
        <v>1066</v>
      </c>
      <c r="Z674" t="s">
        <v>1066</v>
      </c>
      <c r="AA674" t="s">
        <v>1066</v>
      </c>
      <c r="AB674" t="s">
        <v>1066</v>
      </c>
      <c r="AC674" t="s">
        <v>1066</v>
      </c>
      <c r="AD674" t="s">
        <v>1066</v>
      </c>
      <c r="AE674" t="s">
        <v>1066</v>
      </c>
      <c r="AF674" t="s">
        <v>1066</v>
      </c>
      <c r="AG674" t="s">
        <v>1066</v>
      </c>
      <c r="AH674" t="s">
        <v>1066</v>
      </c>
      <c r="AI674" t="s">
        <v>1066</v>
      </c>
      <c r="AJ674" t="s">
        <v>1066</v>
      </c>
      <c r="AK674" t="s">
        <v>1066</v>
      </c>
      <c r="AL674" t="s">
        <v>1066</v>
      </c>
      <c r="AM674" t="s">
        <v>1066</v>
      </c>
      <c r="AN674" t="s">
        <v>1066</v>
      </c>
      <c r="AO674" t="s">
        <v>1066</v>
      </c>
      <c r="AP674" t="s">
        <v>1066</v>
      </c>
      <c r="AQ674" t="s">
        <v>1066</v>
      </c>
      <c r="AR674" t="s">
        <v>1066</v>
      </c>
      <c r="AS674" t="s">
        <v>1066</v>
      </c>
      <c r="AT674" t="s">
        <v>1066</v>
      </c>
      <c r="AU674" t="s">
        <v>1066</v>
      </c>
      <c r="AV674" t="s">
        <v>1066</v>
      </c>
      <c r="AW674" t="s">
        <v>1066</v>
      </c>
      <c r="AY674">
        <v>0</v>
      </c>
      <c r="AZ674" s="269"/>
      <c r="BA674" s="269"/>
      <c r="BB674" s="269"/>
      <c r="BC674" s="269"/>
      <c r="BD674" s="269"/>
      <c r="BE674" s="269"/>
    </row>
    <row r="675" spans="1:83" ht="14.4" x14ac:dyDescent="0.3">
      <c r="A675">
        <v>523228</v>
      </c>
      <c r="B675" t="s">
        <v>540</v>
      </c>
      <c r="C675" t="s">
        <v>1066</v>
      </c>
      <c r="D675" t="s">
        <v>1066</v>
      </c>
      <c r="E675" t="s">
        <v>1066</v>
      </c>
      <c r="F675" t="s">
        <v>1066</v>
      </c>
      <c r="G675" t="s">
        <v>1066</v>
      </c>
      <c r="H675" t="s">
        <v>1066</v>
      </c>
      <c r="I675" t="s">
        <v>1066</v>
      </c>
      <c r="J675" t="s">
        <v>1066</v>
      </c>
      <c r="K675" t="s">
        <v>1066</v>
      </c>
      <c r="L675" t="s">
        <v>1066</v>
      </c>
      <c r="M675" t="s">
        <v>1066</v>
      </c>
      <c r="N675" t="s">
        <v>1066</v>
      </c>
      <c r="O675" t="s">
        <v>1066</v>
      </c>
      <c r="P675" t="s">
        <v>1066</v>
      </c>
      <c r="Q675" t="s">
        <v>1066</v>
      </c>
      <c r="R675" t="s">
        <v>1066</v>
      </c>
      <c r="S675" t="s">
        <v>1066</v>
      </c>
      <c r="T675" t="s">
        <v>1066</v>
      </c>
      <c r="U675" t="s">
        <v>1066</v>
      </c>
      <c r="V675" t="s">
        <v>1066</v>
      </c>
      <c r="W675" t="s">
        <v>1066</v>
      </c>
      <c r="X675" t="s">
        <v>1066</v>
      </c>
      <c r="Y675" t="s">
        <v>1066</v>
      </c>
      <c r="Z675" t="s">
        <v>1066</v>
      </c>
      <c r="AA675" t="s">
        <v>1066</v>
      </c>
      <c r="AB675" t="s">
        <v>1066</v>
      </c>
      <c r="AC675" t="s">
        <v>1066</v>
      </c>
      <c r="AD675" t="s">
        <v>1066</v>
      </c>
      <c r="AE675" t="s">
        <v>1066</v>
      </c>
      <c r="AF675" t="s">
        <v>1066</v>
      </c>
      <c r="AG675" t="s">
        <v>1066</v>
      </c>
      <c r="AH675" t="s">
        <v>1066</v>
      </c>
      <c r="AI675" t="s">
        <v>1066</v>
      </c>
      <c r="AJ675" t="s">
        <v>1066</v>
      </c>
      <c r="AK675" t="s">
        <v>1066</v>
      </c>
      <c r="AL675" t="s">
        <v>1066</v>
      </c>
      <c r="AM675" t="s">
        <v>1066</v>
      </c>
      <c r="AN675" t="s">
        <v>1066</v>
      </c>
      <c r="AO675" t="s">
        <v>1066</v>
      </c>
      <c r="AP675" t="s">
        <v>1066</v>
      </c>
      <c r="AQ675" t="s">
        <v>1066</v>
      </c>
      <c r="AR675" t="s">
        <v>1066</v>
      </c>
      <c r="AS675" t="s">
        <v>1066</v>
      </c>
      <c r="AT675" t="s">
        <v>1066</v>
      </c>
      <c r="AU675" t="s">
        <v>1066</v>
      </c>
      <c r="AV675" t="s">
        <v>1066</v>
      </c>
      <c r="AW675" t="s">
        <v>1066</v>
      </c>
      <c r="AY675">
        <v>0</v>
      </c>
      <c r="AZ675" s="269"/>
      <c r="BA675" s="269"/>
      <c r="BB675" s="269"/>
      <c r="BC675" s="269"/>
      <c r="BD675" s="269"/>
      <c r="BE675" s="269"/>
    </row>
    <row r="676" spans="1:83" ht="14.4" x14ac:dyDescent="0.3">
      <c r="A676">
        <v>523230</v>
      </c>
      <c r="B676" t="s">
        <v>541</v>
      </c>
      <c r="C676" t="s">
        <v>1066</v>
      </c>
      <c r="D676" t="s">
        <v>1066</v>
      </c>
      <c r="E676" t="s">
        <v>1066</v>
      </c>
      <c r="F676" t="s">
        <v>1066</v>
      </c>
      <c r="G676" t="s">
        <v>1066</v>
      </c>
      <c r="H676" t="s">
        <v>1066</v>
      </c>
      <c r="I676" t="s">
        <v>1066</v>
      </c>
      <c r="J676" t="s">
        <v>1066</v>
      </c>
      <c r="K676" t="s">
        <v>1066</v>
      </c>
      <c r="L676" t="s">
        <v>1066</v>
      </c>
      <c r="M676" t="s">
        <v>1066</v>
      </c>
      <c r="N676" t="s">
        <v>1066</v>
      </c>
      <c r="O676" t="s">
        <v>1066</v>
      </c>
      <c r="P676" t="s">
        <v>1066</v>
      </c>
      <c r="Q676" t="s">
        <v>1066</v>
      </c>
      <c r="R676" t="s">
        <v>1066</v>
      </c>
      <c r="S676" t="s">
        <v>1066</v>
      </c>
      <c r="T676" t="s">
        <v>1066</v>
      </c>
      <c r="U676" t="s">
        <v>1066</v>
      </c>
      <c r="V676" t="s">
        <v>1066</v>
      </c>
      <c r="W676" t="s">
        <v>1066</v>
      </c>
      <c r="X676" t="s">
        <v>1066</v>
      </c>
      <c r="Y676" t="s">
        <v>1066</v>
      </c>
      <c r="Z676" t="s">
        <v>1066</v>
      </c>
      <c r="AA676" t="s">
        <v>1066</v>
      </c>
      <c r="AB676" t="s">
        <v>1066</v>
      </c>
      <c r="AC676" t="s">
        <v>1066</v>
      </c>
      <c r="AD676" t="s">
        <v>1066</v>
      </c>
      <c r="AE676" t="s">
        <v>1066</v>
      </c>
      <c r="AF676" t="s">
        <v>1066</v>
      </c>
      <c r="AG676" t="s">
        <v>1066</v>
      </c>
      <c r="AH676" t="s">
        <v>1066</v>
      </c>
      <c r="AI676" t="s">
        <v>1066</v>
      </c>
      <c r="AJ676" t="s">
        <v>1066</v>
      </c>
      <c r="AK676" t="s">
        <v>1066</v>
      </c>
      <c r="AL676" t="s">
        <v>1066</v>
      </c>
      <c r="AM676" t="s">
        <v>1066</v>
      </c>
      <c r="AN676" t="s">
        <v>1066</v>
      </c>
      <c r="AO676" t="s">
        <v>1066</v>
      </c>
      <c r="AP676" t="s">
        <v>1066</v>
      </c>
      <c r="AQ676" t="s">
        <v>1066</v>
      </c>
      <c r="AR676" t="s">
        <v>1066</v>
      </c>
      <c r="AW676"/>
      <c r="AY676" t="s">
        <v>2422</v>
      </c>
      <c r="AZ676" s="269"/>
      <c r="BA676" s="269"/>
      <c r="BB676" s="269"/>
      <c r="BC676" s="269"/>
      <c r="BD676" s="269"/>
      <c r="BE676" s="269"/>
    </row>
    <row r="677" spans="1:83" ht="14.4" x14ac:dyDescent="0.3">
      <c r="A677">
        <v>523235</v>
      </c>
      <c r="B677" t="s">
        <v>540</v>
      </c>
      <c r="C677" t="s">
        <v>1066</v>
      </c>
      <c r="D677" t="s">
        <v>1066</v>
      </c>
      <c r="E677" t="s">
        <v>1066</v>
      </c>
      <c r="F677" t="s">
        <v>1066</v>
      </c>
      <c r="G677" t="s">
        <v>1066</v>
      </c>
      <c r="H677" t="s">
        <v>1066</v>
      </c>
      <c r="I677" t="s">
        <v>1066</v>
      </c>
      <c r="J677" t="s">
        <v>1066</v>
      </c>
      <c r="K677" t="s">
        <v>1066</v>
      </c>
      <c r="L677" t="s">
        <v>1066</v>
      </c>
      <c r="M677" t="s">
        <v>1066</v>
      </c>
      <c r="N677" t="s">
        <v>1066</v>
      </c>
      <c r="O677" t="s">
        <v>1066</v>
      </c>
      <c r="P677" t="s">
        <v>1066</v>
      </c>
      <c r="Q677" t="s">
        <v>1066</v>
      </c>
      <c r="R677" t="s">
        <v>1066</v>
      </c>
      <c r="S677" t="s">
        <v>1066</v>
      </c>
      <c r="T677" t="s">
        <v>1066</v>
      </c>
      <c r="U677" t="s">
        <v>1066</v>
      </c>
      <c r="V677" t="s">
        <v>1066</v>
      </c>
      <c r="W677" t="s">
        <v>1066</v>
      </c>
      <c r="X677" t="s">
        <v>1066</v>
      </c>
      <c r="Y677" t="s">
        <v>1066</v>
      </c>
      <c r="Z677" t="s">
        <v>1066</v>
      </c>
      <c r="AA677" t="s">
        <v>1066</v>
      </c>
      <c r="AB677" t="s">
        <v>1066</v>
      </c>
      <c r="AC677" t="s">
        <v>1066</v>
      </c>
      <c r="AD677" t="s">
        <v>1066</v>
      </c>
      <c r="AE677" t="s">
        <v>1066</v>
      </c>
      <c r="AF677" t="s">
        <v>1066</v>
      </c>
      <c r="AG677" t="s">
        <v>1066</v>
      </c>
      <c r="AH677" t="s">
        <v>1066</v>
      </c>
      <c r="AI677" t="s">
        <v>1066</v>
      </c>
      <c r="AJ677" t="s">
        <v>1066</v>
      </c>
      <c r="AK677" t="s">
        <v>1066</v>
      </c>
      <c r="AL677" t="s">
        <v>1066</v>
      </c>
      <c r="AM677" t="s">
        <v>1066</v>
      </c>
      <c r="AN677" t="s">
        <v>1066</v>
      </c>
      <c r="AO677" t="s">
        <v>1066</v>
      </c>
      <c r="AP677" t="s">
        <v>1066</v>
      </c>
      <c r="AQ677" t="s">
        <v>1066</v>
      </c>
      <c r="AR677" t="s">
        <v>1066</v>
      </c>
      <c r="AS677" t="s">
        <v>1066</v>
      </c>
      <c r="AT677" t="s">
        <v>1066</v>
      </c>
      <c r="AU677" t="s">
        <v>1066</v>
      </c>
      <c r="AV677" t="s">
        <v>1066</v>
      </c>
      <c r="AW677" t="s">
        <v>1066</v>
      </c>
      <c r="AY677">
        <v>0</v>
      </c>
      <c r="AZ677" s="269"/>
      <c r="BA677" s="269"/>
      <c r="BB677" s="269"/>
      <c r="BC677" s="269"/>
      <c r="BD677" s="269"/>
      <c r="BE677" s="269"/>
    </row>
    <row r="678" spans="1:83" ht="14.4" x14ac:dyDescent="0.3">
      <c r="A678">
        <v>523237</v>
      </c>
      <c r="B678" t="s">
        <v>540</v>
      </c>
      <c r="C678" t="s">
        <v>1066</v>
      </c>
      <c r="D678" t="s">
        <v>1066</v>
      </c>
      <c r="E678" t="s">
        <v>1066</v>
      </c>
      <c r="F678" t="s">
        <v>1066</v>
      </c>
      <c r="G678" t="s">
        <v>1066</v>
      </c>
      <c r="H678" t="s">
        <v>1066</v>
      </c>
      <c r="I678" t="s">
        <v>1066</v>
      </c>
      <c r="J678" t="s">
        <v>1066</v>
      </c>
      <c r="K678" t="s">
        <v>1066</v>
      </c>
      <c r="L678" t="s">
        <v>1066</v>
      </c>
      <c r="M678" t="s">
        <v>1066</v>
      </c>
      <c r="N678" t="s">
        <v>1066</v>
      </c>
      <c r="O678" t="s">
        <v>1066</v>
      </c>
      <c r="P678" t="s">
        <v>1066</v>
      </c>
      <c r="Q678" t="s">
        <v>1066</v>
      </c>
      <c r="R678" t="s">
        <v>1066</v>
      </c>
      <c r="S678" t="s">
        <v>1066</v>
      </c>
      <c r="T678" t="s">
        <v>1066</v>
      </c>
      <c r="U678" t="s">
        <v>1066</v>
      </c>
      <c r="V678" t="s">
        <v>1066</v>
      </c>
      <c r="W678" t="s">
        <v>1066</v>
      </c>
      <c r="X678" t="s">
        <v>1066</v>
      </c>
      <c r="Y678" t="s">
        <v>1066</v>
      </c>
      <c r="Z678" t="s">
        <v>1066</v>
      </c>
      <c r="AA678" t="s">
        <v>1066</v>
      </c>
      <c r="AB678" t="s">
        <v>1066</v>
      </c>
      <c r="AC678" t="s">
        <v>1066</v>
      </c>
      <c r="AD678" t="s">
        <v>1066</v>
      </c>
      <c r="AE678" t="s">
        <v>1066</v>
      </c>
      <c r="AF678" t="s">
        <v>1066</v>
      </c>
      <c r="AG678" t="s">
        <v>1066</v>
      </c>
      <c r="AH678" t="s">
        <v>1066</v>
      </c>
      <c r="AI678" t="s">
        <v>1066</v>
      </c>
      <c r="AJ678" t="s">
        <v>1066</v>
      </c>
      <c r="AK678" t="s">
        <v>1066</v>
      </c>
      <c r="AL678" t="s">
        <v>1066</v>
      </c>
      <c r="AM678" t="s">
        <v>1066</v>
      </c>
      <c r="AN678" t="s">
        <v>1066</v>
      </c>
      <c r="AO678" t="s">
        <v>1066</v>
      </c>
      <c r="AP678" t="s">
        <v>1066</v>
      </c>
      <c r="AQ678" t="s">
        <v>1066</v>
      </c>
      <c r="AR678" t="s">
        <v>1066</v>
      </c>
      <c r="AS678" t="s">
        <v>1066</v>
      </c>
      <c r="AT678" t="s">
        <v>1066</v>
      </c>
      <c r="AU678" t="s">
        <v>1066</v>
      </c>
      <c r="AV678" t="s">
        <v>1066</v>
      </c>
      <c r="AW678" t="s">
        <v>1066</v>
      </c>
      <c r="AY678">
        <v>0</v>
      </c>
      <c r="AZ678" s="269"/>
      <c r="BA678" s="269"/>
      <c r="BB678" s="269"/>
      <c r="BC678" s="269"/>
      <c r="BD678" s="269"/>
      <c r="BE678" s="269"/>
      <c r="BH678" s="249"/>
      <c r="BI678" s="249"/>
      <c r="BJ678" s="249"/>
      <c r="BK678" s="249"/>
      <c r="BL678" s="249"/>
      <c r="BM678" s="249"/>
      <c r="BN678" s="249"/>
      <c r="BO678" s="249"/>
      <c r="BP678" s="249"/>
      <c r="BQ678" s="249"/>
      <c r="BR678" s="249"/>
      <c r="BS678" s="249"/>
      <c r="BT678" s="249"/>
      <c r="BU678" s="249"/>
      <c r="BV678" s="248"/>
      <c r="BW678" s="249"/>
      <c r="BX678" s="249"/>
      <c r="BY678" s="249"/>
      <c r="BZ678" s="249"/>
      <c r="CA678" s="242"/>
      <c r="CB678" s="242"/>
      <c r="CC678" s="242"/>
      <c r="CD678" s="242"/>
      <c r="CE678" s="249"/>
    </row>
    <row r="679" spans="1:83" ht="14.4" x14ac:dyDescent="0.3">
      <c r="A679">
        <v>523247</v>
      </c>
      <c r="B679" t="s">
        <v>540</v>
      </c>
      <c r="C679" t="s">
        <v>1066</v>
      </c>
      <c r="D679" t="s">
        <v>1066</v>
      </c>
      <c r="E679" t="s">
        <v>1066</v>
      </c>
      <c r="F679" t="s">
        <v>1066</v>
      </c>
      <c r="G679" t="s">
        <v>1066</v>
      </c>
      <c r="H679" t="s">
        <v>1066</v>
      </c>
      <c r="I679" t="s">
        <v>1066</v>
      </c>
      <c r="J679" t="s">
        <v>1066</v>
      </c>
      <c r="K679" t="s">
        <v>1066</v>
      </c>
      <c r="L679" t="s">
        <v>1066</v>
      </c>
      <c r="M679" t="s">
        <v>1066</v>
      </c>
      <c r="N679" t="s">
        <v>1066</v>
      </c>
      <c r="O679" t="s">
        <v>1066</v>
      </c>
      <c r="P679" t="s">
        <v>1066</v>
      </c>
      <c r="Q679" t="s">
        <v>1066</v>
      </c>
      <c r="R679" t="s">
        <v>1066</v>
      </c>
      <c r="S679" t="s">
        <v>1066</v>
      </c>
      <c r="T679" t="s">
        <v>1066</v>
      </c>
      <c r="U679" t="s">
        <v>1066</v>
      </c>
      <c r="V679" t="s">
        <v>1066</v>
      </c>
      <c r="W679" t="s">
        <v>1066</v>
      </c>
      <c r="X679" t="s">
        <v>1066</v>
      </c>
      <c r="Y679" t="s">
        <v>1066</v>
      </c>
      <c r="Z679" t="s">
        <v>1066</v>
      </c>
      <c r="AA679" t="s">
        <v>1066</v>
      </c>
      <c r="AB679" t="s">
        <v>1066</v>
      </c>
      <c r="AC679" t="s">
        <v>1066</v>
      </c>
      <c r="AD679" t="s">
        <v>1066</v>
      </c>
      <c r="AE679" t="s">
        <v>1066</v>
      </c>
      <c r="AF679" t="s">
        <v>1066</v>
      </c>
      <c r="AG679" t="s">
        <v>1066</v>
      </c>
      <c r="AH679" t="s">
        <v>1066</v>
      </c>
      <c r="AI679" t="s">
        <v>1066</v>
      </c>
      <c r="AJ679" t="s">
        <v>1066</v>
      </c>
      <c r="AK679" t="s">
        <v>1066</v>
      </c>
      <c r="AL679" t="s">
        <v>1066</v>
      </c>
      <c r="AM679" t="s">
        <v>1066</v>
      </c>
      <c r="AN679" t="s">
        <v>1066</v>
      </c>
      <c r="AO679" t="s">
        <v>1066</v>
      </c>
      <c r="AP679" t="s">
        <v>1066</v>
      </c>
      <c r="AQ679" t="s">
        <v>1066</v>
      </c>
      <c r="AR679" t="s">
        <v>1066</v>
      </c>
      <c r="AS679" t="s">
        <v>1066</v>
      </c>
      <c r="AT679" t="s">
        <v>1066</v>
      </c>
      <c r="AU679" t="s">
        <v>1066</v>
      </c>
      <c r="AV679" t="s">
        <v>1066</v>
      </c>
      <c r="AW679" t="s">
        <v>1066</v>
      </c>
      <c r="AY679">
        <v>0</v>
      </c>
      <c r="AZ679" s="269"/>
      <c r="BA679" s="269"/>
      <c r="BB679" s="269"/>
      <c r="BC679" s="269"/>
      <c r="BD679" s="269"/>
      <c r="BE679" s="269"/>
    </row>
    <row r="680" spans="1:83" ht="14.4" x14ac:dyDescent="0.3">
      <c r="A680">
        <v>523250</v>
      </c>
      <c r="B680" t="s">
        <v>540</v>
      </c>
      <c r="C680" t="s">
        <v>1066</v>
      </c>
      <c r="D680" t="s">
        <v>1066</v>
      </c>
      <c r="E680" t="s">
        <v>1066</v>
      </c>
      <c r="F680" t="s">
        <v>1066</v>
      </c>
      <c r="G680" t="s">
        <v>1066</v>
      </c>
      <c r="H680" t="s">
        <v>1066</v>
      </c>
      <c r="I680" t="s">
        <v>1066</v>
      </c>
      <c r="J680" t="s">
        <v>1066</v>
      </c>
      <c r="K680" t="s">
        <v>1066</v>
      </c>
      <c r="L680" t="s">
        <v>1066</v>
      </c>
      <c r="M680" t="s">
        <v>1066</v>
      </c>
      <c r="N680" t="s">
        <v>1066</v>
      </c>
      <c r="O680" t="s">
        <v>1066</v>
      </c>
      <c r="P680" t="s">
        <v>1066</v>
      </c>
      <c r="Q680" t="s">
        <v>1066</v>
      </c>
      <c r="R680" t="s">
        <v>1066</v>
      </c>
      <c r="S680" t="s">
        <v>1066</v>
      </c>
      <c r="T680" t="s">
        <v>1066</v>
      </c>
      <c r="U680" t="s">
        <v>1066</v>
      </c>
      <c r="V680" t="s">
        <v>1066</v>
      </c>
      <c r="W680" t="s">
        <v>1066</v>
      </c>
      <c r="X680" t="s">
        <v>1066</v>
      </c>
      <c r="Y680" t="s">
        <v>1066</v>
      </c>
      <c r="Z680" t="s">
        <v>1066</v>
      </c>
      <c r="AA680" t="s">
        <v>1066</v>
      </c>
      <c r="AB680" t="s">
        <v>1066</v>
      </c>
      <c r="AC680" t="s">
        <v>1066</v>
      </c>
      <c r="AD680" t="s">
        <v>1066</v>
      </c>
      <c r="AE680" t="s">
        <v>1066</v>
      </c>
      <c r="AF680" t="s">
        <v>1066</v>
      </c>
      <c r="AG680" t="s">
        <v>1066</v>
      </c>
      <c r="AH680" t="s">
        <v>1066</v>
      </c>
      <c r="AI680" t="s">
        <v>1066</v>
      </c>
      <c r="AJ680" t="s">
        <v>1066</v>
      </c>
      <c r="AK680" t="s">
        <v>1066</v>
      </c>
      <c r="AL680" t="s">
        <v>1066</v>
      </c>
      <c r="AM680" t="s">
        <v>1066</v>
      </c>
      <c r="AN680" t="s">
        <v>1066</v>
      </c>
      <c r="AO680" t="s">
        <v>1066</v>
      </c>
      <c r="AP680" t="s">
        <v>1066</v>
      </c>
      <c r="AQ680" t="s">
        <v>1066</v>
      </c>
      <c r="AR680" t="s">
        <v>1066</v>
      </c>
      <c r="AS680" t="s">
        <v>1066</v>
      </c>
      <c r="AT680" t="s">
        <v>1066</v>
      </c>
      <c r="AU680" t="s">
        <v>1066</v>
      </c>
      <c r="AV680" t="s">
        <v>1066</v>
      </c>
      <c r="AW680" t="s">
        <v>1066</v>
      </c>
      <c r="AY680">
        <v>0</v>
      </c>
      <c r="AZ680" s="269"/>
      <c r="BA680" s="269"/>
      <c r="BB680" s="269"/>
      <c r="BC680" s="269"/>
      <c r="BD680" s="269"/>
      <c r="BE680" s="269"/>
    </row>
    <row r="681" spans="1:83" ht="14.4" x14ac:dyDescent="0.3">
      <c r="A681">
        <v>523253</v>
      </c>
      <c r="B681" t="s">
        <v>540</v>
      </c>
      <c r="C681" t="s">
        <v>1066</v>
      </c>
      <c r="D681" t="s">
        <v>1066</v>
      </c>
      <c r="E681" t="s">
        <v>1066</v>
      </c>
      <c r="F681" t="s">
        <v>1066</v>
      </c>
      <c r="G681" t="s">
        <v>1066</v>
      </c>
      <c r="H681" t="s">
        <v>1066</v>
      </c>
      <c r="I681" t="s">
        <v>1066</v>
      </c>
      <c r="J681" t="s">
        <v>1066</v>
      </c>
      <c r="K681" t="s">
        <v>1066</v>
      </c>
      <c r="L681" t="s">
        <v>1066</v>
      </c>
      <c r="M681" t="s">
        <v>1066</v>
      </c>
      <c r="N681" t="s">
        <v>1066</v>
      </c>
      <c r="O681" t="s">
        <v>1066</v>
      </c>
      <c r="P681" t="s">
        <v>1066</v>
      </c>
      <c r="Q681" t="s">
        <v>1066</v>
      </c>
      <c r="R681" t="s">
        <v>1066</v>
      </c>
      <c r="S681" t="s">
        <v>1066</v>
      </c>
      <c r="T681" t="s">
        <v>1066</v>
      </c>
      <c r="U681" t="s">
        <v>1066</v>
      </c>
      <c r="V681" t="s">
        <v>1066</v>
      </c>
      <c r="W681" t="s">
        <v>1066</v>
      </c>
      <c r="X681" t="s">
        <v>1066</v>
      </c>
      <c r="Y681" t="s">
        <v>1066</v>
      </c>
      <c r="Z681" t="s">
        <v>1066</v>
      </c>
      <c r="AA681" t="s">
        <v>1066</v>
      </c>
      <c r="AB681" t="s">
        <v>1066</v>
      </c>
      <c r="AC681" t="s">
        <v>1066</v>
      </c>
      <c r="AD681" t="s">
        <v>1066</v>
      </c>
      <c r="AE681" t="s">
        <v>1066</v>
      </c>
      <c r="AF681" t="s">
        <v>1066</v>
      </c>
      <c r="AG681" t="s">
        <v>1066</v>
      </c>
      <c r="AH681" t="s">
        <v>1066</v>
      </c>
      <c r="AI681" t="s">
        <v>1066</v>
      </c>
      <c r="AJ681" t="s">
        <v>1066</v>
      </c>
      <c r="AK681" t="s">
        <v>1066</v>
      </c>
      <c r="AL681" t="s">
        <v>1066</v>
      </c>
      <c r="AM681" t="s">
        <v>1066</v>
      </c>
      <c r="AN681" t="s">
        <v>1066</v>
      </c>
      <c r="AO681" t="s">
        <v>1066</v>
      </c>
      <c r="AP681" t="s">
        <v>1066</v>
      </c>
      <c r="AQ681" t="s">
        <v>1066</v>
      </c>
      <c r="AR681" t="s">
        <v>1066</v>
      </c>
      <c r="AS681" t="s">
        <v>1066</v>
      </c>
      <c r="AT681" t="s">
        <v>1066</v>
      </c>
      <c r="AU681" t="s">
        <v>1066</v>
      </c>
      <c r="AV681" t="s">
        <v>1066</v>
      </c>
      <c r="AW681" t="s">
        <v>1066</v>
      </c>
      <c r="AY681">
        <v>0</v>
      </c>
      <c r="AZ681" s="269"/>
      <c r="BA681" s="269"/>
      <c r="BB681" s="269"/>
      <c r="BC681" s="269"/>
      <c r="BD681" s="269"/>
      <c r="BE681" s="269"/>
    </row>
    <row r="682" spans="1:83" ht="14.4" x14ac:dyDescent="0.3">
      <c r="A682">
        <v>523263</v>
      </c>
      <c r="B682" t="s">
        <v>540</v>
      </c>
      <c r="C682" t="s">
        <v>1066</v>
      </c>
      <c r="D682" t="s">
        <v>1066</v>
      </c>
      <c r="E682" t="s">
        <v>1066</v>
      </c>
      <c r="F682" t="s">
        <v>1066</v>
      </c>
      <c r="G682" t="s">
        <v>1066</v>
      </c>
      <c r="H682" t="s">
        <v>1066</v>
      </c>
      <c r="I682" t="s">
        <v>1066</v>
      </c>
      <c r="J682" t="s">
        <v>1066</v>
      </c>
      <c r="K682" t="s">
        <v>1066</v>
      </c>
      <c r="L682" t="s">
        <v>1066</v>
      </c>
      <c r="M682" t="s">
        <v>1066</v>
      </c>
      <c r="N682" t="s">
        <v>1066</v>
      </c>
      <c r="O682" t="s">
        <v>1066</v>
      </c>
      <c r="P682" t="s">
        <v>1066</v>
      </c>
      <c r="Q682" t="s">
        <v>1066</v>
      </c>
      <c r="R682" t="s">
        <v>1066</v>
      </c>
      <c r="S682" t="s">
        <v>1066</v>
      </c>
      <c r="T682" t="s">
        <v>1066</v>
      </c>
      <c r="U682" t="s">
        <v>1066</v>
      </c>
      <c r="V682" t="s">
        <v>1066</v>
      </c>
      <c r="W682" t="s">
        <v>1066</v>
      </c>
      <c r="X682" t="s">
        <v>1066</v>
      </c>
      <c r="Y682" t="s">
        <v>1066</v>
      </c>
      <c r="Z682" t="s">
        <v>1066</v>
      </c>
      <c r="AA682" t="s">
        <v>1066</v>
      </c>
      <c r="AB682" t="s">
        <v>1066</v>
      </c>
      <c r="AC682" t="s">
        <v>1066</v>
      </c>
      <c r="AD682" t="s">
        <v>1066</v>
      </c>
      <c r="AE682" t="s">
        <v>1066</v>
      </c>
      <c r="AF682" t="s">
        <v>1066</v>
      </c>
      <c r="AG682" t="s">
        <v>1066</v>
      </c>
      <c r="AH682" t="s">
        <v>1066</v>
      </c>
      <c r="AI682" t="s">
        <v>1066</v>
      </c>
      <c r="AJ682" t="s">
        <v>1066</v>
      </c>
      <c r="AK682" t="s">
        <v>1066</v>
      </c>
      <c r="AL682" t="s">
        <v>1066</v>
      </c>
      <c r="AM682" t="s">
        <v>1066</v>
      </c>
      <c r="AN682" t="s">
        <v>1066</v>
      </c>
      <c r="AO682" t="s">
        <v>1066</v>
      </c>
      <c r="AP682" t="s">
        <v>1066</v>
      </c>
      <c r="AQ682" t="s">
        <v>1066</v>
      </c>
      <c r="AR682" t="s">
        <v>1066</v>
      </c>
      <c r="AS682" t="s">
        <v>1066</v>
      </c>
      <c r="AT682" t="s">
        <v>1066</v>
      </c>
      <c r="AU682" t="s">
        <v>1066</v>
      </c>
      <c r="AV682" t="s">
        <v>1066</v>
      </c>
      <c r="AW682" t="s">
        <v>1066</v>
      </c>
      <c r="AY682">
        <v>0</v>
      </c>
      <c r="AZ682" s="269"/>
      <c r="BA682" s="269"/>
      <c r="BB682" s="269"/>
      <c r="BC682" s="269"/>
      <c r="BD682" s="269"/>
      <c r="BE682" s="269"/>
    </row>
    <row r="683" spans="1:83" ht="14.4" x14ac:dyDescent="0.3">
      <c r="A683">
        <v>523266</v>
      </c>
      <c r="B683" t="s">
        <v>540</v>
      </c>
      <c r="C683" t="s">
        <v>1066</v>
      </c>
      <c r="D683" t="s">
        <v>1066</v>
      </c>
      <c r="E683" t="s">
        <v>1066</v>
      </c>
      <c r="F683" t="s">
        <v>1066</v>
      </c>
      <c r="G683" t="s">
        <v>1066</v>
      </c>
      <c r="H683" t="s">
        <v>1066</v>
      </c>
      <c r="I683" t="s">
        <v>1066</v>
      </c>
      <c r="J683" t="s">
        <v>1066</v>
      </c>
      <c r="K683" t="s">
        <v>1066</v>
      </c>
      <c r="L683" t="s">
        <v>1066</v>
      </c>
      <c r="M683" t="s">
        <v>1066</v>
      </c>
      <c r="N683" t="s">
        <v>1066</v>
      </c>
      <c r="O683" t="s">
        <v>1066</v>
      </c>
      <c r="P683" t="s">
        <v>1066</v>
      </c>
      <c r="Q683" t="s">
        <v>1066</v>
      </c>
      <c r="R683" t="s">
        <v>1066</v>
      </c>
      <c r="S683" t="s">
        <v>1066</v>
      </c>
      <c r="T683" t="s">
        <v>1066</v>
      </c>
      <c r="U683" t="s">
        <v>1066</v>
      </c>
      <c r="V683" t="s">
        <v>1066</v>
      </c>
      <c r="W683" t="s">
        <v>1066</v>
      </c>
      <c r="X683" t="s">
        <v>1066</v>
      </c>
      <c r="Y683" t="s">
        <v>1066</v>
      </c>
      <c r="Z683" t="s">
        <v>1066</v>
      </c>
      <c r="AA683" t="s">
        <v>1066</v>
      </c>
      <c r="AB683" t="s">
        <v>1066</v>
      </c>
      <c r="AC683" t="s">
        <v>1066</v>
      </c>
      <c r="AD683" t="s">
        <v>1066</v>
      </c>
      <c r="AE683" t="s">
        <v>1066</v>
      </c>
      <c r="AF683" t="s">
        <v>1066</v>
      </c>
      <c r="AG683" t="s">
        <v>1066</v>
      </c>
      <c r="AH683" t="s">
        <v>1066</v>
      </c>
      <c r="AI683" t="s">
        <v>1066</v>
      </c>
      <c r="AJ683" t="s">
        <v>1066</v>
      </c>
      <c r="AK683" t="s">
        <v>1066</v>
      </c>
      <c r="AL683" t="s">
        <v>1066</v>
      </c>
      <c r="AM683" t="s">
        <v>1066</v>
      </c>
      <c r="AN683" t="s">
        <v>1066</v>
      </c>
      <c r="AO683" t="s">
        <v>1066</v>
      </c>
      <c r="AP683" t="s">
        <v>1066</v>
      </c>
      <c r="AQ683" t="s">
        <v>1066</v>
      </c>
      <c r="AR683" t="s">
        <v>1066</v>
      </c>
      <c r="AS683" t="s">
        <v>1066</v>
      </c>
      <c r="AT683" t="s">
        <v>1066</v>
      </c>
      <c r="AU683" t="s">
        <v>1066</v>
      </c>
      <c r="AV683" t="s">
        <v>1066</v>
      </c>
      <c r="AW683" t="s">
        <v>1066</v>
      </c>
      <c r="AY683">
        <v>0</v>
      </c>
      <c r="AZ683" s="269"/>
      <c r="BA683" s="269"/>
      <c r="BB683" s="269"/>
      <c r="BC683" s="269"/>
      <c r="BD683" s="269"/>
      <c r="BE683" s="269"/>
    </row>
    <row r="684" spans="1:83" ht="14.4" x14ac:dyDescent="0.3">
      <c r="A684">
        <v>523270</v>
      </c>
      <c r="B684" t="s">
        <v>540</v>
      </c>
      <c r="C684" t="s">
        <v>1066</v>
      </c>
      <c r="D684" t="s">
        <v>1066</v>
      </c>
      <c r="E684" t="s">
        <v>1066</v>
      </c>
      <c r="F684" t="s">
        <v>1066</v>
      </c>
      <c r="G684" t="s">
        <v>1066</v>
      </c>
      <c r="H684" t="s">
        <v>1066</v>
      </c>
      <c r="I684" t="s">
        <v>1066</v>
      </c>
      <c r="J684" t="s">
        <v>1066</v>
      </c>
      <c r="K684" t="s">
        <v>1066</v>
      </c>
      <c r="L684" t="s">
        <v>1066</v>
      </c>
      <c r="M684" t="s">
        <v>1066</v>
      </c>
      <c r="N684" t="s">
        <v>1066</v>
      </c>
      <c r="O684" t="s">
        <v>1066</v>
      </c>
      <c r="P684" t="s">
        <v>1066</v>
      </c>
      <c r="Q684" t="s">
        <v>1066</v>
      </c>
      <c r="R684" t="s">
        <v>1066</v>
      </c>
      <c r="S684" t="s">
        <v>1066</v>
      </c>
      <c r="T684" t="s">
        <v>1066</v>
      </c>
      <c r="U684" t="s">
        <v>1066</v>
      </c>
      <c r="V684" t="s">
        <v>1066</v>
      </c>
      <c r="W684" t="s">
        <v>1066</v>
      </c>
      <c r="X684" t="s">
        <v>1066</v>
      </c>
      <c r="Y684" t="s">
        <v>1066</v>
      </c>
      <c r="Z684" t="s">
        <v>1066</v>
      </c>
      <c r="AA684" t="s">
        <v>1066</v>
      </c>
      <c r="AB684" t="s">
        <v>1066</v>
      </c>
      <c r="AC684" t="s">
        <v>1066</v>
      </c>
      <c r="AD684" t="s">
        <v>1066</v>
      </c>
      <c r="AE684" t="s">
        <v>1066</v>
      </c>
      <c r="AF684" t="s">
        <v>1066</v>
      </c>
      <c r="AG684" t="s">
        <v>1066</v>
      </c>
      <c r="AH684" t="s">
        <v>1066</v>
      </c>
      <c r="AI684" t="s">
        <v>1066</v>
      </c>
      <c r="AJ684" t="s">
        <v>1066</v>
      </c>
      <c r="AK684" t="s">
        <v>1066</v>
      </c>
      <c r="AL684" t="s">
        <v>1066</v>
      </c>
      <c r="AM684" t="s">
        <v>1066</v>
      </c>
      <c r="AN684" t="s">
        <v>1066</v>
      </c>
      <c r="AO684" t="s">
        <v>1066</v>
      </c>
      <c r="AP684" t="s">
        <v>1066</v>
      </c>
      <c r="AQ684" t="s">
        <v>1066</v>
      </c>
      <c r="AR684" t="s">
        <v>1066</v>
      </c>
      <c r="AS684" t="s">
        <v>1066</v>
      </c>
      <c r="AT684" t="s">
        <v>1066</v>
      </c>
      <c r="AU684" t="s">
        <v>1066</v>
      </c>
      <c r="AV684" t="s">
        <v>1066</v>
      </c>
      <c r="AW684" t="s">
        <v>1066</v>
      </c>
      <c r="AY684">
        <v>0</v>
      </c>
      <c r="AZ684" s="269"/>
      <c r="BA684" s="269"/>
      <c r="BB684" s="269"/>
      <c r="BC684" s="269"/>
      <c r="BD684" s="269"/>
      <c r="BE684" s="269"/>
    </row>
    <row r="685" spans="1:83" ht="14.4" x14ac:dyDescent="0.3">
      <c r="A685">
        <v>523280</v>
      </c>
      <c r="B685" t="s">
        <v>541</v>
      </c>
      <c r="C685" t="s">
        <v>1066</v>
      </c>
      <c r="D685" t="s">
        <v>1066</v>
      </c>
      <c r="E685" t="s">
        <v>1066</v>
      </c>
      <c r="F685" t="s">
        <v>1066</v>
      </c>
      <c r="G685" t="s">
        <v>1066</v>
      </c>
      <c r="H685" t="s">
        <v>1066</v>
      </c>
      <c r="I685" t="s">
        <v>1066</v>
      </c>
      <c r="J685" t="s">
        <v>1066</v>
      </c>
      <c r="K685" t="s">
        <v>1066</v>
      </c>
      <c r="L685" t="s">
        <v>1066</v>
      </c>
      <c r="M685" t="s">
        <v>1066</v>
      </c>
      <c r="N685" t="s">
        <v>1066</v>
      </c>
      <c r="O685" t="s">
        <v>1066</v>
      </c>
      <c r="P685" t="s">
        <v>1066</v>
      </c>
      <c r="Q685" t="s">
        <v>1066</v>
      </c>
      <c r="R685" t="s">
        <v>1066</v>
      </c>
      <c r="S685" t="s">
        <v>1066</v>
      </c>
      <c r="T685" t="s">
        <v>1066</v>
      </c>
      <c r="U685" t="s">
        <v>1066</v>
      </c>
      <c r="V685" t="s">
        <v>1066</v>
      </c>
      <c r="W685" t="s">
        <v>1066</v>
      </c>
      <c r="X685" t="s">
        <v>1066</v>
      </c>
      <c r="Y685" t="s">
        <v>1066</v>
      </c>
      <c r="Z685" t="s">
        <v>1066</v>
      </c>
      <c r="AA685" t="s">
        <v>1066</v>
      </c>
      <c r="AB685" t="s">
        <v>1066</v>
      </c>
      <c r="AC685" t="s">
        <v>1066</v>
      </c>
      <c r="AD685" t="s">
        <v>1066</v>
      </c>
      <c r="AE685" t="s">
        <v>1066</v>
      </c>
      <c r="AF685" t="s">
        <v>1066</v>
      </c>
      <c r="AG685" t="s">
        <v>1066</v>
      </c>
      <c r="AH685" t="s">
        <v>1066</v>
      </c>
      <c r="AI685" t="s">
        <v>1066</v>
      </c>
      <c r="AJ685" t="s">
        <v>1066</v>
      </c>
      <c r="AK685" t="s">
        <v>1066</v>
      </c>
      <c r="AL685" t="s">
        <v>1066</v>
      </c>
      <c r="AM685" t="s">
        <v>1066</v>
      </c>
      <c r="AN685" t="s">
        <v>1066</v>
      </c>
      <c r="AO685" t="s">
        <v>1066</v>
      </c>
      <c r="AP685" t="s">
        <v>1066</v>
      </c>
      <c r="AQ685" t="s">
        <v>1066</v>
      </c>
      <c r="AR685" t="s">
        <v>1066</v>
      </c>
      <c r="AW685"/>
      <c r="AY685" t="s">
        <v>2422</v>
      </c>
      <c r="AZ685" s="269"/>
      <c r="BA685" s="269"/>
      <c r="BB685" s="269"/>
      <c r="BC685" s="269"/>
      <c r="BD685" s="269"/>
      <c r="BE685" s="269"/>
    </row>
    <row r="686" spans="1:83" ht="14.4" x14ac:dyDescent="0.3">
      <c r="A686">
        <v>523281</v>
      </c>
      <c r="B686" t="s">
        <v>541</v>
      </c>
      <c r="C686" t="s">
        <v>1066</v>
      </c>
      <c r="D686" t="s">
        <v>1066</v>
      </c>
      <c r="E686" t="s">
        <v>1066</v>
      </c>
      <c r="F686" t="s">
        <v>1066</v>
      </c>
      <c r="G686" t="s">
        <v>1066</v>
      </c>
      <c r="H686" t="s">
        <v>1066</v>
      </c>
      <c r="I686" t="s">
        <v>1066</v>
      </c>
      <c r="J686" t="s">
        <v>1066</v>
      </c>
      <c r="K686" t="s">
        <v>1066</v>
      </c>
      <c r="L686" t="s">
        <v>1066</v>
      </c>
      <c r="M686" t="s">
        <v>1066</v>
      </c>
      <c r="N686" t="s">
        <v>1066</v>
      </c>
      <c r="O686" t="s">
        <v>1066</v>
      </c>
      <c r="P686" t="s">
        <v>1066</v>
      </c>
      <c r="Q686" t="s">
        <v>1066</v>
      </c>
      <c r="R686" t="s">
        <v>1066</v>
      </c>
      <c r="S686" t="s">
        <v>1066</v>
      </c>
      <c r="T686" t="s">
        <v>1066</v>
      </c>
      <c r="U686" t="s">
        <v>1066</v>
      </c>
      <c r="V686" t="s">
        <v>1066</v>
      </c>
      <c r="W686" t="s">
        <v>1066</v>
      </c>
      <c r="X686" t="s">
        <v>1066</v>
      </c>
      <c r="Y686" t="s">
        <v>1066</v>
      </c>
      <c r="Z686" t="s">
        <v>1066</v>
      </c>
      <c r="AA686" t="s">
        <v>1066</v>
      </c>
      <c r="AB686" t="s">
        <v>1066</v>
      </c>
      <c r="AC686" t="s">
        <v>1066</v>
      </c>
      <c r="AD686" t="s">
        <v>1066</v>
      </c>
      <c r="AE686" t="s">
        <v>1066</v>
      </c>
      <c r="AF686" t="s">
        <v>1066</v>
      </c>
      <c r="AG686" t="s">
        <v>1066</v>
      </c>
      <c r="AH686" t="s">
        <v>1066</v>
      </c>
      <c r="AI686" t="s">
        <v>1066</v>
      </c>
      <c r="AJ686" t="s">
        <v>1066</v>
      </c>
      <c r="AK686" t="s">
        <v>1066</v>
      </c>
      <c r="AL686" t="s">
        <v>1066</v>
      </c>
      <c r="AM686" t="s">
        <v>1066</v>
      </c>
      <c r="AN686" t="s">
        <v>1066</v>
      </c>
      <c r="AO686" t="s">
        <v>1066</v>
      </c>
      <c r="AP686" t="s">
        <v>1066</v>
      </c>
      <c r="AQ686" t="s">
        <v>1066</v>
      </c>
      <c r="AR686" t="s">
        <v>1066</v>
      </c>
      <c r="AW686"/>
      <c r="AY686" t="s">
        <v>2422</v>
      </c>
      <c r="AZ686" s="269"/>
      <c r="BA686" s="269"/>
      <c r="BB686" s="269"/>
      <c r="BC686" s="269"/>
      <c r="BD686" s="269"/>
      <c r="BE686" s="269"/>
    </row>
    <row r="687" spans="1:83" ht="14.4" x14ac:dyDescent="0.3">
      <c r="A687">
        <v>523282</v>
      </c>
      <c r="B687" t="s">
        <v>540</v>
      </c>
      <c r="C687" t="s">
        <v>1066</v>
      </c>
      <c r="D687" t="s">
        <v>1066</v>
      </c>
      <c r="E687" t="s">
        <v>1066</v>
      </c>
      <c r="F687" t="s">
        <v>1066</v>
      </c>
      <c r="G687" t="s">
        <v>1066</v>
      </c>
      <c r="H687" t="s">
        <v>1066</v>
      </c>
      <c r="I687" t="s">
        <v>1066</v>
      </c>
      <c r="J687" t="s">
        <v>1066</v>
      </c>
      <c r="K687" t="s">
        <v>1066</v>
      </c>
      <c r="L687" t="s">
        <v>1066</v>
      </c>
      <c r="M687" t="s">
        <v>1066</v>
      </c>
      <c r="N687" t="s">
        <v>1066</v>
      </c>
      <c r="O687" t="s">
        <v>1066</v>
      </c>
      <c r="P687" t="s">
        <v>1066</v>
      </c>
      <c r="Q687" t="s">
        <v>1066</v>
      </c>
      <c r="R687" t="s">
        <v>1066</v>
      </c>
      <c r="S687" t="s">
        <v>1066</v>
      </c>
      <c r="T687" t="s">
        <v>1066</v>
      </c>
      <c r="U687" t="s">
        <v>1066</v>
      </c>
      <c r="V687" t="s">
        <v>1066</v>
      </c>
      <c r="W687" t="s">
        <v>1066</v>
      </c>
      <c r="X687" t="s">
        <v>1066</v>
      </c>
      <c r="Y687" t="s">
        <v>1066</v>
      </c>
      <c r="Z687" t="s">
        <v>1066</v>
      </c>
      <c r="AA687" t="s">
        <v>1066</v>
      </c>
      <c r="AB687" t="s">
        <v>1066</v>
      </c>
      <c r="AC687" t="s">
        <v>1066</v>
      </c>
      <c r="AD687" t="s">
        <v>1066</v>
      </c>
      <c r="AE687" t="s">
        <v>1066</v>
      </c>
      <c r="AF687" t="s">
        <v>1066</v>
      </c>
      <c r="AG687" t="s">
        <v>1066</v>
      </c>
      <c r="AH687" t="s">
        <v>1066</v>
      </c>
      <c r="AI687" t="s">
        <v>1066</v>
      </c>
      <c r="AJ687" t="s">
        <v>1066</v>
      </c>
      <c r="AK687" t="s">
        <v>1066</v>
      </c>
      <c r="AL687" t="s">
        <v>1066</v>
      </c>
      <c r="AM687" t="s">
        <v>1066</v>
      </c>
      <c r="AN687" t="s">
        <v>1066</v>
      </c>
      <c r="AO687" t="s">
        <v>1066</v>
      </c>
      <c r="AP687" t="s">
        <v>1066</v>
      </c>
      <c r="AQ687" t="s">
        <v>1066</v>
      </c>
      <c r="AR687" t="s">
        <v>1066</v>
      </c>
      <c r="AS687" t="s">
        <v>1066</v>
      </c>
      <c r="AT687" t="s">
        <v>1066</v>
      </c>
      <c r="AU687" t="s">
        <v>1066</v>
      </c>
      <c r="AV687" t="s">
        <v>1066</v>
      </c>
      <c r="AW687" t="s">
        <v>1066</v>
      </c>
      <c r="AY687">
        <v>0</v>
      </c>
      <c r="AZ687" s="269"/>
      <c r="BA687" s="269"/>
      <c r="BB687" s="269"/>
      <c r="BC687" s="269"/>
      <c r="BD687" s="269"/>
      <c r="BE687" s="269"/>
    </row>
    <row r="688" spans="1:83" ht="14.4" x14ac:dyDescent="0.3">
      <c r="A688">
        <v>523285</v>
      </c>
      <c r="B688" t="s">
        <v>540</v>
      </c>
      <c r="C688" t="s">
        <v>1066</v>
      </c>
      <c r="D688" t="s">
        <v>1066</v>
      </c>
      <c r="E688" t="s">
        <v>1066</v>
      </c>
      <c r="F688" t="s">
        <v>1066</v>
      </c>
      <c r="G688" t="s">
        <v>1066</v>
      </c>
      <c r="H688" t="s">
        <v>1066</v>
      </c>
      <c r="I688" t="s">
        <v>1066</v>
      </c>
      <c r="J688" t="s">
        <v>1066</v>
      </c>
      <c r="K688" t="s">
        <v>1066</v>
      </c>
      <c r="L688" t="s">
        <v>1066</v>
      </c>
      <c r="M688" t="s">
        <v>1066</v>
      </c>
      <c r="N688" t="s">
        <v>1066</v>
      </c>
      <c r="O688" t="s">
        <v>1066</v>
      </c>
      <c r="P688" t="s">
        <v>1066</v>
      </c>
      <c r="Q688" t="s">
        <v>1066</v>
      </c>
      <c r="R688" t="s">
        <v>1066</v>
      </c>
      <c r="S688" t="s">
        <v>1066</v>
      </c>
      <c r="T688" t="s">
        <v>1066</v>
      </c>
      <c r="U688" t="s">
        <v>1066</v>
      </c>
      <c r="V688" t="s">
        <v>1066</v>
      </c>
      <c r="W688" t="s">
        <v>1066</v>
      </c>
      <c r="X688" t="s">
        <v>1066</v>
      </c>
      <c r="Y688" t="s">
        <v>1066</v>
      </c>
      <c r="Z688" t="s">
        <v>1066</v>
      </c>
      <c r="AA688" t="s">
        <v>1066</v>
      </c>
      <c r="AB688" t="s">
        <v>1066</v>
      </c>
      <c r="AC688" t="s">
        <v>1066</v>
      </c>
      <c r="AD688" t="s">
        <v>1066</v>
      </c>
      <c r="AE688" t="s">
        <v>1066</v>
      </c>
      <c r="AF688" t="s">
        <v>1066</v>
      </c>
      <c r="AG688" t="s">
        <v>1066</v>
      </c>
      <c r="AH688" t="s">
        <v>1066</v>
      </c>
      <c r="AI688" t="s">
        <v>1066</v>
      </c>
      <c r="AJ688" t="s">
        <v>1066</v>
      </c>
      <c r="AK688" t="s">
        <v>1066</v>
      </c>
      <c r="AL688" t="s">
        <v>1066</v>
      </c>
      <c r="AM688" t="s">
        <v>1066</v>
      </c>
      <c r="AN688" t="s">
        <v>1066</v>
      </c>
      <c r="AO688" t="s">
        <v>1066</v>
      </c>
      <c r="AP688" t="s">
        <v>1066</v>
      </c>
      <c r="AQ688" t="s">
        <v>1066</v>
      </c>
      <c r="AR688" t="s">
        <v>1066</v>
      </c>
      <c r="AS688" t="s">
        <v>1066</v>
      </c>
      <c r="AT688" t="s">
        <v>1066</v>
      </c>
      <c r="AU688" t="s">
        <v>1066</v>
      </c>
      <c r="AV688" t="s">
        <v>1066</v>
      </c>
      <c r="AW688" t="s">
        <v>1066</v>
      </c>
      <c r="AY688">
        <v>0</v>
      </c>
      <c r="AZ688" s="269"/>
      <c r="BA688" s="269"/>
      <c r="BB688" s="269"/>
      <c r="BC688" s="269"/>
      <c r="BD688" s="269"/>
      <c r="BE688" s="269"/>
    </row>
    <row r="689" spans="1:83" ht="14.4" x14ac:dyDescent="0.3">
      <c r="A689">
        <v>523286</v>
      </c>
      <c r="B689" t="s">
        <v>540</v>
      </c>
      <c r="C689" t="s">
        <v>1066</v>
      </c>
      <c r="D689" t="s">
        <v>1066</v>
      </c>
      <c r="E689" t="s">
        <v>1066</v>
      </c>
      <c r="F689" t="s">
        <v>1066</v>
      </c>
      <c r="G689" t="s">
        <v>1066</v>
      </c>
      <c r="H689" t="s">
        <v>1066</v>
      </c>
      <c r="I689" t="s">
        <v>1066</v>
      </c>
      <c r="J689" t="s">
        <v>1066</v>
      </c>
      <c r="K689" t="s">
        <v>1066</v>
      </c>
      <c r="L689" t="s">
        <v>1066</v>
      </c>
      <c r="M689" t="s">
        <v>1066</v>
      </c>
      <c r="N689" t="s">
        <v>1066</v>
      </c>
      <c r="O689" t="s">
        <v>1066</v>
      </c>
      <c r="P689" t="s">
        <v>1066</v>
      </c>
      <c r="Q689" t="s">
        <v>1066</v>
      </c>
      <c r="R689" t="s">
        <v>1066</v>
      </c>
      <c r="S689" t="s">
        <v>1066</v>
      </c>
      <c r="T689" t="s">
        <v>1066</v>
      </c>
      <c r="U689" t="s">
        <v>1066</v>
      </c>
      <c r="V689" t="s">
        <v>1066</v>
      </c>
      <c r="W689" t="s">
        <v>1066</v>
      </c>
      <c r="X689" t="s">
        <v>1066</v>
      </c>
      <c r="Y689" t="s">
        <v>1066</v>
      </c>
      <c r="Z689" t="s">
        <v>1066</v>
      </c>
      <c r="AA689" t="s">
        <v>1066</v>
      </c>
      <c r="AB689" t="s">
        <v>1066</v>
      </c>
      <c r="AC689" t="s">
        <v>1066</v>
      </c>
      <c r="AD689" t="s">
        <v>1066</v>
      </c>
      <c r="AE689" t="s">
        <v>1066</v>
      </c>
      <c r="AF689" t="s">
        <v>1066</v>
      </c>
      <c r="AG689" t="s">
        <v>1066</v>
      </c>
      <c r="AH689" t="s">
        <v>1066</v>
      </c>
      <c r="AI689" t="s">
        <v>1066</v>
      </c>
      <c r="AJ689" t="s">
        <v>1066</v>
      </c>
      <c r="AK689" t="s">
        <v>1066</v>
      </c>
      <c r="AL689" t="s">
        <v>1066</v>
      </c>
      <c r="AM689" t="s">
        <v>1066</v>
      </c>
      <c r="AN689" t="s">
        <v>1066</v>
      </c>
      <c r="AO689" t="s">
        <v>1066</v>
      </c>
      <c r="AP689" t="s">
        <v>1066</v>
      </c>
      <c r="AQ689" t="s">
        <v>1066</v>
      </c>
      <c r="AR689" t="s">
        <v>1066</v>
      </c>
      <c r="AS689" t="s">
        <v>1066</v>
      </c>
      <c r="AT689" t="s">
        <v>1066</v>
      </c>
      <c r="AU689" t="s">
        <v>1066</v>
      </c>
      <c r="AV689" t="s">
        <v>1066</v>
      </c>
      <c r="AW689" t="s">
        <v>1066</v>
      </c>
      <c r="AY689">
        <v>0</v>
      </c>
      <c r="AZ689" s="269"/>
      <c r="BA689" s="269"/>
      <c r="BB689" s="269"/>
      <c r="BC689" s="269"/>
      <c r="BD689" s="269"/>
      <c r="BE689" s="269"/>
    </row>
    <row r="690" spans="1:83" ht="14.4" x14ac:dyDescent="0.3">
      <c r="A690">
        <v>523291</v>
      </c>
      <c r="B690" t="s">
        <v>540</v>
      </c>
      <c r="C690" t="s">
        <v>1066</v>
      </c>
      <c r="D690" t="s">
        <v>1066</v>
      </c>
      <c r="E690" t="s">
        <v>1066</v>
      </c>
      <c r="F690" t="s">
        <v>1066</v>
      </c>
      <c r="G690" t="s">
        <v>1066</v>
      </c>
      <c r="H690" t="s">
        <v>1066</v>
      </c>
      <c r="I690" t="s">
        <v>1066</v>
      </c>
      <c r="J690" t="s">
        <v>1066</v>
      </c>
      <c r="K690" t="s">
        <v>1066</v>
      </c>
      <c r="L690" t="s">
        <v>1066</v>
      </c>
      <c r="M690" t="s">
        <v>1066</v>
      </c>
      <c r="N690" t="s">
        <v>1066</v>
      </c>
      <c r="O690" t="s">
        <v>1066</v>
      </c>
      <c r="P690" t="s">
        <v>1066</v>
      </c>
      <c r="Q690" t="s">
        <v>1066</v>
      </c>
      <c r="R690" t="s">
        <v>1066</v>
      </c>
      <c r="S690" t="s">
        <v>1066</v>
      </c>
      <c r="T690" t="s">
        <v>1066</v>
      </c>
      <c r="U690" t="s">
        <v>1066</v>
      </c>
      <c r="V690" t="s">
        <v>1066</v>
      </c>
      <c r="W690" t="s">
        <v>1066</v>
      </c>
      <c r="X690" t="s">
        <v>1066</v>
      </c>
      <c r="Y690" t="s">
        <v>1066</v>
      </c>
      <c r="Z690" t="s">
        <v>1066</v>
      </c>
      <c r="AA690" t="s">
        <v>1066</v>
      </c>
      <c r="AB690" t="s">
        <v>1066</v>
      </c>
      <c r="AC690" t="s">
        <v>1066</v>
      </c>
      <c r="AD690" t="s">
        <v>1066</v>
      </c>
      <c r="AE690" t="s">
        <v>1066</v>
      </c>
      <c r="AF690" t="s">
        <v>1066</v>
      </c>
      <c r="AG690" t="s">
        <v>1066</v>
      </c>
      <c r="AH690" t="s">
        <v>1066</v>
      </c>
      <c r="AI690" t="s">
        <v>1066</v>
      </c>
      <c r="AJ690" t="s">
        <v>1066</v>
      </c>
      <c r="AK690" t="s">
        <v>1066</v>
      </c>
      <c r="AL690" t="s">
        <v>1066</v>
      </c>
      <c r="AM690" t="s">
        <v>1066</v>
      </c>
      <c r="AN690" t="s">
        <v>1066</v>
      </c>
      <c r="AO690" t="s">
        <v>1066</v>
      </c>
      <c r="AP690" t="s">
        <v>1066</v>
      </c>
      <c r="AQ690" t="s">
        <v>1066</v>
      </c>
      <c r="AR690" t="s">
        <v>1066</v>
      </c>
      <c r="AS690" t="s">
        <v>1066</v>
      </c>
      <c r="AT690" t="s">
        <v>1066</v>
      </c>
      <c r="AU690" t="s">
        <v>1066</v>
      </c>
      <c r="AV690" t="s">
        <v>1066</v>
      </c>
      <c r="AW690" t="s">
        <v>1066</v>
      </c>
      <c r="AY690">
        <v>0</v>
      </c>
      <c r="AZ690" s="269"/>
      <c r="BA690" s="269"/>
      <c r="BB690" s="269"/>
      <c r="BC690" s="269"/>
      <c r="BD690" s="269"/>
      <c r="BE690" s="269"/>
    </row>
    <row r="691" spans="1:83" ht="14.4" x14ac:dyDescent="0.3">
      <c r="A691">
        <v>523292</v>
      </c>
      <c r="B691" t="s">
        <v>540</v>
      </c>
      <c r="C691" t="s">
        <v>1066</v>
      </c>
      <c r="D691" t="s">
        <v>1066</v>
      </c>
      <c r="E691" t="s">
        <v>1066</v>
      </c>
      <c r="F691" t="s">
        <v>1066</v>
      </c>
      <c r="G691" t="s">
        <v>1066</v>
      </c>
      <c r="H691" t="s">
        <v>1066</v>
      </c>
      <c r="I691" t="s">
        <v>1066</v>
      </c>
      <c r="J691" t="s">
        <v>1066</v>
      </c>
      <c r="K691" t="s">
        <v>1066</v>
      </c>
      <c r="L691" t="s">
        <v>1066</v>
      </c>
      <c r="M691" t="s">
        <v>1066</v>
      </c>
      <c r="N691" t="s">
        <v>1066</v>
      </c>
      <c r="O691" t="s">
        <v>1066</v>
      </c>
      <c r="P691" t="s">
        <v>1066</v>
      </c>
      <c r="Q691" t="s">
        <v>1066</v>
      </c>
      <c r="R691" t="s">
        <v>1066</v>
      </c>
      <c r="S691" t="s">
        <v>1066</v>
      </c>
      <c r="T691" t="s">
        <v>1066</v>
      </c>
      <c r="U691" t="s">
        <v>1066</v>
      </c>
      <c r="V691" t="s">
        <v>1066</v>
      </c>
      <c r="W691" t="s">
        <v>1066</v>
      </c>
      <c r="X691" t="s">
        <v>1066</v>
      </c>
      <c r="Y691" t="s">
        <v>1066</v>
      </c>
      <c r="Z691" t="s">
        <v>1066</v>
      </c>
      <c r="AA691" t="s">
        <v>1066</v>
      </c>
      <c r="AB691" t="s">
        <v>1066</v>
      </c>
      <c r="AC691" t="s">
        <v>1066</v>
      </c>
      <c r="AD691" t="s">
        <v>1066</v>
      </c>
      <c r="AE691" t="s">
        <v>1066</v>
      </c>
      <c r="AF691" t="s">
        <v>1066</v>
      </c>
      <c r="AG691" t="s">
        <v>1066</v>
      </c>
      <c r="AH691" t="s">
        <v>1066</v>
      </c>
      <c r="AI691" t="s">
        <v>1066</v>
      </c>
      <c r="AJ691" t="s">
        <v>1066</v>
      </c>
      <c r="AK691" t="s">
        <v>1066</v>
      </c>
      <c r="AL691" t="s">
        <v>1066</v>
      </c>
      <c r="AM691" t="s">
        <v>1066</v>
      </c>
      <c r="AN691" t="s">
        <v>1066</v>
      </c>
      <c r="AO691" t="s">
        <v>1066</v>
      </c>
      <c r="AP691" t="s">
        <v>1066</v>
      </c>
      <c r="AQ691" t="s">
        <v>1066</v>
      </c>
      <c r="AR691" t="s">
        <v>1066</v>
      </c>
      <c r="AS691" t="s">
        <v>1066</v>
      </c>
      <c r="AT691" t="s">
        <v>1066</v>
      </c>
      <c r="AU691" t="s">
        <v>1066</v>
      </c>
      <c r="AV691" t="s">
        <v>1066</v>
      </c>
      <c r="AW691" t="s">
        <v>1066</v>
      </c>
      <c r="AY691">
        <v>0</v>
      </c>
      <c r="AZ691" s="269"/>
      <c r="BA691" s="269"/>
      <c r="BB691" s="269"/>
      <c r="BC691" s="269"/>
      <c r="BD691" s="269"/>
      <c r="BE691" s="269"/>
      <c r="BH691" s="249"/>
      <c r="BI691" s="249"/>
      <c r="BJ691" s="249"/>
      <c r="BK691" s="249"/>
      <c r="BL691" s="249"/>
      <c r="BM691" s="249"/>
      <c r="BN691" s="249"/>
      <c r="BO691" s="249"/>
      <c r="BP691" s="249"/>
      <c r="BQ691" s="249"/>
      <c r="BR691" s="249"/>
      <c r="BS691" s="249"/>
      <c r="BT691" s="249"/>
      <c r="BU691" s="249"/>
      <c r="BV691" s="248"/>
      <c r="BW691" s="249"/>
      <c r="BX691" s="249"/>
      <c r="BY691" s="249"/>
      <c r="BZ691" s="249"/>
      <c r="CA691" s="242"/>
      <c r="CB691" s="242"/>
      <c r="CC691" s="242"/>
      <c r="CD691" s="242"/>
      <c r="CE691" s="249"/>
    </row>
    <row r="692" spans="1:83" ht="14.4" x14ac:dyDescent="0.3">
      <c r="A692">
        <v>523298</v>
      </c>
      <c r="B692" t="s">
        <v>540</v>
      </c>
      <c r="C692" t="s">
        <v>1066</v>
      </c>
      <c r="D692" t="s">
        <v>1066</v>
      </c>
      <c r="E692" t="s">
        <v>1066</v>
      </c>
      <c r="F692" t="s">
        <v>1066</v>
      </c>
      <c r="G692" t="s">
        <v>1066</v>
      </c>
      <c r="H692" t="s">
        <v>1066</v>
      </c>
      <c r="I692" t="s">
        <v>1066</v>
      </c>
      <c r="J692" t="s">
        <v>1066</v>
      </c>
      <c r="K692" t="s">
        <v>1066</v>
      </c>
      <c r="L692" t="s">
        <v>1066</v>
      </c>
      <c r="M692" t="s">
        <v>1066</v>
      </c>
      <c r="N692" t="s">
        <v>1066</v>
      </c>
      <c r="O692" t="s">
        <v>1066</v>
      </c>
      <c r="P692" t="s">
        <v>1066</v>
      </c>
      <c r="Q692" t="s">
        <v>1066</v>
      </c>
      <c r="R692" t="s">
        <v>1066</v>
      </c>
      <c r="S692" t="s">
        <v>1066</v>
      </c>
      <c r="T692" t="s">
        <v>1066</v>
      </c>
      <c r="U692" t="s">
        <v>1066</v>
      </c>
      <c r="V692" t="s">
        <v>1066</v>
      </c>
      <c r="W692" t="s">
        <v>1066</v>
      </c>
      <c r="X692" t="s">
        <v>1066</v>
      </c>
      <c r="Y692" t="s">
        <v>1066</v>
      </c>
      <c r="Z692" t="s">
        <v>1066</v>
      </c>
      <c r="AA692" t="s">
        <v>1066</v>
      </c>
      <c r="AB692" t="s">
        <v>1066</v>
      </c>
      <c r="AC692" t="s">
        <v>1066</v>
      </c>
      <c r="AD692" t="s">
        <v>1066</v>
      </c>
      <c r="AE692" t="s">
        <v>1066</v>
      </c>
      <c r="AF692" t="s">
        <v>1066</v>
      </c>
      <c r="AG692" t="s">
        <v>1066</v>
      </c>
      <c r="AH692" t="s">
        <v>1066</v>
      </c>
      <c r="AI692" t="s">
        <v>1066</v>
      </c>
      <c r="AJ692" t="s">
        <v>1066</v>
      </c>
      <c r="AK692" t="s">
        <v>1066</v>
      </c>
      <c r="AL692" t="s">
        <v>1066</v>
      </c>
      <c r="AM692" t="s">
        <v>1066</v>
      </c>
      <c r="AN692" t="s">
        <v>1066</v>
      </c>
      <c r="AO692" t="s">
        <v>1066</v>
      </c>
      <c r="AP692" t="s">
        <v>1066</v>
      </c>
      <c r="AQ692" t="s">
        <v>1066</v>
      </c>
      <c r="AR692" t="s">
        <v>1066</v>
      </c>
      <c r="AS692" t="s">
        <v>1066</v>
      </c>
      <c r="AT692" t="s">
        <v>1066</v>
      </c>
      <c r="AU692" t="s">
        <v>1066</v>
      </c>
      <c r="AV692" t="s">
        <v>1066</v>
      </c>
      <c r="AW692" t="s">
        <v>1066</v>
      </c>
      <c r="AY692">
        <v>0</v>
      </c>
      <c r="AZ692" s="269"/>
      <c r="BA692" s="269"/>
      <c r="BB692" s="269"/>
      <c r="BC692" s="269"/>
      <c r="BD692" s="269"/>
      <c r="BE692" s="269"/>
    </row>
    <row r="693" spans="1:83" ht="14.4" x14ac:dyDescent="0.3">
      <c r="A693">
        <v>523307</v>
      </c>
      <c r="B693" t="s">
        <v>540</v>
      </c>
      <c r="C693" t="s">
        <v>1066</v>
      </c>
      <c r="D693" t="s">
        <v>1066</v>
      </c>
      <c r="E693" t="s">
        <v>1066</v>
      </c>
      <c r="F693" t="s">
        <v>1066</v>
      </c>
      <c r="G693" t="s">
        <v>1066</v>
      </c>
      <c r="H693" t="s">
        <v>1066</v>
      </c>
      <c r="I693" t="s">
        <v>1066</v>
      </c>
      <c r="J693" t="s">
        <v>1066</v>
      </c>
      <c r="K693" t="s">
        <v>1066</v>
      </c>
      <c r="L693" t="s">
        <v>1066</v>
      </c>
      <c r="M693" t="s">
        <v>1066</v>
      </c>
      <c r="N693" t="s">
        <v>1066</v>
      </c>
      <c r="O693" t="s">
        <v>1066</v>
      </c>
      <c r="P693" t="s">
        <v>1066</v>
      </c>
      <c r="Q693" t="s">
        <v>1066</v>
      </c>
      <c r="R693" t="s">
        <v>1066</v>
      </c>
      <c r="S693" t="s">
        <v>1066</v>
      </c>
      <c r="T693" t="s">
        <v>1066</v>
      </c>
      <c r="U693" t="s">
        <v>1066</v>
      </c>
      <c r="V693" t="s">
        <v>1066</v>
      </c>
      <c r="W693" t="s">
        <v>1066</v>
      </c>
      <c r="X693" t="s">
        <v>1066</v>
      </c>
      <c r="Y693" t="s">
        <v>1066</v>
      </c>
      <c r="Z693" t="s">
        <v>1066</v>
      </c>
      <c r="AA693" t="s">
        <v>1066</v>
      </c>
      <c r="AB693" t="s">
        <v>1066</v>
      </c>
      <c r="AC693" t="s">
        <v>1066</v>
      </c>
      <c r="AD693" t="s">
        <v>1066</v>
      </c>
      <c r="AE693" t="s">
        <v>1066</v>
      </c>
      <c r="AF693" t="s">
        <v>1066</v>
      </c>
      <c r="AG693" t="s">
        <v>1066</v>
      </c>
      <c r="AH693" t="s">
        <v>1066</v>
      </c>
      <c r="AI693" t="s">
        <v>1066</v>
      </c>
      <c r="AJ693" t="s">
        <v>1066</v>
      </c>
      <c r="AK693" t="s">
        <v>1066</v>
      </c>
      <c r="AL693" t="s">
        <v>1066</v>
      </c>
      <c r="AM693" t="s">
        <v>1066</v>
      </c>
      <c r="AN693" t="s">
        <v>1066</v>
      </c>
      <c r="AO693" t="s">
        <v>1066</v>
      </c>
      <c r="AP693" t="s">
        <v>1066</v>
      </c>
      <c r="AQ693" t="s">
        <v>1066</v>
      </c>
      <c r="AR693" t="s">
        <v>1066</v>
      </c>
      <c r="AS693" t="s">
        <v>1066</v>
      </c>
      <c r="AT693" t="s">
        <v>1066</v>
      </c>
      <c r="AU693" t="s">
        <v>1066</v>
      </c>
      <c r="AV693" t="s">
        <v>1066</v>
      </c>
      <c r="AW693" t="s">
        <v>1066</v>
      </c>
      <c r="AY693">
        <v>0</v>
      </c>
      <c r="AZ693" s="269"/>
      <c r="BA693" s="269"/>
      <c r="BB693" s="269"/>
      <c r="BC693" s="269"/>
      <c r="BD693" s="269"/>
      <c r="BE693" s="269"/>
    </row>
    <row r="694" spans="1:83" ht="14.4" x14ac:dyDescent="0.3">
      <c r="A694">
        <v>523311</v>
      </c>
      <c r="B694" t="s">
        <v>540</v>
      </c>
      <c r="C694" t="s">
        <v>1066</v>
      </c>
      <c r="D694" t="s">
        <v>1066</v>
      </c>
      <c r="E694" t="s">
        <v>1066</v>
      </c>
      <c r="F694" t="s">
        <v>1066</v>
      </c>
      <c r="G694" t="s">
        <v>1066</v>
      </c>
      <c r="H694" t="s">
        <v>1066</v>
      </c>
      <c r="I694" t="s">
        <v>1066</v>
      </c>
      <c r="J694" t="s">
        <v>1066</v>
      </c>
      <c r="K694" t="s">
        <v>1066</v>
      </c>
      <c r="L694" t="s">
        <v>1066</v>
      </c>
      <c r="M694" t="s">
        <v>1066</v>
      </c>
      <c r="N694" t="s">
        <v>1066</v>
      </c>
      <c r="O694" t="s">
        <v>1066</v>
      </c>
      <c r="P694" t="s">
        <v>1066</v>
      </c>
      <c r="Q694" t="s">
        <v>1066</v>
      </c>
      <c r="R694" t="s">
        <v>1066</v>
      </c>
      <c r="S694" t="s">
        <v>1066</v>
      </c>
      <c r="T694" t="s">
        <v>1066</v>
      </c>
      <c r="U694" t="s">
        <v>1066</v>
      </c>
      <c r="V694" t="s">
        <v>1066</v>
      </c>
      <c r="W694" t="s">
        <v>1066</v>
      </c>
      <c r="X694" t="s">
        <v>1066</v>
      </c>
      <c r="Y694" t="s">
        <v>1066</v>
      </c>
      <c r="Z694" t="s">
        <v>1066</v>
      </c>
      <c r="AA694" t="s">
        <v>1066</v>
      </c>
      <c r="AB694" t="s">
        <v>1066</v>
      </c>
      <c r="AC694" t="s">
        <v>1066</v>
      </c>
      <c r="AD694" t="s">
        <v>1066</v>
      </c>
      <c r="AE694" t="s">
        <v>1066</v>
      </c>
      <c r="AF694" t="s">
        <v>1066</v>
      </c>
      <c r="AG694" t="s">
        <v>1066</v>
      </c>
      <c r="AH694" t="s">
        <v>1066</v>
      </c>
      <c r="AI694" t="s">
        <v>1066</v>
      </c>
      <c r="AJ694" t="s">
        <v>1066</v>
      </c>
      <c r="AK694" t="s">
        <v>1066</v>
      </c>
      <c r="AL694" t="s">
        <v>1066</v>
      </c>
      <c r="AM694" t="s">
        <v>1066</v>
      </c>
      <c r="AN694" t="s">
        <v>1066</v>
      </c>
      <c r="AO694" t="s">
        <v>1066</v>
      </c>
      <c r="AP694" t="s">
        <v>1066</v>
      </c>
      <c r="AQ694" t="s">
        <v>1066</v>
      </c>
      <c r="AR694" t="s">
        <v>1066</v>
      </c>
      <c r="AS694" t="s">
        <v>1066</v>
      </c>
      <c r="AT694" t="s">
        <v>1066</v>
      </c>
      <c r="AU694" t="s">
        <v>1066</v>
      </c>
      <c r="AV694" t="s">
        <v>1066</v>
      </c>
      <c r="AW694" t="s">
        <v>1066</v>
      </c>
      <c r="AY694">
        <v>0</v>
      </c>
      <c r="AZ694" s="269"/>
      <c r="BA694" s="269"/>
      <c r="BB694" s="269"/>
      <c r="BC694" s="269"/>
      <c r="BD694" s="269"/>
      <c r="BE694" s="269"/>
    </row>
    <row r="695" spans="1:83" ht="14.4" x14ac:dyDescent="0.3">
      <c r="A695">
        <v>523312</v>
      </c>
      <c r="B695" t="s">
        <v>540</v>
      </c>
      <c r="C695" t="s">
        <v>1066</v>
      </c>
      <c r="D695" t="s">
        <v>1066</v>
      </c>
      <c r="E695" t="s">
        <v>1066</v>
      </c>
      <c r="F695" t="s">
        <v>1066</v>
      </c>
      <c r="G695" t="s">
        <v>1066</v>
      </c>
      <c r="H695" t="s">
        <v>1066</v>
      </c>
      <c r="I695" t="s">
        <v>1066</v>
      </c>
      <c r="J695" t="s">
        <v>1066</v>
      </c>
      <c r="K695" t="s">
        <v>1066</v>
      </c>
      <c r="L695" t="s">
        <v>1066</v>
      </c>
      <c r="M695" t="s">
        <v>1066</v>
      </c>
      <c r="N695" t="s">
        <v>1066</v>
      </c>
      <c r="O695" t="s">
        <v>1066</v>
      </c>
      <c r="P695" t="s">
        <v>1066</v>
      </c>
      <c r="Q695" t="s">
        <v>1066</v>
      </c>
      <c r="R695" t="s">
        <v>1066</v>
      </c>
      <c r="S695" t="s">
        <v>1066</v>
      </c>
      <c r="T695" t="s">
        <v>1066</v>
      </c>
      <c r="U695" t="s">
        <v>1066</v>
      </c>
      <c r="V695" t="s">
        <v>1066</v>
      </c>
      <c r="W695" t="s">
        <v>1066</v>
      </c>
      <c r="X695" t="s">
        <v>1066</v>
      </c>
      <c r="Y695" t="s">
        <v>1066</v>
      </c>
      <c r="Z695" t="s">
        <v>1066</v>
      </c>
      <c r="AA695" t="s">
        <v>1066</v>
      </c>
      <c r="AB695" t="s">
        <v>1066</v>
      </c>
      <c r="AC695" t="s">
        <v>1066</v>
      </c>
      <c r="AD695" t="s">
        <v>1066</v>
      </c>
      <c r="AE695" t="s">
        <v>1066</v>
      </c>
      <c r="AF695" t="s">
        <v>1066</v>
      </c>
      <c r="AG695" t="s">
        <v>1066</v>
      </c>
      <c r="AH695" t="s">
        <v>1066</v>
      </c>
      <c r="AI695" t="s">
        <v>1066</v>
      </c>
      <c r="AJ695" t="s">
        <v>1066</v>
      </c>
      <c r="AK695" t="s">
        <v>1066</v>
      </c>
      <c r="AL695" t="s">
        <v>1066</v>
      </c>
      <c r="AM695" t="s">
        <v>1066</v>
      </c>
      <c r="AN695" t="s">
        <v>1066</v>
      </c>
      <c r="AO695" t="s">
        <v>1066</v>
      </c>
      <c r="AP695" t="s">
        <v>1066</v>
      </c>
      <c r="AQ695" t="s">
        <v>1066</v>
      </c>
      <c r="AR695" t="s">
        <v>1066</v>
      </c>
      <c r="AS695" t="s">
        <v>1066</v>
      </c>
      <c r="AT695" t="s">
        <v>1066</v>
      </c>
      <c r="AU695" t="s">
        <v>1066</v>
      </c>
      <c r="AV695" t="s">
        <v>1066</v>
      </c>
      <c r="AW695" t="s">
        <v>1066</v>
      </c>
      <c r="AY695">
        <v>0</v>
      </c>
      <c r="AZ695" s="269"/>
      <c r="BA695" s="269"/>
      <c r="BB695" s="269"/>
      <c r="BC695" s="269"/>
      <c r="BD695" s="269"/>
      <c r="BE695" s="269"/>
    </row>
    <row r="696" spans="1:83" ht="14.4" x14ac:dyDescent="0.3">
      <c r="A696">
        <v>523313</v>
      </c>
      <c r="B696" t="s">
        <v>540</v>
      </c>
      <c r="C696" t="s">
        <v>1066</v>
      </c>
      <c r="D696" t="s">
        <v>1066</v>
      </c>
      <c r="E696" t="s">
        <v>1066</v>
      </c>
      <c r="F696" t="s">
        <v>1066</v>
      </c>
      <c r="G696" t="s">
        <v>1066</v>
      </c>
      <c r="H696" t="s">
        <v>1066</v>
      </c>
      <c r="I696" t="s">
        <v>1066</v>
      </c>
      <c r="J696" t="s">
        <v>1066</v>
      </c>
      <c r="K696" t="s">
        <v>1066</v>
      </c>
      <c r="L696" t="s">
        <v>1066</v>
      </c>
      <c r="M696" t="s">
        <v>1066</v>
      </c>
      <c r="N696" t="s">
        <v>1066</v>
      </c>
      <c r="O696" t="s">
        <v>1066</v>
      </c>
      <c r="P696" t="s">
        <v>1066</v>
      </c>
      <c r="Q696" t="s">
        <v>1066</v>
      </c>
      <c r="R696" t="s">
        <v>1066</v>
      </c>
      <c r="S696" t="s">
        <v>1066</v>
      </c>
      <c r="T696" t="s">
        <v>1066</v>
      </c>
      <c r="U696" t="s">
        <v>1066</v>
      </c>
      <c r="V696" t="s">
        <v>1066</v>
      </c>
      <c r="W696" t="s">
        <v>1066</v>
      </c>
      <c r="X696" t="s">
        <v>1066</v>
      </c>
      <c r="Y696" t="s">
        <v>1066</v>
      </c>
      <c r="Z696" t="s">
        <v>1066</v>
      </c>
      <c r="AA696" t="s">
        <v>1066</v>
      </c>
      <c r="AB696" t="s">
        <v>1066</v>
      </c>
      <c r="AC696" t="s">
        <v>1066</v>
      </c>
      <c r="AD696" t="s">
        <v>1066</v>
      </c>
      <c r="AE696" t="s">
        <v>1066</v>
      </c>
      <c r="AF696" t="s">
        <v>1066</v>
      </c>
      <c r="AG696" t="s">
        <v>1066</v>
      </c>
      <c r="AH696" t="s">
        <v>1066</v>
      </c>
      <c r="AI696" t="s">
        <v>1066</v>
      </c>
      <c r="AJ696" t="s">
        <v>1066</v>
      </c>
      <c r="AK696" t="s">
        <v>1066</v>
      </c>
      <c r="AL696" t="s">
        <v>1066</v>
      </c>
      <c r="AM696" t="s">
        <v>1066</v>
      </c>
      <c r="AN696" t="s">
        <v>1066</v>
      </c>
      <c r="AO696" t="s">
        <v>1066</v>
      </c>
      <c r="AP696" t="s">
        <v>1066</v>
      </c>
      <c r="AQ696" t="s">
        <v>1066</v>
      </c>
      <c r="AR696" t="s">
        <v>1066</v>
      </c>
      <c r="AS696" t="s">
        <v>1066</v>
      </c>
      <c r="AT696" t="s">
        <v>1066</v>
      </c>
      <c r="AU696" t="s">
        <v>1066</v>
      </c>
      <c r="AV696" t="s">
        <v>1066</v>
      </c>
      <c r="AW696" t="s">
        <v>1066</v>
      </c>
      <c r="AY696">
        <v>0</v>
      </c>
      <c r="AZ696" s="269"/>
      <c r="BA696" s="269"/>
      <c r="BB696" s="269"/>
      <c r="BC696" s="269"/>
      <c r="BD696" s="269"/>
      <c r="BE696" s="269"/>
      <c r="BH696" s="249"/>
      <c r="BI696" s="249"/>
      <c r="BJ696" s="249"/>
      <c r="BK696" s="249"/>
      <c r="BL696" s="249"/>
      <c r="BM696" s="249"/>
      <c r="BN696" s="249"/>
      <c r="BO696" s="249"/>
      <c r="BP696" s="249"/>
      <c r="BQ696" s="249"/>
      <c r="BR696" s="249"/>
      <c r="BS696" s="249"/>
      <c r="BT696" s="249"/>
      <c r="BU696" s="249"/>
      <c r="BV696" s="248"/>
      <c r="BW696" s="249"/>
      <c r="BX696" s="249"/>
      <c r="BY696" s="249"/>
      <c r="BZ696" s="249"/>
      <c r="CA696" s="242"/>
      <c r="CB696" s="242"/>
      <c r="CC696" s="242"/>
      <c r="CD696" s="242"/>
      <c r="CE696" s="249"/>
    </row>
    <row r="697" spans="1:83" ht="14.4" x14ac:dyDescent="0.3">
      <c r="A697">
        <v>523314</v>
      </c>
      <c r="B697" t="s">
        <v>540</v>
      </c>
      <c r="C697" t="s">
        <v>1066</v>
      </c>
      <c r="D697" t="s">
        <v>1066</v>
      </c>
      <c r="E697" t="s">
        <v>1066</v>
      </c>
      <c r="F697" t="s">
        <v>1066</v>
      </c>
      <c r="G697" t="s">
        <v>1066</v>
      </c>
      <c r="H697" t="s">
        <v>1066</v>
      </c>
      <c r="I697" t="s">
        <v>1066</v>
      </c>
      <c r="J697" t="s">
        <v>1066</v>
      </c>
      <c r="K697" t="s">
        <v>1066</v>
      </c>
      <c r="L697" t="s">
        <v>1066</v>
      </c>
      <c r="M697" t="s">
        <v>1066</v>
      </c>
      <c r="N697" t="s">
        <v>1066</v>
      </c>
      <c r="O697" t="s">
        <v>1066</v>
      </c>
      <c r="P697" t="s">
        <v>1066</v>
      </c>
      <c r="Q697" t="s">
        <v>1066</v>
      </c>
      <c r="R697" t="s">
        <v>1066</v>
      </c>
      <c r="S697" t="s">
        <v>1066</v>
      </c>
      <c r="T697" t="s">
        <v>1066</v>
      </c>
      <c r="U697" t="s">
        <v>1066</v>
      </c>
      <c r="V697" t="s">
        <v>1066</v>
      </c>
      <c r="W697" t="s">
        <v>1066</v>
      </c>
      <c r="X697" t="s">
        <v>1066</v>
      </c>
      <c r="Y697" t="s">
        <v>1066</v>
      </c>
      <c r="Z697" t="s">
        <v>1066</v>
      </c>
      <c r="AA697" t="s">
        <v>1066</v>
      </c>
      <c r="AB697" t="s">
        <v>1066</v>
      </c>
      <c r="AC697" t="s">
        <v>1066</v>
      </c>
      <c r="AD697" t="s">
        <v>1066</v>
      </c>
      <c r="AE697" t="s">
        <v>1066</v>
      </c>
      <c r="AF697" t="s">
        <v>1066</v>
      </c>
      <c r="AG697" t="s">
        <v>1066</v>
      </c>
      <c r="AH697" t="s">
        <v>1066</v>
      </c>
      <c r="AI697" t="s">
        <v>1066</v>
      </c>
      <c r="AJ697" t="s">
        <v>1066</v>
      </c>
      <c r="AK697" t="s">
        <v>1066</v>
      </c>
      <c r="AL697" t="s">
        <v>1066</v>
      </c>
      <c r="AM697" t="s">
        <v>1066</v>
      </c>
      <c r="AN697" t="s">
        <v>1066</v>
      </c>
      <c r="AO697" t="s">
        <v>1066</v>
      </c>
      <c r="AP697" t="s">
        <v>1066</v>
      </c>
      <c r="AQ697" t="s">
        <v>1066</v>
      </c>
      <c r="AR697" t="s">
        <v>1066</v>
      </c>
      <c r="AS697" t="s">
        <v>1066</v>
      </c>
      <c r="AT697" t="s">
        <v>1066</v>
      </c>
      <c r="AU697" t="s">
        <v>1066</v>
      </c>
      <c r="AV697" t="s">
        <v>1066</v>
      </c>
      <c r="AW697" t="s">
        <v>1066</v>
      </c>
      <c r="AY697">
        <v>0</v>
      </c>
      <c r="AZ697" s="269"/>
      <c r="BA697" s="269"/>
      <c r="BB697" s="269"/>
      <c r="BC697" s="269"/>
      <c r="BD697" s="269"/>
      <c r="BE697" s="269"/>
    </row>
    <row r="698" spans="1:83" ht="14.4" x14ac:dyDescent="0.3">
      <c r="A698">
        <v>523317</v>
      </c>
      <c r="B698" t="s">
        <v>540</v>
      </c>
      <c r="C698" t="s">
        <v>1066</v>
      </c>
      <c r="D698" t="s">
        <v>1066</v>
      </c>
      <c r="E698" t="s">
        <v>1066</v>
      </c>
      <c r="F698" t="s">
        <v>1066</v>
      </c>
      <c r="G698" t="s">
        <v>1066</v>
      </c>
      <c r="H698" t="s">
        <v>1066</v>
      </c>
      <c r="I698" t="s">
        <v>1066</v>
      </c>
      <c r="J698" t="s">
        <v>1066</v>
      </c>
      <c r="K698" t="s">
        <v>1066</v>
      </c>
      <c r="L698" t="s">
        <v>1066</v>
      </c>
      <c r="M698" t="s">
        <v>1066</v>
      </c>
      <c r="N698" t="s">
        <v>1066</v>
      </c>
      <c r="O698" t="s">
        <v>1066</v>
      </c>
      <c r="P698" t="s">
        <v>1066</v>
      </c>
      <c r="Q698" t="s">
        <v>1066</v>
      </c>
      <c r="R698" t="s">
        <v>1066</v>
      </c>
      <c r="S698" t="s">
        <v>1066</v>
      </c>
      <c r="T698" t="s">
        <v>1066</v>
      </c>
      <c r="U698" t="s">
        <v>1066</v>
      </c>
      <c r="V698" t="s">
        <v>1066</v>
      </c>
      <c r="W698" t="s">
        <v>1066</v>
      </c>
      <c r="X698" t="s">
        <v>1066</v>
      </c>
      <c r="Y698" t="s">
        <v>1066</v>
      </c>
      <c r="Z698" t="s">
        <v>1066</v>
      </c>
      <c r="AA698" t="s">
        <v>1066</v>
      </c>
      <c r="AB698" t="s">
        <v>1066</v>
      </c>
      <c r="AC698" t="s">
        <v>1066</v>
      </c>
      <c r="AD698" t="s">
        <v>1066</v>
      </c>
      <c r="AE698" t="s">
        <v>1066</v>
      </c>
      <c r="AF698" t="s">
        <v>1066</v>
      </c>
      <c r="AG698" t="s">
        <v>1066</v>
      </c>
      <c r="AH698" t="s">
        <v>1066</v>
      </c>
      <c r="AI698" t="s">
        <v>1066</v>
      </c>
      <c r="AJ698" t="s">
        <v>1066</v>
      </c>
      <c r="AK698" t="s">
        <v>1066</v>
      </c>
      <c r="AL698" t="s">
        <v>1066</v>
      </c>
      <c r="AM698" t="s">
        <v>1066</v>
      </c>
      <c r="AN698" t="s">
        <v>1066</v>
      </c>
      <c r="AO698" t="s">
        <v>1066</v>
      </c>
      <c r="AP698" t="s">
        <v>1066</v>
      </c>
      <c r="AQ698" t="s">
        <v>1066</v>
      </c>
      <c r="AR698" t="s">
        <v>1066</v>
      </c>
      <c r="AS698" t="s">
        <v>1066</v>
      </c>
      <c r="AT698" t="s">
        <v>1066</v>
      </c>
      <c r="AU698" t="s">
        <v>1066</v>
      </c>
      <c r="AV698" t="s">
        <v>1066</v>
      </c>
      <c r="AW698" t="s">
        <v>1066</v>
      </c>
      <c r="AY698">
        <v>0</v>
      </c>
      <c r="AZ698" s="269"/>
      <c r="BA698" s="269"/>
      <c r="BB698" s="269"/>
      <c r="BC698" s="269"/>
      <c r="BD698" s="269"/>
      <c r="BE698" s="269"/>
    </row>
    <row r="699" spans="1:83" ht="14.4" x14ac:dyDescent="0.3">
      <c r="A699">
        <v>523320</v>
      </c>
      <c r="B699" t="s">
        <v>540</v>
      </c>
      <c r="C699" t="s">
        <v>1066</v>
      </c>
      <c r="D699" t="s">
        <v>1066</v>
      </c>
      <c r="E699" t="s">
        <v>1066</v>
      </c>
      <c r="F699" t="s">
        <v>1066</v>
      </c>
      <c r="G699" t="s">
        <v>1066</v>
      </c>
      <c r="H699" t="s">
        <v>1066</v>
      </c>
      <c r="I699" t="s">
        <v>1066</v>
      </c>
      <c r="J699" t="s">
        <v>1066</v>
      </c>
      <c r="K699" t="s">
        <v>1066</v>
      </c>
      <c r="L699" t="s">
        <v>1066</v>
      </c>
      <c r="M699" t="s">
        <v>1066</v>
      </c>
      <c r="N699" t="s">
        <v>1066</v>
      </c>
      <c r="O699" t="s">
        <v>1066</v>
      </c>
      <c r="P699" t="s">
        <v>1066</v>
      </c>
      <c r="Q699" t="s">
        <v>1066</v>
      </c>
      <c r="R699" t="s">
        <v>1066</v>
      </c>
      <c r="S699" t="s">
        <v>1066</v>
      </c>
      <c r="T699" t="s">
        <v>1066</v>
      </c>
      <c r="U699" t="s">
        <v>1066</v>
      </c>
      <c r="V699" t="s">
        <v>1066</v>
      </c>
      <c r="W699" t="s">
        <v>1066</v>
      </c>
      <c r="X699" t="s">
        <v>1066</v>
      </c>
      <c r="Y699" t="s">
        <v>1066</v>
      </c>
      <c r="Z699" t="s">
        <v>1066</v>
      </c>
      <c r="AA699" t="s">
        <v>1066</v>
      </c>
      <c r="AB699" t="s">
        <v>1066</v>
      </c>
      <c r="AC699" t="s">
        <v>1066</v>
      </c>
      <c r="AD699" t="s">
        <v>1066</v>
      </c>
      <c r="AE699" t="s">
        <v>1066</v>
      </c>
      <c r="AF699" t="s">
        <v>1066</v>
      </c>
      <c r="AG699" t="s">
        <v>1066</v>
      </c>
      <c r="AH699" t="s">
        <v>1066</v>
      </c>
      <c r="AI699" t="s">
        <v>1066</v>
      </c>
      <c r="AJ699" t="s">
        <v>1066</v>
      </c>
      <c r="AK699" t="s">
        <v>1066</v>
      </c>
      <c r="AL699" t="s">
        <v>1066</v>
      </c>
      <c r="AM699" t="s">
        <v>1066</v>
      </c>
      <c r="AN699" t="s">
        <v>1066</v>
      </c>
      <c r="AO699" t="s">
        <v>1066</v>
      </c>
      <c r="AP699" t="s">
        <v>1066</v>
      </c>
      <c r="AQ699" t="s">
        <v>1066</v>
      </c>
      <c r="AR699" t="s">
        <v>1066</v>
      </c>
      <c r="AS699" t="s">
        <v>1066</v>
      </c>
      <c r="AT699" t="s">
        <v>1066</v>
      </c>
      <c r="AU699" t="s">
        <v>1066</v>
      </c>
      <c r="AV699" t="s">
        <v>1066</v>
      </c>
      <c r="AW699" t="s">
        <v>1066</v>
      </c>
      <c r="AY699">
        <v>0</v>
      </c>
      <c r="AZ699" s="269"/>
      <c r="BA699" s="269"/>
      <c r="BB699" s="269"/>
      <c r="BC699" s="269"/>
      <c r="BD699" s="269"/>
      <c r="BE699" s="269"/>
    </row>
    <row r="700" spans="1:83" ht="14.4" x14ac:dyDescent="0.3">
      <c r="A700">
        <v>523321</v>
      </c>
      <c r="B700" t="s">
        <v>540</v>
      </c>
      <c r="C700" t="s">
        <v>1066</v>
      </c>
      <c r="D700" t="s">
        <v>1066</v>
      </c>
      <c r="E700" t="s">
        <v>1066</v>
      </c>
      <c r="F700" t="s">
        <v>1066</v>
      </c>
      <c r="G700" t="s">
        <v>1066</v>
      </c>
      <c r="H700" t="s">
        <v>1066</v>
      </c>
      <c r="I700" t="s">
        <v>1066</v>
      </c>
      <c r="J700" t="s">
        <v>1066</v>
      </c>
      <c r="K700" t="s">
        <v>1066</v>
      </c>
      <c r="L700" t="s">
        <v>1066</v>
      </c>
      <c r="M700" t="s">
        <v>1066</v>
      </c>
      <c r="N700" t="s">
        <v>1066</v>
      </c>
      <c r="O700" t="s">
        <v>1066</v>
      </c>
      <c r="P700" t="s">
        <v>1066</v>
      </c>
      <c r="Q700" t="s">
        <v>1066</v>
      </c>
      <c r="R700" t="s">
        <v>1066</v>
      </c>
      <c r="S700" t="s">
        <v>1066</v>
      </c>
      <c r="T700" t="s">
        <v>1066</v>
      </c>
      <c r="U700" t="s">
        <v>1066</v>
      </c>
      <c r="V700" t="s">
        <v>1066</v>
      </c>
      <c r="W700" t="s">
        <v>1066</v>
      </c>
      <c r="X700" t="s">
        <v>1066</v>
      </c>
      <c r="Y700" t="s">
        <v>1066</v>
      </c>
      <c r="Z700" t="s">
        <v>1066</v>
      </c>
      <c r="AA700" t="s">
        <v>1066</v>
      </c>
      <c r="AB700" t="s">
        <v>1066</v>
      </c>
      <c r="AC700" t="s">
        <v>1066</v>
      </c>
      <c r="AD700" t="s">
        <v>1066</v>
      </c>
      <c r="AE700" t="s">
        <v>1066</v>
      </c>
      <c r="AF700" t="s">
        <v>1066</v>
      </c>
      <c r="AG700" t="s">
        <v>1066</v>
      </c>
      <c r="AH700" t="s">
        <v>1066</v>
      </c>
      <c r="AI700" t="s">
        <v>1066</v>
      </c>
      <c r="AJ700" t="s">
        <v>1066</v>
      </c>
      <c r="AK700" t="s">
        <v>1066</v>
      </c>
      <c r="AL700" t="s">
        <v>1066</v>
      </c>
      <c r="AM700" t="s">
        <v>1066</v>
      </c>
      <c r="AN700" t="s">
        <v>1066</v>
      </c>
      <c r="AO700" t="s">
        <v>1066</v>
      </c>
      <c r="AP700" t="s">
        <v>1066</v>
      </c>
      <c r="AQ700" t="s">
        <v>1066</v>
      </c>
      <c r="AR700" t="s">
        <v>1066</v>
      </c>
      <c r="AS700" t="s">
        <v>1066</v>
      </c>
      <c r="AT700" t="s">
        <v>1066</v>
      </c>
      <c r="AU700" t="s">
        <v>1066</v>
      </c>
      <c r="AV700" t="s">
        <v>1066</v>
      </c>
      <c r="AW700" t="s">
        <v>1066</v>
      </c>
      <c r="AY700">
        <v>0</v>
      </c>
      <c r="AZ700" s="269"/>
      <c r="BA700" s="269"/>
      <c r="BB700" s="269"/>
      <c r="BC700" s="269"/>
      <c r="BD700" s="269"/>
      <c r="BE700" s="269"/>
    </row>
    <row r="701" spans="1:83" ht="14.4" x14ac:dyDescent="0.3">
      <c r="A701">
        <v>523322</v>
      </c>
      <c r="B701" t="s">
        <v>540</v>
      </c>
      <c r="C701" t="s">
        <v>1066</v>
      </c>
      <c r="D701" t="s">
        <v>1066</v>
      </c>
      <c r="E701" t="s">
        <v>1066</v>
      </c>
      <c r="F701" t="s">
        <v>1066</v>
      </c>
      <c r="G701" t="s">
        <v>1066</v>
      </c>
      <c r="H701" t="s">
        <v>1066</v>
      </c>
      <c r="I701" t="s">
        <v>1066</v>
      </c>
      <c r="J701" t="s">
        <v>1066</v>
      </c>
      <c r="K701" t="s">
        <v>1066</v>
      </c>
      <c r="L701" t="s">
        <v>1066</v>
      </c>
      <c r="M701" t="s">
        <v>1066</v>
      </c>
      <c r="N701" t="s">
        <v>1066</v>
      </c>
      <c r="O701" t="s">
        <v>1066</v>
      </c>
      <c r="P701" t="s">
        <v>1066</v>
      </c>
      <c r="Q701" t="s">
        <v>1066</v>
      </c>
      <c r="R701" t="s">
        <v>1066</v>
      </c>
      <c r="S701" t="s">
        <v>1066</v>
      </c>
      <c r="T701" t="s">
        <v>1066</v>
      </c>
      <c r="U701" t="s">
        <v>1066</v>
      </c>
      <c r="V701" t="s">
        <v>1066</v>
      </c>
      <c r="W701" t="s">
        <v>1066</v>
      </c>
      <c r="X701" t="s">
        <v>1066</v>
      </c>
      <c r="Y701" t="s">
        <v>1066</v>
      </c>
      <c r="Z701" t="s">
        <v>1066</v>
      </c>
      <c r="AA701" t="s">
        <v>1066</v>
      </c>
      <c r="AB701" t="s">
        <v>1066</v>
      </c>
      <c r="AC701" t="s">
        <v>1066</v>
      </c>
      <c r="AD701" t="s">
        <v>1066</v>
      </c>
      <c r="AE701" t="s">
        <v>1066</v>
      </c>
      <c r="AF701" t="s">
        <v>1066</v>
      </c>
      <c r="AG701" t="s">
        <v>1066</v>
      </c>
      <c r="AH701" t="s">
        <v>1066</v>
      </c>
      <c r="AI701" t="s">
        <v>1066</v>
      </c>
      <c r="AJ701" t="s">
        <v>1066</v>
      </c>
      <c r="AK701" t="s">
        <v>1066</v>
      </c>
      <c r="AL701" t="s">
        <v>1066</v>
      </c>
      <c r="AM701" t="s">
        <v>1066</v>
      </c>
      <c r="AN701" t="s">
        <v>1066</v>
      </c>
      <c r="AO701" t="s">
        <v>1066</v>
      </c>
      <c r="AP701" t="s">
        <v>1066</v>
      </c>
      <c r="AQ701" t="s">
        <v>1066</v>
      </c>
      <c r="AR701" t="s">
        <v>1066</v>
      </c>
      <c r="AS701" t="s">
        <v>1066</v>
      </c>
      <c r="AT701" t="s">
        <v>1066</v>
      </c>
      <c r="AU701" t="s">
        <v>1066</v>
      </c>
      <c r="AV701" t="s">
        <v>1066</v>
      </c>
      <c r="AW701" t="s">
        <v>1066</v>
      </c>
      <c r="AY701">
        <v>0</v>
      </c>
      <c r="AZ701" s="269"/>
      <c r="BA701" s="269"/>
      <c r="BB701" s="269"/>
      <c r="BC701" s="269"/>
      <c r="BD701" s="269"/>
      <c r="BE701" s="269"/>
    </row>
    <row r="702" spans="1:83" ht="14.4" x14ac:dyDescent="0.3">
      <c r="A702">
        <v>523323</v>
      </c>
      <c r="B702" t="s">
        <v>540</v>
      </c>
      <c r="C702" t="s">
        <v>1066</v>
      </c>
      <c r="D702" t="s">
        <v>1066</v>
      </c>
      <c r="E702" t="s">
        <v>1066</v>
      </c>
      <c r="F702" t="s">
        <v>1066</v>
      </c>
      <c r="G702" t="s">
        <v>1066</v>
      </c>
      <c r="H702" t="s">
        <v>1066</v>
      </c>
      <c r="I702" t="s">
        <v>1066</v>
      </c>
      <c r="J702" t="s">
        <v>1066</v>
      </c>
      <c r="K702" t="s">
        <v>1066</v>
      </c>
      <c r="L702" t="s">
        <v>1066</v>
      </c>
      <c r="M702" t="s">
        <v>1066</v>
      </c>
      <c r="N702" t="s">
        <v>1066</v>
      </c>
      <c r="O702" t="s">
        <v>1066</v>
      </c>
      <c r="P702" t="s">
        <v>1066</v>
      </c>
      <c r="Q702" t="s">
        <v>1066</v>
      </c>
      <c r="R702" t="s">
        <v>1066</v>
      </c>
      <c r="S702" t="s">
        <v>1066</v>
      </c>
      <c r="T702" t="s">
        <v>1066</v>
      </c>
      <c r="U702" t="s">
        <v>1066</v>
      </c>
      <c r="V702" t="s">
        <v>1066</v>
      </c>
      <c r="W702" t="s">
        <v>1066</v>
      </c>
      <c r="X702" t="s">
        <v>1066</v>
      </c>
      <c r="Y702" t="s">
        <v>1066</v>
      </c>
      <c r="Z702" t="s">
        <v>1066</v>
      </c>
      <c r="AA702" t="s">
        <v>1066</v>
      </c>
      <c r="AB702" t="s">
        <v>1066</v>
      </c>
      <c r="AC702" t="s">
        <v>1066</v>
      </c>
      <c r="AD702" t="s">
        <v>1066</v>
      </c>
      <c r="AE702" t="s">
        <v>1066</v>
      </c>
      <c r="AF702" t="s">
        <v>1066</v>
      </c>
      <c r="AG702" t="s">
        <v>1066</v>
      </c>
      <c r="AH702" t="s">
        <v>1066</v>
      </c>
      <c r="AI702" t="s">
        <v>1066</v>
      </c>
      <c r="AJ702" t="s">
        <v>1066</v>
      </c>
      <c r="AK702" t="s">
        <v>1066</v>
      </c>
      <c r="AL702" t="s">
        <v>1066</v>
      </c>
      <c r="AM702" t="s">
        <v>1066</v>
      </c>
      <c r="AN702" t="s">
        <v>1066</v>
      </c>
      <c r="AO702" t="s">
        <v>1066</v>
      </c>
      <c r="AP702" t="s">
        <v>1066</v>
      </c>
      <c r="AQ702" t="s">
        <v>1066</v>
      </c>
      <c r="AR702" t="s">
        <v>1066</v>
      </c>
      <c r="AS702" t="s">
        <v>1066</v>
      </c>
      <c r="AT702" t="s">
        <v>1066</v>
      </c>
      <c r="AU702" t="s">
        <v>1066</v>
      </c>
      <c r="AV702" t="s">
        <v>1066</v>
      </c>
      <c r="AW702" t="s">
        <v>1066</v>
      </c>
      <c r="AY702">
        <v>0</v>
      </c>
      <c r="AZ702" s="269"/>
      <c r="BA702" s="269"/>
      <c r="BB702" s="269"/>
      <c r="BC702" s="269"/>
      <c r="BD702" s="269"/>
      <c r="BE702" s="269"/>
    </row>
    <row r="703" spans="1:83" ht="14.4" x14ac:dyDescent="0.3">
      <c r="A703">
        <v>523324</v>
      </c>
      <c r="B703" t="s">
        <v>540</v>
      </c>
      <c r="C703" t="s">
        <v>1066</v>
      </c>
      <c r="D703" t="s">
        <v>1066</v>
      </c>
      <c r="E703" t="s">
        <v>1066</v>
      </c>
      <c r="F703" t="s">
        <v>1066</v>
      </c>
      <c r="G703" t="s">
        <v>1066</v>
      </c>
      <c r="H703" t="s">
        <v>1066</v>
      </c>
      <c r="I703" t="s">
        <v>1066</v>
      </c>
      <c r="J703" t="s">
        <v>1066</v>
      </c>
      <c r="K703" t="s">
        <v>1066</v>
      </c>
      <c r="L703" t="s">
        <v>1066</v>
      </c>
      <c r="M703" t="s">
        <v>1066</v>
      </c>
      <c r="N703" t="s">
        <v>1066</v>
      </c>
      <c r="O703" t="s">
        <v>1066</v>
      </c>
      <c r="P703" t="s">
        <v>1066</v>
      </c>
      <c r="Q703" t="s">
        <v>1066</v>
      </c>
      <c r="R703" t="s">
        <v>1066</v>
      </c>
      <c r="S703" t="s">
        <v>1066</v>
      </c>
      <c r="T703" t="s">
        <v>1066</v>
      </c>
      <c r="U703" t="s">
        <v>1066</v>
      </c>
      <c r="V703" t="s">
        <v>1066</v>
      </c>
      <c r="W703" t="s">
        <v>1066</v>
      </c>
      <c r="X703" t="s">
        <v>1066</v>
      </c>
      <c r="Y703" t="s">
        <v>1066</v>
      </c>
      <c r="Z703" t="s">
        <v>1066</v>
      </c>
      <c r="AA703" t="s">
        <v>1066</v>
      </c>
      <c r="AB703" t="s">
        <v>1066</v>
      </c>
      <c r="AC703" t="s">
        <v>1066</v>
      </c>
      <c r="AD703" t="s">
        <v>1066</v>
      </c>
      <c r="AE703" t="s">
        <v>1066</v>
      </c>
      <c r="AF703" t="s">
        <v>1066</v>
      </c>
      <c r="AG703" t="s">
        <v>1066</v>
      </c>
      <c r="AH703" t="s">
        <v>1066</v>
      </c>
      <c r="AI703" t="s">
        <v>1066</v>
      </c>
      <c r="AJ703" t="s">
        <v>1066</v>
      </c>
      <c r="AK703" t="s">
        <v>1066</v>
      </c>
      <c r="AL703" t="s">
        <v>1066</v>
      </c>
      <c r="AM703" t="s">
        <v>1066</v>
      </c>
      <c r="AN703" t="s">
        <v>1066</v>
      </c>
      <c r="AO703" t="s">
        <v>1066</v>
      </c>
      <c r="AP703" t="s">
        <v>1066</v>
      </c>
      <c r="AQ703" t="s">
        <v>1066</v>
      </c>
      <c r="AR703" t="s">
        <v>1066</v>
      </c>
      <c r="AS703" t="s">
        <v>1066</v>
      </c>
      <c r="AT703" t="s">
        <v>1066</v>
      </c>
      <c r="AU703" t="s">
        <v>1066</v>
      </c>
      <c r="AV703" t="s">
        <v>1066</v>
      </c>
      <c r="AW703" t="s">
        <v>1066</v>
      </c>
      <c r="AY703">
        <v>0</v>
      </c>
      <c r="AZ703" s="250"/>
      <c r="BA703" s="250"/>
      <c r="BB703" s="250"/>
      <c r="BC703" s="250"/>
      <c r="BD703" s="250"/>
      <c r="BE703" s="269"/>
      <c r="BH703" s="249"/>
      <c r="BI703" s="249"/>
      <c r="BJ703" s="249"/>
      <c r="BK703" s="249"/>
      <c r="BL703" s="249"/>
      <c r="BM703" s="249"/>
      <c r="BN703" s="249"/>
      <c r="BO703" s="249"/>
      <c r="BP703" s="249"/>
      <c r="BQ703" s="249"/>
      <c r="BR703" s="249"/>
      <c r="BS703" s="249"/>
      <c r="BT703" s="249"/>
      <c r="BU703" s="249"/>
      <c r="BV703" s="248"/>
      <c r="BW703" s="249"/>
      <c r="BX703" s="249"/>
      <c r="BY703" s="249"/>
      <c r="BZ703" s="249"/>
      <c r="CA703" s="242"/>
      <c r="CB703" s="242"/>
      <c r="CC703" s="242"/>
      <c r="CD703" s="242"/>
      <c r="CE703" s="249"/>
    </row>
    <row r="704" spans="1:83" ht="14.4" x14ac:dyDescent="0.3">
      <c r="A704">
        <v>523330</v>
      </c>
      <c r="B704" t="s">
        <v>540</v>
      </c>
      <c r="C704" t="s">
        <v>1066</v>
      </c>
      <c r="D704" t="s">
        <v>1066</v>
      </c>
      <c r="E704" t="s">
        <v>1066</v>
      </c>
      <c r="F704" t="s">
        <v>1066</v>
      </c>
      <c r="G704" t="s">
        <v>1066</v>
      </c>
      <c r="H704" t="s">
        <v>1066</v>
      </c>
      <c r="I704" t="s">
        <v>1066</v>
      </c>
      <c r="J704" t="s">
        <v>1066</v>
      </c>
      <c r="K704" t="s">
        <v>1066</v>
      </c>
      <c r="L704" t="s">
        <v>1066</v>
      </c>
      <c r="M704" t="s">
        <v>1066</v>
      </c>
      <c r="N704" t="s">
        <v>1066</v>
      </c>
      <c r="O704" t="s">
        <v>1066</v>
      </c>
      <c r="P704" t="s">
        <v>1066</v>
      </c>
      <c r="Q704" t="s">
        <v>1066</v>
      </c>
      <c r="R704" t="s">
        <v>1066</v>
      </c>
      <c r="S704" t="s">
        <v>1066</v>
      </c>
      <c r="T704" t="s">
        <v>1066</v>
      </c>
      <c r="U704" t="s">
        <v>1066</v>
      </c>
      <c r="V704" t="s">
        <v>1066</v>
      </c>
      <c r="W704" t="s">
        <v>1066</v>
      </c>
      <c r="X704" t="s">
        <v>1066</v>
      </c>
      <c r="Y704" t="s">
        <v>1066</v>
      </c>
      <c r="Z704" t="s">
        <v>1066</v>
      </c>
      <c r="AA704" t="s">
        <v>1066</v>
      </c>
      <c r="AB704" t="s">
        <v>1066</v>
      </c>
      <c r="AC704" t="s">
        <v>1066</v>
      </c>
      <c r="AD704" t="s">
        <v>1066</v>
      </c>
      <c r="AE704" t="s">
        <v>1066</v>
      </c>
      <c r="AF704" t="s">
        <v>1066</v>
      </c>
      <c r="AG704" t="s">
        <v>1066</v>
      </c>
      <c r="AH704" t="s">
        <v>1066</v>
      </c>
      <c r="AI704" t="s">
        <v>1066</v>
      </c>
      <c r="AJ704" t="s">
        <v>1066</v>
      </c>
      <c r="AK704" t="s">
        <v>1066</v>
      </c>
      <c r="AL704" t="s">
        <v>1066</v>
      </c>
      <c r="AM704" t="s">
        <v>1066</v>
      </c>
      <c r="AN704" t="s">
        <v>1066</v>
      </c>
      <c r="AO704" t="s">
        <v>1066</v>
      </c>
      <c r="AP704" t="s">
        <v>1066</v>
      </c>
      <c r="AQ704" t="s">
        <v>1066</v>
      </c>
      <c r="AR704" t="s">
        <v>1066</v>
      </c>
      <c r="AS704" t="s">
        <v>1066</v>
      </c>
      <c r="AT704" t="s">
        <v>1066</v>
      </c>
      <c r="AU704" t="s">
        <v>1066</v>
      </c>
      <c r="AV704" t="s">
        <v>1066</v>
      </c>
      <c r="AW704" t="s">
        <v>1066</v>
      </c>
      <c r="AY704">
        <v>0</v>
      </c>
      <c r="AZ704" s="269"/>
      <c r="BA704" s="269"/>
      <c r="BB704" s="269"/>
      <c r="BC704" s="269"/>
      <c r="BD704" s="269"/>
      <c r="BE704" s="269"/>
    </row>
    <row r="705" spans="1:83" ht="14.4" x14ac:dyDescent="0.3">
      <c r="A705">
        <v>523334</v>
      </c>
      <c r="B705" t="s">
        <v>540</v>
      </c>
      <c r="C705" t="s">
        <v>1066</v>
      </c>
      <c r="D705" t="s">
        <v>1066</v>
      </c>
      <c r="E705" t="s">
        <v>1066</v>
      </c>
      <c r="F705" t="s">
        <v>1066</v>
      </c>
      <c r="G705" t="s">
        <v>1066</v>
      </c>
      <c r="H705" t="s">
        <v>1066</v>
      </c>
      <c r="I705" t="s">
        <v>1066</v>
      </c>
      <c r="J705" t="s">
        <v>1066</v>
      </c>
      <c r="K705" t="s">
        <v>1066</v>
      </c>
      <c r="L705" t="s">
        <v>1066</v>
      </c>
      <c r="M705" t="s">
        <v>1066</v>
      </c>
      <c r="N705" t="s">
        <v>1066</v>
      </c>
      <c r="O705" t="s">
        <v>1066</v>
      </c>
      <c r="P705" t="s">
        <v>1066</v>
      </c>
      <c r="Q705" t="s">
        <v>1066</v>
      </c>
      <c r="R705" t="s">
        <v>1066</v>
      </c>
      <c r="S705" t="s">
        <v>1066</v>
      </c>
      <c r="T705" t="s">
        <v>1066</v>
      </c>
      <c r="U705" t="s">
        <v>1066</v>
      </c>
      <c r="V705" t="s">
        <v>1066</v>
      </c>
      <c r="W705" t="s">
        <v>1066</v>
      </c>
      <c r="X705" t="s">
        <v>1066</v>
      </c>
      <c r="Y705" t="s">
        <v>1066</v>
      </c>
      <c r="Z705" t="s">
        <v>1066</v>
      </c>
      <c r="AA705" t="s">
        <v>1066</v>
      </c>
      <c r="AB705" t="s">
        <v>1066</v>
      </c>
      <c r="AC705" t="s">
        <v>1066</v>
      </c>
      <c r="AD705" t="s">
        <v>1066</v>
      </c>
      <c r="AE705" t="s">
        <v>1066</v>
      </c>
      <c r="AF705" t="s">
        <v>1066</v>
      </c>
      <c r="AG705" t="s">
        <v>1066</v>
      </c>
      <c r="AH705" t="s">
        <v>1066</v>
      </c>
      <c r="AI705" t="s">
        <v>1066</v>
      </c>
      <c r="AJ705" t="s">
        <v>1066</v>
      </c>
      <c r="AK705" t="s">
        <v>1066</v>
      </c>
      <c r="AL705" t="s">
        <v>1066</v>
      </c>
      <c r="AM705" t="s">
        <v>1066</v>
      </c>
      <c r="AN705" t="s">
        <v>1066</v>
      </c>
      <c r="AO705" t="s">
        <v>1066</v>
      </c>
      <c r="AP705" t="s">
        <v>1066</v>
      </c>
      <c r="AQ705" t="s">
        <v>1066</v>
      </c>
      <c r="AR705" t="s">
        <v>1066</v>
      </c>
      <c r="AS705" t="s">
        <v>1066</v>
      </c>
      <c r="AT705" t="s">
        <v>1066</v>
      </c>
      <c r="AU705" t="s">
        <v>1066</v>
      </c>
      <c r="AV705" t="s">
        <v>1066</v>
      </c>
      <c r="AW705" t="s">
        <v>1066</v>
      </c>
      <c r="AY705">
        <v>0</v>
      </c>
      <c r="AZ705" s="269"/>
      <c r="BA705" s="269"/>
      <c r="BB705" s="269"/>
      <c r="BC705" s="269"/>
      <c r="BD705" s="269"/>
      <c r="BE705" s="269"/>
    </row>
    <row r="706" spans="1:83" ht="14.4" x14ac:dyDescent="0.3">
      <c r="A706">
        <v>523341</v>
      </c>
      <c r="B706" t="s">
        <v>540</v>
      </c>
      <c r="C706" t="s">
        <v>1066</v>
      </c>
      <c r="D706" t="s">
        <v>1066</v>
      </c>
      <c r="E706" t="s">
        <v>1066</v>
      </c>
      <c r="F706" t="s">
        <v>1066</v>
      </c>
      <c r="G706" t="s">
        <v>1066</v>
      </c>
      <c r="H706" t="s">
        <v>1066</v>
      </c>
      <c r="I706" t="s">
        <v>1066</v>
      </c>
      <c r="J706" t="s">
        <v>1066</v>
      </c>
      <c r="K706" t="s">
        <v>1066</v>
      </c>
      <c r="L706" t="s">
        <v>1066</v>
      </c>
      <c r="M706" t="s">
        <v>1066</v>
      </c>
      <c r="N706" t="s">
        <v>1066</v>
      </c>
      <c r="O706" t="s">
        <v>1066</v>
      </c>
      <c r="P706" t="s">
        <v>1066</v>
      </c>
      <c r="Q706" t="s">
        <v>1066</v>
      </c>
      <c r="R706" t="s">
        <v>1066</v>
      </c>
      <c r="S706" t="s">
        <v>1066</v>
      </c>
      <c r="T706" t="s">
        <v>1066</v>
      </c>
      <c r="U706" t="s">
        <v>1066</v>
      </c>
      <c r="V706" t="s">
        <v>1066</v>
      </c>
      <c r="W706" t="s">
        <v>1066</v>
      </c>
      <c r="X706" t="s">
        <v>1066</v>
      </c>
      <c r="Y706" t="s">
        <v>1066</v>
      </c>
      <c r="Z706" t="s">
        <v>1066</v>
      </c>
      <c r="AA706" t="s">
        <v>1066</v>
      </c>
      <c r="AB706" t="s">
        <v>1066</v>
      </c>
      <c r="AC706" t="s">
        <v>1066</v>
      </c>
      <c r="AD706" t="s">
        <v>1066</v>
      </c>
      <c r="AE706" t="s">
        <v>1066</v>
      </c>
      <c r="AF706" t="s">
        <v>1066</v>
      </c>
      <c r="AG706" t="s">
        <v>1066</v>
      </c>
      <c r="AH706" t="s">
        <v>1066</v>
      </c>
      <c r="AI706" t="s">
        <v>1066</v>
      </c>
      <c r="AJ706" t="s">
        <v>1066</v>
      </c>
      <c r="AK706" t="s">
        <v>1066</v>
      </c>
      <c r="AL706" t="s">
        <v>1066</v>
      </c>
      <c r="AM706" t="s">
        <v>1066</v>
      </c>
      <c r="AN706" t="s">
        <v>1066</v>
      </c>
      <c r="AO706" t="s">
        <v>1066</v>
      </c>
      <c r="AP706" t="s">
        <v>1066</v>
      </c>
      <c r="AQ706" t="s">
        <v>1066</v>
      </c>
      <c r="AR706" t="s">
        <v>1066</v>
      </c>
      <c r="AS706" t="s">
        <v>1066</v>
      </c>
      <c r="AT706" t="s">
        <v>1066</v>
      </c>
      <c r="AU706" t="s">
        <v>1066</v>
      </c>
      <c r="AV706" t="s">
        <v>1066</v>
      </c>
      <c r="AW706" t="s">
        <v>1066</v>
      </c>
      <c r="AY706">
        <v>0</v>
      </c>
      <c r="AZ706" s="269"/>
      <c r="BA706" s="269"/>
      <c r="BB706" s="269"/>
      <c r="BC706" s="269"/>
      <c r="BD706" s="269"/>
      <c r="BE706" s="269"/>
    </row>
    <row r="707" spans="1:83" ht="14.4" x14ac:dyDescent="0.3">
      <c r="A707">
        <v>523345</v>
      </c>
      <c r="B707" t="s">
        <v>540</v>
      </c>
      <c r="C707" t="s">
        <v>1066</v>
      </c>
      <c r="D707" t="s">
        <v>1066</v>
      </c>
      <c r="E707" t="s">
        <v>1066</v>
      </c>
      <c r="F707" t="s">
        <v>1066</v>
      </c>
      <c r="G707" t="s">
        <v>1066</v>
      </c>
      <c r="H707" t="s">
        <v>1066</v>
      </c>
      <c r="I707" t="s">
        <v>1066</v>
      </c>
      <c r="J707" t="s">
        <v>1066</v>
      </c>
      <c r="K707" t="s">
        <v>1066</v>
      </c>
      <c r="L707" t="s">
        <v>1066</v>
      </c>
      <c r="M707" t="s">
        <v>1066</v>
      </c>
      <c r="N707" t="s">
        <v>1066</v>
      </c>
      <c r="O707" t="s">
        <v>1066</v>
      </c>
      <c r="P707" t="s">
        <v>1066</v>
      </c>
      <c r="Q707" t="s">
        <v>1066</v>
      </c>
      <c r="R707" t="s">
        <v>1066</v>
      </c>
      <c r="S707" t="s">
        <v>1066</v>
      </c>
      <c r="T707" t="s">
        <v>1066</v>
      </c>
      <c r="U707" t="s">
        <v>1066</v>
      </c>
      <c r="V707" t="s">
        <v>1066</v>
      </c>
      <c r="W707" t="s">
        <v>1066</v>
      </c>
      <c r="X707" t="s">
        <v>1066</v>
      </c>
      <c r="Y707" t="s">
        <v>1066</v>
      </c>
      <c r="Z707" t="s">
        <v>1066</v>
      </c>
      <c r="AA707" t="s">
        <v>1066</v>
      </c>
      <c r="AB707" t="s">
        <v>1066</v>
      </c>
      <c r="AC707" t="s">
        <v>1066</v>
      </c>
      <c r="AD707" t="s">
        <v>1066</v>
      </c>
      <c r="AE707" t="s">
        <v>1066</v>
      </c>
      <c r="AF707" t="s">
        <v>1066</v>
      </c>
      <c r="AG707" t="s">
        <v>1066</v>
      </c>
      <c r="AH707" t="s">
        <v>1066</v>
      </c>
      <c r="AI707" t="s">
        <v>1066</v>
      </c>
      <c r="AJ707" t="s">
        <v>1066</v>
      </c>
      <c r="AK707" t="s">
        <v>1066</v>
      </c>
      <c r="AL707" t="s">
        <v>1066</v>
      </c>
      <c r="AM707" t="s">
        <v>1066</v>
      </c>
      <c r="AN707" t="s">
        <v>1066</v>
      </c>
      <c r="AO707" t="s">
        <v>1066</v>
      </c>
      <c r="AP707" t="s">
        <v>1066</v>
      </c>
      <c r="AQ707" t="s">
        <v>1066</v>
      </c>
      <c r="AR707" t="s">
        <v>1066</v>
      </c>
      <c r="AS707" t="s">
        <v>1066</v>
      </c>
      <c r="AT707" t="s">
        <v>1066</v>
      </c>
      <c r="AU707" t="s">
        <v>1066</v>
      </c>
      <c r="AV707" t="s">
        <v>1066</v>
      </c>
      <c r="AW707" t="s">
        <v>1066</v>
      </c>
      <c r="AY707">
        <v>0</v>
      </c>
      <c r="AZ707" s="269"/>
      <c r="BA707" s="269"/>
      <c r="BB707" s="269"/>
      <c r="BC707" s="269"/>
      <c r="BD707" s="269"/>
      <c r="BE707" s="269"/>
    </row>
    <row r="708" spans="1:83" ht="14.4" x14ac:dyDescent="0.3">
      <c r="A708">
        <v>523353</v>
      </c>
      <c r="B708" t="s">
        <v>541</v>
      </c>
      <c r="C708" t="s">
        <v>1066</v>
      </c>
      <c r="D708" t="s">
        <v>1066</v>
      </c>
      <c r="E708" t="s">
        <v>1066</v>
      </c>
      <c r="F708" t="s">
        <v>1066</v>
      </c>
      <c r="G708" t="s">
        <v>1066</v>
      </c>
      <c r="H708" t="s">
        <v>1066</v>
      </c>
      <c r="I708" t="s">
        <v>1066</v>
      </c>
      <c r="J708" t="s">
        <v>1066</v>
      </c>
      <c r="K708" t="s">
        <v>1066</v>
      </c>
      <c r="L708" t="s">
        <v>1066</v>
      </c>
      <c r="M708" t="s">
        <v>1066</v>
      </c>
      <c r="N708" t="s">
        <v>1066</v>
      </c>
      <c r="O708" t="s">
        <v>1066</v>
      </c>
      <c r="P708" t="s">
        <v>1066</v>
      </c>
      <c r="Q708" t="s">
        <v>1066</v>
      </c>
      <c r="R708" t="s">
        <v>1066</v>
      </c>
      <c r="S708" t="s">
        <v>1066</v>
      </c>
      <c r="T708" t="s">
        <v>1066</v>
      </c>
      <c r="U708" t="s">
        <v>1066</v>
      </c>
      <c r="V708" t="s">
        <v>1066</v>
      </c>
      <c r="W708" t="s">
        <v>1066</v>
      </c>
      <c r="X708" t="s">
        <v>1066</v>
      </c>
      <c r="Y708" t="s">
        <v>1066</v>
      </c>
      <c r="Z708" t="s">
        <v>1066</v>
      </c>
      <c r="AA708" t="s">
        <v>1066</v>
      </c>
      <c r="AB708" t="s">
        <v>1066</v>
      </c>
      <c r="AC708" t="s">
        <v>1066</v>
      </c>
      <c r="AD708" t="s">
        <v>1066</v>
      </c>
      <c r="AE708" t="s">
        <v>1066</v>
      </c>
      <c r="AF708" t="s">
        <v>1066</v>
      </c>
      <c r="AG708" t="s">
        <v>1066</v>
      </c>
      <c r="AH708" t="s">
        <v>1066</v>
      </c>
      <c r="AI708" t="s">
        <v>1066</v>
      </c>
      <c r="AJ708" t="s">
        <v>1066</v>
      </c>
      <c r="AK708" t="s">
        <v>1066</v>
      </c>
      <c r="AL708" t="s">
        <v>1066</v>
      </c>
      <c r="AM708" t="s">
        <v>1066</v>
      </c>
      <c r="AN708" t="s">
        <v>1066</v>
      </c>
      <c r="AO708" t="s">
        <v>1066</v>
      </c>
      <c r="AP708" t="s">
        <v>1066</v>
      </c>
      <c r="AQ708" t="s">
        <v>1066</v>
      </c>
      <c r="AR708" t="s">
        <v>1066</v>
      </c>
      <c r="AW708"/>
      <c r="AY708" t="s">
        <v>2422</v>
      </c>
      <c r="AZ708" s="269"/>
      <c r="BA708" s="269"/>
      <c r="BB708" s="269"/>
      <c r="BC708" s="269"/>
      <c r="BD708" s="269"/>
      <c r="BE708" s="269"/>
      <c r="BH708" s="249"/>
      <c r="BI708" s="249"/>
      <c r="BJ708" s="249"/>
      <c r="BK708" s="249"/>
      <c r="BL708" s="249"/>
      <c r="BM708" s="249"/>
      <c r="BN708" s="249"/>
      <c r="BO708" s="249"/>
      <c r="BP708" s="249"/>
      <c r="BQ708" s="249"/>
      <c r="BR708" s="249"/>
      <c r="BS708" s="249"/>
      <c r="BT708" s="249"/>
      <c r="BU708" s="249"/>
      <c r="BV708" s="248"/>
      <c r="BW708" s="249"/>
      <c r="BX708" s="249"/>
      <c r="BY708" s="249"/>
      <c r="BZ708" s="249"/>
      <c r="CA708" s="242"/>
      <c r="CB708" s="242"/>
      <c r="CC708" s="242"/>
      <c r="CD708" s="242"/>
      <c r="CE708" s="249"/>
    </row>
    <row r="709" spans="1:83" ht="14.4" x14ac:dyDescent="0.3">
      <c r="A709">
        <v>523359</v>
      </c>
      <c r="B709" t="s">
        <v>540</v>
      </c>
      <c r="C709" t="s">
        <v>1066</v>
      </c>
      <c r="D709" t="s">
        <v>1066</v>
      </c>
      <c r="E709" t="s">
        <v>1066</v>
      </c>
      <c r="F709" t="s">
        <v>1066</v>
      </c>
      <c r="G709" t="s">
        <v>1066</v>
      </c>
      <c r="H709" t="s">
        <v>1066</v>
      </c>
      <c r="I709" t="s">
        <v>1066</v>
      </c>
      <c r="J709" t="s">
        <v>1066</v>
      </c>
      <c r="K709" t="s">
        <v>1066</v>
      </c>
      <c r="L709" t="s">
        <v>1066</v>
      </c>
      <c r="M709" t="s">
        <v>1066</v>
      </c>
      <c r="N709" t="s">
        <v>1066</v>
      </c>
      <c r="O709" t="s">
        <v>1066</v>
      </c>
      <c r="P709" t="s">
        <v>1066</v>
      </c>
      <c r="Q709" t="s">
        <v>1066</v>
      </c>
      <c r="R709" t="s">
        <v>1066</v>
      </c>
      <c r="S709" t="s">
        <v>1066</v>
      </c>
      <c r="T709" t="s">
        <v>1066</v>
      </c>
      <c r="U709" t="s">
        <v>1066</v>
      </c>
      <c r="V709" t="s">
        <v>1066</v>
      </c>
      <c r="W709" t="s">
        <v>1066</v>
      </c>
      <c r="X709" t="s">
        <v>1066</v>
      </c>
      <c r="Y709" t="s">
        <v>1066</v>
      </c>
      <c r="Z709" t="s">
        <v>1066</v>
      </c>
      <c r="AA709" t="s">
        <v>1066</v>
      </c>
      <c r="AB709" t="s">
        <v>1066</v>
      </c>
      <c r="AC709" t="s">
        <v>1066</v>
      </c>
      <c r="AD709" t="s">
        <v>1066</v>
      </c>
      <c r="AE709" t="s">
        <v>1066</v>
      </c>
      <c r="AF709" t="s">
        <v>1066</v>
      </c>
      <c r="AG709" t="s">
        <v>1066</v>
      </c>
      <c r="AH709" t="s">
        <v>1066</v>
      </c>
      <c r="AI709" t="s">
        <v>1066</v>
      </c>
      <c r="AJ709" t="s">
        <v>1066</v>
      </c>
      <c r="AK709" t="s">
        <v>1066</v>
      </c>
      <c r="AL709" t="s">
        <v>1066</v>
      </c>
      <c r="AM709" t="s">
        <v>1066</v>
      </c>
      <c r="AN709" t="s">
        <v>1066</v>
      </c>
      <c r="AO709" t="s">
        <v>1066</v>
      </c>
      <c r="AP709" t="s">
        <v>1066</v>
      </c>
      <c r="AQ709" t="s">
        <v>1066</v>
      </c>
      <c r="AR709" t="s">
        <v>1066</v>
      </c>
      <c r="AS709" t="s">
        <v>1066</v>
      </c>
      <c r="AT709" t="s">
        <v>1066</v>
      </c>
      <c r="AU709" t="s">
        <v>1066</v>
      </c>
      <c r="AV709" t="s">
        <v>1066</v>
      </c>
      <c r="AW709" t="s">
        <v>1066</v>
      </c>
      <c r="AY709">
        <v>0</v>
      </c>
      <c r="AZ709" s="269"/>
      <c r="BA709" s="269"/>
      <c r="BB709" s="269"/>
      <c r="BC709" s="269"/>
      <c r="BD709" s="269"/>
      <c r="BE709" s="269"/>
    </row>
    <row r="710" spans="1:83" ht="14.4" x14ac:dyDescent="0.3">
      <c r="A710">
        <v>523362</v>
      </c>
      <c r="B710" t="s">
        <v>540</v>
      </c>
      <c r="C710" t="s">
        <v>1066</v>
      </c>
      <c r="D710" t="s">
        <v>1066</v>
      </c>
      <c r="E710" t="s">
        <v>1066</v>
      </c>
      <c r="F710" t="s">
        <v>1066</v>
      </c>
      <c r="G710" t="s">
        <v>1066</v>
      </c>
      <c r="H710" t="s">
        <v>1066</v>
      </c>
      <c r="I710" t="s">
        <v>1066</v>
      </c>
      <c r="J710" t="s">
        <v>1066</v>
      </c>
      <c r="K710" t="s">
        <v>1066</v>
      </c>
      <c r="L710" t="s">
        <v>1066</v>
      </c>
      <c r="M710" t="s">
        <v>1066</v>
      </c>
      <c r="N710" t="s">
        <v>1066</v>
      </c>
      <c r="O710" t="s">
        <v>1066</v>
      </c>
      <c r="P710" t="s">
        <v>1066</v>
      </c>
      <c r="Q710" t="s">
        <v>1066</v>
      </c>
      <c r="R710" t="s">
        <v>1066</v>
      </c>
      <c r="S710" t="s">
        <v>1066</v>
      </c>
      <c r="T710" t="s">
        <v>1066</v>
      </c>
      <c r="U710" t="s">
        <v>1066</v>
      </c>
      <c r="V710" t="s">
        <v>1066</v>
      </c>
      <c r="W710" t="s">
        <v>1066</v>
      </c>
      <c r="X710" t="s">
        <v>1066</v>
      </c>
      <c r="Y710" t="s">
        <v>1066</v>
      </c>
      <c r="Z710" t="s">
        <v>1066</v>
      </c>
      <c r="AA710" t="s">
        <v>1066</v>
      </c>
      <c r="AB710" t="s">
        <v>1066</v>
      </c>
      <c r="AC710" t="s">
        <v>1066</v>
      </c>
      <c r="AD710" t="s">
        <v>1066</v>
      </c>
      <c r="AE710" t="s">
        <v>1066</v>
      </c>
      <c r="AF710" t="s">
        <v>1066</v>
      </c>
      <c r="AG710" t="s">
        <v>1066</v>
      </c>
      <c r="AH710" t="s">
        <v>1066</v>
      </c>
      <c r="AI710" t="s">
        <v>1066</v>
      </c>
      <c r="AJ710" t="s">
        <v>1066</v>
      </c>
      <c r="AK710" t="s">
        <v>1066</v>
      </c>
      <c r="AL710" t="s">
        <v>1066</v>
      </c>
      <c r="AM710" t="s">
        <v>1066</v>
      </c>
      <c r="AN710" t="s">
        <v>1066</v>
      </c>
      <c r="AO710" t="s">
        <v>1066</v>
      </c>
      <c r="AP710" t="s">
        <v>1066</v>
      </c>
      <c r="AQ710" t="s">
        <v>1066</v>
      </c>
      <c r="AR710" t="s">
        <v>1066</v>
      </c>
      <c r="AS710" t="s">
        <v>1066</v>
      </c>
      <c r="AT710" t="s">
        <v>1066</v>
      </c>
      <c r="AU710" t="s">
        <v>1066</v>
      </c>
      <c r="AV710" t="s">
        <v>1066</v>
      </c>
      <c r="AW710" t="s">
        <v>1066</v>
      </c>
      <c r="AY710">
        <v>0</v>
      </c>
      <c r="AZ710" s="269"/>
      <c r="BA710" s="269"/>
      <c r="BB710" s="269"/>
      <c r="BC710" s="269"/>
      <c r="BD710" s="269"/>
      <c r="BE710" s="269"/>
    </row>
    <row r="711" spans="1:83" ht="14.4" x14ac:dyDescent="0.3">
      <c r="A711">
        <v>523364</v>
      </c>
      <c r="B711" t="s">
        <v>540</v>
      </c>
      <c r="C711" t="s">
        <v>1066</v>
      </c>
      <c r="D711" t="s">
        <v>1066</v>
      </c>
      <c r="E711" t="s">
        <v>1066</v>
      </c>
      <c r="F711" t="s">
        <v>1066</v>
      </c>
      <c r="G711" t="s">
        <v>1066</v>
      </c>
      <c r="H711" t="s">
        <v>1066</v>
      </c>
      <c r="I711" t="s">
        <v>1066</v>
      </c>
      <c r="J711" t="s">
        <v>1066</v>
      </c>
      <c r="K711" t="s">
        <v>1066</v>
      </c>
      <c r="L711" t="s">
        <v>1066</v>
      </c>
      <c r="M711" t="s">
        <v>1066</v>
      </c>
      <c r="N711" t="s">
        <v>1066</v>
      </c>
      <c r="O711" t="s">
        <v>1066</v>
      </c>
      <c r="P711" t="s">
        <v>1066</v>
      </c>
      <c r="Q711" t="s">
        <v>1066</v>
      </c>
      <c r="R711" t="s">
        <v>1066</v>
      </c>
      <c r="S711" t="s">
        <v>1066</v>
      </c>
      <c r="T711" t="s">
        <v>1066</v>
      </c>
      <c r="U711" t="s">
        <v>1066</v>
      </c>
      <c r="V711" t="s">
        <v>1066</v>
      </c>
      <c r="W711" t="s">
        <v>1066</v>
      </c>
      <c r="X711" t="s">
        <v>1066</v>
      </c>
      <c r="Y711" t="s">
        <v>1066</v>
      </c>
      <c r="Z711" t="s">
        <v>1066</v>
      </c>
      <c r="AA711" t="s">
        <v>1066</v>
      </c>
      <c r="AB711" t="s">
        <v>1066</v>
      </c>
      <c r="AC711" t="s">
        <v>1066</v>
      </c>
      <c r="AD711" t="s">
        <v>1066</v>
      </c>
      <c r="AE711" t="s">
        <v>1066</v>
      </c>
      <c r="AF711" t="s">
        <v>1066</v>
      </c>
      <c r="AG711" t="s">
        <v>1066</v>
      </c>
      <c r="AH711" t="s">
        <v>1066</v>
      </c>
      <c r="AI711" t="s">
        <v>1066</v>
      </c>
      <c r="AJ711" t="s">
        <v>1066</v>
      </c>
      <c r="AK711" t="s">
        <v>1066</v>
      </c>
      <c r="AL711" t="s">
        <v>1066</v>
      </c>
      <c r="AM711" t="s">
        <v>1066</v>
      </c>
      <c r="AN711" t="s">
        <v>1066</v>
      </c>
      <c r="AO711" t="s">
        <v>1066</v>
      </c>
      <c r="AP711" t="s">
        <v>1066</v>
      </c>
      <c r="AQ711" t="s">
        <v>1066</v>
      </c>
      <c r="AR711" t="s">
        <v>1066</v>
      </c>
      <c r="AS711" t="s">
        <v>1066</v>
      </c>
      <c r="AT711" t="s">
        <v>1066</v>
      </c>
      <c r="AU711" t="s">
        <v>1066</v>
      </c>
      <c r="AV711" t="s">
        <v>1066</v>
      </c>
      <c r="AW711" t="s">
        <v>1066</v>
      </c>
      <c r="AY711">
        <v>0</v>
      </c>
      <c r="AZ711" s="269"/>
      <c r="BA711" s="269"/>
      <c r="BB711" s="269"/>
      <c r="BC711" s="269"/>
      <c r="BD711" s="269"/>
      <c r="BE711" s="269"/>
    </row>
    <row r="712" spans="1:83" ht="14.4" x14ac:dyDescent="0.3">
      <c r="A712">
        <v>523366</v>
      </c>
      <c r="B712" t="s">
        <v>541</v>
      </c>
      <c r="C712" t="s">
        <v>1066</v>
      </c>
      <c r="D712" t="s">
        <v>1066</v>
      </c>
      <c r="E712" t="s">
        <v>1066</v>
      </c>
      <c r="F712" t="s">
        <v>1066</v>
      </c>
      <c r="G712" t="s">
        <v>1066</v>
      </c>
      <c r="H712" t="s">
        <v>1066</v>
      </c>
      <c r="I712" t="s">
        <v>1066</v>
      </c>
      <c r="J712" t="s">
        <v>1066</v>
      </c>
      <c r="K712" t="s">
        <v>1066</v>
      </c>
      <c r="L712" t="s">
        <v>1066</v>
      </c>
      <c r="M712" t="s">
        <v>1066</v>
      </c>
      <c r="N712" t="s">
        <v>1066</v>
      </c>
      <c r="O712" t="s">
        <v>1066</v>
      </c>
      <c r="P712" t="s">
        <v>1066</v>
      </c>
      <c r="Q712" t="s">
        <v>1066</v>
      </c>
      <c r="R712" t="s">
        <v>1066</v>
      </c>
      <c r="S712" t="s">
        <v>1066</v>
      </c>
      <c r="T712" t="s">
        <v>1066</v>
      </c>
      <c r="U712" t="s">
        <v>1066</v>
      </c>
      <c r="V712" t="s">
        <v>1066</v>
      </c>
      <c r="W712" t="s">
        <v>1066</v>
      </c>
      <c r="X712" t="s">
        <v>1066</v>
      </c>
      <c r="Y712" t="s">
        <v>1066</v>
      </c>
      <c r="Z712" t="s">
        <v>1066</v>
      </c>
      <c r="AA712" t="s">
        <v>1066</v>
      </c>
      <c r="AB712" t="s">
        <v>1066</v>
      </c>
      <c r="AC712" t="s">
        <v>1066</v>
      </c>
      <c r="AD712" t="s">
        <v>1066</v>
      </c>
      <c r="AE712" t="s">
        <v>1066</v>
      </c>
      <c r="AF712" t="s">
        <v>1066</v>
      </c>
      <c r="AG712" t="s">
        <v>1066</v>
      </c>
      <c r="AH712" t="s">
        <v>1066</v>
      </c>
      <c r="AI712" t="s">
        <v>1066</v>
      </c>
      <c r="AJ712" t="s">
        <v>1066</v>
      </c>
      <c r="AK712" t="s">
        <v>1066</v>
      </c>
      <c r="AL712" t="s">
        <v>1066</v>
      </c>
      <c r="AM712" t="s">
        <v>1066</v>
      </c>
      <c r="AN712" t="s">
        <v>1066</v>
      </c>
      <c r="AO712" t="s">
        <v>1066</v>
      </c>
      <c r="AP712" t="s">
        <v>1066</v>
      </c>
      <c r="AQ712" t="s">
        <v>1066</v>
      </c>
      <c r="AR712" t="s">
        <v>1066</v>
      </c>
      <c r="AW712"/>
      <c r="AY712" t="s">
        <v>2422</v>
      </c>
      <c r="AZ712" s="269"/>
      <c r="BA712" s="269"/>
      <c r="BB712" s="269"/>
      <c r="BC712" s="269"/>
      <c r="BD712" s="269"/>
      <c r="BE712" s="269"/>
    </row>
    <row r="713" spans="1:83" ht="14.4" x14ac:dyDescent="0.3">
      <c r="A713">
        <v>523382</v>
      </c>
      <c r="B713" t="s">
        <v>540</v>
      </c>
      <c r="C713" t="s">
        <v>1066</v>
      </c>
      <c r="D713" t="s">
        <v>1066</v>
      </c>
      <c r="E713" t="s">
        <v>1066</v>
      </c>
      <c r="F713" t="s">
        <v>1066</v>
      </c>
      <c r="G713" t="s">
        <v>1066</v>
      </c>
      <c r="H713" t="s">
        <v>1066</v>
      </c>
      <c r="I713" t="s">
        <v>1066</v>
      </c>
      <c r="J713" t="s">
        <v>1066</v>
      </c>
      <c r="K713" t="s">
        <v>1066</v>
      </c>
      <c r="L713" t="s">
        <v>1066</v>
      </c>
      <c r="M713" t="s">
        <v>1066</v>
      </c>
      <c r="N713" t="s">
        <v>1066</v>
      </c>
      <c r="O713" t="s">
        <v>1066</v>
      </c>
      <c r="P713" t="s">
        <v>1066</v>
      </c>
      <c r="Q713" t="s">
        <v>1066</v>
      </c>
      <c r="R713" t="s">
        <v>1066</v>
      </c>
      <c r="S713" t="s">
        <v>1066</v>
      </c>
      <c r="T713" t="s">
        <v>1066</v>
      </c>
      <c r="U713" t="s">
        <v>1066</v>
      </c>
      <c r="V713" t="s">
        <v>1066</v>
      </c>
      <c r="W713" t="s">
        <v>1066</v>
      </c>
      <c r="X713" t="s">
        <v>1066</v>
      </c>
      <c r="Y713" t="s">
        <v>1066</v>
      </c>
      <c r="Z713" t="s">
        <v>1066</v>
      </c>
      <c r="AA713" t="s">
        <v>1066</v>
      </c>
      <c r="AB713" t="s">
        <v>1066</v>
      </c>
      <c r="AC713" t="s">
        <v>1066</v>
      </c>
      <c r="AD713" t="s">
        <v>1066</v>
      </c>
      <c r="AE713" t="s">
        <v>1066</v>
      </c>
      <c r="AF713" t="s">
        <v>1066</v>
      </c>
      <c r="AG713" t="s">
        <v>1066</v>
      </c>
      <c r="AH713" t="s">
        <v>1066</v>
      </c>
      <c r="AI713" t="s">
        <v>1066</v>
      </c>
      <c r="AJ713" t="s">
        <v>1066</v>
      </c>
      <c r="AK713" t="s">
        <v>1066</v>
      </c>
      <c r="AL713" t="s">
        <v>1066</v>
      </c>
      <c r="AM713" t="s">
        <v>1066</v>
      </c>
      <c r="AN713" t="s">
        <v>1066</v>
      </c>
      <c r="AO713" t="s">
        <v>1066</v>
      </c>
      <c r="AP713" t="s">
        <v>1066</v>
      </c>
      <c r="AQ713" t="s">
        <v>1066</v>
      </c>
      <c r="AR713" t="s">
        <v>1066</v>
      </c>
      <c r="AS713" t="s">
        <v>1066</v>
      </c>
      <c r="AT713" t="s">
        <v>1066</v>
      </c>
      <c r="AU713" t="s">
        <v>1066</v>
      </c>
      <c r="AV713" t="s">
        <v>1066</v>
      </c>
      <c r="AW713" t="s">
        <v>1066</v>
      </c>
      <c r="AY713">
        <v>0</v>
      </c>
      <c r="AZ713" s="269"/>
      <c r="BA713" s="269"/>
      <c r="BB713" s="269"/>
      <c r="BC713" s="269"/>
      <c r="BD713" s="269"/>
      <c r="BE713" s="269"/>
    </row>
    <row r="714" spans="1:83" ht="14.4" x14ac:dyDescent="0.3">
      <c r="A714">
        <v>523386</v>
      </c>
      <c r="B714" t="s">
        <v>540</v>
      </c>
      <c r="C714" t="s">
        <v>1066</v>
      </c>
      <c r="D714" t="s">
        <v>1066</v>
      </c>
      <c r="E714" t="s">
        <v>1066</v>
      </c>
      <c r="F714" t="s">
        <v>1066</v>
      </c>
      <c r="G714" t="s">
        <v>1066</v>
      </c>
      <c r="H714" t="s">
        <v>1066</v>
      </c>
      <c r="I714" t="s">
        <v>1066</v>
      </c>
      <c r="J714" t="s">
        <v>1066</v>
      </c>
      <c r="K714" t="s">
        <v>1066</v>
      </c>
      <c r="L714" t="s">
        <v>1066</v>
      </c>
      <c r="M714" t="s">
        <v>1066</v>
      </c>
      <c r="N714" t="s">
        <v>1066</v>
      </c>
      <c r="O714" t="s">
        <v>1066</v>
      </c>
      <c r="P714" t="s">
        <v>1066</v>
      </c>
      <c r="Q714" t="s">
        <v>1066</v>
      </c>
      <c r="R714" t="s">
        <v>1066</v>
      </c>
      <c r="S714" t="s">
        <v>1066</v>
      </c>
      <c r="T714" t="s">
        <v>1066</v>
      </c>
      <c r="U714" t="s">
        <v>1066</v>
      </c>
      <c r="V714" t="s">
        <v>1066</v>
      </c>
      <c r="W714" t="s">
        <v>1066</v>
      </c>
      <c r="X714" t="s">
        <v>1066</v>
      </c>
      <c r="Y714" t="s">
        <v>1066</v>
      </c>
      <c r="Z714" t="s">
        <v>1066</v>
      </c>
      <c r="AA714" t="s">
        <v>1066</v>
      </c>
      <c r="AB714" t="s">
        <v>1066</v>
      </c>
      <c r="AC714" t="s">
        <v>1066</v>
      </c>
      <c r="AD714" t="s">
        <v>1066</v>
      </c>
      <c r="AE714" t="s">
        <v>1066</v>
      </c>
      <c r="AF714" t="s">
        <v>1066</v>
      </c>
      <c r="AG714" t="s">
        <v>1066</v>
      </c>
      <c r="AH714" t="s">
        <v>1066</v>
      </c>
      <c r="AI714" t="s">
        <v>1066</v>
      </c>
      <c r="AJ714" t="s">
        <v>1066</v>
      </c>
      <c r="AK714" t="s">
        <v>1066</v>
      </c>
      <c r="AL714" t="s">
        <v>1066</v>
      </c>
      <c r="AM714" t="s">
        <v>1066</v>
      </c>
      <c r="AN714" t="s">
        <v>1066</v>
      </c>
      <c r="AO714" t="s">
        <v>1066</v>
      </c>
      <c r="AP714" t="s">
        <v>1066</v>
      </c>
      <c r="AQ714" t="s">
        <v>1066</v>
      </c>
      <c r="AR714" t="s">
        <v>1066</v>
      </c>
      <c r="AS714" t="s">
        <v>1066</v>
      </c>
      <c r="AT714" t="s">
        <v>1066</v>
      </c>
      <c r="AU714" t="s">
        <v>1066</v>
      </c>
      <c r="AV714" t="s">
        <v>1066</v>
      </c>
      <c r="AW714" t="s">
        <v>1066</v>
      </c>
      <c r="AY714">
        <v>0</v>
      </c>
      <c r="AZ714" s="269"/>
      <c r="BA714" s="269"/>
      <c r="BB714" s="269"/>
      <c r="BC714" s="269"/>
      <c r="BD714" s="269"/>
      <c r="BE714" s="269"/>
    </row>
    <row r="715" spans="1:83" ht="14.4" x14ac:dyDescent="0.3">
      <c r="A715">
        <v>523391</v>
      </c>
      <c r="B715" t="s">
        <v>540</v>
      </c>
      <c r="C715" t="s">
        <v>1066</v>
      </c>
      <c r="D715" t="s">
        <v>1066</v>
      </c>
      <c r="E715" t="s">
        <v>1066</v>
      </c>
      <c r="F715" t="s">
        <v>1066</v>
      </c>
      <c r="G715" t="s">
        <v>1066</v>
      </c>
      <c r="H715" t="s">
        <v>1066</v>
      </c>
      <c r="I715" t="s">
        <v>1066</v>
      </c>
      <c r="J715" t="s">
        <v>1066</v>
      </c>
      <c r="K715" t="s">
        <v>1066</v>
      </c>
      <c r="L715" t="s">
        <v>1066</v>
      </c>
      <c r="M715" t="s">
        <v>1066</v>
      </c>
      <c r="N715" t="s">
        <v>1066</v>
      </c>
      <c r="O715" t="s">
        <v>1066</v>
      </c>
      <c r="P715" t="s">
        <v>1066</v>
      </c>
      <c r="Q715" t="s">
        <v>1066</v>
      </c>
      <c r="R715" t="s">
        <v>1066</v>
      </c>
      <c r="S715" t="s">
        <v>1066</v>
      </c>
      <c r="T715" t="s">
        <v>1066</v>
      </c>
      <c r="U715" t="s">
        <v>1066</v>
      </c>
      <c r="V715" t="s">
        <v>1066</v>
      </c>
      <c r="W715" t="s">
        <v>1066</v>
      </c>
      <c r="X715" t="s">
        <v>1066</v>
      </c>
      <c r="Y715" t="s">
        <v>1066</v>
      </c>
      <c r="Z715" t="s">
        <v>1066</v>
      </c>
      <c r="AA715" t="s">
        <v>1066</v>
      </c>
      <c r="AB715" t="s">
        <v>1066</v>
      </c>
      <c r="AC715" t="s">
        <v>1066</v>
      </c>
      <c r="AD715" t="s">
        <v>1066</v>
      </c>
      <c r="AE715" t="s">
        <v>1066</v>
      </c>
      <c r="AF715" t="s">
        <v>1066</v>
      </c>
      <c r="AG715" t="s">
        <v>1066</v>
      </c>
      <c r="AH715" t="s">
        <v>1066</v>
      </c>
      <c r="AI715" t="s">
        <v>1066</v>
      </c>
      <c r="AJ715" t="s">
        <v>1066</v>
      </c>
      <c r="AK715" t="s">
        <v>1066</v>
      </c>
      <c r="AL715" t="s">
        <v>1066</v>
      </c>
      <c r="AM715" t="s">
        <v>1066</v>
      </c>
      <c r="AN715" t="s">
        <v>1066</v>
      </c>
      <c r="AO715" t="s">
        <v>1066</v>
      </c>
      <c r="AP715" t="s">
        <v>1066</v>
      </c>
      <c r="AQ715" t="s">
        <v>1066</v>
      </c>
      <c r="AR715" t="s">
        <v>1066</v>
      </c>
      <c r="AS715" t="s">
        <v>1066</v>
      </c>
      <c r="AT715" t="s">
        <v>1066</v>
      </c>
      <c r="AU715" t="s">
        <v>1066</v>
      </c>
      <c r="AV715" t="s">
        <v>1066</v>
      </c>
      <c r="AW715" t="s">
        <v>1066</v>
      </c>
      <c r="AY715">
        <v>0</v>
      </c>
      <c r="AZ715" s="250"/>
      <c r="BA715" s="250"/>
      <c r="BB715" s="250"/>
      <c r="BC715" s="250"/>
      <c r="BD715" s="250"/>
      <c r="BE715" s="269"/>
    </row>
    <row r="716" spans="1:83" ht="14.4" x14ac:dyDescent="0.3">
      <c r="A716">
        <v>523402</v>
      </c>
      <c r="B716" t="s">
        <v>540</v>
      </c>
      <c r="C716" t="s">
        <v>1066</v>
      </c>
      <c r="D716" t="s">
        <v>1066</v>
      </c>
      <c r="E716" t="s">
        <v>1066</v>
      </c>
      <c r="F716" t="s">
        <v>1066</v>
      </c>
      <c r="G716" t="s">
        <v>1066</v>
      </c>
      <c r="H716" t="s">
        <v>1066</v>
      </c>
      <c r="I716" t="s">
        <v>1066</v>
      </c>
      <c r="J716" t="s">
        <v>1066</v>
      </c>
      <c r="K716" t="s">
        <v>1066</v>
      </c>
      <c r="L716" t="s">
        <v>1066</v>
      </c>
      <c r="M716" t="s">
        <v>1066</v>
      </c>
      <c r="N716" t="s">
        <v>1066</v>
      </c>
      <c r="O716" t="s">
        <v>1066</v>
      </c>
      <c r="P716" t="s">
        <v>1066</v>
      </c>
      <c r="Q716" t="s">
        <v>1066</v>
      </c>
      <c r="R716" t="s">
        <v>1066</v>
      </c>
      <c r="S716" t="s">
        <v>1066</v>
      </c>
      <c r="T716" t="s">
        <v>1066</v>
      </c>
      <c r="U716" t="s">
        <v>1066</v>
      </c>
      <c r="V716" t="s">
        <v>1066</v>
      </c>
      <c r="W716" t="s">
        <v>1066</v>
      </c>
      <c r="X716" t="s">
        <v>1066</v>
      </c>
      <c r="Y716" t="s">
        <v>1066</v>
      </c>
      <c r="Z716" t="s">
        <v>1066</v>
      </c>
      <c r="AA716" t="s">
        <v>1066</v>
      </c>
      <c r="AB716" t="s">
        <v>1066</v>
      </c>
      <c r="AC716" t="s">
        <v>1066</v>
      </c>
      <c r="AD716" t="s">
        <v>1066</v>
      </c>
      <c r="AE716" t="s">
        <v>1066</v>
      </c>
      <c r="AF716" t="s">
        <v>1066</v>
      </c>
      <c r="AG716" t="s">
        <v>1066</v>
      </c>
      <c r="AH716" t="s">
        <v>1066</v>
      </c>
      <c r="AI716" t="s">
        <v>1066</v>
      </c>
      <c r="AJ716" t="s">
        <v>1066</v>
      </c>
      <c r="AK716" t="s">
        <v>1066</v>
      </c>
      <c r="AL716" t="s">
        <v>1066</v>
      </c>
      <c r="AM716" t="s">
        <v>1066</v>
      </c>
      <c r="AN716" t="s">
        <v>1066</v>
      </c>
      <c r="AO716" t="s">
        <v>1066</v>
      </c>
      <c r="AP716" t="s">
        <v>1066</v>
      </c>
      <c r="AQ716" t="s">
        <v>1066</v>
      </c>
      <c r="AR716" t="s">
        <v>1066</v>
      </c>
      <c r="AS716" t="s">
        <v>1066</v>
      </c>
      <c r="AT716" t="s">
        <v>1066</v>
      </c>
      <c r="AU716" t="s">
        <v>1066</v>
      </c>
      <c r="AV716" t="s">
        <v>1066</v>
      </c>
      <c r="AW716" t="s">
        <v>1066</v>
      </c>
      <c r="AY716">
        <v>0</v>
      </c>
      <c r="AZ716" s="269"/>
      <c r="BA716" s="269"/>
      <c r="BB716" s="269"/>
      <c r="BC716" s="269"/>
      <c r="BD716" s="269"/>
      <c r="BE716" s="269"/>
      <c r="BH716" s="249"/>
      <c r="BI716" s="249"/>
      <c r="BJ716" s="249"/>
      <c r="BK716" s="249"/>
      <c r="BL716" s="249"/>
      <c r="BM716" s="249"/>
      <c r="BN716" s="249"/>
      <c r="BO716" s="249"/>
      <c r="BP716" s="249"/>
      <c r="BQ716" s="249"/>
      <c r="BR716" s="249"/>
      <c r="BS716" s="249"/>
      <c r="BT716" s="249"/>
      <c r="BU716" s="249"/>
      <c r="BV716" s="248"/>
      <c r="BW716" s="249"/>
      <c r="BX716" s="249"/>
      <c r="BY716" s="249"/>
      <c r="BZ716" s="249"/>
      <c r="CA716" s="242"/>
      <c r="CB716" s="242"/>
      <c r="CC716" s="242"/>
      <c r="CD716" s="242"/>
      <c r="CE716" s="249"/>
    </row>
    <row r="717" spans="1:83" ht="14.4" x14ac:dyDescent="0.3">
      <c r="A717">
        <v>523404</v>
      </c>
      <c r="B717" t="s">
        <v>540</v>
      </c>
      <c r="C717" t="s">
        <v>1066</v>
      </c>
      <c r="D717" t="s">
        <v>1066</v>
      </c>
      <c r="E717" t="s">
        <v>1066</v>
      </c>
      <c r="F717" t="s">
        <v>1066</v>
      </c>
      <c r="G717" t="s">
        <v>1066</v>
      </c>
      <c r="H717" t="s">
        <v>1066</v>
      </c>
      <c r="I717" t="s">
        <v>1066</v>
      </c>
      <c r="J717" t="s">
        <v>1066</v>
      </c>
      <c r="K717" t="s">
        <v>1066</v>
      </c>
      <c r="L717" t="s">
        <v>1066</v>
      </c>
      <c r="M717" t="s">
        <v>1066</v>
      </c>
      <c r="N717" t="s">
        <v>1066</v>
      </c>
      <c r="O717" t="s">
        <v>1066</v>
      </c>
      <c r="P717" t="s">
        <v>1066</v>
      </c>
      <c r="Q717" t="s">
        <v>1066</v>
      </c>
      <c r="R717" t="s">
        <v>1066</v>
      </c>
      <c r="S717" t="s">
        <v>1066</v>
      </c>
      <c r="T717" t="s">
        <v>1066</v>
      </c>
      <c r="U717" t="s">
        <v>1066</v>
      </c>
      <c r="V717" t="s">
        <v>1066</v>
      </c>
      <c r="W717" t="s">
        <v>1066</v>
      </c>
      <c r="X717" t="s">
        <v>1066</v>
      </c>
      <c r="Y717" t="s">
        <v>1066</v>
      </c>
      <c r="Z717" t="s">
        <v>1066</v>
      </c>
      <c r="AA717" t="s">
        <v>1066</v>
      </c>
      <c r="AB717" t="s">
        <v>1066</v>
      </c>
      <c r="AC717" t="s">
        <v>1066</v>
      </c>
      <c r="AD717" t="s">
        <v>1066</v>
      </c>
      <c r="AE717" t="s">
        <v>1066</v>
      </c>
      <c r="AF717" t="s">
        <v>1066</v>
      </c>
      <c r="AG717" t="s">
        <v>1066</v>
      </c>
      <c r="AH717" t="s">
        <v>1066</v>
      </c>
      <c r="AI717" t="s">
        <v>1066</v>
      </c>
      <c r="AJ717" t="s">
        <v>1066</v>
      </c>
      <c r="AK717" t="s">
        <v>1066</v>
      </c>
      <c r="AL717" t="s">
        <v>1066</v>
      </c>
      <c r="AM717" t="s">
        <v>1066</v>
      </c>
      <c r="AN717" t="s">
        <v>1066</v>
      </c>
      <c r="AO717" t="s">
        <v>1066</v>
      </c>
      <c r="AP717" t="s">
        <v>1066</v>
      </c>
      <c r="AQ717" t="s">
        <v>1066</v>
      </c>
      <c r="AR717" t="s">
        <v>1066</v>
      </c>
      <c r="AS717" t="s">
        <v>1066</v>
      </c>
      <c r="AT717" t="s">
        <v>1066</v>
      </c>
      <c r="AU717" t="s">
        <v>1066</v>
      </c>
      <c r="AV717" t="s">
        <v>1066</v>
      </c>
      <c r="AW717" t="s">
        <v>1066</v>
      </c>
      <c r="AY717">
        <v>0</v>
      </c>
      <c r="AZ717" s="269"/>
      <c r="BA717" s="269"/>
      <c r="BB717" s="269"/>
      <c r="BC717" s="269"/>
      <c r="BD717" s="269"/>
      <c r="BE717" s="269"/>
    </row>
    <row r="718" spans="1:83" ht="14.4" x14ac:dyDescent="0.3">
      <c r="A718">
        <v>523407</v>
      </c>
      <c r="B718" t="s">
        <v>540</v>
      </c>
      <c r="C718" t="s">
        <v>1066</v>
      </c>
      <c r="D718" t="s">
        <v>1066</v>
      </c>
      <c r="E718" t="s">
        <v>1066</v>
      </c>
      <c r="F718" t="s">
        <v>1066</v>
      </c>
      <c r="G718" t="s">
        <v>1066</v>
      </c>
      <c r="H718" t="s">
        <v>1066</v>
      </c>
      <c r="I718" t="s">
        <v>1066</v>
      </c>
      <c r="J718" t="s">
        <v>1066</v>
      </c>
      <c r="K718" t="s">
        <v>1066</v>
      </c>
      <c r="L718" t="s">
        <v>1066</v>
      </c>
      <c r="M718" t="s">
        <v>1066</v>
      </c>
      <c r="N718" t="s">
        <v>1066</v>
      </c>
      <c r="O718" t="s">
        <v>1066</v>
      </c>
      <c r="P718" t="s">
        <v>1066</v>
      </c>
      <c r="Q718" t="s">
        <v>1066</v>
      </c>
      <c r="R718" t="s">
        <v>1066</v>
      </c>
      <c r="S718" t="s">
        <v>1066</v>
      </c>
      <c r="T718" t="s">
        <v>1066</v>
      </c>
      <c r="U718" t="s">
        <v>1066</v>
      </c>
      <c r="V718" t="s">
        <v>1066</v>
      </c>
      <c r="W718" t="s">
        <v>1066</v>
      </c>
      <c r="X718" t="s">
        <v>1066</v>
      </c>
      <c r="Y718" t="s">
        <v>1066</v>
      </c>
      <c r="Z718" t="s">
        <v>1066</v>
      </c>
      <c r="AA718" t="s">
        <v>1066</v>
      </c>
      <c r="AB718" t="s">
        <v>1066</v>
      </c>
      <c r="AC718" t="s">
        <v>1066</v>
      </c>
      <c r="AD718" t="s">
        <v>1066</v>
      </c>
      <c r="AE718" t="s">
        <v>1066</v>
      </c>
      <c r="AF718" t="s">
        <v>1066</v>
      </c>
      <c r="AG718" t="s">
        <v>1066</v>
      </c>
      <c r="AH718" t="s">
        <v>1066</v>
      </c>
      <c r="AI718" t="s">
        <v>1066</v>
      </c>
      <c r="AJ718" t="s">
        <v>1066</v>
      </c>
      <c r="AK718" t="s">
        <v>1066</v>
      </c>
      <c r="AL718" t="s">
        <v>1066</v>
      </c>
      <c r="AM718" t="s">
        <v>1066</v>
      </c>
      <c r="AN718" t="s">
        <v>1066</v>
      </c>
      <c r="AO718" t="s">
        <v>1066</v>
      </c>
      <c r="AP718" t="s">
        <v>1066</v>
      </c>
      <c r="AQ718" t="s">
        <v>1066</v>
      </c>
      <c r="AR718" t="s">
        <v>1066</v>
      </c>
      <c r="AS718" t="s">
        <v>1066</v>
      </c>
      <c r="AT718" t="s">
        <v>1066</v>
      </c>
      <c r="AU718" t="s">
        <v>1066</v>
      </c>
      <c r="AV718" t="s">
        <v>1066</v>
      </c>
      <c r="AW718" t="s">
        <v>1066</v>
      </c>
      <c r="AY718">
        <v>0</v>
      </c>
      <c r="AZ718" s="269"/>
      <c r="BA718" s="269"/>
      <c r="BB718" s="269"/>
      <c r="BC718" s="269"/>
      <c r="BD718" s="269"/>
      <c r="BE718" s="269"/>
      <c r="BH718" s="249"/>
      <c r="BI718" s="249"/>
      <c r="BJ718" s="249"/>
      <c r="BK718" s="249"/>
      <c r="BL718" s="249"/>
      <c r="BM718" s="249"/>
      <c r="BN718" s="249"/>
      <c r="BO718" s="249"/>
      <c r="BP718" s="249"/>
      <c r="BQ718" s="249"/>
      <c r="BR718" s="249"/>
      <c r="BS718" s="249"/>
      <c r="BT718" s="249"/>
      <c r="BU718" s="249"/>
      <c r="BV718" s="248"/>
      <c r="BW718" s="249"/>
      <c r="BX718" s="249"/>
      <c r="BY718" s="249"/>
      <c r="BZ718" s="249"/>
      <c r="CA718" s="242"/>
      <c r="CB718" s="242"/>
      <c r="CC718" s="242"/>
      <c r="CD718" s="242"/>
      <c r="CE718" s="249"/>
    </row>
    <row r="719" spans="1:83" ht="14.4" x14ac:dyDescent="0.3">
      <c r="A719">
        <v>523437</v>
      </c>
      <c r="B719" t="s">
        <v>540</v>
      </c>
      <c r="C719" t="s">
        <v>1066</v>
      </c>
      <c r="D719" t="s">
        <v>1066</v>
      </c>
      <c r="E719" t="s">
        <v>1066</v>
      </c>
      <c r="F719" t="s">
        <v>1066</v>
      </c>
      <c r="G719" t="s">
        <v>1066</v>
      </c>
      <c r="H719" t="s">
        <v>1066</v>
      </c>
      <c r="I719" t="s">
        <v>1066</v>
      </c>
      <c r="J719" t="s">
        <v>1066</v>
      </c>
      <c r="K719" t="s">
        <v>1066</v>
      </c>
      <c r="L719" t="s">
        <v>1066</v>
      </c>
      <c r="M719" t="s">
        <v>1066</v>
      </c>
      <c r="N719" t="s">
        <v>1066</v>
      </c>
      <c r="O719" t="s">
        <v>1066</v>
      </c>
      <c r="P719" t="s">
        <v>1066</v>
      </c>
      <c r="Q719" t="s">
        <v>1066</v>
      </c>
      <c r="R719" t="s">
        <v>1066</v>
      </c>
      <c r="S719" t="s">
        <v>1066</v>
      </c>
      <c r="T719" t="s">
        <v>1066</v>
      </c>
      <c r="U719" t="s">
        <v>1066</v>
      </c>
      <c r="V719" t="s">
        <v>1066</v>
      </c>
      <c r="W719" t="s">
        <v>1066</v>
      </c>
      <c r="X719" t="s">
        <v>1066</v>
      </c>
      <c r="Y719" t="s">
        <v>1066</v>
      </c>
      <c r="Z719" t="s">
        <v>1066</v>
      </c>
      <c r="AA719" t="s">
        <v>1066</v>
      </c>
      <c r="AB719" t="s">
        <v>1066</v>
      </c>
      <c r="AC719" t="s">
        <v>1066</v>
      </c>
      <c r="AD719" t="s">
        <v>1066</v>
      </c>
      <c r="AE719" t="s">
        <v>1066</v>
      </c>
      <c r="AF719" t="s">
        <v>1066</v>
      </c>
      <c r="AG719" t="s">
        <v>1066</v>
      </c>
      <c r="AH719" t="s">
        <v>1066</v>
      </c>
      <c r="AI719" t="s">
        <v>1066</v>
      </c>
      <c r="AJ719" t="s">
        <v>1066</v>
      </c>
      <c r="AK719" t="s">
        <v>1066</v>
      </c>
      <c r="AL719" t="s">
        <v>1066</v>
      </c>
      <c r="AM719" t="s">
        <v>1066</v>
      </c>
      <c r="AN719" t="s">
        <v>1066</v>
      </c>
      <c r="AO719" t="s">
        <v>1066</v>
      </c>
      <c r="AP719" t="s">
        <v>1066</v>
      </c>
      <c r="AQ719" t="s">
        <v>1066</v>
      </c>
      <c r="AR719" t="s">
        <v>1066</v>
      </c>
      <c r="AS719" t="s">
        <v>1066</v>
      </c>
      <c r="AT719" t="s">
        <v>1066</v>
      </c>
      <c r="AU719" t="s">
        <v>1066</v>
      </c>
      <c r="AV719" t="s">
        <v>1066</v>
      </c>
      <c r="AW719" t="s">
        <v>1066</v>
      </c>
      <c r="AY719">
        <v>0</v>
      </c>
      <c r="AZ719" s="269"/>
      <c r="BA719" s="269"/>
      <c r="BB719" s="269"/>
      <c r="BC719" s="269"/>
      <c r="BD719" s="269"/>
      <c r="BE719" s="269"/>
      <c r="BH719" s="249"/>
      <c r="BI719" s="249"/>
      <c r="BJ719" s="249"/>
      <c r="BK719" s="249"/>
      <c r="BL719" s="249"/>
      <c r="BM719" s="249"/>
      <c r="BN719" s="249"/>
      <c r="BO719" s="249"/>
      <c r="BP719" s="249"/>
      <c r="BQ719" s="249"/>
      <c r="BR719" s="249"/>
      <c r="BS719" s="249"/>
      <c r="BT719" s="249"/>
      <c r="BU719" s="249"/>
      <c r="BV719" s="248"/>
      <c r="BW719" s="249"/>
      <c r="BX719" s="249"/>
      <c r="BY719" s="249"/>
      <c r="BZ719" s="249"/>
      <c r="CA719" s="242"/>
      <c r="CB719" s="242"/>
      <c r="CC719" s="242"/>
      <c r="CD719" s="242"/>
      <c r="CE719" s="249"/>
    </row>
    <row r="720" spans="1:83" ht="14.4" x14ac:dyDescent="0.3">
      <c r="A720">
        <v>523450</v>
      </c>
      <c r="B720" t="s">
        <v>540</v>
      </c>
      <c r="C720" t="s">
        <v>1066</v>
      </c>
      <c r="D720" t="s">
        <v>1066</v>
      </c>
      <c r="E720" t="s">
        <v>1066</v>
      </c>
      <c r="F720" t="s">
        <v>1066</v>
      </c>
      <c r="G720" t="s">
        <v>1066</v>
      </c>
      <c r="H720" t="s">
        <v>1066</v>
      </c>
      <c r="I720" t="s">
        <v>1066</v>
      </c>
      <c r="J720" t="s">
        <v>1066</v>
      </c>
      <c r="K720" t="s">
        <v>1066</v>
      </c>
      <c r="L720" t="s">
        <v>1066</v>
      </c>
      <c r="M720" t="s">
        <v>1066</v>
      </c>
      <c r="N720" t="s">
        <v>1066</v>
      </c>
      <c r="O720" t="s">
        <v>1066</v>
      </c>
      <c r="P720" t="s">
        <v>1066</v>
      </c>
      <c r="Q720" t="s">
        <v>1066</v>
      </c>
      <c r="R720" t="s">
        <v>1066</v>
      </c>
      <c r="S720" t="s">
        <v>1066</v>
      </c>
      <c r="T720" t="s">
        <v>1066</v>
      </c>
      <c r="U720" t="s">
        <v>1066</v>
      </c>
      <c r="V720" t="s">
        <v>1066</v>
      </c>
      <c r="W720" t="s">
        <v>1066</v>
      </c>
      <c r="X720" t="s">
        <v>1066</v>
      </c>
      <c r="Y720" t="s">
        <v>1066</v>
      </c>
      <c r="Z720" t="s">
        <v>1066</v>
      </c>
      <c r="AA720" t="s">
        <v>1066</v>
      </c>
      <c r="AB720" t="s">
        <v>1066</v>
      </c>
      <c r="AC720" t="s">
        <v>1066</v>
      </c>
      <c r="AD720" t="s">
        <v>1066</v>
      </c>
      <c r="AE720" t="s">
        <v>1066</v>
      </c>
      <c r="AF720" t="s">
        <v>1066</v>
      </c>
      <c r="AG720" t="s">
        <v>1066</v>
      </c>
      <c r="AH720" t="s">
        <v>1066</v>
      </c>
      <c r="AI720" t="s">
        <v>1066</v>
      </c>
      <c r="AJ720" t="s">
        <v>1066</v>
      </c>
      <c r="AK720" t="s">
        <v>1066</v>
      </c>
      <c r="AL720" t="s">
        <v>1066</v>
      </c>
      <c r="AM720" t="s">
        <v>1066</v>
      </c>
      <c r="AN720" t="s">
        <v>1066</v>
      </c>
      <c r="AO720" t="s">
        <v>1066</v>
      </c>
      <c r="AP720" t="s">
        <v>1066</v>
      </c>
      <c r="AQ720" t="s">
        <v>1066</v>
      </c>
      <c r="AR720" t="s">
        <v>1066</v>
      </c>
      <c r="AS720" t="s">
        <v>1066</v>
      </c>
      <c r="AT720" t="s">
        <v>1066</v>
      </c>
      <c r="AU720" t="s">
        <v>1066</v>
      </c>
      <c r="AV720" t="s">
        <v>1066</v>
      </c>
      <c r="AW720" t="s">
        <v>1066</v>
      </c>
      <c r="AY720">
        <v>0</v>
      </c>
      <c r="AZ720" s="269"/>
      <c r="BA720" s="269"/>
      <c r="BB720" s="269"/>
      <c r="BC720" s="269"/>
      <c r="BD720" s="269"/>
      <c r="BE720" s="269"/>
    </row>
    <row r="721" spans="1:83" ht="14.4" x14ac:dyDescent="0.3">
      <c r="A721">
        <v>523456</v>
      </c>
      <c r="B721" t="s">
        <v>540</v>
      </c>
      <c r="C721" t="s">
        <v>1066</v>
      </c>
      <c r="D721" t="s">
        <v>1066</v>
      </c>
      <c r="E721" t="s">
        <v>1066</v>
      </c>
      <c r="F721" t="s">
        <v>1066</v>
      </c>
      <c r="G721" t="s">
        <v>1066</v>
      </c>
      <c r="H721" t="s">
        <v>1066</v>
      </c>
      <c r="I721" t="s">
        <v>1066</v>
      </c>
      <c r="J721" t="s">
        <v>1066</v>
      </c>
      <c r="K721" t="s">
        <v>1066</v>
      </c>
      <c r="L721" t="s">
        <v>1066</v>
      </c>
      <c r="M721" t="s">
        <v>1066</v>
      </c>
      <c r="N721" t="s">
        <v>1066</v>
      </c>
      <c r="O721" t="s">
        <v>1066</v>
      </c>
      <c r="P721" t="s">
        <v>1066</v>
      </c>
      <c r="Q721" t="s">
        <v>1066</v>
      </c>
      <c r="R721" t="s">
        <v>1066</v>
      </c>
      <c r="S721" t="s">
        <v>1066</v>
      </c>
      <c r="T721" t="s">
        <v>1066</v>
      </c>
      <c r="U721" t="s">
        <v>1066</v>
      </c>
      <c r="V721" t="s">
        <v>1066</v>
      </c>
      <c r="W721" t="s">
        <v>1066</v>
      </c>
      <c r="X721" t="s">
        <v>1066</v>
      </c>
      <c r="Y721" t="s">
        <v>1066</v>
      </c>
      <c r="Z721" t="s">
        <v>1066</v>
      </c>
      <c r="AA721" t="s">
        <v>1066</v>
      </c>
      <c r="AB721" t="s">
        <v>1066</v>
      </c>
      <c r="AC721" t="s">
        <v>1066</v>
      </c>
      <c r="AD721" t="s">
        <v>1066</v>
      </c>
      <c r="AE721" t="s">
        <v>1066</v>
      </c>
      <c r="AF721" t="s">
        <v>1066</v>
      </c>
      <c r="AG721" t="s">
        <v>1066</v>
      </c>
      <c r="AH721" t="s">
        <v>1066</v>
      </c>
      <c r="AI721" t="s">
        <v>1066</v>
      </c>
      <c r="AJ721" t="s">
        <v>1066</v>
      </c>
      <c r="AK721" t="s">
        <v>1066</v>
      </c>
      <c r="AL721" t="s">
        <v>1066</v>
      </c>
      <c r="AM721" t="s">
        <v>1066</v>
      </c>
      <c r="AN721" t="s">
        <v>1066</v>
      </c>
      <c r="AO721" t="s">
        <v>1066</v>
      </c>
      <c r="AP721" t="s">
        <v>1066</v>
      </c>
      <c r="AQ721" t="s">
        <v>1066</v>
      </c>
      <c r="AR721" t="s">
        <v>1066</v>
      </c>
      <c r="AS721" t="s">
        <v>1066</v>
      </c>
      <c r="AT721" t="s">
        <v>1066</v>
      </c>
      <c r="AU721" t="s">
        <v>1066</v>
      </c>
      <c r="AV721" t="s">
        <v>1066</v>
      </c>
      <c r="AW721" t="s">
        <v>1066</v>
      </c>
      <c r="AY721">
        <v>0</v>
      </c>
      <c r="AZ721" s="269"/>
      <c r="BA721" s="269"/>
      <c r="BB721" s="269"/>
      <c r="BC721" s="269"/>
      <c r="BD721" s="269"/>
      <c r="BE721" s="269"/>
    </row>
    <row r="722" spans="1:83" ht="14.4" x14ac:dyDescent="0.3">
      <c r="A722">
        <v>523466</v>
      </c>
      <c r="B722" t="s">
        <v>540</v>
      </c>
      <c r="C722" t="s">
        <v>1066</v>
      </c>
      <c r="D722" t="s">
        <v>1066</v>
      </c>
      <c r="E722" t="s">
        <v>1066</v>
      </c>
      <c r="F722" t="s">
        <v>1066</v>
      </c>
      <c r="G722" t="s">
        <v>1066</v>
      </c>
      <c r="H722" t="s">
        <v>1066</v>
      </c>
      <c r="I722" t="s">
        <v>1066</v>
      </c>
      <c r="J722" t="s">
        <v>1066</v>
      </c>
      <c r="K722" t="s">
        <v>1066</v>
      </c>
      <c r="L722" t="s">
        <v>1066</v>
      </c>
      <c r="M722" t="s">
        <v>1066</v>
      </c>
      <c r="N722" t="s">
        <v>1066</v>
      </c>
      <c r="O722" t="s">
        <v>1066</v>
      </c>
      <c r="P722" t="s">
        <v>1066</v>
      </c>
      <c r="Q722" t="s">
        <v>1066</v>
      </c>
      <c r="R722" t="s">
        <v>1066</v>
      </c>
      <c r="S722" t="s">
        <v>1066</v>
      </c>
      <c r="T722" t="s">
        <v>1066</v>
      </c>
      <c r="U722" t="s">
        <v>1066</v>
      </c>
      <c r="V722" t="s">
        <v>1066</v>
      </c>
      <c r="W722" t="s">
        <v>1066</v>
      </c>
      <c r="X722" t="s">
        <v>1066</v>
      </c>
      <c r="Y722" t="s">
        <v>1066</v>
      </c>
      <c r="Z722" t="s">
        <v>1066</v>
      </c>
      <c r="AA722" t="s">
        <v>1066</v>
      </c>
      <c r="AB722" t="s">
        <v>1066</v>
      </c>
      <c r="AC722" t="s">
        <v>1066</v>
      </c>
      <c r="AD722" t="s">
        <v>1066</v>
      </c>
      <c r="AE722" t="s">
        <v>1066</v>
      </c>
      <c r="AF722" t="s">
        <v>1066</v>
      </c>
      <c r="AG722" t="s">
        <v>1066</v>
      </c>
      <c r="AH722" t="s">
        <v>1066</v>
      </c>
      <c r="AI722" t="s">
        <v>1066</v>
      </c>
      <c r="AJ722" t="s">
        <v>1066</v>
      </c>
      <c r="AK722" t="s">
        <v>1066</v>
      </c>
      <c r="AL722" t="s">
        <v>1066</v>
      </c>
      <c r="AM722" t="s">
        <v>1066</v>
      </c>
      <c r="AN722" t="s">
        <v>1066</v>
      </c>
      <c r="AO722" t="s">
        <v>1066</v>
      </c>
      <c r="AP722" t="s">
        <v>1066</v>
      </c>
      <c r="AQ722" t="s">
        <v>1066</v>
      </c>
      <c r="AR722" t="s">
        <v>1066</v>
      </c>
      <c r="AS722" t="s">
        <v>1066</v>
      </c>
      <c r="AT722" t="s">
        <v>1066</v>
      </c>
      <c r="AU722" t="s">
        <v>1066</v>
      </c>
      <c r="AV722" t="s">
        <v>1066</v>
      </c>
      <c r="AW722" t="s">
        <v>1066</v>
      </c>
      <c r="AY722">
        <v>0</v>
      </c>
      <c r="AZ722" s="269"/>
      <c r="BA722" s="269"/>
      <c r="BB722" s="269"/>
      <c r="BC722" s="269"/>
      <c r="BD722" s="269"/>
      <c r="BE722" s="269"/>
      <c r="BH722" s="249"/>
      <c r="BI722" s="249"/>
      <c r="BJ722" s="249"/>
      <c r="BK722" s="249"/>
      <c r="BL722" s="249"/>
      <c r="BM722" s="249"/>
      <c r="BN722" s="249"/>
      <c r="BO722" s="249"/>
      <c r="BP722" s="249"/>
      <c r="BQ722" s="249"/>
      <c r="BR722" s="249"/>
      <c r="BS722" s="249"/>
      <c r="BT722" s="249"/>
      <c r="BU722" s="249"/>
      <c r="BV722" s="248"/>
      <c r="BW722" s="249"/>
      <c r="BX722" s="249"/>
      <c r="BY722" s="249"/>
      <c r="BZ722" s="249"/>
      <c r="CA722" s="242"/>
      <c r="CB722" s="242"/>
      <c r="CC722" s="242"/>
      <c r="CD722" s="242"/>
      <c r="CE722" s="249"/>
    </row>
    <row r="723" spans="1:83" ht="14.4" x14ac:dyDescent="0.3">
      <c r="A723">
        <v>523481</v>
      </c>
      <c r="B723" t="s">
        <v>540</v>
      </c>
      <c r="C723" t="s">
        <v>1066</v>
      </c>
      <c r="D723" t="s">
        <v>1066</v>
      </c>
      <c r="E723" t="s">
        <v>1066</v>
      </c>
      <c r="F723" t="s">
        <v>1066</v>
      </c>
      <c r="G723" t="s">
        <v>1066</v>
      </c>
      <c r="H723" t="s">
        <v>1066</v>
      </c>
      <c r="I723" t="s">
        <v>1066</v>
      </c>
      <c r="J723" t="s">
        <v>1066</v>
      </c>
      <c r="K723" t="s">
        <v>1066</v>
      </c>
      <c r="L723" t="s">
        <v>1066</v>
      </c>
      <c r="M723" t="s">
        <v>1066</v>
      </c>
      <c r="N723" t="s">
        <v>1066</v>
      </c>
      <c r="O723" t="s">
        <v>1066</v>
      </c>
      <c r="P723" t="s">
        <v>1066</v>
      </c>
      <c r="Q723" t="s">
        <v>1066</v>
      </c>
      <c r="R723" t="s">
        <v>1066</v>
      </c>
      <c r="S723" t="s">
        <v>1066</v>
      </c>
      <c r="T723" t="s">
        <v>1066</v>
      </c>
      <c r="U723" t="s">
        <v>1066</v>
      </c>
      <c r="V723" t="s">
        <v>1066</v>
      </c>
      <c r="W723" t="s">
        <v>1066</v>
      </c>
      <c r="X723" t="s">
        <v>1066</v>
      </c>
      <c r="Y723" t="s">
        <v>1066</v>
      </c>
      <c r="Z723" t="s">
        <v>1066</v>
      </c>
      <c r="AA723" t="s">
        <v>1066</v>
      </c>
      <c r="AB723" t="s">
        <v>1066</v>
      </c>
      <c r="AC723" t="s">
        <v>1066</v>
      </c>
      <c r="AD723" t="s">
        <v>1066</v>
      </c>
      <c r="AE723" t="s">
        <v>1066</v>
      </c>
      <c r="AF723" t="s">
        <v>1066</v>
      </c>
      <c r="AG723" t="s">
        <v>1066</v>
      </c>
      <c r="AH723" t="s">
        <v>1066</v>
      </c>
      <c r="AI723" t="s">
        <v>1066</v>
      </c>
      <c r="AJ723" t="s">
        <v>1066</v>
      </c>
      <c r="AK723" t="s">
        <v>1066</v>
      </c>
      <c r="AL723" t="s">
        <v>1066</v>
      </c>
      <c r="AM723" t="s">
        <v>1066</v>
      </c>
      <c r="AN723" t="s">
        <v>1066</v>
      </c>
      <c r="AO723" t="s">
        <v>1066</v>
      </c>
      <c r="AP723" t="s">
        <v>1066</v>
      </c>
      <c r="AQ723" t="s">
        <v>1066</v>
      </c>
      <c r="AR723" t="s">
        <v>1066</v>
      </c>
      <c r="AS723" t="s">
        <v>1066</v>
      </c>
      <c r="AT723" t="s">
        <v>1066</v>
      </c>
      <c r="AU723" t="s">
        <v>1066</v>
      </c>
      <c r="AV723" t="s">
        <v>1066</v>
      </c>
      <c r="AW723" t="s">
        <v>1066</v>
      </c>
      <c r="AY723">
        <v>0</v>
      </c>
      <c r="AZ723" s="269"/>
      <c r="BA723" s="269"/>
      <c r="BB723" s="269"/>
      <c r="BC723" s="269"/>
      <c r="BD723" s="269"/>
      <c r="BE723" s="269"/>
    </row>
    <row r="724" spans="1:83" ht="14.4" x14ac:dyDescent="0.3">
      <c r="A724">
        <v>523482</v>
      </c>
      <c r="B724" t="s">
        <v>541</v>
      </c>
      <c r="C724" t="s">
        <v>1066</v>
      </c>
      <c r="D724" t="s">
        <v>1066</v>
      </c>
      <c r="E724" t="s">
        <v>1066</v>
      </c>
      <c r="F724" t="s">
        <v>1066</v>
      </c>
      <c r="G724" t="s">
        <v>1066</v>
      </c>
      <c r="H724" t="s">
        <v>1066</v>
      </c>
      <c r="I724" t="s">
        <v>1066</v>
      </c>
      <c r="J724" t="s">
        <v>1066</v>
      </c>
      <c r="K724" t="s">
        <v>1066</v>
      </c>
      <c r="L724" t="s">
        <v>1066</v>
      </c>
      <c r="M724" t="s">
        <v>1066</v>
      </c>
      <c r="N724" t="s">
        <v>1066</v>
      </c>
      <c r="O724" t="s">
        <v>1066</v>
      </c>
      <c r="P724" t="s">
        <v>1066</v>
      </c>
      <c r="Q724" t="s">
        <v>1066</v>
      </c>
      <c r="R724" t="s">
        <v>1066</v>
      </c>
      <c r="S724" t="s">
        <v>1066</v>
      </c>
      <c r="T724" t="s">
        <v>1066</v>
      </c>
      <c r="U724" t="s">
        <v>1066</v>
      </c>
      <c r="V724" t="s">
        <v>1066</v>
      </c>
      <c r="W724" t="s">
        <v>1066</v>
      </c>
      <c r="X724" t="s">
        <v>1066</v>
      </c>
      <c r="Y724" t="s">
        <v>1066</v>
      </c>
      <c r="Z724" t="s">
        <v>1066</v>
      </c>
      <c r="AA724" t="s">
        <v>1066</v>
      </c>
      <c r="AB724" t="s">
        <v>1066</v>
      </c>
      <c r="AC724" t="s">
        <v>1066</v>
      </c>
      <c r="AD724" t="s">
        <v>1066</v>
      </c>
      <c r="AE724" t="s">
        <v>1066</v>
      </c>
      <c r="AF724" t="s">
        <v>1066</v>
      </c>
      <c r="AG724" t="s">
        <v>1066</v>
      </c>
      <c r="AH724" t="s">
        <v>1066</v>
      </c>
      <c r="AI724" t="s">
        <v>1066</v>
      </c>
      <c r="AJ724" t="s">
        <v>1066</v>
      </c>
      <c r="AK724" t="s">
        <v>1066</v>
      </c>
      <c r="AL724" t="s">
        <v>1066</v>
      </c>
      <c r="AM724" t="s">
        <v>1066</v>
      </c>
      <c r="AN724" t="s">
        <v>1066</v>
      </c>
      <c r="AO724" t="s">
        <v>1066</v>
      </c>
      <c r="AP724" t="s">
        <v>1066</v>
      </c>
      <c r="AQ724" t="s">
        <v>1066</v>
      </c>
      <c r="AR724" t="s">
        <v>1066</v>
      </c>
      <c r="AW724"/>
      <c r="AY724" t="s">
        <v>2422</v>
      </c>
      <c r="AZ724" s="269"/>
      <c r="BA724" s="269"/>
      <c r="BB724" s="269"/>
      <c r="BC724" s="269"/>
      <c r="BD724" s="269"/>
      <c r="BE724" s="269"/>
    </row>
    <row r="725" spans="1:83" ht="14.4" x14ac:dyDescent="0.3">
      <c r="A725">
        <v>523490</v>
      </c>
      <c r="B725" t="s">
        <v>540</v>
      </c>
      <c r="C725" t="s">
        <v>1066</v>
      </c>
      <c r="D725" t="s">
        <v>1066</v>
      </c>
      <c r="E725" t="s">
        <v>1066</v>
      </c>
      <c r="F725" t="s">
        <v>1066</v>
      </c>
      <c r="G725" t="s">
        <v>1066</v>
      </c>
      <c r="H725" t="s">
        <v>1066</v>
      </c>
      <c r="I725" t="s">
        <v>1066</v>
      </c>
      <c r="J725" t="s">
        <v>1066</v>
      </c>
      <c r="K725" t="s">
        <v>1066</v>
      </c>
      <c r="L725" t="s">
        <v>1066</v>
      </c>
      <c r="M725" t="s">
        <v>1066</v>
      </c>
      <c r="N725" t="s">
        <v>1066</v>
      </c>
      <c r="O725" t="s">
        <v>1066</v>
      </c>
      <c r="P725" t="s">
        <v>1066</v>
      </c>
      <c r="Q725" t="s">
        <v>1066</v>
      </c>
      <c r="R725" t="s">
        <v>1066</v>
      </c>
      <c r="S725" t="s">
        <v>1066</v>
      </c>
      <c r="T725" t="s">
        <v>1066</v>
      </c>
      <c r="U725" t="s">
        <v>1066</v>
      </c>
      <c r="V725" t="s">
        <v>1066</v>
      </c>
      <c r="W725" t="s">
        <v>1066</v>
      </c>
      <c r="X725" t="s">
        <v>1066</v>
      </c>
      <c r="Y725" t="s">
        <v>1066</v>
      </c>
      <c r="Z725" t="s">
        <v>1066</v>
      </c>
      <c r="AA725" t="s">
        <v>1066</v>
      </c>
      <c r="AB725" t="s">
        <v>1066</v>
      </c>
      <c r="AC725" t="s">
        <v>1066</v>
      </c>
      <c r="AD725" t="s">
        <v>1066</v>
      </c>
      <c r="AE725" t="s">
        <v>1066</v>
      </c>
      <c r="AF725" t="s">
        <v>1066</v>
      </c>
      <c r="AG725" t="s">
        <v>1066</v>
      </c>
      <c r="AH725" t="s">
        <v>1066</v>
      </c>
      <c r="AI725" t="s">
        <v>1066</v>
      </c>
      <c r="AJ725" t="s">
        <v>1066</v>
      </c>
      <c r="AK725" t="s">
        <v>1066</v>
      </c>
      <c r="AL725" t="s">
        <v>1066</v>
      </c>
      <c r="AM725" t="s">
        <v>1066</v>
      </c>
      <c r="AN725" t="s">
        <v>1066</v>
      </c>
      <c r="AO725" t="s">
        <v>1066</v>
      </c>
      <c r="AP725" t="s">
        <v>1066</v>
      </c>
      <c r="AQ725" t="s">
        <v>1066</v>
      </c>
      <c r="AR725" t="s">
        <v>1066</v>
      </c>
      <c r="AS725" t="s">
        <v>1066</v>
      </c>
      <c r="AT725" t="s">
        <v>1066</v>
      </c>
      <c r="AU725" t="s">
        <v>1066</v>
      </c>
      <c r="AV725" t="s">
        <v>1066</v>
      </c>
      <c r="AW725" t="s">
        <v>1066</v>
      </c>
      <c r="AY725">
        <v>0</v>
      </c>
      <c r="AZ725" s="269"/>
      <c r="BA725" s="269"/>
      <c r="BB725" s="269"/>
      <c r="BC725" s="269"/>
      <c r="BD725" s="269"/>
      <c r="BE725" s="269"/>
    </row>
    <row r="726" spans="1:83" ht="14.4" x14ac:dyDescent="0.3">
      <c r="A726">
        <v>523497</v>
      </c>
      <c r="B726" t="s">
        <v>540</v>
      </c>
      <c r="C726" t="s">
        <v>1067</v>
      </c>
      <c r="D726" t="s">
        <v>1067</v>
      </c>
      <c r="E726" t="s">
        <v>1067</v>
      </c>
      <c r="F726" t="s">
        <v>1067</v>
      </c>
      <c r="G726" t="s">
        <v>1067</v>
      </c>
      <c r="H726" t="s">
        <v>1067</v>
      </c>
      <c r="I726" t="s">
        <v>1067</v>
      </c>
      <c r="J726" t="s">
        <v>1067</v>
      </c>
      <c r="K726" t="s">
        <v>1067</v>
      </c>
      <c r="L726" t="s">
        <v>1067</v>
      </c>
      <c r="M726" t="s">
        <v>1067</v>
      </c>
      <c r="N726" t="s">
        <v>1067</v>
      </c>
      <c r="O726" t="s">
        <v>1067</v>
      </c>
      <c r="P726" t="s">
        <v>1067</v>
      </c>
      <c r="Q726" t="s">
        <v>1067</v>
      </c>
      <c r="R726" t="s">
        <v>1067</v>
      </c>
      <c r="S726" t="s">
        <v>1067</v>
      </c>
      <c r="T726" t="s">
        <v>1067</v>
      </c>
      <c r="U726" t="s">
        <v>1067</v>
      </c>
      <c r="V726" t="s">
        <v>1067</v>
      </c>
      <c r="W726" t="s">
        <v>1067</v>
      </c>
      <c r="X726" t="s">
        <v>1067</v>
      </c>
      <c r="Y726" t="s">
        <v>1067</v>
      </c>
      <c r="Z726" t="s">
        <v>1067</v>
      </c>
      <c r="AA726" t="s">
        <v>1067</v>
      </c>
      <c r="AB726" t="s">
        <v>1067</v>
      </c>
      <c r="AC726" t="s">
        <v>1067</v>
      </c>
      <c r="AD726" t="s">
        <v>1067</v>
      </c>
      <c r="AE726" t="s">
        <v>1067</v>
      </c>
      <c r="AF726" t="s">
        <v>1067</v>
      </c>
      <c r="AG726" t="s">
        <v>1067</v>
      </c>
      <c r="AH726" t="s">
        <v>1067</v>
      </c>
      <c r="AI726" t="s">
        <v>1067</v>
      </c>
      <c r="AJ726" t="s">
        <v>1067</v>
      </c>
      <c r="AK726" t="s">
        <v>1067</v>
      </c>
      <c r="AL726" t="s">
        <v>1067</v>
      </c>
      <c r="AM726" t="s">
        <v>1067</v>
      </c>
      <c r="AN726" t="s">
        <v>1067</v>
      </c>
      <c r="AO726" t="s">
        <v>1067</v>
      </c>
      <c r="AP726" t="s">
        <v>1067</v>
      </c>
      <c r="AQ726" t="s">
        <v>1067</v>
      </c>
      <c r="AR726" t="s">
        <v>1067</v>
      </c>
      <c r="AS726" t="s">
        <v>1067</v>
      </c>
      <c r="AT726" t="s">
        <v>1067</v>
      </c>
      <c r="AU726" t="s">
        <v>1067</v>
      </c>
      <c r="AV726" t="s">
        <v>1067</v>
      </c>
      <c r="AW726" t="s">
        <v>1067</v>
      </c>
      <c r="AX726" t="s">
        <v>5718</v>
      </c>
      <c r="AY726" t="s">
        <v>5718</v>
      </c>
      <c r="AZ726" s="250"/>
      <c r="BA726" s="250"/>
      <c r="BB726" s="250"/>
      <c r="BC726" s="250"/>
      <c r="BD726" s="250"/>
      <c r="BE726" s="269"/>
    </row>
    <row r="727" spans="1:83" ht="14.4" x14ac:dyDescent="0.3">
      <c r="A727">
        <v>523499</v>
      </c>
      <c r="B727" t="s">
        <v>540</v>
      </c>
      <c r="C727" t="s">
        <v>1066</v>
      </c>
      <c r="D727" t="s">
        <v>1066</v>
      </c>
      <c r="E727" t="s">
        <v>1066</v>
      </c>
      <c r="F727" t="s">
        <v>1066</v>
      </c>
      <c r="G727" t="s">
        <v>1066</v>
      </c>
      <c r="H727" t="s">
        <v>1066</v>
      </c>
      <c r="I727" t="s">
        <v>1066</v>
      </c>
      <c r="J727" t="s">
        <v>1066</v>
      </c>
      <c r="K727" t="s">
        <v>1066</v>
      </c>
      <c r="L727" t="s">
        <v>1066</v>
      </c>
      <c r="M727" t="s">
        <v>1066</v>
      </c>
      <c r="N727" t="s">
        <v>1066</v>
      </c>
      <c r="O727" t="s">
        <v>1066</v>
      </c>
      <c r="P727" t="s">
        <v>1066</v>
      </c>
      <c r="Q727" t="s">
        <v>1066</v>
      </c>
      <c r="R727" t="s">
        <v>1066</v>
      </c>
      <c r="S727" t="s">
        <v>1066</v>
      </c>
      <c r="T727" t="s">
        <v>1066</v>
      </c>
      <c r="U727" t="s">
        <v>1066</v>
      </c>
      <c r="V727" t="s">
        <v>1066</v>
      </c>
      <c r="W727" t="s">
        <v>1066</v>
      </c>
      <c r="X727" t="s">
        <v>1066</v>
      </c>
      <c r="Y727" t="s">
        <v>1066</v>
      </c>
      <c r="Z727" t="s">
        <v>1066</v>
      </c>
      <c r="AA727" t="s">
        <v>1066</v>
      </c>
      <c r="AB727" t="s">
        <v>1066</v>
      </c>
      <c r="AC727" t="s">
        <v>1066</v>
      </c>
      <c r="AD727" t="s">
        <v>1066</v>
      </c>
      <c r="AE727" t="s">
        <v>1066</v>
      </c>
      <c r="AF727" t="s">
        <v>1066</v>
      </c>
      <c r="AG727" t="s">
        <v>1066</v>
      </c>
      <c r="AH727" t="s">
        <v>1066</v>
      </c>
      <c r="AI727" t="s">
        <v>1066</v>
      </c>
      <c r="AJ727" t="s">
        <v>1066</v>
      </c>
      <c r="AK727" t="s">
        <v>1066</v>
      </c>
      <c r="AL727" t="s">
        <v>1066</v>
      </c>
      <c r="AM727" t="s">
        <v>1066</v>
      </c>
      <c r="AN727" t="s">
        <v>1066</v>
      </c>
      <c r="AO727" t="s">
        <v>1066</v>
      </c>
      <c r="AP727" t="s">
        <v>1066</v>
      </c>
      <c r="AQ727" t="s">
        <v>1066</v>
      </c>
      <c r="AR727" t="s">
        <v>1066</v>
      </c>
      <c r="AS727" t="s">
        <v>1066</v>
      </c>
      <c r="AT727" t="s">
        <v>1066</v>
      </c>
      <c r="AU727" t="s">
        <v>1066</v>
      </c>
      <c r="AV727" t="s">
        <v>1066</v>
      </c>
      <c r="AW727" t="s">
        <v>1066</v>
      </c>
      <c r="AY727">
        <v>0</v>
      </c>
      <c r="AZ727" s="269"/>
      <c r="BA727" s="269"/>
      <c r="BB727" s="269"/>
      <c r="BC727" s="269"/>
      <c r="BD727" s="269"/>
      <c r="BE727" s="269"/>
    </row>
    <row r="728" spans="1:83" ht="14.4" x14ac:dyDescent="0.3">
      <c r="A728">
        <v>523504</v>
      </c>
      <c r="B728" t="s">
        <v>540</v>
      </c>
      <c r="C728" t="s">
        <v>1066</v>
      </c>
      <c r="D728" t="s">
        <v>1066</v>
      </c>
      <c r="E728" t="s">
        <v>1066</v>
      </c>
      <c r="F728" t="s">
        <v>1066</v>
      </c>
      <c r="G728" t="s">
        <v>1066</v>
      </c>
      <c r="H728" t="s">
        <v>1066</v>
      </c>
      <c r="I728" t="s">
        <v>1066</v>
      </c>
      <c r="J728" t="s">
        <v>1066</v>
      </c>
      <c r="K728" t="s">
        <v>1066</v>
      </c>
      <c r="L728" t="s">
        <v>1066</v>
      </c>
      <c r="M728" t="s">
        <v>1066</v>
      </c>
      <c r="N728" t="s">
        <v>1066</v>
      </c>
      <c r="O728" t="s">
        <v>1066</v>
      </c>
      <c r="P728" t="s">
        <v>1066</v>
      </c>
      <c r="Q728" t="s">
        <v>1066</v>
      </c>
      <c r="R728" t="s">
        <v>1066</v>
      </c>
      <c r="S728" t="s">
        <v>1066</v>
      </c>
      <c r="T728" t="s">
        <v>1066</v>
      </c>
      <c r="U728" t="s">
        <v>1066</v>
      </c>
      <c r="V728" t="s">
        <v>1066</v>
      </c>
      <c r="W728" t="s">
        <v>1066</v>
      </c>
      <c r="X728" t="s">
        <v>1066</v>
      </c>
      <c r="Y728" t="s">
        <v>1066</v>
      </c>
      <c r="Z728" t="s">
        <v>1066</v>
      </c>
      <c r="AA728" t="s">
        <v>1066</v>
      </c>
      <c r="AB728" t="s">
        <v>1066</v>
      </c>
      <c r="AC728" t="s">
        <v>1066</v>
      </c>
      <c r="AD728" t="s">
        <v>1066</v>
      </c>
      <c r="AE728" t="s">
        <v>1066</v>
      </c>
      <c r="AF728" t="s">
        <v>1066</v>
      </c>
      <c r="AG728" t="s">
        <v>1066</v>
      </c>
      <c r="AH728" t="s">
        <v>1066</v>
      </c>
      <c r="AI728" t="s">
        <v>1066</v>
      </c>
      <c r="AJ728" t="s">
        <v>1066</v>
      </c>
      <c r="AK728" t="s">
        <v>1066</v>
      </c>
      <c r="AL728" t="s">
        <v>1066</v>
      </c>
      <c r="AM728" t="s">
        <v>1066</v>
      </c>
      <c r="AN728" t="s">
        <v>1066</v>
      </c>
      <c r="AO728" t="s">
        <v>1066</v>
      </c>
      <c r="AP728" t="s">
        <v>1066</v>
      </c>
      <c r="AQ728" t="s">
        <v>1066</v>
      </c>
      <c r="AR728" t="s">
        <v>1066</v>
      </c>
      <c r="AS728" t="s">
        <v>1066</v>
      </c>
      <c r="AT728" t="s">
        <v>1066</v>
      </c>
      <c r="AU728" t="s">
        <v>1066</v>
      </c>
      <c r="AV728" t="s">
        <v>1066</v>
      </c>
      <c r="AW728" t="s">
        <v>1066</v>
      </c>
      <c r="AY728">
        <v>0</v>
      </c>
      <c r="AZ728" s="269"/>
      <c r="BA728" s="269"/>
      <c r="BB728" s="269"/>
      <c r="BC728" s="269"/>
      <c r="BD728" s="269"/>
      <c r="BE728" s="269"/>
      <c r="BH728" s="249"/>
      <c r="BI728" s="249"/>
      <c r="BJ728" s="249"/>
      <c r="BK728" s="249"/>
      <c r="BL728" s="249"/>
      <c r="BM728" s="249"/>
      <c r="BN728" s="249"/>
      <c r="BO728" s="249"/>
      <c r="BP728" s="249"/>
      <c r="BQ728" s="249"/>
      <c r="BR728" s="249"/>
      <c r="BS728" s="249"/>
      <c r="BT728" s="249"/>
      <c r="BU728" s="249"/>
      <c r="BV728" s="248"/>
      <c r="BW728" s="249"/>
      <c r="BX728" s="249"/>
      <c r="BY728" s="249"/>
      <c r="BZ728" s="249"/>
      <c r="CA728" s="242"/>
      <c r="CB728" s="242"/>
      <c r="CC728" s="242"/>
      <c r="CD728" s="242"/>
      <c r="CE728" s="249"/>
    </row>
    <row r="729" spans="1:83" ht="14.4" x14ac:dyDescent="0.3">
      <c r="A729">
        <v>523508</v>
      </c>
      <c r="B729" t="s">
        <v>540</v>
      </c>
      <c r="C729" t="s">
        <v>1066</v>
      </c>
      <c r="D729" t="s">
        <v>1066</v>
      </c>
      <c r="E729" t="s">
        <v>1066</v>
      </c>
      <c r="F729" t="s">
        <v>1066</v>
      </c>
      <c r="G729" t="s">
        <v>1066</v>
      </c>
      <c r="H729" t="s">
        <v>1066</v>
      </c>
      <c r="I729" t="s">
        <v>1066</v>
      </c>
      <c r="J729" t="s">
        <v>1066</v>
      </c>
      <c r="K729" t="s">
        <v>1066</v>
      </c>
      <c r="L729" t="s">
        <v>1066</v>
      </c>
      <c r="M729" t="s">
        <v>1066</v>
      </c>
      <c r="N729" t="s">
        <v>1066</v>
      </c>
      <c r="O729" t="s">
        <v>1066</v>
      </c>
      <c r="P729" t="s">
        <v>1066</v>
      </c>
      <c r="Q729" t="s">
        <v>1066</v>
      </c>
      <c r="R729" t="s">
        <v>1066</v>
      </c>
      <c r="S729" t="s">
        <v>1066</v>
      </c>
      <c r="T729" t="s">
        <v>1066</v>
      </c>
      <c r="U729" t="s">
        <v>1066</v>
      </c>
      <c r="V729" t="s">
        <v>1066</v>
      </c>
      <c r="W729" t="s">
        <v>1066</v>
      </c>
      <c r="X729" t="s">
        <v>1066</v>
      </c>
      <c r="Y729" t="s">
        <v>1066</v>
      </c>
      <c r="Z729" t="s">
        <v>1066</v>
      </c>
      <c r="AA729" t="s">
        <v>1066</v>
      </c>
      <c r="AB729" t="s">
        <v>1066</v>
      </c>
      <c r="AC729" t="s">
        <v>1066</v>
      </c>
      <c r="AD729" t="s">
        <v>1066</v>
      </c>
      <c r="AE729" t="s">
        <v>1066</v>
      </c>
      <c r="AF729" t="s">
        <v>1066</v>
      </c>
      <c r="AG729" t="s">
        <v>1066</v>
      </c>
      <c r="AH729" t="s">
        <v>1066</v>
      </c>
      <c r="AI729" t="s">
        <v>1066</v>
      </c>
      <c r="AJ729" t="s">
        <v>1066</v>
      </c>
      <c r="AK729" t="s">
        <v>1066</v>
      </c>
      <c r="AL729" t="s">
        <v>1066</v>
      </c>
      <c r="AM729" t="s">
        <v>1066</v>
      </c>
      <c r="AN729" t="s">
        <v>1066</v>
      </c>
      <c r="AO729" t="s">
        <v>1066</v>
      </c>
      <c r="AP729" t="s">
        <v>1066</v>
      </c>
      <c r="AQ729" t="s">
        <v>1066</v>
      </c>
      <c r="AR729" t="s">
        <v>1066</v>
      </c>
      <c r="AS729" t="s">
        <v>1066</v>
      </c>
      <c r="AT729" t="s">
        <v>1066</v>
      </c>
      <c r="AU729" t="s">
        <v>1066</v>
      </c>
      <c r="AV729" t="s">
        <v>1066</v>
      </c>
      <c r="AW729" t="s">
        <v>1066</v>
      </c>
      <c r="AY729">
        <v>0</v>
      </c>
      <c r="AZ729" s="269"/>
      <c r="BA729" s="269"/>
      <c r="BB729" s="269"/>
      <c r="BC729" s="269"/>
      <c r="BD729" s="269"/>
      <c r="BE729" s="269"/>
      <c r="BH729" s="249"/>
      <c r="BI729" s="249"/>
      <c r="BJ729" s="249"/>
      <c r="BK729" s="249"/>
      <c r="BL729" s="249"/>
      <c r="BM729" s="249"/>
      <c r="BN729" s="249"/>
      <c r="BO729" s="249"/>
      <c r="BP729" s="249"/>
      <c r="BQ729" s="249"/>
      <c r="BR729" s="249"/>
      <c r="BS729" s="249"/>
      <c r="BT729" s="249"/>
      <c r="BU729" s="249"/>
      <c r="BV729" s="248"/>
      <c r="BW729" s="249"/>
      <c r="BX729" s="249"/>
      <c r="BY729" s="249"/>
      <c r="BZ729" s="249"/>
      <c r="CA729" s="242"/>
      <c r="CB729" s="242"/>
      <c r="CC729" s="242"/>
      <c r="CD729" s="242"/>
      <c r="CE729" s="249"/>
    </row>
    <row r="730" spans="1:83" ht="14.4" x14ac:dyDescent="0.3">
      <c r="A730">
        <v>523509</v>
      </c>
      <c r="B730" t="s">
        <v>540</v>
      </c>
      <c r="C730" t="s">
        <v>1066</v>
      </c>
      <c r="D730" t="s">
        <v>1066</v>
      </c>
      <c r="E730" t="s">
        <v>1066</v>
      </c>
      <c r="F730" t="s">
        <v>1066</v>
      </c>
      <c r="G730" t="s">
        <v>1066</v>
      </c>
      <c r="H730" t="s">
        <v>1066</v>
      </c>
      <c r="I730" t="s">
        <v>1066</v>
      </c>
      <c r="J730" t="s">
        <v>1066</v>
      </c>
      <c r="K730" t="s">
        <v>1066</v>
      </c>
      <c r="L730" t="s">
        <v>1066</v>
      </c>
      <c r="M730" t="s">
        <v>1066</v>
      </c>
      <c r="N730" t="s">
        <v>1066</v>
      </c>
      <c r="O730" t="s">
        <v>1066</v>
      </c>
      <c r="P730" t="s">
        <v>1066</v>
      </c>
      <c r="Q730" t="s">
        <v>1066</v>
      </c>
      <c r="R730" t="s">
        <v>1066</v>
      </c>
      <c r="S730" t="s">
        <v>1066</v>
      </c>
      <c r="T730" t="s">
        <v>1066</v>
      </c>
      <c r="U730" t="s">
        <v>1066</v>
      </c>
      <c r="V730" t="s">
        <v>1066</v>
      </c>
      <c r="W730" t="s">
        <v>1066</v>
      </c>
      <c r="X730" t="s">
        <v>1066</v>
      </c>
      <c r="Y730" t="s">
        <v>1066</v>
      </c>
      <c r="Z730" t="s">
        <v>1066</v>
      </c>
      <c r="AA730" t="s">
        <v>1066</v>
      </c>
      <c r="AB730" t="s">
        <v>1066</v>
      </c>
      <c r="AC730" t="s">
        <v>1066</v>
      </c>
      <c r="AD730" t="s">
        <v>1066</v>
      </c>
      <c r="AE730" t="s">
        <v>1066</v>
      </c>
      <c r="AF730" t="s">
        <v>1066</v>
      </c>
      <c r="AG730" t="s">
        <v>1066</v>
      </c>
      <c r="AH730" t="s">
        <v>1066</v>
      </c>
      <c r="AI730" t="s">
        <v>1066</v>
      </c>
      <c r="AJ730" t="s">
        <v>1066</v>
      </c>
      <c r="AK730" t="s">
        <v>1066</v>
      </c>
      <c r="AL730" t="s">
        <v>1066</v>
      </c>
      <c r="AM730" t="s">
        <v>1066</v>
      </c>
      <c r="AN730" t="s">
        <v>1066</v>
      </c>
      <c r="AO730" t="s">
        <v>1066</v>
      </c>
      <c r="AP730" t="s">
        <v>1066</v>
      </c>
      <c r="AQ730" t="s">
        <v>1066</v>
      </c>
      <c r="AR730" t="s">
        <v>1066</v>
      </c>
      <c r="AS730" t="s">
        <v>1066</v>
      </c>
      <c r="AT730" t="s">
        <v>1066</v>
      </c>
      <c r="AU730" t="s">
        <v>1066</v>
      </c>
      <c r="AV730" t="s">
        <v>1066</v>
      </c>
      <c r="AW730" t="s">
        <v>1066</v>
      </c>
      <c r="AY730">
        <v>0</v>
      </c>
      <c r="AZ730" s="269"/>
      <c r="BA730" s="269"/>
      <c r="BB730" s="269"/>
      <c r="BC730" s="269"/>
      <c r="BD730" s="269"/>
      <c r="BE730" s="269"/>
    </row>
    <row r="731" spans="1:83" ht="14.4" x14ac:dyDescent="0.3">
      <c r="A731">
        <v>523525</v>
      </c>
      <c r="B731" t="s">
        <v>540</v>
      </c>
      <c r="C731" t="s">
        <v>1066</v>
      </c>
      <c r="D731" t="s">
        <v>1066</v>
      </c>
      <c r="E731" t="s">
        <v>1066</v>
      </c>
      <c r="F731" t="s">
        <v>1066</v>
      </c>
      <c r="G731" t="s">
        <v>1066</v>
      </c>
      <c r="H731" t="s">
        <v>1066</v>
      </c>
      <c r="I731" t="s">
        <v>1066</v>
      </c>
      <c r="J731" t="s">
        <v>1066</v>
      </c>
      <c r="K731" t="s">
        <v>1066</v>
      </c>
      <c r="L731" t="s">
        <v>1066</v>
      </c>
      <c r="M731" t="s">
        <v>1066</v>
      </c>
      <c r="N731" t="s">
        <v>1066</v>
      </c>
      <c r="O731" t="s">
        <v>1066</v>
      </c>
      <c r="P731" t="s">
        <v>1066</v>
      </c>
      <c r="Q731" t="s">
        <v>1066</v>
      </c>
      <c r="R731" t="s">
        <v>1066</v>
      </c>
      <c r="S731" t="s">
        <v>1066</v>
      </c>
      <c r="T731" t="s">
        <v>1066</v>
      </c>
      <c r="U731" t="s">
        <v>1066</v>
      </c>
      <c r="V731" t="s">
        <v>1066</v>
      </c>
      <c r="W731" t="s">
        <v>1066</v>
      </c>
      <c r="X731" t="s">
        <v>1066</v>
      </c>
      <c r="Y731" t="s">
        <v>1066</v>
      </c>
      <c r="Z731" t="s">
        <v>1066</v>
      </c>
      <c r="AA731" t="s">
        <v>1066</v>
      </c>
      <c r="AB731" t="s">
        <v>1066</v>
      </c>
      <c r="AC731" t="s">
        <v>1066</v>
      </c>
      <c r="AD731" t="s">
        <v>1066</v>
      </c>
      <c r="AE731" t="s">
        <v>1066</v>
      </c>
      <c r="AF731" t="s">
        <v>1066</v>
      </c>
      <c r="AG731" t="s">
        <v>1066</v>
      </c>
      <c r="AH731" t="s">
        <v>1066</v>
      </c>
      <c r="AI731" t="s">
        <v>1066</v>
      </c>
      <c r="AJ731" t="s">
        <v>1066</v>
      </c>
      <c r="AK731" t="s">
        <v>1066</v>
      </c>
      <c r="AL731" t="s">
        <v>1066</v>
      </c>
      <c r="AM731" t="s">
        <v>1066</v>
      </c>
      <c r="AN731" t="s">
        <v>1066</v>
      </c>
      <c r="AO731" t="s">
        <v>1066</v>
      </c>
      <c r="AP731" t="s">
        <v>1066</v>
      </c>
      <c r="AQ731" t="s">
        <v>1066</v>
      </c>
      <c r="AR731" t="s">
        <v>1066</v>
      </c>
      <c r="AS731" t="s">
        <v>1066</v>
      </c>
      <c r="AT731" t="s">
        <v>1066</v>
      </c>
      <c r="AU731" t="s">
        <v>1066</v>
      </c>
      <c r="AV731" t="s">
        <v>1066</v>
      </c>
      <c r="AW731" t="s">
        <v>1066</v>
      </c>
      <c r="AY731">
        <v>0</v>
      </c>
      <c r="AZ731" s="269"/>
      <c r="BA731" s="269"/>
      <c r="BB731" s="269"/>
      <c r="BC731" s="269"/>
      <c r="BD731" s="269"/>
      <c r="BE731" s="269"/>
      <c r="BH731" s="249"/>
      <c r="BI731" s="249"/>
      <c r="BJ731" s="249"/>
      <c r="BK731" s="249"/>
      <c r="BL731" s="249"/>
      <c r="BM731" s="249"/>
      <c r="BN731" s="249"/>
      <c r="BO731" s="249"/>
      <c r="BP731" s="249"/>
      <c r="BQ731" s="249"/>
      <c r="BR731" s="249"/>
      <c r="BS731" s="249"/>
      <c r="BT731" s="249"/>
      <c r="BU731" s="249"/>
      <c r="BV731" s="248"/>
      <c r="BW731" s="249"/>
      <c r="BX731" s="249"/>
      <c r="BY731" s="249"/>
      <c r="BZ731" s="249"/>
      <c r="CA731" s="242"/>
      <c r="CB731" s="242"/>
      <c r="CC731" s="242"/>
      <c r="CD731" s="242"/>
      <c r="CE731" s="249"/>
    </row>
    <row r="732" spans="1:83" ht="14.4" x14ac:dyDescent="0.3">
      <c r="A732">
        <v>523526</v>
      </c>
      <c r="B732" t="s">
        <v>540</v>
      </c>
      <c r="C732" t="s">
        <v>1066</v>
      </c>
      <c r="D732" t="s">
        <v>1066</v>
      </c>
      <c r="E732" t="s">
        <v>1066</v>
      </c>
      <c r="F732" t="s">
        <v>1066</v>
      </c>
      <c r="G732" t="s">
        <v>1066</v>
      </c>
      <c r="H732" t="s">
        <v>1066</v>
      </c>
      <c r="I732" t="s">
        <v>1066</v>
      </c>
      <c r="J732" t="s">
        <v>1066</v>
      </c>
      <c r="K732" t="s">
        <v>1066</v>
      </c>
      <c r="L732" t="s">
        <v>1066</v>
      </c>
      <c r="M732" t="s">
        <v>1066</v>
      </c>
      <c r="N732" t="s">
        <v>1066</v>
      </c>
      <c r="O732" t="s">
        <v>1066</v>
      </c>
      <c r="P732" t="s">
        <v>1066</v>
      </c>
      <c r="Q732" t="s">
        <v>1066</v>
      </c>
      <c r="R732" t="s">
        <v>1066</v>
      </c>
      <c r="S732" t="s">
        <v>1066</v>
      </c>
      <c r="T732" t="s">
        <v>1066</v>
      </c>
      <c r="U732" t="s">
        <v>1066</v>
      </c>
      <c r="V732" t="s">
        <v>1066</v>
      </c>
      <c r="W732" t="s">
        <v>1066</v>
      </c>
      <c r="X732" t="s">
        <v>1066</v>
      </c>
      <c r="Y732" t="s">
        <v>1066</v>
      </c>
      <c r="Z732" t="s">
        <v>1066</v>
      </c>
      <c r="AA732" t="s">
        <v>1066</v>
      </c>
      <c r="AB732" t="s">
        <v>1066</v>
      </c>
      <c r="AC732" t="s">
        <v>1066</v>
      </c>
      <c r="AD732" t="s">
        <v>1066</v>
      </c>
      <c r="AE732" t="s">
        <v>1066</v>
      </c>
      <c r="AF732" t="s">
        <v>1066</v>
      </c>
      <c r="AG732" t="s">
        <v>1066</v>
      </c>
      <c r="AH732" t="s">
        <v>1066</v>
      </c>
      <c r="AI732" t="s">
        <v>1066</v>
      </c>
      <c r="AJ732" t="s">
        <v>1066</v>
      </c>
      <c r="AK732" t="s">
        <v>1066</v>
      </c>
      <c r="AL732" t="s">
        <v>1066</v>
      </c>
      <c r="AM732" t="s">
        <v>1066</v>
      </c>
      <c r="AN732" t="s">
        <v>1066</v>
      </c>
      <c r="AO732" t="s">
        <v>1066</v>
      </c>
      <c r="AP732" t="s">
        <v>1066</v>
      </c>
      <c r="AQ732" t="s">
        <v>1066</v>
      </c>
      <c r="AR732" t="s">
        <v>1066</v>
      </c>
      <c r="AS732" t="s">
        <v>1066</v>
      </c>
      <c r="AT732" t="s">
        <v>1066</v>
      </c>
      <c r="AU732" t="s">
        <v>1066</v>
      </c>
      <c r="AV732" t="s">
        <v>1066</v>
      </c>
      <c r="AW732" t="s">
        <v>1066</v>
      </c>
      <c r="AY732">
        <v>0</v>
      </c>
      <c r="AZ732" s="269"/>
      <c r="BA732" s="269"/>
      <c r="BB732" s="269"/>
      <c r="BC732" s="269"/>
      <c r="BD732" s="269"/>
      <c r="BE732" s="269"/>
    </row>
    <row r="733" spans="1:83" ht="14.4" x14ac:dyDescent="0.3">
      <c r="A733">
        <v>523538</v>
      </c>
      <c r="B733" t="s">
        <v>540</v>
      </c>
      <c r="C733" t="s">
        <v>1066</v>
      </c>
      <c r="D733" t="s">
        <v>1066</v>
      </c>
      <c r="E733" t="s">
        <v>1066</v>
      </c>
      <c r="F733" t="s">
        <v>1066</v>
      </c>
      <c r="G733" t="s">
        <v>1066</v>
      </c>
      <c r="H733" t="s">
        <v>1066</v>
      </c>
      <c r="I733" t="s">
        <v>1066</v>
      </c>
      <c r="J733" t="s">
        <v>1066</v>
      </c>
      <c r="K733" t="s">
        <v>1066</v>
      </c>
      <c r="L733" t="s">
        <v>1066</v>
      </c>
      <c r="M733" t="s">
        <v>1066</v>
      </c>
      <c r="N733" t="s">
        <v>1066</v>
      </c>
      <c r="O733" t="s">
        <v>1066</v>
      </c>
      <c r="P733" t="s">
        <v>1066</v>
      </c>
      <c r="Q733" t="s">
        <v>1066</v>
      </c>
      <c r="R733" t="s">
        <v>1066</v>
      </c>
      <c r="S733" t="s">
        <v>1066</v>
      </c>
      <c r="T733" t="s">
        <v>1066</v>
      </c>
      <c r="U733" t="s">
        <v>1066</v>
      </c>
      <c r="V733" t="s">
        <v>1066</v>
      </c>
      <c r="W733" t="s">
        <v>1066</v>
      </c>
      <c r="X733" t="s">
        <v>1066</v>
      </c>
      <c r="Y733" t="s">
        <v>1066</v>
      </c>
      <c r="Z733" t="s">
        <v>1066</v>
      </c>
      <c r="AA733" t="s">
        <v>1066</v>
      </c>
      <c r="AB733" t="s">
        <v>1066</v>
      </c>
      <c r="AC733" t="s">
        <v>1066</v>
      </c>
      <c r="AD733" t="s">
        <v>1066</v>
      </c>
      <c r="AE733" t="s">
        <v>1066</v>
      </c>
      <c r="AF733" t="s">
        <v>1066</v>
      </c>
      <c r="AG733" t="s">
        <v>1066</v>
      </c>
      <c r="AH733" t="s">
        <v>1066</v>
      </c>
      <c r="AI733" t="s">
        <v>1066</v>
      </c>
      <c r="AJ733" t="s">
        <v>1066</v>
      </c>
      <c r="AK733" t="s">
        <v>1066</v>
      </c>
      <c r="AL733" t="s">
        <v>1066</v>
      </c>
      <c r="AM733" t="s">
        <v>1066</v>
      </c>
      <c r="AN733" t="s">
        <v>1066</v>
      </c>
      <c r="AO733" t="s">
        <v>1066</v>
      </c>
      <c r="AP733" t="s">
        <v>1066</v>
      </c>
      <c r="AQ733" t="s">
        <v>1066</v>
      </c>
      <c r="AR733" t="s">
        <v>1066</v>
      </c>
      <c r="AS733" t="s">
        <v>1066</v>
      </c>
      <c r="AT733" t="s">
        <v>1066</v>
      </c>
      <c r="AU733" t="s">
        <v>1066</v>
      </c>
      <c r="AV733" t="s">
        <v>1066</v>
      </c>
      <c r="AW733" t="s">
        <v>1066</v>
      </c>
      <c r="AY733">
        <v>0</v>
      </c>
      <c r="AZ733" s="269"/>
      <c r="BA733" s="269"/>
      <c r="BB733" s="269"/>
      <c r="BC733" s="269"/>
      <c r="BD733" s="269"/>
      <c r="BE733" s="269"/>
      <c r="BH733" s="249"/>
      <c r="BI733" s="249"/>
      <c r="BJ733" s="249"/>
      <c r="BK733" s="249"/>
      <c r="BL733" s="249"/>
      <c r="BM733" s="249"/>
      <c r="BN733" s="249"/>
      <c r="BO733" s="249"/>
      <c r="BP733" s="249"/>
      <c r="BQ733" s="249"/>
      <c r="BR733" s="249"/>
      <c r="BS733" s="249"/>
      <c r="BT733" s="249"/>
      <c r="BU733" s="249"/>
      <c r="BV733" s="248"/>
      <c r="BW733" s="249"/>
      <c r="BX733" s="249"/>
      <c r="BY733" s="249"/>
      <c r="BZ733" s="249"/>
      <c r="CA733" s="242"/>
      <c r="CB733" s="242"/>
      <c r="CC733" s="242"/>
      <c r="CD733" s="242"/>
      <c r="CE733" s="249"/>
    </row>
    <row r="734" spans="1:83" ht="14.4" x14ac:dyDescent="0.3">
      <c r="A734">
        <v>523540</v>
      </c>
      <c r="B734" t="s">
        <v>540</v>
      </c>
      <c r="C734" t="s">
        <v>1067</v>
      </c>
      <c r="D734" t="s">
        <v>1067</v>
      </c>
      <c r="E734" t="s">
        <v>1067</v>
      </c>
      <c r="F734" t="s">
        <v>1067</v>
      </c>
      <c r="G734" t="s">
        <v>1067</v>
      </c>
      <c r="H734" t="s">
        <v>1067</v>
      </c>
      <c r="I734" t="s">
        <v>1067</v>
      </c>
      <c r="J734" t="s">
        <v>1067</v>
      </c>
      <c r="K734" t="s">
        <v>1067</v>
      </c>
      <c r="L734" t="s">
        <v>1067</v>
      </c>
      <c r="M734" t="s">
        <v>1067</v>
      </c>
      <c r="N734" t="s">
        <v>1067</v>
      </c>
      <c r="O734" t="s">
        <v>1067</v>
      </c>
      <c r="P734" t="s">
        <v>1067</v>
      </c>
      <c r="Q734" t="s">
        <v>1067</v>
      </c>
      <c r="R734" t="s">
        <v>1067</v>
      </c>
      <c r="S734" t="s">
        <v>1067</v>
      </c>
      <c r="T734" t="s">
        <v>1067</v>
      </c>
      <c r="U734" t="s">
        <v>1067</v>
      </c>
      <c r="V734" t="s">
        <v>1067</v>
      </c>
      <c r="W734" t="s">
        <v>1067</v>
      </c>
      <c r="X734" t="s">
        <v>1067</v>
      </c>
      <c r="Y734" t="s">
        <v>1067</v>
      </c>
      <c r="Z734" t="s">
        <v>1067</v>
      </c>
      <c r="AA734" t="s">
        <v>1067</v>
      </c>
      <c r="AB734" t="s">
        <v>1067</v>
      </c>
      <c r="AC734" t="s">
        <v>1067</v>
      </c>
      <c r="AD734" t="s">
        <v>1067</v>
      </c>
      <c r="AE734" t="s">
        <v>1067</v>
      </c>
      <c r="AF734" t="s">
        <v>1067</v>
      </c>
      <c r="AG734" t="s">
        <v>1067</v>
      </c>
      <c r="AH734" t="s">
        <v>1067</v>
      </c>
      <c r="AI734" t="s">
        <v>1067</v>
      </c>
      <c r="AJ734" t="s">
        <v>1067</v>
      </c>
      <c r="AK734" t="s">
        <v>1067</v>
      </c>
      <c r="AL734" t="s">
        <v>1067</v>
      </c>
      <c r="AM734" t="s">
        <v>1067</v>
      </c>
      <c r="AN734" t="s">
        <v>1067</v>
      </c>
      <c r="AO734" t="s">
        <v>1067</v>
      </c>
      <c r="AP734" t="s">
        <v>1067</v>
      </c>
      <c r="AQ734" t="s">
        <v>1067</v>
      </c>
      <c r="AR734" t="s">
        <v>1067</v>
      </c>
      <c r="AS734" t="s">
        <v>1067</v>
      </c>
      <c r="AT734" t="s">
        <v>1067</v>
      </c>
      <c r="AU734" t="s">
        <v>1067</v>
      </c>
      <c r="AV734" t="s">
        <v>1067</v>
      </c>
      <c r="AW734" t="s">
        <v>1067</v>
      </c>
      <c r="AX734" t="s">
        <v>5718</v>
      </c>
      <c r="AY734" t="s">
        <v>5718</v>
      </c>
      <c r="AZ734" s="269"/>
      <c r="BA734" s="269"/>
      <c r="BB734" s="269"/>
      <c r="BC734" s="269"/>
      <c r="BD734" s="269"/>
      <c r="BE734" s="269"/>
    </row>
    <row r="735" spans="1:83" ht="14.4" x14ac:dyDescent="0.3">
      <c r="A735">
        <v>523551</v>
      </c>
      <c r="B735" t="s">
        <v>540</v>
      </c>
      <c r="C735" t="s">
        <v>1066</v>
      </c>
      <c r="D735" t="s">
        <v>1066</v>
      </c>
      <c r="E735" t="s">
        <v>1066</v>
      </c>
      <c r="F735" t="s">
        <v>1066</v>
      </c>
      <c r="G735" t="s">
        <v>1066</v>
      </c>
      <c r="H735" t="s">
        <v>1066</v>
      </c>
      <c r="I735" t="s">
        <v>1066</v>
      </c>
      <c r="J735" t="s">
        <v>1066</v>
      </c>
      <c r="K735" t="s">
        <v>1066</v>
      </c>
      <c r="L735" t="s">
        <v>1066</v>
      </c>
      <c r="M735" t="s">
        <v>1066</v>
      </c>
      <c r="N735" t="s">
        <v>1066</v>
      </c>
      <c r="O735" t="s">
        <v>1066</v>
      </c>
      <c r="P735" t="s">
        <v>1066</v>
      </c>
      <c r="Q735" t="s">
        <v>1066</v>
      </c>
      <c r="R735" t="s">
        <v>1066</v>
      </c>
      <c r="S735" t="s">
        <v>1066</v>
      </c>
      <c r="T735" t="s">
        <v>1066</v>
      </c>
      <c r="U735" t="s">
        <v>1066</v>
      </c>
      <c r="V735" t="s">
        <v>1066</v>
      </c>
      <c r="W735" t="s">
        <v>1066</v>
      </c>
      <c r="X735" t="s">
        <v>1066</v>
      </c>
      <c r="Y735" t="s">
        <v>1066</v>
      </c>
      <c r="Z735" t="s">
        <v>1066</v>
      </c>
      <c r="AA735" t="s">
        <v>1066</v>
      </c>
      <c r="AB735" t="s">
        <v>1066</v>
      </c>
      <c r="AC735" t="s">
        <v>1066</v>
      </c>
      <c r="AD735" t="s">
        <v>1066</v>
      </c>
      <c r="AE735" t="s">
        <v>1066</v>
      </c>
      <c r="AF735" t="s">
        <v>1066</v>
      </c>
      <c r="AG735" t="s">
        <v>1066</v>
      </c>
      <c r="AH735" t="s">
        <v>1066</v>
      </c>
      <c r="AI735" t="s">
        <v>1066</v>
      </c>
      <c r="AJ735" t="s">
        <v>1066</v>
      </c>
      <c r="AK735" t="s">
        <v>1066</v>
      </c>
      <c r="AL735" t="s">
        <v>1066</v>
      </c>
      <c r="AM735" t="s">
        <v>1066</v>
      </c>
      <c r="AN735" t="s">
        <v>1066</v>
      </c>
      <c r="AO735" t="s">
        <v>1066</v>
      </c>
      <c r="AP735" t="s">
        <v>1066</v>
      </c>
      <c r="AQ735" t="s">
        <v>1066</v>
      </c>
      <c r="AR735" t="s">
        <v>1066</v>
      </c>
      <c r="AS735" t="s">
        <v>1066</v>
      </c>
      <c r="AT735" t="s">
        <v>1066</v>
      </c>
      <c r="AU735" t="s">
        <v>1066</v>
      </c>
      <c r="AV735" t="s">
        <v>1066</v>
      </c>
      <c r="AW735" t="s">
        <v>1066</v>
      </c>
      <c r="AY735">
        <v>0</v>
      </c>
      <c r="AZ735" s="269"/>
      <c r="BA735" s="269"/>
      <c r="BB735" s="269"/>
      <c r="BC735" s="269"/>
      <c r="BD735" s="269"/>
      <c r="BE735" s="269"/>
    </row>
    <row r="736" spans="1:83" ht="14.4" x14ac:dyDescent="0.3">
      <c r="A736">
        <v>523555</v>
      </c>
      <c r="B736" t="s">
        <v>540</v>
      </c>
      <c r="C736" t="s">
        <v>1066</v>
      </c>
      <c r="D736" t="s">
        <v>1066</v>
      </c>
      <c r="E736" t="s">
        <v>1066</v>
      </c>
      <c r="F736" t="s">
        <v>1066</v>
      </c>
      <c r="G736" t="s">
        <v>1066</v>
      </c>
      <c r="H736" t="s">
        <v>1066</v>
      </c>
      <c r="I736" t="s">
        <v>1066</v>
      </c>
      <c r="J736" t="s">
        <v>1066</v>
      </c>
      <c r="K736" t="s">
        <v>1066</v>
      </c>
      <c r="L736" t="s">
        <v>1066</v>
      </c>
      <c r="M736" t="s">
        <v>1066</v>
      </c>
      <c r="N736" t="s">
        <v>1066</v>
      </c>
      <c r="O736" t="s">
        <v>1066</v>
      </c>
      <c r="P736" t="s">
        <v>1066</v>
      </c>
      <c r="Q736" t="s">
        <v>1066</v>
      </c>
      <c r="R736" t="s">
        <v>1066</v>
      </c>
      <c r="S736" t="s">
        <v>1066</v>
      </c>
      <c r="T736" t="s">
        <v>1066</v>
      </c>
      <c r="U736" t="s">
        <v>1066</v>
      </c>
      <c r="V736" t="s">
        <v>1066</v>
      </c>
      <c r="W736" t="s">
        <v>1066</v>
      </c>
      <c r="X736" t="s">
        <v>1066</v>
      </c>
      <c r="Y736" t="s">
        <v>1066</v>
      </c>
      <c r="Z736" t="s">
        <v>1066</v>
      </c>
      <c r="AA736" t="s">
        <v>1066</v>
      </c>
      <c r="AB736" t="s">
        <v>1066</v>
      </c>
      <c r="AC736" t="s">
        <v>1066</v>
      </c>
      <c r="AD736" t="s">
        <v>1066</v>
      </c>
      <c r="AE736" t="s">
        <v>1066</v>
      </c>
      <c r="AF736" t="s">
        <v>1066</v>
      </c>
      <c r="AG736" t="s">
        <v>1066</v>
      </c>
      <c r="AH736" t="s">
        <v>1066</v>
      </c>
      <c r="AI736" t="s">
        <v>1066</v>
      </c>
      <c r="AJ736" t="s">
        <v>1066</v>
      </c>
      <c r="AK736" t="s">
        <v>1066</v>
      </c>
      <c r="AL736" t="s">
        <v>1066</v>
      </c>
      <c r="AM736" t="s">
        <v>1066</v>
      </c>
      <c r="AN736" t="s">
        <v>1066</v>
      </c>
      <c r="AO736" t="s">
        <v>1066</v>
      </c>
      <c r="AP736" t="s">
        <v>1066</v>
      </c>
      <c r="AQ736" t="s">
        <v>1066</v>
      </c>
      <c r="AR736" t="s">
        <v>1066</v>
      </c>
      <c r="AS736" t="s">
        <v>1066</v>
      </c>
      <c r="AT736" t="s">
        <v>1066</v>
      </c>
      <c r="AU736" t="s">
        <v>1066</v>
      </c>
      <c r="AV736" t="s">
        <v>1066</v>
      </c>
      <c r="AW736" t="s">
        <v>1066</v>
      </c>
      <c r="AY736">
        <v>0</v>
      </c>
      <c r="AZ736" s="269"/>
      <c r="BA736" s="269"/>
      <c r="BB736" s="269"/>
      <c r="BC736" s="269"/>
      <c r="BD736" s="269"/>
      <c r="BE736" s="269"/>
    </row>
    <row r="737" spans="1:83" ht="14.4" x14ac:dyDescent="0.3">
      <c r="A737">
        <v>523557</v>
      </c>
      <c r="B737" t="s">
        <v>540</v>
      </c>
      <c r="C737" t="s">
        <v>1066</v>
      </c>
      <c r="D737" t="s">
        <v>1066</v>
      </c>
      <c r="E737" t="s">
        <v>1066</v>
      </c>
      <c r="F737" t="s">
        <v>1066</v>
      </c>
      <c r="G737" t="s">
        <v>1066</v>
      </c>
      <c r="H737" t="s">
        <v>1066</v>
      </c>
      <c r="I737" t="s">
        <v>1066</v>
      </c>
      <c r="J737" t="s">
        <v>1066</v>
      </c>
      <c r="K737" t="s">
        <v>1066</v>
      </c>
      <c r="L737" t="s">
        <v>1066</v>
      </c>
      <c r="M737" t="s">
        <v>1066</v>
      </c>
      <c r="N737" t="s">
        <v>1066</v>
      </c>
      <c r="O737" t="s">
        <v>1066</v>
      </c>
      <c r="P737" t="s">
        <v>1066</v>
      </c>
      <c r="Q737" t="s">
        <v>1066</v>
      </c>
      <c r="R737" t="s">
        <v>1066</v>
      </c>
      <c r="S737" t="s">
        <v>1066</v>
      </c>
      <c r="T737" t="s">
        <v>1066</v>
      </c>
      <c r="U737" t="s">
        <v>1066</v>
      </c>
      <c r="V737" t="s">
        <v>1066</v>
      </c>
      <c r="W737" t="s">
        <v>1066</v>
      </c>
      <c r="X737" t="s">
        <v>1066</v>
      </c>
      <c r="Y737" t="s">
        <v>1066</v>
      </c>
      <c r="Z737" t="s">
        <v>1066</v>
      </c>
      <c r="AA737" t="s">
        <v>1066</v>
      </c>
      <c r="AB737" t="s">
        <v>1066</v>
      </c>
      <c r="AC737" t="s">
        <v>1066</v>
      </c>
      <c r="AD737" t="s">
        <v>1066</v>
      </c>
      <c r="AE737" t="s">
        <v>1066</v>
      </c>
      <c r="AF737" t="s">
        <v>1066</v>
      </c>
      <c r="AG737" t="s">
        <v>1066</v>
      </c>
      <c r="AH737" t="s">
        <v>1066</v>
      </c>
      <c r="AI737" t="s">
        <v>1066</v>
      </c>
      <c r="AJ737" t="s">
        <v>1066</v>
      </c>
      <c r="AK737" t="s">
        <v>1066</v>
      </c>
      <c r="AL737" t="s">
        <v>1066</v>
      </c>
      <c r="AM737" t="s">
        <v>1066</v>
      </c>
      <c r="AN737" t="s">
        <v>1066</v>
      </c>
      <c r="AO737" t="s">
        <v>1066</v>
      </c>
      <c r="AP737" t="s">
        <v>1066</v>
      </c>
      <c r="AQ737" t="s">
        <v>1066</v>
      </c>
      <c r="AR737" t="s">
        <v>1066</v>
      </c>
      <c r="AS737" t="s">
        <v>1066</v>
      </c>
      <c r="AT737" t="s">
        <v>1066</v>
      </c>
      <c r="AU737" t="s">
        <v>1066</v>
      </c>
      <c r="AV737" t="s">
        <v>1066</v>
      </c>
      <c r="AW737" t="s">
        <v>1066</v>
      </c>
      <c r="AY737">
        <v>0</v>
      </c>
      <c r="AZ737" s="269"/>
      <c r="BA737" s="269"/>
      <c r="BB737" s="269"/>
      <c r="BC737" s="269"/>
      <c r="BD737" s="269"/>
      <c r="BE737" s="269"/>
    </row>
    <row r="738" spans="1:83" ht="14.4" x14ac:dyDescent="0.3">
      <c r="A738">
        <v>523560</v>
      </c>
      <c r="B738" t="s">
        <v>541</v>
      </c>
      <c r="C738" t="s">
        <v>1066</v>
      </c>
      <c r="D738" t="s">
        <v>1066</v>
      </c>
      <c r="E738" t="s">
        <v>1066</v>
      </c>
      <c r="F738" t="s">
        <v>1066</v>
      </c>
      <c r="G738" t="s">
        <v>1066</v>
      </c>
      <c r="H738" t="s">
        <v>1066</v>
      </c>
      <c r="I738" t="s">
        <v>1066</v>
      </c>
      <c r="J738" t="s">
        <v>1066</v>
      </c>
      <c r="K738" t="s">
        <v>1066</v>
      </c>
      <c r="L738" t="s">
        <v>1066</v>
      </c>
      <c r="M738" t="s">
        <v>1066</v>
      </c>
      <c r="N738" t="s">
        <v>1066</v>
      </c>
      <c r="O738" t="s">
        <v>1066</v>
      </c>
      <c r="P738" t="s">
        <v>1066</v>
      </c>
      <c r="Q738" t="s">
        <v>1066</v>
      </c>
      <c r="R738" t="s">
        <v>1066</v>
      </c>
      <c r="S738" t="s">
        <v>1066</v>
      </c>
      <c r="T738" t="s">
        <v>1066</v>
      </c>
      <c r="U738" t="s">
        <v>1066</v>
      </c>
      <c r="V738" t="s">
        <v>1066</v>
      </c>
      <c r="W738" t="s">
        <v>1066</v>
      </c>
      <c r="X738" t="s">
        <v>1066</v>
      </c>
      <c r="Y738" t="s">
        <v>1066</v>
      </c>
      <c r="Z738" t="s">
        <v>1066</v>
      </c>
      <c r="AA738" t="s">
        <v>1066</v>
      </c>
      <c r="AB738" t="s">
        <v>1066</v>
      </c>
      <c r="AC738" t="s">
        <v>1066</v>
      </c>
      <c r="AD738" t="s">
        <v>1066</v>
      </c>
      <c r="AE738" t="s">
        <v>1066</v>
      </c>
      <c r="AF738" t="s">
        <v>1066</v>
      </c>
      <c r="AG738" t="s">
        <v>1066</v>
      </c>
      <c r="AH738" t="s">
        <v>1066</v>
      </c>
      <c r="AI738" t="s">
        <v>1066</v>
      </c>
      <c r="AJ738" t="s">
        <v>1066</v>
      </c>
      <c r="AK738" t="s">
        <v>1066</v>
      </c>
      <c r="AL738" t="s">
        <v>1066</v>
      </c>
      <c r="AM738" t="s">
        <v>1066</v>
      </c>
      <c r="AN738" t="s">
        <v>1066</v>
      </c>
      <c r="AO738" t="s">
        <v>1066</v>
      </c>
      <c r="AP738" t="s">
        <v>1066</v>
      </c>
      <c r="AQ738" t="s">
        <v>1066</v>
      </c>
      <c r="AR738" t="s">
        <v>1066</v>
      </c>
      <c r="AW738"/>
      <c r="AY738" t="s">
        <v>2422</v>
      </c>
      <c r="AZ738" s="269"/>
      <c r="BA738" s="269"/>
      <c r="BB738" s="269"/>
      <c r="BC738" s="269"/>
      <c r="BD738" s="269"/>
      <c r="BE738" s="269"/>
    </row>
    <row r="739" spans="1:83" ht="14.4" x14ac:dyDescent="0.3">
      <c r="A739">
        <v>523565</v>
      </c>
      <c r="B739" t="s">
        <v>540</v>
      </c>
      <c r="C739" t="s">
        <v>1066</v>
      </c>
      <c r="D739" t="s">
        <v>1066</v>
      </c>
      <c r="E739" t="s">
        <v>1066</v>
      </c>
      <c r="F739" t="s">
        <v>1066</v>
      </c>
      <c r="G739" t="s">
        <v>1066</v>
      </c>
      <c r="H739" t="s">
        <v>1066</v>
      </c>
      <c r="I739" t="s">
        <v>1066</v>
      </c>
      <c r="J739" t="s">
        <v>1066</v>
      </c>
      <c r="K739" t="s">
        <v>1066</v>
      </c>
      <c r="L739" t="s">
        <v>1066</v>
      </c>
      <c r="M739" t="s">
        <v>1066</v>
      </c>
      <c r="N739" t="s">
        <v>1066</v>
      </c>
      <c r="O739" t="s">
        <v>1066</v>
      </c>
      <c r="P739" t="s">
        <v>1066</v>
      </c>
      <c r="Q739" t="s">
        <v>1066</v>
      </c>
      <c r="R739" t="s">
        <v>1066</v>
      </c>
      <c r="S739" t="s">
        <v>1066</v>
      </c>
      <c r="T739" t="s">
        <v>1066</v>
      </c>
      <c r="U739" t="s">
        <v>1066</v>
      </c>
      <c r="V739" t="s">
        <v>1066</v>
      </c>
      <c r="W739" t="s">
        <v>1066</v>
      </c>
      <c r="X739" t="s">
        <v>1066</v>
      </c>
      <c r="Y739" t="s">
        <v>1066</v>
      </c>
      <c r="Z739" t="s">
        <v>1066</v>
      </c>
      <c r="AA739" t="s">
        <v>1066</v>
      </c>
      <c r="AB739" t="s">
        <v>1066</v>
      </c>
      <c r="AC739" t="s">
        <v>1066</v>
      </c>
      <c r="AD739" t="s">
        <v>1066</v>
      </c>
      <c r="AE739" t="s">
        <v>1066</v>
      </c>
      <c r="AF739" t="s">
        <v>1066</v>
      </c>
      <c r="AG739" t="s">
        <v>1066</v>
      </c>
      <c r="AH739" t="s">
        <v>1066</v>
      </c>
      <c r="AI739" t="s">
        <v>1066</v>
      </c>
      <c r="AJ739" t="s">
        <v>1066</v>
      </c>
      <c r="AK739" t="s">
        <v>1066</v>
      </c>
      <c r="AL739" t="s">
        <v>1066</v>
      </c>
      <c r="AM739" t="s">
        <v>1066</v>
      </c>
      <c r="AN739" t="s">
        <v>1066</v>
      </c>
      <c r="AO739" t="s">
        <v>1066</v>
      </c>
      <c r="AP739" t="s">
        <v>1066</v>
      </c>
      <c r="AQ739" t="s">
        <v>1066</v>
      </c>
      <c r="AR739" t="s">
        <v>1066</v>
      </c>
      <c r="AS739" t="s">
        <v>1066</v>
      </c>
      <c r="AT739" t="s">
        <v>1066</v>
      </c>
      <c r="AU739" t="s">
        <v>1066</v>
      </c>
      <c r="AV739" t="s">
        <v>1066</v>
      </c>
      <c r="AW739" t="s">
        <v>1066</v>
      </c>
      <c r="AY739">
        <v>0</v>
      </c>
      <c r="AZ739" s="269"/>
      <c r="BA739" s="269"/>
      <c r="BB739" s="269"/>
      <c r="BC739" s="269"/>
      <c r="BD739" s="269"/>
      <c r="BE739" s="269"/>
    </row>
    <row r="740" spans="1:83" ht="14.4" x14ac:dyDescent="0.3">
      <c r="A740">
        <v>523579</v>
      </c>
      <c r="B740" t="s">
        <v>540</v>
      </c>
      <c r="C740" t="s">
        <v>1066</v>
      </c>
      <c r="D740" t="s">
        <v>1066</v>
      </c>
      <c r="E740" t="s">
        <v>1066</v>
      </c>
      <c r="F740" t="s">
        <v>1066</v>
      </c>
      <c r="G740" t="s">
        <v>1066</v>
      </c>
      <c r="H740" t="s">
        <v>1066</v>
      </c>
      <c r="I740" t="s">
        <v>1066</v>
      </c>
      <c r="J740" t="s">
        <v>1066</v>
      </c>
      <c r="K740" t="s">
        <v>1066</v>
      </c>
      <c r="L740" t="s">
        <v>1066</v>
      </c>
      <c r="M740" t="s">
        <v>1066</v>
      </c>
      <c r="N740" t="s">
        <v>1066</v>
      </c>
      <c r="O740" t="s">
        <v>1066</v>
      </c>
      <c r="P740" t="s">
        <v>1066</v>
      </c>
      <c r="Q740" t="s">
        <v>1066</v>
      </c>
      <c r="R740" t="s">
        <v>1066</v>
      </c>
      <c r="S740" t="s">
        <v>1066</v>
      </c>
      <c r="T740" t="s">
        <v>1066</v>
      </c>
      <c r="U740" t="s">
        <v>1066</v>
      </c>
      <c r="V740" t="s">
        <v>1066</v>
      </c>
      <c r="W740" t="s">
        <v>1066</v>
      </c>
      <c r="X740" t="s">
        <v>1066</v>
      </c>
      <c r="Y740" t="s">
        <v>1066</v>
      </c>
      <c r="Z740" t="s">
        <v>1066</v>
      </c>
      <c r="AA740" t="s">
        <v>1066</v>
      </c>
      <c r="AB740" t="s">
        <v>1066</v>
      </c>
      <c r="AC740" t="s">
        <v>1066</v>
      </c>
      <c r="AD740" t="s">
        <v>1066</v>
      </c>
      <c r="AE740" t="s">
        <v>1066</v>
      </c>
      <c r="AF740" t="s">
        <v>1066</v>
      </c>
      <c r="AG740" t="s">
        <v>1066</v>
      </c>
      <c r="AH740" t="s">
        <v>1066</v>
      </c>
      <c r="AI740" t="s">
        <v>1066</v>
      </c>
      <c r="AJ740" t="s">
        <v>1066</v>
      </c>
      <c r="AK740" t="s">
        <v>1066</v>
      </c>
      <c r="AL740" t="s">
        <v>1066</v>
      </c>
      <c r="AM740" t="s">
        <v>1066</v>
      </c>
      <c r="AN740" t="s">
        <v>1066</v>
      </c>
      <c r="AO740" t="s">
        <v>1066</v>
      </c>
      <c r="AP740" t="s">
        <v>1066</v>
      </c>
      <c r="AQ740" t="s">
        <v>1066</v>
      </c>
      <c r="AR740" t="s">
        <v>1066</v>
      </c>
      <c r="AS740" t="s">
        <v>1066</v>
      </c>
      <c r="AT740" t="s">
        <v>1066</v>
      </c>
      <c r="AU740" t="s">
        <v>1066</v>
      </c>
      <c r="AV740" t="s">
        <v>1066</v>
      </c>
      <c r="AW740" t="s">
        <v>1066</v>
      </c>
      <c r="AY740">
        <v>0</v>
      </c>
      <c r="AZ740" s="269"/>
      <c r="BA740" s="269"/>
      <c r="BB740" s="269"/>
      <c r="BC740" s="269"/>
      <c r="BD740" s="269"/>
      <c r="BE740" s="269"/>
    </row>
    <row r="741" spans="1:83" ht="14.4" x14ac:dyDescent="0.3">
      <c r="A741">
        <v>523592</v>
      </c>
      <c r="B741" t="s">
        <v>540</v>
      </c>
      <c r="C741" t="s">
        <v>1066</v>
      </c>
      <c r="D741" t="s">
        <v>1066</v>
      </c>
      <c r="E741" t="s">
        <v>1066</v>
      </c>
      <c r="F741" t="s">
        <v>1066</v>
      </c>
      <c r="G741" t="s">
        <v>1066</v>
      </c>
      <c r="H741" t="s">
        <v>1066</v>
      </c>
      <c r="I741" t="s">
        <v>1066</v>
      </c>
      <c r="J741" t="s">
        <v>1066</v>
      </c>
      <c r="K741" t="s">
        <v>1066</v>
      </c>
      <c r="L741" t="s">
        <v>1066</v>
      </c>
      <c r="M741" t="s">
        <v>1066</v>
      </c>
      <c r="N741" t="s">
        <v>1066</v>
      </c>
      <c r="O741" t="s">
        <v>1066</v>
      </c>
      <c r="P741" t="s">
        <v>1066</v>
      </c>
      <c r="Q741" t="s">
        <v>1066</v>
      </c>
      <c r="R741" t="s">
        <v>1066</v>
      </c>
      <c r="S741" t="s">
        <v>1066</v>
      </c>
      <c r="T741" t="s">
        <v>1066</v>
      </c>
      <c r="U741" t="s">
        <v>1066</v>
      </c>
      <c r="V741" t="s">
        <v>1066</v>
      </c>
      <c r="W741" t="s">
        <v>1066</v>
      </c>
      <c r="X741" t="s">
        <v>1066</v>
      </c>
      <c r="Y741" t="s">
        <v>1066</v>
      </c>
      <c r="Z741" t="s">
        <v>1066</v>
      </c>
      <c r="AA741" t="s">
        <v>1066</v>
      </c>
      <c r="AB741" t="s">
        <v>1066</v>
      </c>
      <c r="AC741" t="s">
        <v>1066</v>
      </c>
      <c r="AD741" t="s">
        <v>1066</v>
      </c>
      <c r="AE741" t="s">
        <v>1066</v>
      </c>
      <c r="AF741" t="s">
        <v>1066</v>
      </c>
      <c r="AG741" t="s">
        <v>1066</v>
      </c>
      <c r="AH741" t="s">
        <v>1066</v>
      </c>
      <c r="AI741" t="s">
        <v>1066</v>
      </c>
      <c r="AJ741" t="s">
        <v>1066</v>
      </c>
      <c r="AK741" t="s">
        <v>1066</v>
      </c>
      <c r="AL741" t="s">
        <v>1066</v>
      </c>
      <c r="AM741" t="s">
        <v>1066</v>
      </c>
      <c r="AN741" t="s">
        <v>1066</v>
      </c>
      <c r="AO741" t="s">
        <v>1066</v>
      </c>
      <c r="AP741" t="s">
        <v>1066</v>
      </c>
      <c r="AQ741" t="s">
        <v>1066</v>
      </c>
      <c r="AR741" t="s">
        <v>1066</v>
      </c>
      <c r="AS741" t="s">
        <v>1066</v>
      </c>
      <c r="AT741" t="s">
        <v>1066</v>
      </c>
      <c r="AU741" t="s">
        <v>1066</v>
      </c>
      <c r="AV741" t="s">
        <v>1066</v>
      </c>
      <c r="AW741" t="s">
        <v>1066</v>
      </c>
      <c r="AY741">
        <v>0</v>
      </c>
      <c r="AZ741" s="269"/>
      <c r="BA741" s="269"/>
      <c r="BB741" s="269"/>
      <c r="BC741" s="269"/>
      <c r="BD741" s="269"/>
      <c r="BE741" s="269"/>
    </row>
    <row r="742" spans="1:83" ht="14.4" x14ac:dyDescent="0.3">
      <c r="A742">
        <v>523593</v>
      </c>
      <c r="B742" t="s">
        <v>540</v>
      </c>
      <c r="C742" t="s">
        <v>1066</v>
      </c>
      <c r="D742" t="s">
        <v>1066</v>
      </c>
      <c r="E742" t="s">
        <v>1066</v>
      </c>
      <c r="F742" t="s">
        <v>1066</v>
      </c>
      <c r="G742" t="s">
        <v>1066</v>
      </c>
      <c r="H742" t="s">
        <v>1066</v>
      </c>
      <c r="I742" t="s">
        <v>1066</v>
      </c>
      <c r="J742" t="s">
        <v>1066</v>
      </c>
      <c r="K742" t="s">
        <v>1066</v>
      </c>
      <c r="L742" t="s">
        <v>1066</v>
      </c>
      <c r="M742" t="s">
        <v>1066</v>
      </c>
      <c r="N742" t="s">
        <v>1066</v>
      </c>
      <c r="O742" t="s">
        <v>1066</v>
      </c>
      <c r="P742" t="s">
        <v>1066</v>
      </c>
      <c r="Q742" t="s">
        <v>1066</v>
      </c>
      <c r="R742" t="s">
        <v>1066</v>
      </c>
      <c r="S742" t="s">
        <v>1066</v>
      </c>
      <c r="T742" t="s">
        <v>1066</v>
      </c>
      <c r="U742" t="s">
        <v>1066</v>
      </c>
      <c r="V742" t="s">
        <v>1066</v>
      </c>
      <c r="W742" t="s">
        <v>1066</v>
      </c>
      <c r="X742" t="s">
        <v>1066</v>
      </c>
      <c r="Y742" t="s">
        <v>1066</v>
      </c>
      <c r="Z742" t="s">
        <v>1066</v>
      </c>
      <c r="AA742" t="s">
        <v>1066</v>
      </c>
      <c r="AB742" t="s">
        <v>1066</v>
      </c>
      <c r="AC742" t="s">
        <v>1066</v>
      </c>
      <c r="AD742" t="s">
        <v>1066</v>
      </c>
      <c r="AE742" t="s">
        <v>1066</v>
      </c>
      <c r="AF742" t="s">
        <v>1066</v>
      </c>
      <c r="AG742" t="s">
        <v>1066</v>
      </c>
      <c r="AH742" t="s">
        <v>1066</v>
      </c>
      <c r="AI742" t="s">
        <v>1066</v>
      </c>
      <c r="AJ742" t="s">
        <v>1066</v>
      </c>
      <c r="AK742" t="s">
        <v>1066</v>
      </c>
      <c r="AL742" t="s">
        <v>1066</v>
      </c>
      <c r="AM742" t="s">
        <v>1066</v>
      </c>
      <c r="AN742" t="s">
        <v>1066</v>
      </c>
      <c r="AO742" t="s">
        <v>1066</v>
      </c>
      <c r="AP742" t="s">
        <v>1066</v>
      </c>
      <c r="AQ742" t="s">
        <v>1066</v>
      </c>
      <c r="AR742" t="s">
        <v>1066</v>
      </c>
      <c r="AS742" t="s">
        <v>1066</v>
      </c>
      <c r="AT742" t="s">
        <v>1066</v>
      </c>
      <c r="AU742" t="s">
        <v>1066</v>
      </c>
      <c r="AV742" t="s">
        <v>1066</v>
      </c>
      <c r="AW742" t="s">
        <v>1066</v>
      </c>
      <c r="AY742">
        <v>0</v>
      </c>
      <c r="AZ742" s="269"/>
      <c r="BA742" s="269"/>
      <c r="BB742" s="269"/>
      <c r="BC742" s="269"/>
      <c r="BD742" s="269"/>
      <c r="BE742" s="269"/>
    </row>
    <row r="743" spans="1:83" ht="14.4" x14ac:dyDescent="0.3">
      <c r="A743">
        <v>523599</v>
      </c>
      <c r="B743" t="s">
        <v>540</v>
      </c>
      <c r="C743" t="s">
        <v>1066</v>
      </c>
      <c r="D743" t="s">
        <v>1066</v>
      </c>
      <c r="E743" t="s">
        <v>1066</v>
      </c>
      <c r="F743" t="s">
        <v>1066</v>
      </c>
      <c r="G743" t="s">
        <v>1066</v>
      </c>
      <c r="H743" t="s">
        <v>1066</v>
      </c>
      <c r="I743" t="s">
        <v>1066</v>
      </c>
      <c r="J743" t="s">
        <v>1066</v>
      </c>
      <c r="K743" t="s">
        <v>1066</v>
      </c>
      <c r="L743" t="s">
        <v>1066</v>
      </c>
      <c r="M743" t="s">
        <v>1066</v>
      </c>
      <c r="N743" t="s">
        <v>1066</v>
      </c>
      <c r="O743" t="s">
        <v>1066</v>
      </c>
      <c r="P743" t="s">
        <v>1066</v>
      </c>
      <c r="Q743" t="s">
        <v>1066</v>
      </c>
      <c r="R743" t="s">
        <v>1066</v>
      </c>
      <c r="S743" t="s">
        <v>1066</v>
      </c>
      <c r="T743" t="s">
        <v>1066</v>
      </c>
      <c r="U743" t="s">
        <v>1066</v>
      </c>
      <c r="V743" t="s">
        <v>1066</v>
      </c>
      <c r="W743" t="s">
        <v>1066</v>
      </c>
      <c r="X743" t="s">
        <v>1066</v>
      </c>
      <c r="Y743" t="s">
        <v>1066</v>
      </c>
      <c r="Z743" t="s">
        <v>1066</v>
      </c>
      <c r="AA743" t="s">
        <v>1066</v>
      </c>
      <c r="AB743" t="s">
        <v>1066</v>
      </c>
      <c r="AC743" t="s">
        <v>1066</v>
      </c>
      <c r="AD743" t="s">
        <v>1066</v>
      </c>
      <c r="AE743" t="s">
        <v>1066</v>
      </c>
      <c r="AF743" t="s">
        <v>1066</v>
      </c>
      <c r="AG743" t="s">
        <v>1066</v>
      </c>
      <c r="AH743" t="s">
        <v>1066</v>
      </c>
      <c r="AI743" t="s">
        <v>1066</v>
      </c>
      <c r="AJ743" t="s">
        <v>1066</v>
      </c>
      <c r="AK743" t="s">
        <v>1066</v>
      </c>
      <c r="AL743" t="s">
        <v>1066</v>
      </c>
      <c r="AM743" t="s">
        <v>1066</v>
      </c>
      <c r="AN743" t="s">
        <v>1066</v>
      </c>
      <c r="AO743" t="s">
        <v>1066</v>
      </c>
      <c r="AP743" t="s">
        <v>1066</v>
      </c>
      <c r="AQ743" t="s">
        <v>1066</v>
      </c>
      <c r="AR743" t="s">
        <v>1066</v>
      </c>
      <c r="AS743" t="s">
        <v>1066</v>
      </c>
      <c r="AT743" t="s">
        <v>1066</v>
      </c>
      <c r="AU743" t="s">
        <v>1066</v>
      </c>
      <c r="AV743" t="s">
        <v>1066</v>
      </c>
      <c r="AW743" t="s">
        <v>1066</v>
      </c>
      <c r="AY743">
        <v>0</v>
      </c>
      <c r="AZ743" s="269"/>
      <c r="BA743" s="269"/>
      <c r="BB743" s="269"/>
      <c r="BC743" s="269"/>
      <c r="BD743" s="269"/>
      <c r="BE743" s="269"/>
      <c r="BH743" s="249"/>
      <c r="BI743" s="249"/>
      <c r="BJ743" s="249"/>
      <c r="BK743" s="249"/>
      <c r="BL743" s="249"/>
      <c r="BM743" s="249"/>
      <c r="BN743" s="249"/>
      <c r="BO743" s="249"/>
      <c r="BP743" s="249"/>
      <c r="BQ743" s="249"/>
      <c r="BR743" s="249"/>
      <c r="BS743" s="249"/>
      <c r="BT743" s="249"/>
      <c r="BU743" s="249"/>
      <c r="BV743" s="248"/>
      <c r="BW743" s="249"/>
      <c r="BX743" s="249"/>
      <c r="BY743" s="249"/>
      <c r="BZ743" s="249"/>
      <c r="CA743" s="242"/>
      <c r="CB743" s="242"/>
      <c r="CC743" s="242"/>
      <c r="CD743" s="242"/>
      <c r="CE743" s="249"/>
    </row>
    <row r="744" spans="1:83" ht="14.4" x14ac:dyDescent="0.3">
      <c r="A744">
        <v>523602</v>
      </c>
      <c r="B744" t="s">
        <v>540</v>
      </c>
      <c r="C744" t="s">
        <v>1066</v>
      </c>
      <c r="D744" t="s">
        <v>1066</v>
      </c>
      <c r="E744" t="s">
        <v>1066</v>
      </c>
      <c r="F744" t="s">
        <v>1066</v>
      </c>
      <c r="G744" t="s">
        <v>1066</v>
      </c>
      <c r="H744" t="s">
        <v>1066</v>
      </c>
      <c r="I744" t="s">
        <v>1066</v>
      </c>
      <c r="J744" t="s">
        <v>1066</v>
      </c>
      <c r="K744" t="s">
        <v>1066</v>
      </c>
      <c r="L744" t="s">
        <v>1066</v>
      </c>
      <c r="M744" t="s">
        <v>1066</v>
      </c>
      <c r="N744" t="s">
        <v>1066</v>
      </c>
      <c r="O744" t="s">
        <v>1066</v>
      </c>
      <c r="P744" t="s">
        <v>1066</v>
      </c>
      <c r="Q744" t="s">
        <v>1066</v>
      </c>
      <c r="R744" t="s">
        <v>1066</v>
      </c>
      <c r="S744" t="s">
        <v>1066</v>
      </c>
      <c r="T744" t="s">
        <v>1066</v>
      </c>
      <c r="U744" t="s">
        <v>1066</v>
      </c>
      <c r="V744" t="s">
        <v>1066</v>
      </c>
      <c r="W744" t="s">
        <v>1066</v>
      </c>
      <c r="X744" t="s">
        <v>1066</v>
      </c>
      <c r="Y744" t="s">
        <v>1066</v>
      </c>
      <c r="Z744" t="s">
        <v>1066</v>
      </c>
      <c r="AA744" t="s">
        <v>1066</v>
      </c>
      <c r="AB744" t="s">
        <v>1066</v>
      </c>
      <c r="AC744" t="s">
        <v>1066</v>
      </c>
      <c r="AD744" t="s">
        <v>1066</v>
      </c>
      <c r="AE744" t="s">
        <v>1066</v>
      </c>
      <c r="AF744" t="s">
        <v>1066</v>
      </c>
      <c r="AG744" t="s">
        <v>1066</v>
      </c>
      <c r="AH744" t="s">
        <v>1066</v>
      </c>
      <c r="AI744" t="s">
        <v>1066</v>
      </c>
      <c r="AJ744" t="s">
        <v>1066</v>
      </c>
      <c r="AK744" t="s">
        <v>1066</v>
      </c>
      <c r="AL744" t="s">
        <v>1066</v>
      </c>
      <c r="AM744" t="s">
        <v>1066</v>
      </c>
      <c r="AN744" t="s">
        <v>1066</v>
      </c>
      <c r="AO744" t="s">
        <v>1066</v>
      </c>
      <c r="AP744" t="s">
        <v>1066</v>
      </c>
      <c r="AQ744" t="s">
        <v>1066</v>
      </c>
      <c r="AR744" t="s">
        <v>1066</v>
      </c>
      <c r="AS744" t="s">
        <v>1066</v>
      </c>
      <c r="AT744" t="s">
        <v>1066</v>
      </c>
      <c r="AU744" t="s">
        <v>1066</v>
      </c>
      <c r="AV744" t="s">
        <v>1066</v>
      </c>
      <c r="AW744" t="s">
        <v>1066</v>
      </c>
      <c r="AY744">
        <v>0</v>
      </c>
      <c r="AZ744" s="269"/>
      <c r="BA744" s="269"/>
      <c r="BB744" s="269"/>
      <c r="BC744" s="269"/>
      <c r="BD744" s="269"/>
      <c r="BE744" s="269"/>
      <c r="BH744" s="249"/>
      <c r="BI744" s="249"/>
      <c r="BJ744" s="249"/>
      <c r="BK744" s="249"/>
      <c r="BL744" s="249"/>
      <c r="BM744" s="249"/>
      <c r="BN744" s="249"/>
      <c r="BO744" s="249"/>
      <c r="BP744" s="249"/>
      <c r="BQ744" s="249"/>
      <c r="BR744" s="249"/>
      <c r="BS744" s="249"/>
      <c r="BT744" s="249"/>
      <c r="BU744" s="249"/>
      <c r="BV744" s="248"/>
      <c r="BW744" s="249"/>
      <c r="BX744" s="249"/>
      <c r="BY744" s="249"/>
      <c r="BZ744" s="249"/>
      <c r="CA744" s="242"/>
      <c r="CB744" s="242"/>
      <c r="CC744" s="242"/>
      <c r="CD744" s="242"/>
      <c r="CE744" s="249"/>
    </row>
    <row r="745" spans="1:83" ht="14.4" x14ac:dyDescent="0.3">
      <c r="A745">
        <v>523608</v>
      </c>
      <c r="B745" t="s">
        <v>540</v>
      </c>
      <c r="C745" t="s">
        <v>1066</v>
      </c>
      <c r="D745" t="s">
        <v>1066</v>
      </c>
      <c r="E745" t="s">
        <v>1066</v>
      </c>
      <c r="F745" t="s">
        <v>1066</v>
      </c>
      <c r="G745" t="s">
        <v>1066</v>
      </c>
      <c r="H745" t="s">
        <v>1066</v>
      </c>
      <c r="I745" t="s">
        <v>1066</v>
      </c>
      <c r="J745" t="s">
        <v>1066</v>
      </c>
      <c r="K745" t="s">
        <v>1066</v>
      </c>
      <c r="L745" t="s">
        <v>1066</v>
      </c>
      <c r="M745" t="s">
        <v>1066</v>
      </c>
      <c r="N745" t="s">
        <v>1066</v>
      </c>
      <c r="O745" t="s">
        <v>1066</v>
      </c>
      <c r="P745" t="s">
        <v>1066</v>
      </c>
      <c r="Q745" t="s">
        <v>1066</v>
      </c>
      <c r="R745" t="s">
        <v>1066</v>
      </c>
      <c r="S745" t="s">
        <v>1066</v>
      </c>
      <c r="T745" t="s">
        <v>1066</v>
      </c>
      <c r="U745" t="s">
        <v>1066</v>
      </c>
      <c r="V745" t="s">
        <v>1066</v>
      </c>
      <c r="W745" t="s">
        <v>1066</v>
      </c>
      <c r="X745" t="s">
        <v>1066</v>
      </c>
      <c r="Y745" t="s">
        <v>1066</v>
      </c>
      <c r="Z745" t="s">
        <v>1066</v>
      </c>
      <c r="AA745" t="s">
        <v>1066</v>
      </c>
      <c r="AB745" t="s">
        <v>1066</v>
      </c>
      <c r="AC745" t="s">
        <v>1066</v>
      </c>
      <c r="AD745" t="s">
        <v>1066</v>
      </c>
      <c r="AE745" t="s">
        <v>1066</v>
      </c>
      <c r="AF745" t="s">
        <v>1066</v>
      </c>
      <c r="AG745" t="s">
        <v>1066</v>
      </c>
      <c r="AH745" t="s">
        <v>1066</v>
      </c>
      <c r="AI745" t="s">
        <v>1066</v>
      </c>
      <c r="AJ745" t="s">
        <v>1066</v>
      </c>
      <c r="AK745" t="s">
        <v>1066</v>
      </c>
      <c r="AL745" t="s">
        <v>1066</v>
      </c>
      <c r="AM745" t="s">
        <v>1066</v>
      </c>
      <c r="AN745" t="s">
        <v>1066</v>
      </c>
      <c r="AO745" t="s">
        <v>1066</v>
      </c>
      <c r="AP745" t="s">
        <v>1066</v>
      </c>
      <c r="AQ745" t="s">
        <v>1066</v>
      </c>
      <c r="AR745" t="s">
        <v>1066</v>
      </c>
      <c r="AS745" t="s">
        <v>1066</v>
      </c>
      <c r="AT745" t="s">
        <v>1066</v>
      </c>
      <c r="AU745" t="s">
        <v>1066</v>
      </c>
      <c r="AV745" t="s">
        <v>1066</v>
      </c>
      <c r="AW745" t="s">
        <v>1066</v>
      </c>
      <c r="AY745">
        <v>0</v>
      </c>
      <c r="AZ745" s="269"/>
      <c r="BA745" s="269"/>
      <c r="BB745" s="269"/>
      <c r="BC745" s="269"/>
      <c r="BD745" s="269"/>
      <c r="BE745" s="269"/>
    </row>
    <row r="746" spans="1:83" ht="14.4" x14ac:dyDescent="0.3">
      <c r="A746">
        <v>523611</v>
      </c>
      <c r="B746" t="s">
        <v>540</v>
      </c>
      <c r="C746" t="s">
        <v>1066</v>
      </c>
      <c r="D746" t="s">
        <v>1066</v>
      </c>
      <c r="E746" t="s">
        <v>1066</v>
      </c>
      <c r="F746" t="s">
        <v>1066</v>
      </c>
      <c r="G746" t="s">
        <v>1066</v>
      </c>
      <c r="H746" t="s">
        <v>1066</v>
      </c>
      <c r="I746" t="s">
        <v>1066</v>
      </c>
      <c r="J746" t="s">
        <v>1066</v>
      </c>
      <c r="K746" t="s">
        <v>1066</v>
      </c>
      <c r="L746" t="s">
        <v>1066</v>
      </c>
      <c r="M746" t="s">
        <v>1066</v>
      </c>
      <c r="N746" t="s">
        <v>1066</v>
      </c>
      <c r="O746" t="s">
        <v>1066</v>
      </c>
      <c r="P746" t="s">
        <v>1066</v>
      </c>
      <c r="Q746" t="s">
        <v>1066</v>
      </c>
      <c r="R746" t="s">
        <v>1066</v>
      </c>
      <c r="S746" t="s">
        <v>1066</v>
      </c>
      <c r="T746" t="s">
        <v>1066</v>
      </c>
      <c r="U746" t="s">
        <v>1066</v>
      </c>
      <c r="V746" t="s">
        <v>1066</v>
      </c>
      <c r="W746" t="s">
        <v>1066</v>
      </c>
      <c r="X746" t="s">
        <v>1066</v>
      </c>
      <c r="Y746" t="s">
        <v>1066</v>
      </c>
      <c r="Z746" t="s">
        <v>1066</v>
      </c>
      <c r="AA746" t="s">
        <v>1066</v>
      </c>
      <c r="AB746" t="s">
        <v>1066</v>
      </c>
      <c r="AC746" t="s">
        <v>1066</v>
      </c>
      <c r="AD746" t="s">
        <v>1066</v>
      </c>
      <c r="AE746" t="s">
        <v>1066</v>
      </c>
      <c r="AF746" t="s">
        <v>1066</v>
      </c>
      <c r="AG746" t="s">
        <v>1066</v>
      </c>
      <c r="AH746" t="s">
        <v>1066</v>
      </c>
      <c r="AI746" t="s">
        <v>1066</v>
      </c>
      <c r="AJ746" t="s">
        <v>1066</v>
      </c>
      <c r="AK746" t="s">
        <v>1066</v>
      </c>
      <c r="AL746" t="s">
        <v>1066</v>
      </c>
      <c r="AM746" t="s">
        <v>1066</v>
      </c>
      <c r="AN746" t="s">
        <v>1066</v>
      </c>
      <c r="AO746" t="s">
        <v>1066</v>
      </c>
      <c r="AP746" t="s">
        <v>1066</v>
      </c>
      <c r="AQ746" t="s">
        <v>1066</v>
      </c>
      <c r="AR746" t="s">
        <v>1066</v>
      </c>
      <c r="AS746" t="s">
        <v>1066</v>
      </c>
      <c r="AT746" t="s">
        <v>1066</v>
      </c>
      <c r="AU746" t="s">
        <v>1066</v>
      </c>
      <c r="AV746" t="s">
        <v>1066</v>
      </c>
      <c r="AW746" t="s">
        <v>1066</v>
      </c>
      <c r="AY746">
        <v>0</v>
      </c>
      <c r="AZ746" s="269"/>
      <c r="BA746" s="269"/>
      <c r="BB746" s="269"/>
      <c r="BC746" s="269"/>
      <c r="BD746" s="269"/>
      <c r="BE746" s="269"/>
    </row>
    <row r="747" spans="1:83" ht="14.4" x14ac:dyDescent="0.3">
      <c r="A747">
        <v>523628</v>
      </c>
      <c r="B747" t="s">
        <v>540</v>
      </c>
      <c r="C747" t="s">
        <v>1066</v>
      </c>
      <c r="D747" t="s">
        <v>1066</v>
      </c>
      <c r="E747" t="s">
        <v>1066</v>
      </c>
      <c r="F747" t="s">
        <v>1066</v>
      </c>
      <c r="G747" t="s">
        <v>1066</v>
      </c>
      <c r="H747" t="s">
        <v>1066</v>
      </c>
      <c r="I747" t="s">
        <v>1066</v>
      </c>
      <c r="J747" t="s">
        <v>1066</v>
      </c>
      <c r="K747" t="s">
        <v>1066</v>
      </c>
      <c r="L747" t="s">
        <v>1066</v>
      </c>
      <c r="M747" t="s">
        <v>1066</v>
      </c>
      <c r="N747" t="s">
        <v>1066</v>
      </c>
      <c r="O747" t="s">
        <v>1066</v>
      </c>
      <c r="P747" t="s">
        <v>1066</v>
      </c>
      <c r="Q747" t="s">
        <v>1066</v>
      </c>
      <c r="R747" t="s">
        <v>1066</v>
      </c>
      <c r="S747" t="s">
        <v>1066</v>
      </c>
      <c r="T747" t="s">
        <v>1066</v>
      </c>
      <c r="U747" t="s">
        <v>1066</v>
      </c>
      <c r="V747" t="s">
        <v>1066</v>
      </c>
      <c r="W747" t="s">
        <v>1066</v>
      </c>
      <c r="X747" t="s">
        <v>1066</v>
      </c>
      <c r="Y747" t="s">
        <v>1066</v>
      </c>
      <c r="Z747" t="s">
        <v>1066</v>
      </c>
      <c r="AA747" t="s">
        <v>1066</v>
      </c>
      <c r="AB747" t="s">
        <v>1066</v>
      </c>
      <c r="AC747" t="s">
        <v>1066</v>
      </c>
      <c r="AD747" t="s">
        <v>1066</v>
      </c>
      <c r="AE747" t="s">
        <v>1066</v>
      </c>
      <c r="AF747" t="s">
        <v>1066</v>
      </c>
      <c r="AG747" t="s">
        <v>1066</v>
      </c>
      <c r="AH747" t="s">
        <v>1066</v>
      </c>
      <c r="AI747" t="s">
        <v>1066</v>
      </c>
      <c r="AJ747" t="s">
        <v>1066</v>
      </c>
      <c r="AK747" t="s">
        <v>1066</v>
      </c>
      <c r="AL747" t="s">
        <v>1066</v>
      </c>
      <c r="AM747" t="s">
        <v>1066</v>
      </c>
      <c r="AN747" t="s">
        <v>1066</v>
      </c>
      <c r="AO747" t="s">
        <v>1066</v>
      </c>
      <c r="AP747" t="s">
        <v>1066</v>
      </c>
      <c r="AQ747" t="s">
        <v>1066</v>
      </c>
      <c r="AR747" t="s">
        <v>1066</v>
      </c>
      <c r="AS747" t="s">
        <v>1066</v>
      </c>
      <c r="AT747" t="s">
        <v>1066</v>
      </c>
      <c r="AU747" t="s">
        <v>1066</v>
      </c>
      <c r="AV747" t="s">
        <v>1066</v>
      </c>
      <c r="AW747" t="s">
        <v>1066</v>
      </c>
      <c r="AY747">
        <v>0</v>
      </c>
      <c r="AZ747" s="269"/>
      <c r="BA747" s="269"/>
      <c r="BB747" s="269"/>
      <c r="BC747" s="269"/>
      <c r="BD747" s="269"/>
      <c r="BE747" s="269"/>
      <c r="BH747" s="249"/>
      <c r="BI747" s="249"/>
      <c r="BJ747" s="249"/>
      <c r="BK747" s="249"/>
      <c r="BL747" s="249"/>
      <c r="BM747" s="249"/>
      <c r="BN747" s="249"/>
      <c r="BO747" s="249"/>
      <c r="BP747" s="249"/>
      <c r="BQ747" s="249"/>
      <c r="BR747" s="249"/>
      <c r="BS747" s="249"/>
      <c r="BT747" s="249"/>
      <c r="BU747" s="249"/>
      <c r="BV747" s="248"/>
      <c r="BW747" s="249"/>
      <c r="BX747" s="249"/>
      <c r="BY747" s="249"/>
      <c r="BZ747" s="249"/>
      <c r="CA747" s="242"/>
      <c r="CB747" s="242"/>
      <c r="CC747" s="242"/>
      <c r="CD747" s="242"/>
      <c r="CE747" s="249"/>
    </row>
    <row r="748" spans="1:83" ht="14.4" x14ac:dyDescent="0.3">
      <c r="A748">
        <v>523630</v>
      </c>
      <c r="B748" t="s">
        <v>540</v>
      </c>
      <c r="C748" t="s">
        <v>1066</v>
      </c>
      <c r="D748" t="s">
        <v>1066</v>
      </c>
      <c r="E748" t="s">
        <v>1066</v>
      </c>
      <c r="F748" t="s">
        <v>1066</v>
      </c>
      <c r="G748" t="s">
        <v>1066</v>
      </c>
      <c r="H748" t="s">
        <v>1066</v>
      </c>
      <c r="I748" t="s">
        <v>1066</v>
      </c>
      <c r="J748" t="s">
        <v>1066</v>
      </c>
      <c r="K748" t="s">
        <v>1066</v>
      </c>
      <c r="L748" t="s">
        <v>1066</v>
      </c>
      <c r="M748" t="s">
        <v>1066</v>
      </c>
      <c r="N748" t="s">
        <v>1066</v>
      </c>
      <c r="O748" t="s">
        <v>1066</v>
      </c>
      <c r="P748" t="s">
        <v>1066</v>
      </c>
      <c r="Q748" t="s">
        <v>1066</v>
      </c>
      <c r="R748" t="s">
        <v>1066</v>
      </c>
      <c r="S748" t="s">
        <v>1066</v>
      </c>
      <c r="T748" t="s">
        <v>1066</v>
      </c>
      <c r="U748" t="s">
        <v>1066</v>
      </c>
      <c r="V748" t="s">
        <v>1066</v>
      </c>
      <c r="W748" t="s">
        <v>1066</v>
      </c>
      <c r="X748" t="s">
        <v>1066</v>
      </c>
      <c r="Y748" t="s">
        <v>1066</v>
      </c>
      <c r="Z748" t="s">
        <v>1066</v>
      </c>
      <c r="AA748" t="s">
        <v>1066</v>
      </c>
      <c r="AB748" t="s">
        <v>1066</v>
      </c>
      <c r="AC748" t="s">
        <v>1066</v>
      </c>
      <c r="AD748" t="s">
        <v>1066</v>
      </c>
      <c r="AE748" t="s">
        <v>1066</v>
      </c>
      <c r="AF748" t="s">
        <v>1066</v>
      </c>
      <c r="AG748" t="s">
        <v>1066</v>
      </c>
      <c r="AH748" t="s">
        <v>1066</v>
      </c>
      <c r="AI748" t="s">
        <v>1066</v>
      </c>
      <c r="AJ748" t="s">
        <v>1066</v>
      </c>
      <c r="AK748" t="s">
        <v>1066</v>
      </c>
      <c r="AL748" t="s">
        <v>1066</v>
      </c>
      <c r="AM748" t="s">
        <v>1066</v>
      </c>
      <c r="AN748" t="s">
        <v>1066</v>
      </c>
      <c r="AO748" t="s">
        <v>1066</v>
      </c>
      <c r="AP748" t="s">
        <v>1066</v>
      </c>
      <c r="AQ748" t="s">
        <v>1066</v>
      </c>
      <c r="AR748" t="s">
        <v>1066</v>
      </c>
      <c r="AS748" t="s">
        <v>1066</v>
      </c>
      <c r="AT748" t="s">
        <v>1066</v>
      </c>
      <c r="AU748" t="s">
        <v>1066</v>
      </c>
      <c r="AV748" t="s">
        <v>1066</v>
      </c>
      <c r="AW748" t="s">
        <v>1066</v>
      </c>
      <c r="AY748">
        <v>0</v>
      </c>
      <c r="AZ748" s="269"/>
      <c r="BA748" s="269"/>
      <c r="BB748" s="269"/>
      <c r="BC748" s="269"/>
      <c r="BD748" s="269"/>
      <c r="BE748" s="269"/>
    </row>
    <row r="749" spans="1:83" ht="14.4" x14ac:dyDescent="0.3">
      <c r="A749">
        <v>523631</v>
      </c>
      <c r="B749" t="s">
        <v>540</v>
      </c>
      <c r="C749" t="s">
        <v>1066</v>
      </c>
      <c r="D749" t="s">
        <v>1066</v>
      </c>
      <c r="E749" t="s">
        <v>1066</v>
      </c>
      <c r="F749" t="s">
        <v>1066</v>
      </c>
      <c r="G749" t="s">
        <v>1066</v>
      </c>
      <c r="H749" t="s">
        <v>1066</v>
      </c>
      <c r="I749" t="s">
        <v>1066</v>
      </c>
      <c r="J749" t="s">
        <v>1066</v>
      </c>
      <c r="K749" t="s">
        <v>1066</v>
      </c>
      <c r="L749" t="s">
        <v>1066</v>
      </c>
      <c r="M749" t="s">
        <v>1066</v>
      </c>
      <c r="N749" t="s">
        <v>1066</v>
      </c>
      <c r="O749" t="s">
        <v>1066</v>
      </c>
      <c r="P749" t="s">
        <v>1066</v>
      </c>
      <c r="Q749" t="s">
        <v>1066</v>
      </c>
      <c r="R749" t="s">
        <v>1066</v>
      </c>
      <c r="S749" t="s">
        <v>1066</v>
      </c>
      <c r="T749" t="s">
        <v>1066</v>
      </c>
      <c r="U749" t="s">
        <v>1066</v>
      </c>
      <c r="V749" t="s">
        <v>1066</v>
      </c>
      <c r="W749" t="s">
        <v>1066</v>
      </c>
      <c r="X749" t="s">
        <v>1066</v>
      </c>
      <c r="Y749" t="s">
        <v>1066</v>
      </c>
      <c r="Z749" t="s">
        <v>1066</v>
      </c>
      <c r="AA749" t="s">
        <v>1066</v>
      </c>
      <c r="AB749" t="s">
        <v>1066</v>
      </c>
      <c r="AC749" t="s">
        <v>1066</v>
      </c>
      <c r="AD749" t="s">
        <v>1066</v>
      </c>
      <c r="AE749" t="s">
        <v>1066</v>
      </c>
      <c r="AF749" t="s">
        <v>1066</v>
      </c>
      <c r="AG749" t="s">
        <v>1066</v>
      </c>
      <c r="AH749" t="s">
        <v>1066</v>
      </c>
      <c r="AI749" t="s">
        <v>1066</v>
      </c>
      <c r="AJ749" t="s">
        <v>1066</v>
      </c>
      <c r="AK749" t="s">
        <v>1066</v>
      </c>
      <c r="AL749" t="s">
        <v>1066</v>
      </c>
      <c r="AM749" t="s">
        <v>1066</v>
      </c>
      <c r="AN749" t="s">
        <v>1066</v>
      </c>
      <c r="AO749" t="s">
        <v>1066</v>
      </c>
      <c r="AP749" t="s">
        <v>1066</v>
      </c>
      <c r="AQ749" t="s">
        <v>1066</v>
      </c>
      <c r="AR749" t="s">
        <v>1066</v>
      </c>
      <c r="AS749" t="s">
        <v>1066</v>
      </c>
      <c r="AT749" t="s">
        <v>1066</v>
      </c>
      <c r="AU749" t="s">
        <v>1066</v>
      </c>
      <c r="AV749" t="s">
        <v>1066</v>
      </c>
      <c r="AW749" t="s">
        <v>1066</v>
      </c>
      <c r="AY749">
        <v>0</v>
      </c>
      <c r="AZ749" s="269"/>
      <c r="BA749" s="269"/>
      <c r="BB749" s="269"/>
      <c r="BC749" s="269"/>
      <c r="BD749" s="269"/>
      <c r="BE749" s="269"/>
    </row>
    <row r="750" spans="1:83" ht="14.4" x14ac:dyDescent="0.3">
      <c r="A750">
        <v>523635</v>
      </c>
      <c r="B750" t="s">
        <v>541</v>
      </c>
      <c r="C750" t="s">
        <v>1066</v>
      </c>
      <c r="D750" t="s">
        <v>1066</v>
      </c>
      <c r="E750" t="s">
        <v>1066</v>
      </c>
      <c r="F750" t="s">
        <v>1066</v>
      </c>
      <c r="G750" t="s">
        <v>1066</v>
      </c>
      <c r="H750" t="s">
        <v>1066</v>
      </c>
      <c r="I750" t="s">
        <v>1066</v>
      </c>
      <c r="J750" t="s">
        <v>1066</v>
      </c>
      <c r="K750" t="s">
        <v>1066</v>
      </c>
      <c r="L750" t="s">
        <v>1066</v>
      </c>
      <c r="M750" t="s">
        <v>1066</v>
      </c>
      <c r="N750" t="s">
        <v>1066</v>
      </c>
      <c r="O750" t="s">
        <v>1066</v>
      </c>
      <c r="P750" t="s">
        <v>1066</v>
      </c>
      <c r="Q750" t="s">
        <v>1066</v>
      </c>
      <c r="R750" t="s">
        <v>1066</v>
      </c>
      <c r="S750" t="s">
        <v>1066</v>
      </c>
      <c r="T750" t="s">
        <v>1066</v>
      </c>
      <c r="U750" t="s">
        <v>1066</v>
      </c>
      <c r="V750" t="s">
        <v>1066</v>
      </c>
      <c r="W750" t="s">
        <v>1066</v>
      </c>
      <c r="X750" t="s">
        <v>1066</v>
      </c>
      <c r="Y750" t="s">
        <v>1066</v>
      </c>
      <c r="Z750" t="s">
        <v>1066</v>
      </c>
      <c r="AA750" t="s">
        <v>1066</v>
      </c>
      <c r="AB750" t="s">
        <v>1066</v>
      </c>
      <c r="AC750" t="s">
        <v>1066</v>
      </c>
      <c r="AD750" t="s">
        <v>1066</v>
      </c>
      <c r="AE750" t="s">
        <v>1066</v>
      </c>
      <c r="AF750" t="s">
        <v>1066</v>
      </c>
      <c r="AG750" t="s">
        <v>1066</v>
      </c>
      <c r="AH750" t="s">
        <v>1066</v>
      </c>
      <c r="AI750" t="s">
        <v>1066</v>
      </c>
      <c r="AJ750" t="s">
        <v>1066</v>
      </c>
      <c r="AK750" t="s">
        <v>1066</v>
      </c>
      <c r="AL750" t="s">
        <v>1066</v>
      </c>
      <c r="AM750" t="s">
        <v>1066</v>
      </c>
      <c r="AN750" t="s">
        <v>1066</v>
      </c>
      <c r="AO750" t="s">
        <v>1066</v>
      </c>
      <c r="AP750" t="s">
        <v>1066</v>
      </c>
      <c r="AQ750" t="s">
        <v>1066</v>
      </c>
      <c r="AR750" t="s">
        <v>1066</v>
      </c>
      <c r="AW750"/>
      <c r="AY750" t="s">
        <v>2422</v>
      </c>
      <c r="AZ750" s="269"/>
      <c r="BA750" s="269"/>
      <c r="BB750" s="269"/>
      <c r="BC750" s="269"/>
      <c r="BD750" s="269"/>
      <c r="BE750" s="269"/>
    </row>
    <row r="751" spans="1:83" ht="14.4" x14ac:dyDescent="0.3">
      <c r="A751">
        <v>523651</v>
      </c>
      <c r="B751" t="s">
        <v>540</v>
      </c>
      <c r="C751" t="s">
        <v>1066</v>
      </c>
      <c r="D751" t="s">
        <v>1066</v>
      </c>
      <c r="E751" t="s">
        <v>1066</v>
      </c>
      <c r="F751" t="s">
        <v>1066</v>
      </c>
      <c r="G751" t="s">
        <v>1066</v>
      </c>
      <c r="H751" t="s">
        <v>1066</v>
      </c>
      <c r="I751" t="s">
        <v>1066</v>
      </c>
      <c r="J751" t="s">
        <v>1066</v>
      </c>
      <c r="K751" t="s">
        <v>1066</v>
      </c>
      <c r="L751" t="s">
        <v>1066</v>
      </c>
      <c r="M751" t="s">
        <v>1066</v>
      </c>
      <c r="N751" t="s">
        <v>1066</v>
      </c>
      <c r="O751" t="s">
        <v>1066</v>
      </c>
      <c r="P751" t="s">
        <v>1066</v>
      </c>
      <c r="Q751" t="s">
        <v>1066</v>
      </c>
      <c r="R751" t="s">
        <v>1066</v>
      </c>
      <c r="S751" t="s">
        <v>1066</v>
      </c>
      <c r="T751" t="s">
        <v>1066</v>
      </c>
      <c r="U751" t="s">
        <v>1066</v>
      </c>
      <c r="V751" t="s">
        <v>1066</v>
      </c>
      <c r="W751" t="s">
        <v>1066</v>
      </c>
      <c r="X751" t="s">
        <v>1066</v>
      </c>
      <c r="Y751" t="s">
        <v>1066</v>
      </c>
      <c r="Z751" t="s">
        <v>1066</v>
      </c>
      <c r="AA751" t="s">
        <v>1066</v>
      </c>
      <c r="AB751" t="s">
        <v>1066</v>
      </c>
      <c r="AC751" t="s">
        <v>1066</v>
      </c>
      <c r="AD751" t="s">
        <v>1066</v>
      </c>
      <c r="AE751" t="s">
        <v>1066</v>
      </c>
      <c r="AF751" t="s">
        <v>1066</v>
      </c>
      <c r="AG751" t="s">
        <v>1066</v>
      </c>
      <c r="AH751" t="s">
        <v>1066</v>
      </c>
      <c r="AI751" t="s">
        <v>1066</v>
      </c>
      <c r="AJ751" t="s">
        <v>1066</v>
      </c>
      <c r="AK751" t="s">
        <v>1066</v>
      </c>
      <c r="AL751" t="s">
        <v>1066</v>
      </c>
      <c r="AM751" t="s">
        <v>1066</v>
      </c>
      <c r="AN751" t="s">
        <v>1066</v>
      </c>
      <c r="AO751" t="s">
        <v>1066</v>
      </c>
      <c r="AP751" t="s">
        <v>1066</v>
      </c>
      <c r="AQ751" t="s">
        <v>1066</v>
      </c>
      <c r="AR751" t="s">
        <v>1066</v>
      </c>
      <c r="AS751" t="s">
        <v>1066</v>
      </c>
      <c r="AT751" t="s">
        <v>1066</v>
      </c>
      <c r="AU751" t="s">
        <v>1066</v>
      </c>
      <c r="AV751" t="s">
        <v>1066</v>
      </c>
      <c r="AW751" t="s">
        <v>1066</v>
      </c>
      <c r="AY751">
        <v>0</v>
      </c>
      <c r="AZ751" s="269"/>
      <c r="BA751" s="269"/>
      <c r="BB751" s="269"/>
      <c r="BC751" s="269"/>
      <c r="BD751" s="269"/>
      <c r="BE751" s="269"/>
    </row>
    <row r="752" spans="1:83" ht="14.4" x14ac:dyDescent="0.3">
      <c r="A752">
        <v>523654</v>
      </c>
      <c r="B752" t="s">
        <v>540</v>
      </c>
      <c r="C752" t="s">
        <v>1066</v>
      </c>
      <c r="D752" t="s">
        <v>1066</v>
      </c>
      <c r="E752" t="s">
        <v>1066</v>
      </c>
      <c r="F752" t="s">
        <v>1066</v>
      </c>
      <c r="G752" t="s">
        <v>1066</v>
      </c>
      <c r="H752" t="s">
        <v>1066</v>
      </c>
      <c r="I752" t="s">
        <v>1066</v>
      </c>
      <c r="J752" t="s">
        <v>1066</v>
      </c>
      <c r="K752" t="s">
        <v>1066</v>
      </c>
      <c r="L752" t="s">
        <v>1066</v>
      </c>
      <c r="M752" t="s">
        <v>1066</v>
      </c>
      <c r="N752" t="s">
        <v>1066</v>
      </c>
      <c r="O752" t="s">
        <v>1066</v>
      </c>
      <c r="P752" t="s">
        <v>1066</v>
      </c>
      <c r="Q752" t="s">
        <v>1066</v>
      </c>
      <c r="R752" t="s">
        <v>1066</v>
      </c>
      <c r="S752" t="s">
        <v>1066</v>
      </c>
      <c r="T752" t="s">
        <v>1066</v>
      </c>
      <c r="U752" t="s">
        <v>1066</v>
      </c>
      <c r="V752" t="s">
        <v>1066</v>
      </c>
      <c r="W752" t="s">
        <v>1066</v>
      </c>
      <c r="X752" t="s">
        <v>1066</v>
      </c>
      <c r="Y752" t="s">
        <v>1066</v>
      </c>
      <c r="Z752" t="s">
        <v>1066</v>
      </c>
      <c r="AA752" t="s">
        <v>1066</v>
      </c>
      <c r="AB752" t="s">
        <v>1066</v>
      </c>
      <c r="AC752" t="s">
        <v>1066</v>
      </c>
      <c r="AD752" t="s">
        <v>1066</v>
      </c>
      <c r="AE752" t="s">
        <v>1066</v>
      </c>
      <c r="AF752" t="s">
        <v>1066</v>
      </c>
      <c r="AG752" t="s">
        <v>1066</v>
      </c>
      <c r="AH752" t="s">
        <v>1066</v>
      </c>
      <c r="AI752" t="s">
        <v>1066</v>
      </c>
      <c r="AJ752" t="s">
        <v>1066</v>
      </c>
      <c r="AK752" t="s">
        <v>1066</v>
      </c>
      <c r="AL752" t="s">
        <v>1066</v>
      </c>
      <c r="AM752" t="s">
        <v>1066</v>
      </c>
      <c r="AN752" t="s">
        <v>1066</v>
      </c>
      <c r="AO752" t="s">
        <v>1066</v>
      </c>
      <c r="AP752" t="s">
        <v>1066</v>
      </c>
      <c r="AQ752" t="s">
        <v>1066</v>
      </c>
      <c r="AR752" t="s">
        <v>1066</v>
      </c>
      <c r="AS752" t="s">
        <v>1066</v>
      </c>
      <c r="AT752" t="s">
        <v>1066</v>
      </c>
      <c r="AU752" t="s">
        <v>1066</v>
      </c>
      <c r="AV752" t="s">
        <v>1066</v>
      </c>
      <c r="AW752" t="s">
        <v>1066</v>
      </c>
      <c r="AY752">
        <v>0</v>
      </c>
      <c r="AZ752" s="269"/>
      <c r="BA752" s="269"/>
      <c r="BB752" s="269"/>
      <c r="BC752" s="269"/>
      <c r="BD752" s="269"/>
      <c r="BE752" s="269"/>
    </row>
    <row r="753" spans="1:83" ht="14.4" x14ac:dyDescent="0.3">
      <c r="A753">
        <v>523655</v>
      </c>
      <c r="B753" t="s">
        <v>540</v>
      </c>
      <c r="C753" t="s">
        <v>1067</v>
      </c>
      <c r="D753" t="s">
        <v>1067</v>
      </c>
      <c r="E753" t="s">
        <v>1067</v>
      </c>
      <c r="F753" t="s">
        <v>1067</v>
      </c>
      <c r="G753" t="s">
        <v>1067</v>
      </c>
      <c r="H753" t="s">
        <v>1067</v>
      </c>
      <c r="I753" t="s">
        <v>1067</v>
      </c>
      <c r="J753" t="s">
        <v>1067</v>
      </c>
      <c r="K753" t="s">
        <v>1067</v>
      </c>
      <c r="L753" t="s">
        <v>1067</v>
      </c>
      <c r="M753" t="s">
        <v>1067</v>
      </c>
      <c r="N753" t="s">
        <v>1067</v>
      </c>
      <c r="O753" t="s">
        <v>1067</v>
      </c>
      <c r="P753" t="s">
        <v>1067</v>
      </c>
      <c r="Q753" t="s">
        <v>1067</v>
      </c>
      <c r="R753" t="s">
        <v>1067</v>
      </c>
      <c r="S753" t="s">
        <v>1067</v>
      </c>
      <c r="T753" t="s">
        <v>1067</v>
      </c>
      <c r="U753" t="s">
        <v>1067</v>
      </c>
      <c r="V753" t="s">
        <v>1067</v>
      </c>
      <c r="W753" t="s">
        <v>1067</v>
      </c>
      <c r="X753" t="s">
        <v>1067</v>
      </c>
      <c r="Y753" t="s">
        <v>1067</v>
      </c>
      <c r="Z753" t="s">
        <v>1067</v>
      </c>
      <c r="AA753" t="s">
        <v>1067</v>
      </c>
      <c r="AB753" t="s">
        <v>1067</v>
      </c>
      <c r="AC753" t="s">
        <v>1067</v>
      </c>
      <c r="AD753" t="s">
        <v>1067</v>
      </c>
      <c r="AE753" t="s">
        <v>1067</v>
      </c>
      <c r="AF753" t="s">
        <v>1067</v>
      </c>
      <c r="AG753" t="s">
        <v>1067</v>
      </c>
      <c r="AH753" t="s">
        <v>1067</v>
      </c>
      <c r="AI753" t="s">
        <v>1067</v>
      </c>
      <c r="AJ753" t="s">
        <v>1067</v>
      </c>
      <c r="AK753" t="s">
        <v>1067</v>
      </c>
      <c r="AL753" t="s">
        <v>1067</v>
      </c>
      <c r="AM753" t="s">
        <v>1067</v>
      </c>
      <c r="AN753" t="s">
        <v>1067</v>
      </c>
      <c r="AO753" t="s">
        <v>1067</v>
      </c>
      <c r="AP753" t="s">
        <v>1067</v>
      </c>
      <c r="AQ753" t="s">
        <v>1067</v>
      </c>
      <c r="AR753" t="s">
        <v>1067</v>
      </c>
      <c r="AS753" t="s">
        <v>1067</v>
      </c>
      <c r="AT753" t="s">
        <v>1067</v>
      </c>
      <c r="AU753" t="s">
        <v>1067</v>
      </c>
      <c r="AV753" t="s">
        <v>1067</v>
      </c>
      <c r="AW753" t="s">
        <v>1067</v>
      </c>
      <c r="AX753" t="s">
        <v>5718</v>
      </c>
      <c r="AY753" t="s">
        <v>5718</v>
      </c>
      <c r="AZ753" s="269"/>
      <c r="BA753" s="269"/>
      <c r="BB753" s="269"/>
      <c r="BC753" s="269"/>
      <c r="BD753" s="269"/>
      <c r="BE753" s="269"/>
    </row>
    <row r="754" spans="1:83" ht="14.4" x14ac:dyDescent="0.3">
      <c r="A754">
        <v>523662</v>
      </c>
      <c r="B754" t="s">
        <v>540</v>
      </c>
      <c r="C754" t="s">
        <v>1066</v>
      </c>
      <c r="D754" t="s">
        <v>1066</v>
      </c>
      <c r="E754" t="s">
        <v>1066</v>
      </c>
      <c r="F754" t="s">
        <v>1066</v>
      </c>
      <c r="G754" t="s">
        <v>1066</v>
      </c>
      <c r="H754" t="s">
        <v>1066</v>
      </c>
      <c r="I754" t="s">
        <v>1066</v>
      </c>
      <c r="J754" t="s">
        <v>1066</v>
      </c>
      <c r="K754" t="s">
        <v>1066</v>
      </c>
      <c r="L754" t="s">
        <v>1066</v>
      </c>
      <c r="M754" t="s">
        <v>1066</v>
      </c>
      <c r="N754" t="s">
        <v>1066</v>
      </c>
      <c r="O754" t="s">
        <v>1066</v>
      </c>
      <c r="P754" t="s">
        <v>1066</v>
      </c>
      <c r="Q754" t="s">
        <v>1066</v>
      </c>
      <c r="R754" t="s">
        <v>1066</v>
      </c>
      <c r="S754" t="s">
        <v>1066</v>
      </c>
      <c r="T754" t="s">
        <v>1066</v>
      </c>
      <c r="U754" t="s">
        <v>1066</v>
      </c>
      <c r="V754" t="s">
        <v>1066</v>
      </c>
      <c r="W754" t="s">
        <v>1066</v>
      </c>
      <c r="X754" t="s">
        <v>1066</v>
      </c>
      <c r="Y754" t="s">
        <v>1066</v>
      </c>
      <c r="Z754" t="s">
        <v>1066</v>
      </c>
      <c r="AA754" t="s">
        <v>1066</v>
      </c>
      <c r="AB754" t="s">
        <v>1066</v>
      </c>
      <c r="AC754" t="s">
        <v>1066</v>
      </c>
      <c r="AD754" t="s">
        <v>1066</v>
      </c>
      <c r="AE754" t="s">
        <v>1066</v>
      </c>
      <c r="AF754" t="s">
        <v>1066</v>
      </c>
      <c r="AG754" t="s">
        <v>1066</v>
      </c>
      <c r="AH754" t="s">
        <v>1066</v>
      </c>
      <c r="AI754" t="s">
        <v>1066</v>
      </c>
      <c r="AJ754" t="s">
        <v>1066</v>
      </c>
      <c r="AK754" t="s">
        <v>1066</v>
      </c>
      <c r="AL754" t="s">
        <v>1066</v>
      </c>
      <c r="AM754" t="s">
        <v>1066</v>
      </c>
      <c r="AN754" t="s">
        <v>1066</v>
      </c>
      <c r="AO754" t="s">
        <v>1066</v>
      </c>
      <c r="AP754" t="s">
        <v>1066</v>
      </c>
      <c r="AQ754" t="s">
        <v>1066</v>
      </c>
      <c r="AR754" t="s">
        <v>1066</v>
      </c>
      <c r="AS754" t="s">
        <v>1066</v>
      </c>
      <c r="AT754" t="s">
        <v>1066</v>
      </c>
      <c r="AU754" t="s">
        <v>1066</v>
      </c>
      <c r="AV754" t="s">
        <v>1066</v>
      </c>
      <c r="AW754" t="s">
        <v>1066</v>
      </c>
      <c r="AY754">
        <v>0</v>
      </c>
      <c r="AZ754" s="269"/>
      <c r="BA754" s="269"/>
      <c r="BB754" s="269"/>
      <c r="BC754" s="269"/>
      <c r="BD754" s="269"/>
      <c r="BE754" s="269"/>
    </row>
    <row r="755" spans="1:83" ht="14.4" x14ac:dyDescent="0.3">
      <c r="A755">
        <v>523666</v>
      </c>
      <c r="B755" t="s">
        <v>540</v>
      </c>
      <c r="C755" t="s">
        <v>1066</v>
      </c>
      <c r="D755" t="s">
        <v>1066</v>
      </c>
      <c r="E755" t="s">
        <v>1066</v>
      </c>
      <c r="F755" t="s">
        <v>1066</v>
      </c>
      <c r="G755" t="s">
        <v>1066</v>
      </c>
      <c r="H755" t="s">
        <v>1066</v>
      </c>
      <c r="I755" t="s">
        <v>1066</v>
      </c>
      <c r="J755" t="s">
        <v>1066</v>
      </c>
      <c r="K755" t="s">
        <v>1066</v>
      </c>
      <c r="L755" t="s">
        <v>1066</v>
      </c>
      <c r="M755" t="s">
        <v>1066</v>
      </c>
      <c r="N755" t="s">
        <v>1066</v>
      </c>
      <c r="O755" t="s">
        <v>1066</v>
      </c>
      <c r="P755" t="s">
        <v>1066</v>
      </c>
      <c r="Q755" t="s">
        <v>1066</v>
      </c>
      <c r="R755" t="s">
        <v>1066</v>
      </c>
      <c r="S755" t="s">
        <v>1066</v>
      </c>
      <c r="T755" t="s">
        <v>1066</v>
      </c>
      <c r="U755" t="s">
        <v>1066</v>
      </c>
      <c r="V755" t="s">
        <v>1066</v>
      </c>
      <c r="W755" t="s">
        <v>1066</v>
      </c>
      <c r="X755" t="s">
        <v>1066</v>
      </c>
      <c r="Y755" t="s">
        <v>1066</v>
      </c>
      <c r="Z755" t="s">
        <v>1066</v>
      </c>
      <c r="AA755" t="s">
        <v>1066</v>
      </c>
      <c r="AB755" t="s">
        <v>1066</v>
      </c>
      <c r="AC755" t="s">
        <v>1066</v>
      </c>
      <c r="AD755" t="s">
        <v>1066</v>
      </c>
      <c r="AE755" t="s">
        <v>1066</v>
      </c>
      <c r="AF755" t="s">
        <v>1066</v>
      </c>
      <c r="AG755" t="s">
        <v>1066</v>
      </c>
      <c r="AH755" t="s">
        <v>1066</v>
      </c>
      <c r="AI755" t="s">
        <v>1066</v>
      </c>
      <c r="AJ755" t="s">
        <v>1066</v>
      </c>
      <c r="AK755" t="s">
        <v>1066</v>
      </c>
      <c r="AL755" t="s">
        <v>1066</v>
      </c>
      <c r="AM755" t="s">
        <v>1066</v>
      </c>
      <c r="AN755" t="s">
        <v>1066</v>
      </c>
      <c r="AO755" t="s">
        <v>1066</v>
      </c>
      <c r="AP755" t="s">
        <v>1066</v>
      </c>
      <c r="AQ755" t="s">
        <v>1066</v>
      </c>
      <c r="AR755" t="s">
        <v>1066</v>
      </c>
      <c r="AS755" t="s">
        <v>1066</v>
      </c>
      <c r="AT755" t="s">
        <v>1066</v>
      </c>
      <c r="AU755" t="s">
        <v>1066</v>
      </c>
      <c r="AV755" t="s">
        <v>1066</v>
      </c>
      <c r="AW755" t="s">
        <v>1066</v>
      </c>
      <c r="AY755">
        <v>0</v>
      </c>
      <c r="AZ755" s="269"/>
      <c r="BA755" s="269"/>
      <c r="BB755" s="269"/>
      <c r="BC755" s="269"/>
      <c r="BD755" s="269"/>
      <c r="BE755" s="269"/>
      <c r="BH755" s="249"/>
      <c r="BI755" s="249"/>
      <c r="BJ755" s="249"/>
      <c r="BK755" s="249"/>
      <c r="BL755" s="249"/>
      <c r="BM755" s="249"/>
      <c r="BN755" s="249"/>
      <c r="BO755" s="249"/>
      <c r="BP755" s="249"/>
      <c r="BQ755" s="249"/>
      <c r="BR755" s="249"/>
      <c r="BS755" s="249"/>
      <c r="BT755" s="249"/>
      <c r="BU755" s="249"/>
      <c r="BV755" s="248"/>
      <c r="BW755" s="249"/>
      <c r="BX755" s="249"/>
      <c r="BY755" s="249"/>
      <c r="BZ755" s="249"/>
      <c r="CA755" s="242"/>
      <c r="CB755" s="242"/>
      <c r="CC755" s="242"/>
      <c r="CD755" s="242"/>
      <c r="CE755" s="249"/>
    </row>
    <row r="756" spans="1:83" ht="14.4" x14ac:dyDescent="0.3">
      <c r="A756">
        <v>523688</v>
      </c>
      <c r="B756" t="s">
        <v>540</v>
      </c>
      <c r="C756" t="s">
        <v>1066</v>
      </c>
      <c r="D756" t="s">
        <v>1066</v>
      </c>
      <c r="E756" t="s">
        <v>1066</v>
      </c>
      <c r="F756" t="s">
        <v>1066</v>
      </c>
      <c r="G756" t="s">
        <v>1066</v>
      </c>
      <c r="H756" t="s">
        <v>1066</v>
      </c>
      <c r="I756" t="s">
        <v>1066</v>
      </c>
      <c r="J756" t="s">
        <v>1066</v>
      </c>
      <c r="K756" t="s">
        <v>1066</v>
      </c>
      <c r="L756" t="s">
        <v>1066</v>
      </c>
      <c r="M756" t="s">
        <v>1066</v>
      </c>
      <c r="N756" t="s">
        <v>1066</v>
      </c>
      <c r="O756" t="s">
        <v>1066</v>
      </c>
      <c r="P756" t="s">
        <v>1066</v>
      </c>
      <c r="Q756" t="s">
        <v>1066</v>
      </c>
      <c r="R756" t="s">
        <v>1066</v>
      </c>
      <c r="S756" t="s">
        <v>1066</v>
      </c>
      <c r="T756" t="s">
        <v>1066</v>
      </c>
      <c r="U756" t="s">
        <v>1066</v>
      </c>
      <c r="V756" t="s">
        <v>1066</v>
      </c>
      <c r="W756" t="s">
        <v>1066</v>
      </c>
      <c r="X756" t="s">
        <v>1066</v>
      </c>
      <c r="Y756" t="s">
        <v>1066</v>
      </c>
      <c r="Z756" t="s">
        <v>1066</v>
      </c>
      <c r="AA756" t="s">
        <v>1066</v>
      </c>
      <c r="AB756" t="s">
        <v>1066</v>
      </c>
      <c r="AC756" t="s">
        <v>1066</v>
      </c>
      <c r="AD756" t="s">
        <v>1066</v>
      </c>
      <c r="AE756" t="s">
        <v>1066</v>
      </c>
      <c r="AF756" t="s">
        <v>1066</v>
      </c>
      <c r="AG756" t="s">
        <v>1066</v>
      </c>
      <c r="AH756" t="s">
        <v>1066</v>
      </c>
      <c r="AI756" t="s">
        <v>1066</v>
      </c>
      <c r="AJ756" t="s">
        <v>1066</v>
      </c>
      <c r="AK756" t="s">
        <v>1066</v>
      </c>
      <c r="AL756" t="s">
        <v>1066</v>
      </c>
      <c r="AM756" t="s">
        <v>1066</v>
      </c>
      <c r="AN756" t="s">
        <v>1066</v>
      </c>
      <c r="AO756" t="s">
        <v>1066</v>
      </c>
      <c r="AP756" t="s">
        <v>1066</v>
      </c>
      <c r="AQ756" t="s">
        <v>1066</v>
      </c>
      <c r="AR756" t="s">
        <v>1066</v>
      </c>
      <c r="AS756" t="s">
        <v>1066</v>
      </c>
      <c r="AT756" t="s">
        <v>1066</v>
      </c>
      <c r="AU756" t="s">
        <v>1066</v>
      </c>
      <c r="AV756" t="s">
        <v>1066</v>
      </c>
      <c r="AW756" t="s">
        <v>1066</v>
      </c>
      <c r="AY756">
        <v>0</v>
      </c>
      <c r="AZ756" s="269"/>
      <c r="BA756" s="269"/>
      <c r="BB756" s="269"/>
      <c r="BC756" s="269"/>
      <c r="BD756" s="269"/>
      <c r="BE756" s="269"/>
    </row>
    <row r="757" spans="1:83" ht="14.4" x14ac:dyDescent="0.3">
      <c r="A757">
        <v>523695</v>
      </c>
      <c r="B757" t="s">
        <v>540</v>
      </c>
      <c r="C757" t="s">
        <v>1066</v>
      </c>
      <c r="D757" t="s">
        <v>1066</v>
      </c>
      <c r="E757" t="s">
        <v>1066</v>
      </c>
      <c r="F757" t="s">
        <v>1066</v>
      </c>
      <c r="G757" t="s">
        <v>1066</v>
      </c>
      <c r="H757" t="s">
        <v>1066</v>
      </c>
      <c r="I757" t="s">
        <v>1066</v>
      </c>
      <c r="J757" t="s">
        <v>1066</v>
      </c>
      <c r="K757" t="s">
        <v>1066</v>
      </c>
      <c r="L757" t="s">
        <v>1066</v>
      </c>
      <c r="M757" t="s">
        <v>1066</v>
      </c>
      <c r="N757" t="s">
        <v>1066</v>
      </c>
      <c r="O757" t="s">
        <v>1066</v>
      </c>
      <c r="P757" t="s">
        <v>1066</v>
      </c>
      <c r="Q757" t="s">
        <v>1066</v>
      </c>
      <c r="R757" t="s">
        <v>1066</v>
      </c>
      <c r="S757" t="s">
        <v>1066</v>
      </c>
      <c r="T757" t="s">
        <v>1066</v>
      </c>
      <c r="U757" t="s">
        <v>1066</v>
      </c>
      <c r="V757" t="s">
        <v>1066</v>
      </c>
      <c r="W757" t="s">
        <v>1066</v>
      </c>
      <c r="X757" t="s">
        <v>1066</v>
      </c>
      <c r="Y757" t="s">
        <v>1066</v>
      </c>
      <c r="Z757" t="s">
        <v>1066</v>
      </c>
      <c r="AA757" t="s">
        <v>1066</v>
      </c>
      <c r="AB757" t="s">
        <v>1066</v>
      </c>
      <c r="AC757" t="s">
        <v>1066</v>
      </c>
      <c r="AD757" t="s">
        <v>1066</v>
      </c>
      <c r="AE757" t="s">
        <v>1066</v>
      </c>
      <c r="AF757" t="s">
        <v>1066</v>
      </c>
      <c r="AG757" t="s">
        <v>1066</v>
      </c>
      <c r="AH757" t="s">
        <v>1066</v>
      </c>
      <c r="AI757" t="s">
        <v>1066</v>
      </c>
      <c r="AJ757" t="s">
        <v>1066</v>
      </c>
      <c r="AK757" t="s">
        <v>1066</v>
      </c>
      <c r="AL757" t="s">
        <v>1066</v>
      </c>
      <c r="AM757" t="s">
        <v>1066</v>
      </c>
      <c r="AN757" t="s">
        <v>1066</v>
      </c>
      <c r="AO757" t="s">
        <v>1066</v>
      </c>
      <c r="AP757" t="s">
        <v>1066</v>
      </c>
      <c r="AQ757" t="s">
        <v>1066</v>
      </c>
      <c r="AR757" t="s">
        <v>1066</v>
      </c>
      <c r="AS757" t="s">
        <v>1066</v>
      </c>
      <c r="AT757" t="s">
        <v>1066</v>
      </c>
      <c r="AU757" t="s">
        <v>1066</v>
      </c>
      <c r="AV757" t="s">
        <v>1066</v>
      </c>
      <c r="AW757" t="s">
        <v>1066</v>
      </c>
      <c r="AY757">
        <v>0</v>
      </c>
      <c r="AZ757" s="269"/>
      <c r="BA757" s="269"/>
      <c r="BB757" s="269"/>
      <c r="BC757" s="269"/>
      <c r="BD757" s="269"/>
      <c r="BE757" s="269"/>
    </row>
    <row r="758" spans="1:83" ht="14.4" x14ac:dyDescent="0.3">
      <c r="A758">
        <v>523697</v>
      </c>
      <c r="B758" t="s">
        <v>540</v>
      </c>
      <c r="C758" t="s">
        <v>1066</v>
      </c>
      <c r="D758" t="s">
        <v>1066</v>
      </c>
      <c r="E758" t="s">
        <v>1066</v>
      </c>
      <c r="F758" t="s">
        <v>1066</v>
      </c>
      <c r="G758" t="s">
        <v>1066</v>
      </c>
      <c r="H758" t="s">
        <v>1066</v>
      </c>
      <c r="I758" t="s">
        <v>1066</v>
      </c>
      <c r="J758" t="s">
        <v>1066</v>
      </c>
      <c r="K758" t="s">
        <v>1066</v>
      </c>
      <c r="L758" t="s">
        <v>1066</v>
      </c>
      <c r="M758" t="s">
        <v>1066</v>
      </c>
      <c r="N758" t="s">
        <v>1066</v>
      </c>
      <c r="O758" t="s">
        <v>1066</v>
      </c>
      <c r="P758" t="s">
        <v>1066</v>
      </c>
      <c r="Q758" t="s">
        <v>1066</v>
      </c>
      <c r="R758" t="s">
        <v>1066</v>
      </c>
      <c r="S758" t="s">
        <v>1066</v>
      </c>
      <c r="T758" t="s">
        <v>1066</v>
      </c>
      <c r="U758" t="s">
        <v>1066</v>
      </c>
      <c r="V758" t="s">
        <v>1066</v>
      </c>
      <c r="W758" t="s">
        <v>1066</v>
      </c>
      <c r="X758" t="s">
        <v>1066</v>
      </c>
      <c r="Y758" t="s">
        <v>1066</v>
      </c>
      <c r="Z758" t="s">
        <v>1066</v>
      </c>
      <c r="AA758" t="s">
        <v>1066</v>
      </c>
      <c r="AB758" t="s">
        <v>1066</v>
      </c>
      <c r="AC758" t="s">
        <v>1066</v>
      </c>
      <c r="AD758" t="s">
        <v>1066</v>
      </c>
      <c r="AE758" t="s">
        <v>1066</v>
      </c>
      <c r="AF758" t="s">
        <v>1066</v>
      </c>
      <c r="AG758" t="s">
        <v>1066</v>
      </c>
      <c r="AH758" t="s">
        <v>1066</v>
      </c>
      <c r="AI758" t="s">
        <v>1066</v>
      </c>
      <c r="AJ758" t="s">
        <v>1066</v>
      </c>
      <c r="AK758" t="s">
        <v>1066</v>
      </c>
      <c r="AL758" t="s">
        <v>1066</v>
      </c>
      <c r="AM758" t="s">
        <v>1066</v>
      </c>
      <c r="AN758" t="s">
        <v>1066</v>
      </c>
      <c r="AO758" t="s">
        <v>1066</v>
      </c>
      <c r="AP758" t="s">
        <v>1066</v>
      </c>
      <c r="AQ758" t="s">
        <v>1066</v>
      </c>
      <c r="AR758" t="s">
        <v>1066</v>
      </c>
      <c r="AS758" t="s">
        <v>1066</v>
      </c>
      <c r="AT758" t="s">
        <v>1066</v>
      </c>
      <c r="AU758" t="s">
        <v>1066</v>
      </c>
      <c r="AV758" t="s">
        <v>1066</v>
      </c>
      <c r="AW758" t="s">
        <v>1066</v>
      </c>
      <c r="AY758">
        <v>0</v>
      </c>
      <c r="AZ758" s="269"/>
      <c r="BA758" s="269"/>
      <c r="BB758" s="269"/>
      <c r="BC758" s="269"/>
      <c r="BD758" s="269"/>
      <c r="BE758" s="269"/>
    </row>
    <row r="759" spans="1:83" ht="14.4" x14ac:dyDescent="0.3">
      <c r="A759">
        <v>523714</v>
      </c>
      <c r="B759" t="s">
        <v>540</v>
      </c>
      <c r="C759" t="s">
        <v>1066</v>
      </c>
      <c r="D759" t="s">
        <v>1066</v>
      </c>
      <c r="E759" t="s">
        <v>1066</v>
      </c>
      <c r="F759" t="s">
        <v>1066</v>
      </c>
      <c r="G759" t="s">
        <v>1066</v>
      </c>
      <c r="H759" t="s">
        <v>1066</v>
      </c>
      <c r="I759" t="s">
        <v>1066</v>
      </c>
      <c r="J759" t="s">
        <v>1066</v>
      </c>
      <c r="K759" t="s">
        <v>1066</v>
      </c>
      <c r="L759" t="s">
        <v>1066</v>
      </c>
      <c r="M759" t="s">
        <v>1066</v>
      </c>
      <c r="N759" t="s">
        <v>1066</v>
      </c>
      <c r="O759" t="s">
        <v>1066</v>
      </c>
      <c r="P759" t="s">
        <v>1066</v>
      </c>
      <c r="Q759" t="s">
        <v>1066</v>
      </c>
      <c r="R759" t="s">
        <v>1066</v>
      </c>
      <c r="S759" t="s">
        <v>1066</v>
      </c>
      <c r="T759" t="s">
        <v>1066</v>
      </c>
      <c r="U759" t="s">
        <v>1066</v>
      </c>
      <c r="V759" t="s">
        <v>1066</v>
      </c>
      <c r="W759" t="s">
        <v>1066</v>
      </c>
      <c r="X759" t="s">
        <v>1066</v>
      </c>
      <c r="Y759" t="s">
        <v>1066</v>
      </c>
      <c r="Z759" t="s">
        <v>1066</v>
      </c>
      <c r="AA759" t="s">
        <v>1066</v>
      </c>
      <c r="AB759" t="s">
        <v>1066</v>
      </c>
      <c r="AC759" t="s">
        <v>1066</v>
      </c>
      <c r="AD759" t="s">
        <v>1066</v>
      </c>
      <c r="AE759" t="s">
        <v>1066</v>
      </c>
      <c r="AF759" t="s">
        <v>1066</v>
      </c>
      <c r="AG759" t="s">
        <v>1066</v>
      </c>
      <c r="AH759" t="s">
        <v>1066</v>
      </c>
      <c r="AI759" t="s">
        <v>1066</v>
      </c>
      <c r="AJ759" t="s">
        <v>1066</v>
      </c>
      <c r="AK759" t="s">
        <v>1066</v>
      </c>
      <c r="AL759" t="s">
        <v>1066</v>
      </c>
      <c r="AM759" t="s">
        <v>1066</v>
      </c>
      <c r="AN759" t="s">
        <v>1066</v>
      </c>
      <c r="AO759" t="s">
        <v>1066</v>
      </c>
      <c r="AP759" t="s">
        <v>1066</v>
      </c>
      <c r="AQ759" t="s">
        <v>1066</v>
      </c>
      <c r="AR759" t="s">
        <v>1066</v>
      </c>
      <c r="AS759" t="s">
        <v>1066</v>
      </c>
      <c r="AT759" t="s">
        <v>1066</v>
      </c>
      <c r="AU759" t="s">
        <v>1066</v>
      </c>
      <c r="AV759" t="s">
        <v>1066</v>
      </c>
      <c r="AW759" t="s">
        <v>1066</v>
      </c>
      <c r="AY759">
        <v>0</v>
      </c>
      <c r="AZ759" s="269"/>
      <c r="BA759" s="269"/>
      <c r="BB759" s="269"/>
      <c r="BC759" s="269"/>
      <c r="BD759" s="269"/>
      <c r="BE759" s="269"/>
    </row>
    <row r="760" spans="1:83" ht="14.4" x14ac:dyDescent="0.3">
      <c r="A760">
        <v>523719</v>
      </c>
      <c r="B760" t="s">
        <v>540</v>
      </c>
      <c r="C760" t="s">
        <v>1066</v>
      </c>
      <c r="D760" t="s">
        <v>1066</v>
      </c>
      <c r="E760" t="s">
        <v>1066</v>
      </c>
      <c r="F760" t="s">
        <v>1066</v>
      </c>
      <c r="G760" t="s">
        <v>1066</v>
      </c>
      <c r="H760" t="s">
        <v>1066</v>
      </c>
      <c r="I760" t="s">
        <v>1066</v>
      </c>
      <c r="J760" t="s">
        <v>1066</v>
      </c>
      <c r="K760" t="s">
        <v>1066</v>
      </c>
      <c r="L760" t="s">
        <v>1066</v>
      </c>
      <c r="M760" t="s">
        <v>1066</v>
      </c>
      <c r="N760" t="s">
        <v>1066</v>
      </c>
      <c r="O760" t="s">
        <v>1066</v>
      </c>
      <c r="P760" t="s">
        <v>1066</v>
      </c>
      <c r="Q760" t="s">
        <v>1066</v>
      </c>
      <c r="R760" t="s">
        <v>1066</v>
      </c>
      <c r="S760" t="s">
        <v>1066</v>
      </c>
      <c r="T760" t="s">
        <v>1066</v>
      </c>
      <c r="U760" t="s">
        <v>1066</v>
      </c>
      <c r="V760" t="s">
        <v>1066</v>
      </c>
      <c r="W760" t="s">
        <v>1066</v>
      </c>
      <c r="X760" t="s">
        <v>1066</v>
      </c>
      <c r="Y760" t="s">
        <v>1066</v>
      </c>
      <c r="Z760" t="s">
        <v>1066</v>
      </c>
      <c r="AA760" t="s">
        <v>1066</v>
      </c>
      <c r="AB760" t="s">
        <v>1066</v>
      </c>
      <c r="AC760" t="s">
        <v>1066</v>
      </c>
      <c r="AD760" t="s">
        <v>1066</v>
      </c>
      <c r="AE760" t="s">
        <v>1066</v>
      </c>
      <c r="AF760" t="s">
        <v>1066</v>
      </c>
      <c r="AG760" t="s">
        <v>1066</v>
      </c>
      <c r="AH760" t="s">
        <v>1066</v>
      </c>
      <c r="AI760" t="s">
        <v>1066</v>
      </c>
      <c r="AJ760" t="s">
        <v>1066</v>
      </c>
      <c r="AK760" t="s">
        <v>1066</v>
      </c>
      <c r="AL760" t="s">
        <v>1066</v>
      </c>
      <c r="AM760" t="s">
        <v>1066</v>
      </c>
      <c r="AN760" t="s">
        <v>1066</v>
      </c>
      <c r="AO760" t="s">
        <v>1066</v>
      </c>
      <c r="AP760" t="s">
        <v>1066</v>
      </c>
      <c r="AQ760" t="s">
        <v>1066</v>
      </c>
      <c r="AR760" t="s">
        <v>1066</v>
      </c>
      <c r="AS760" t="s">
        <v>1066</v>
      </c>
      <c r="AT760" t="s">
        <v>1066</v>
      </c>
      <c r="AU760" t="s">
        <v>1066</v>
      </c>
      <c r="AV760" t="s">
        <v>1066</v>
      </c>
      <c r="AW760" t="s">
        <v>1066</v>
      </c>
      <c r="AY760">
        <v>0</v>
      </c>
      <c r="AZ760" s="269"/>
      <c r="BA760" s="269"/>
      <c r="BB760" s="269"/>
      <c r="BC760" s="269"/>
      <c r="BD760" s="269"/>
      <c r="BE760" s="269"/>
    </row>
    <row r="761" spans="1:83" ht="14.4" x14ac:dyDescent="0.3">
      <c r="A761">
        <v>523737</v>
      </c>
      <c r="B761" t="s">
        <v>540</v>
      </c>
      <c r="C761" t="s">
        <v>1066</v>
      </c>
      <c r="D761" t="s">
        <v>1066</v>
      </c>
      <c r="E761" t="s">
        <v>1066</v>
      </c>
      <c r="F761" t="s">
        <v>1066</v>
      </c>
      <c r="G761" t="s">
        <v>1066</v>
      </c>
      <c r="H761" t="s">
        <v>1066</v>
      </c>
      <c r="I761" t="s">
        <v>1066</v>
      </c>
      <c r="J761" t="s">
        <v>1066</v>
      </c>
      <c r="K761" t="s">
        <v>1066</v>
      </c>
      <c r="L761" t="s">
        <v>1066</v>
      </c>
      <c r="M761" t="s">
        <v>1066</v>
      </c>
      <c r="N761" t="s">
        <v>1066</v>
      </c>
      <c r="O761" t="s">
        <v>1066</v>
      </c>
      <c r="P761" t="s">
        <v>1066</v>
      </c>
      <c r="Q761" t="s">
        <v>1066</v>
      </c>
      <c r="R761" t="s">
        <v>1066</v>
      </c>
      <c r="S761" t="s">
        <v>1066</v>
      </c>
      <c r="T761" t="s">
        <v>1066</v>
      </c>
      <c r="U761" t="s">
        <v>1066</v>
      </c>
      <c r="V761" t="s">
        <v>1066</v>
      </c>
      <c r="W761" t="s">
        <v>1066</v>
      </c>
      <c r="X761" t="s">
        <v>1066</v>
      </c>
      <c r="Y761" t="s">
        <v>1066</v>
      </c>
      <c r="Z761" t="s">
        <v>1066</v>
      </c>
      <c r="AA761" t="s">
        <v>1066</v>
      </c>
      <c r="AB761" t="s">
        <v>1066</v>
      </c>
      <c r="AC761" t="s">
        <v>1066</v>
      </c>
      <c r="AD761" t="s">
        <v>1066</v>
      </c>
      <c r="AE761" t="s">
        <v>1066</v>
      </c>
      <c r="AF761" t="s">
        <v>1066</v>
      </c>
      <c r="AG761" t="s">
        <v>1066</v>
      </c>
      <c r="AH761" t="s">
        <v>1066</v>
      </c>
      <c r="AI761" t="s">
        <v>1066</v>
      </c>
      <c r="AJ761" t="s">
        <v>1066</v>
      </c>
      <c r="AK761" t="s">
        <v>1066</v>
      </c>
      <c r="AL761" t="s">
        <v>1066</v>
      </c>
      <c r="AM761" t="s">
        <v>1066</v>
      </c>
      <c r="AN761" t="s">
        <v>1066</v>
      </c>
      <c r="AO761" t="s">
        <v>1066</v>
      </c>
      <c r="AP761" t="s">
        <v>1066</v>
      </c>
      <c r="AQ761" t="s">
        <v>1066</v>
      </c>
      <c r="AR761" t="s">
        <v>1066</v>
      </c>
      <c r="AS761" t="s">
        <v>1066</v>
      </c>
      <c r="AT761" t="s">
        <v>1066</v>
      </c>
      <c r="AU761" t="s">
        <v>1066</v>
      </c>
      <c r="AV761" t="s">
        <v>1066</v>
      </c>
      <c r="AW761" t="s">
        <v>1066</v>
      </c>
      <c r="AY761">
        <v>0</v>
      </c>
      <c r="AZ761" s="269"/>
      <c r="BA761" s="269"/>
      <c r="BB761" s="269"/>
      <c r="BC761" s="269"/>
      <c r="BD761" s="269"/>
      <c r="BE761" s="269"/>
      <c r="BH761" s="249"/>
      <c r="BI761" s="249"/>
      <c r="BJ761" s="249"/>
      <c r="BK761" s="249"/>
      <c r="BL761" s="249"/>
      <c r="BM761" s="249"/>
      <c r="BN761" s="249"/>
      <c r="BO761" s="249"/>
      <c r="BP761" s="249"/>
      <c r="BQ761" s="249"/>
      <c r="BR761" s="249"/>
      <c r="BS761" s="249"/>
      <c r="BT761" s="249"/>
      <c r="BU761" s="249"/>
      <c r="BV761" s="248"/>
      <c r="BW761" s="249"/>
      <c r="BX761" s="249"/>
      <c r="BY761" s="249"/>
      <c r="BZ761" s="249"/>
      <c r="CA761" s="242"/>
      <c r="CB761" s="242"/>
      <c r="CC761" s="242"/>
      <c r="CD761" s="242"/>
      <c r="CE761" s="249"/>
    </row>
    <row r="762" spans="1:83" ht="14.4" x14ac:dyDescent="0.3">
      <c r="A762">
        <v>523740</v>
      </c>
      <c r="B762" t="s">
        <v>540</v>
      </c>
      <c r="C762" t="s">
        <v>1066</v>
      </c>
      <c r="D762" t="s">
        <v>1066</v>
      </c>
      <c r="E762" t="s">
        <v>1066</v>
      </c>
      <c r="F762" t="s">
        <v>1066</v>
      </c>
      <c r="G762" t="s">
        <v>1066</v>
      </c>
      <c r="H762" t="s">
        <v>1066</v>
      </c>
      <c r="I762" t="s">
        <v>1066</v>
      </c>
      <c r="J762" t="s">
        <v>1066</v>
      </c>
      <c r="K762" t="s">
        <v>1066</v>
      </c>
      <c r="L762" t="s">
        <v>1066</v>
      </c>
      <c r="M762" t="s">
        <v>1066</v>
      </c>
      <c r="N762" t="s">
        <v>1066</v>
      </c>
      <c r="O762" t="s">
        <v>1066</v>
      </c>
      <c r="P762" t="s">
        <v>1066</v>
      </c>
      <c r="Q762" t="s">
        <v>1066</v>
      </c>
      <c r="R762" t="s">
        <v>1066</v>
      </c>
      <c r="S762" t="s">
        <v>1066</v>
      </c>
      <c r="T762" t="s">
        <v>1066</v>
      </c>
      <c r="U762" t="s">
        <v>1066</v>
      </c>
      <c r="V762" t="s">
        <v>1066</v>
      </c>
      <c r="W762" t="s">
        <v>1066</v>
      </c>
      <c r="X762" t="s">
        <v>1066</v>
      </c>
      <c r="Y762" t="s">
        <v>1066</v>
      </c>
      <c r="Z762" t="s">
        <v>1066</v>
      </c>
      <c r="AA762" t="s">
        <v>1066</v>
      </c>
      <c r="AB762" t="s">
        <v>1066</v>
      </c>
      <c r="AC762" t="s">
        <v>1066</v>
      </c>
      <c r="AD762" t="s">
        <v>1066</v>
      </c>
      <c r="AE762" t="s">
        <v>1066</v>
      </c>
      <c r="AF762" t="s">
        <v>1066</v>
      </c>
      <c r="AG762" t="s">
        <v>1066</v>
      </c>
      <c r="AH762" t="s">
        <v>1066</v>
      </c>
      <c r="AI762" t="s">
        <v>1066</v>
      </c>
      <c r="AJ762" t="s">
        <v>1066</v>
      </c>
      <c r="AK762" t="s">
        <v>1066</v>
      </c>
      <c r="AL762" t="s">
        <v>1066</v>
      </c>
      <c r="AM762" t="s">
        <v>1066</v>
      </c>
      <c r="AN762" t="s">
        <v>1066</v>
      </c>
      <c r="AO762" t="s">
        <v>1066</v>
      </c>
      <c r="AP762" t="s">
        <v>1066</v>
      </c>
      <c r="AQ762" t="s">
        <v>1066</v>
      </c>
      <c r="AR762" t="s">
        <v>1066</v>
      </c>
      <c r="AS762" t="s">
        <v>1066</v>
      </c>
      <c r="AT762" t="s">
        <v>1066</v>
      </c>
      <c r="AU762" t="s">
        <v>1066</v>
      </c>
      <c r="AV762" t="s">
        <v>1066</v>
      </c>
      <c r="AW762" t="s">
        <v>1066</v>
      </c>
      <c r="AY762">
        <v>0</v>
      </c>
      <c r="AZ762" s="269"/>
      <c r="BA762" s="269"/>
      <c r="BB762" s="269"/>
      <c r="BC762" s="269"/>
      <c r="BD762" s="269"/>
      <c r="BE762" s="269"/>
    </row>
    <row r="763" spans="1:83" ht="14.4" x14ac:dyDescent="0.3">
      <c r="A763">
        <v>523750</v>
      </c>
      <c r="B763" t="s">
        <v>540</v>
      </c>
      <c r="C763" t="s">
        <v>1066</v>
      </c>
      <c r="D763" t="s">
        <v>1066</v>
      </c>
      <c r="E763" t="s">
        <v>1066</v>
      </c>
      <c r="F763" t="s">
        <v>1066</v>
      </c>
      <c r="G763" t="s">
        <v>1066</v>
      </c>
      <c r="H763" t="s">
        <v>1066</v>
      </c>
      <c r="I763" t="s">
        <v>1066</v>
      </c>
      <c r="J763" t="s">
        <v>1066</v>
      </c>
      <c r="K763" t="s">
        <v>1066</v>
      </c>
      <c r="L763" t="s">
        <v>1066</v>
      </c>
      <c r="M763" t="s">
        <v>1066</v>
      </c>
      <c r="N763" t="s">
        <v>1066</v>
      </c>
      <c r="O763" t="s">
        <v>1066</v>
      </c>
      <c r="P763" t="s">
        <v>1066</v>
      </c>
      <c r="Q763" t="s">
        <v>1066</v>
      </c>
      <c r="R763" t="s">
        <v>1066</v>
      </c>
      <c r="S763" t="s">
        <v>1066</v>
      </c>
      <c r="T763" t="s">
        <v>1066</v>
      </c>
      <c r="U763" t="s">
        <v>1066</v>
      </c>
      <c r="V763" t="s">
        <v>1066</v>
      </c>
      <c r="W763" t="s">
        <v>1066</v>
      </c>
      <c r="X763" t="s">
        <v>1066</v>
      </c>
      <c r="Y763" t="s">
        <v>1066</v>
      </c>
      <c r="Z763" t="s">
        <v>1066</v>
      </c>
      <c r="AA763" t="s">
        <v>1066</v>
      </c>
      <c r="AB763" t="s">
        <v>1066</v>
      </c>
      <c r="AC763" t="s">
        <v>1066</v>
      </c>
      <c r="AD763" t="s">
        <v>1066</v>
      </c>
      <c r="AE763" t="s">
        <v>1066</v>
      </c>
      <c r="AF763" t="s">
        <v>1066</v>
      </c>
      <c r="AG763" t="s">
        <v>1066</v>
      </c>
      <c r="AH763" t="s">
        <v>1066</v>
      </c>
      <c r="AI763" t="s">
        <v>1066</v>
      </c>
      <c r="AJ763" t="s">
        <v>1066</v>
      </c>
      <c r="AK763" t="s">
        <v>1066</v>
      </c>
      <c r="AL763" t="s">
        <v>1066</v>
      </c>
      <c r="AM763" t="s">
        <v>1066</v>
      </c>
      <c r="AN763" t="s">
        <v>1066</v>
      </c>
      <c r="AO763" t="s">
        <v>1066</v>
      </c>
      <c r="AP763" t="s">
        <v>1066</v>
      </c>
      <c r="AQ763" t="s">
        <v>1066</v>
      </c>
      <c r="AR763" t="s">
        <v>1066</v>
      </c>
      <c r="AS763" t="s">
        <v>1066</v>
      </c>
      <c r="AT763" t="s">
        <v>1066</v>
      </c>
      <c r="AU763" t="s">
        <v>1066</v>
      </c>
      <c r="AV763" t="s">
        <v>1066</v>
      </c>
      <c r="AW763" t="s">
        <v>1066</v>
      </c>
      <c r="AY763">
        <v>0</v>
      </c>
      <c r="AZ763" s="269"/>
      <c r="BA763" s="269"/>
      <c r="BB763" s="269"/>
      <c r="BC763" s="269"/>
      <c r="BD763" s="269"/>
      <c r="BE763" s="269"/>
    </row>
    <row r="764" spans="1:83" ht="14.4" x14ac:dyDescent="0.3">
      <c r="A764">
        <v>523756</v>
      </c>
      <c r="B764" t="s">
        <v>540</v>
      </c>
      <c r="C764" t="s">
        <v>1066</v>
      </c>
      <c r="D764" t="s">
        <v>1066</v>
      </c>
      <c r="E764" t="s">
        <v>1066</v>
      </c>
      <c r="F764" t="s">
        <v>1066</v>
      </c>
      <c r="G764" t="s">
        <v>1066</v>
      </c>
      <c r="H764" t="s">
        <v>1066</v>
      </c>
      <c r="I764" t="s">
        <v>1066</v>
      </c>
      <c r="J764" t="s">
        <v>1066</v>
      </c>
      <c r="K764" t="s">
        <v>1066</v>
      </c>
      <c r="L764" t="s">
        <v>1066</v>
      </c>
      <c r="M764" t="s">
        <v>1066</v>
      </c>
      <c r="N764" t="s">
        <v>1066</v>
      </c>
      <c r="O764" t="s">
        <v>1066</v>
      </c>
      <c r="P764" t="s">
        <v>1066</v>
      </c>
      <c r="Q764" t="s">
        <v>1066</v>
      </c>
      <c r="R764" t="s">
        <v>1066</v>
      </c>
      <c r="S764" t="s">
        <v>1066</v>
      </c>
      <c r="T764" t="s">
        <v>1066</v>
      </c>
      <c r="U764" t="s">
        <v>1066</v>
      </c>
      <c r="V764" t="s">
        <v>1066</v>
      </c>
      <c r="W764" t="s">
        <v>1066</v>
      </c>
      <c r="X764" t="s">
        <v>1066</v>
      </c>
      <c r="Y764" t="s">
        <v>1066</v>
      </c>
      <c r="Z764" t="s">
        <v>1066</v>
      </c>
      <c r="AA764" t="s">
        <v>1066</v>
      </c>
      <c r="AB764" t="s">
        <v>1066</v>
      </c>
      <c r="AC764" t="s">
        <v>1066</v>
      </c>
      <c r="AD764" t="s">
        <v>1066</v>
      </c>
      <c r="AE764" t="s">
        <v>1066</v>
      </c>
      <c r="AF764" t="s">
        <v>1066</v>
      </c>
      <c r="AG764" t="s">
        <v>1066</v>
      </c>
      <c r="AH764" t="s">
        <v>1066</v>
      </c>
      <c r="AI764" t="s">
        <v>1066</v>
      </c>
      <c r="AJ764" t="s">
        <v>1066</v>
      </c>
      <c r="AK764" t="s">
        <v>1066</v>
      </c>
      <c r="AL764" t="s">
        <v>1066</v>
      </c>
      <c r="AM764" t="s">
        <v>1066</v>
      </c>
      <c r="AN764" t="s">
        <v>1066</v>
      </c>
      <c r="AO764" t="s">
        <v>1066</v>
      </c>
      <c r="AP764" t="s">
        <v>1066</v>
      </c>
      <c r="AQ764" t="s">
        <v>1066</v>
      </c>
      <c r="AR764" t="s">
        <v>1066</v>
      </c>
      <c r="AS764" t="s">
        <v>1066</v>
      </c>
      <c r="AT764" t="s">
        <v>1066</v>
      </c>
      <c r="AU764" t="s">
        <v>1066</v>
      </c>
      <c r="AV764" t="s">
        <v>1066</v>
      </c>
      <c r="AW764" t="s">
        <v>1066</v>
      </c>
      <c r="AY764">
        <v>0</v>
      </c>
      <c r="AZ764" s="269"/>
      <c r="BA764" s="269"/>
      <c r="BB764" s="269"/>
      <c r="BC764" s="269"/>
      <c r="BD764" s="269"/>
      <c r="BE764" s="269"/>
    </row>
    <row r="765" spans="1:83" ht="14.4" x14ac:dyDescent="0.3">
      <c r="A765">
        <v>523759</v>
      </c>
      <c r="B765" t="s">
        <v>540</v>
      </c>
      <c r="C765" t="s">
        <v>1066</v>
      </c>
      <c r="D765" t="s">
        <v>1066</v>
      </c>
      <c r="E765" t="s">
        <v>1066</v>
      </c>
      <c r="F765" t="s">
        <v>1066</v>
      </c>
      <c r="G765" t="s">
        <v>1066</v>
      </c>
      <c r="H765" t="s">
        <v>1066</v>
      </c>
      <c r="I765" t="s">
        <v>1066</v>
      </c>
      <c r="J765" t="s">
        <v>1066</v>
      </c>
      <c r="K765" t="s">
        <v>1066</v>
      </c>
      <c r="L765" t="s">
        <v>1066</v>
      </c>
      <c r="M765" t="s">
        <v>1066</v>
      </c>
      <c r="N765" t="s">
        <v>1066</v>
      </c>
      <c r="O765" t="s">
        <v>1066</v>
      </c>
      <c r="P765" t="s">
        <v>1066</v>
      </c>
      <c r="Q765" t="s">
        <v>1066</v>
      </c>
      <c r="R765" t="s">
        <v>1066</v>
      </c>
      <c r="S765" t="s">
        <v>1066</v>
      </c>
      <c r="T765" t="s">
        <v>1066</v>
      </c>
      <c r="U765" t="s">
        <v>1066</v>
      </c>
      <c r="V765" t="s">
        <v>1066</v>
      </c>
      <c r="W765" t="s">
        <v>1066</v>
      </c>
      <c r="X765" t="s">
        <v>1066</v>
      </c>
      <c r="Y765" t="s">
        <v>1066</v>
      </c>
      <c r="Z765" t="s">
        <v>1066</v>
      </c>
      <c r="AA765" t="s">
        <v>1066</v>
      </c>
      <c r="AB765" t="s">
        <v>1066</v>
      </c>
      <c r="AC765" t="s">
        <v>1066</v>
      </c>
      <c r="AD765" t="s">
        <v>1066</v>
      </c>
      <c r="AE765" t="s">
        <v>1066</v>
      </c>
      <c r="AF765" t="s">
        <v>1066</v>
      </c>
      <c r="AG765" t="s">
        <v>1066</v>
      </c>
      <c r="AH765" t="s">
        <v>1066</v>
      </c>
      <c r="AI765" t="s">
        <v>1066</v>
      </c>
      <c r="AJ765" t="s">
        <v>1066</v>
      </c>
      <c r="AK765" t="s">
        <v>1066</v>
      </c>
      <c r="AL765" t="s">
        <v>1066</v>
      </c>
      <c r="AM765" t="s">
        <v>1066</v>
      </c>
      <c r="AN765" t="s">
        <v>1066</v>
      </c>
      <c r="AO765" t="s">
        <v>1066</v>
      </c>
      <c r="AP765" t="s">
        <v>1066</v>
      </c>
      <c r="AQ765" t="s">
        <v>1066</v>
      </c>
      <c r="AR765" t="s">
        <v>1066</v>
      </c>
      <c r="AS765" t="s">
        <v>1066</v>
      </c>
      <c r="AT765" t="s">
        <v>1066</v>
      </c>
      <c r="AU765" t="s">
        <v>1066</v>
      </c>
      <c r="AV765" t="s">
        <v>1066</v>
      </c>
      <c r="AW765" t="s">
        <v>1066</v>
      </c>
      <c r="AY765">
        <v>0</v>
      </c>
      <c r="AZ765" s="269"/>
      <c r="BA765" s="269"/>
      <c r="BB765" s="269"/>
      <c r="BC765" s="269"/>
      <c r="BD765" s="269"/>
      <c r="BE765" s="269"/>
    </row>
    <row r="766" spans="1:83" ht="14.4" x14ac:dyDescent="0.3">
      <c r="A766">
        <v>523765</v>
      </c>
      <c r="B766" t="s">
        <v>540</v>
      </c>
      <c r="C766" t="s">
        <v>1066</v>
      </c>
      <c r="D766" t="s">
        <v>1066</v>
      </c>
      <c r="E766" t="s">
        <v>1066</v>
      </c>
      <c r="F766" t="s">
        <v>1066</v>
      </c>
      <c r="G766" t="s">
        <v>1066</v>
      </c>
      <c r="H766" t="s">
        <v>1066</v>
      </c>
      <c r="I766" t="s">
        <v>1066</v>
      </c>
      <c r="J766" t="s">
        <v>1066</v>
      </c>
      <c r="K766" t="s">
        <v>1066</v>
      </c>
      <c r="L766" t="s">
        <v>1066</v>
      </c>
      <c r="M766" t="s">
        <v>1066</v>
      </c>
      <c r="N766" t="s">
        <v>1066</v>
      </c>
      <c r="O766" t="s">
        <v>1066</v>
      </c>
      <c r="P766" t="s">
        <v>1066</v>
      </c>
      <c r="Q766" t="s">
        <v>1066</v>
      </c>
      <c r="R766" t="s">
        <v>1066</v>
      </c>
      <c r="S766" t="s">
        <v>1066</v>
      </c>
      <c r="T766" t="s">
        <v>1066</v>
      </c>
      <c r="U766" t="s">
        <v>1066</v>
      </c>
      <c r="V766" t="s">
        <v>1066</v>
      </c>
      <c r="W766" t="s">
        <v>1066</v>
      </c>
      <c r="X766" t="s">
        <v>1066</v>
      </c>
      <c r="Y766" t="s">
        <v>1066</v>
      </c>
      <c r="Z766" t="s">
        <v>1066</v>
      </c>
      <c r="AA766" t="s">
        <v>1066</v>
      </c>
      <c r="AB766" t="s">
        <v>1066</v>
      </c>
      <c r="AC766" t="s">
        <v>1066</v>
      </c>
      <c r="AD766" t="s">
        <v>1066</v>
      </c>
      <c r="AE766" t="s">
        <v>1066</v>
      </c>
      <c r="AF766" t="s">
        <v>1066</v>
      </c>
      <c r="AG766" t="s">
        <v>1066</v>
      </c>
      <c r="AH766" t="s">
        <v>1066</v>
      </c>
      <c r="AI766" t="s">
        <v>1066</v>
      </c>
      <c r="AJ766" t="s">
        <v>1066</v>
      </c>
      <c r="AK766" t="s">
        <v>1066</v>
      </c>
      <c r="AL766" t="s">
        <v>1066</v>
      </c>
      <c r="AM766" t="s">
        <v>1066</v>
      </c>
      <c r="AN766" t="s">
        <v>1066</v>
      </c>
      <c r="AO766" t="s">
        <v>1066</v>
      </c>
      <c r="AP766" t="s">
        <v>1066</v>
      </c>
      <c r="AQ766" t="s">
        <v>1066</v>
      </c>
      <c r="AR766" t="s">
        <v>1066</v>
      </c>
      <c r="AS766" t="s">
        <v>1066</v>
      </c>
      <c r="AT766" t="s">
        <v>1066</v>
      </c>
      <c r="AU766" t="s">
        <v>1066</v>
      </c>
      <c r="AV766" t="s">
        <v>1066</v>
      </c>
      <c r="AW766" t="s">
        <v>1066</v>
      </c>
      <c r="AY766">
        <v>0</v>
      </c>
      <c r="AZ766" s="269"/>
      <c r="BA766" s="269"/>
      <c r="BB766" s="269"/>
      <c r="BC766" s="269"/>
      <c r="BD766" s="269"/>
      <c r="BE766" s="269"/>
    </row>
    <row r="767" spans="1:83" ht="14.4" x14ac:dyDescent="0.3">
      <c r="A767">
        <v>523768</v>
      </c>
      <c r="B767" t="s">
        <v>540</v>
      </c>
      <c r="C767" t="s">
        <v>1066</v>
      </c>
      <c r="D767" t="s">
        <v>1066</v>
      </c>
      <c r="E767" t="s">
        <v>1066</v>
      </c>
      <c r="F767" t="s">
        <v>1066</v>
      </c>
      <c r="G767" t="s">
        <v>1066</v>
      </c>
      <c r="H767" t="s">
        <v>1066</v>
      </c>
      <c r="I767" t="s">
        <v>1066</v>
      </c>
      <c r="J767" t="s">
        <v>1066</v>
      </c>
      <c r="K767" t="s">
        <v>1066</v>
      </c>
      <c r="L767" t="s">
        <v>1066</v>
      </c>
      <c r="M767" t="s">
        <v>1066</v>
      </c>
      <c r="N767" t="s">
        <v>1066</v>
      </c>
      <c r="O767" t="s">
        <v>1066</v>
      </c>
      <c r="P767" t="s">
        <v>1066</v>
      </c>
      <c r="Q767" t="s">
        <v>1066</v>
      </c>
      <c r="R767" t="s">
        <v>1066</v>
      </c>
      <c r="S767" t="s">
        <v>1066</v>
      </c>
      <c r="T767" t="s">
        <v>1066</v>
      </c>
      <c r="U767" t="s">
        <v>1066</v>
      </c>
      <c r="V767" t="s">
        <v>1066</v>
      </c>
      <c r="W767" t="s">
        <v>1066</v>
      </c>
      <c r="X767" t="s">
        <v>1066</v>
      </c>
      <c r="Y767" t="s">
        <v>1066</v>
      </c>
      <c r="Z767" t="s">
        <v>1066</v>
      </c>
      <c r="AA767" t="s">
        <v>1066</v>
      </c>
      <c r="AB767" t="s">
        <v>1066</v>
      </c>
      <c r="AC767" t="s">
        <v>1066</v>
      </c>
      <c r="AD767" t="s">
        <v>1066</v>
      </c>
      <c r="AE767" t="s">
        <v>1066</v>
      </c>
      <c r="AF767" t="s">
        <v>1066</v>
      </c>
      <c r="AG767" t="s">
        <v>1066</v>
      </c>
      <c r="AH767" t="s">
        <v>1066</v>
      </c>
      <c r="AI767" t="s">
        <v>1066</v>
      </c>
      <c r="AJ767" t="s">
        <v>1066</v>
      </c>
      <c r="AK767" t="s">
        <v>1066</v>
      </c>
      <c r="AL767" t="s">
        <v>1066</v>
      </c>
      <c r="AM767" t="s">
        <v>1066</v>
      </c>
      <c r="AN767" t="s">
        <v>1066</v>
      </c>
      <c r="AO767" t="s">
        <v>1066</v>
      </c>
      <c r="AP767" t="s">
        <v>1066</v>
      </c>
      <c r="AQ767" t="s">
        <v>1066</v>
      </c>
      <c r="AR767" t="s">
        <v>1066</v>
      </c>
      <c r="AS767" t="s">
        <v>1066</v>
      </c>
      <c r="AT767" t="s">
        <v>1066</v>
      </c>
      <c r="AU767" t="s">
        <v>1066</v>
      </c>
      <c r="AV767" t="s">
        <v>1066</v>
      </c>
      <c r="AW767" t="s">
        <v>1066</v>
      </c>
      <c r="AY767">
        <v>0</v>
      </c>
      <c r="AZ767" s="269"/>
      <c r="BA767" s="269"/>
      <c r="BB767" s="269"/>
      <c r="BC767" s="269"/>
      <c r="BD767" s="269"/>
      <c r="BE767" s="269"/>
    </row>
    <row r="768" spans="1:83" ht="14.4" x14ac:dyDescent="0.3">
      <c r="A768">
        <v>523770</v>
      </c>
      <c r="B768" t="s">
        <v>540</v>
      </c>
      <c r="C768" t="s">
        <v>1066</v>
      </c>
      <c r="D768" t="s">
        <v>1066</v>
      </c>
      <c r="E768" t="s">
        <v>1066</v>
      </c>
      <c r="F768" t="s">
        <v>1066</v>
      </c>
      <c r="G768" t="s">
        <v>1066</v>
      </c>
      <c r="H768" t="s">
        <v>1066</v>
      </c>
      <c r="I768" t="s">
        <v>1066</v>
      </c>
      <c r="J768" t="s">
        <v>1066</v>
      </c>
      <c r="K768" t="s">
        <v>1066</v>
      </c>
      <c r="L768" t="s">
        <v>1066</v>
      </c>
      <c r="M768" t="s">
        <v>1066</v>
      </c>
      <c r="N768" t="s">
        <v>1066</v>
      </c>
      <c r="O768" t="s">
        <v>1066</v>
      </c>
      <c r="P768" t="s">
        <v>1066</v>
      </c>
      <c r="Q768" t="s">
        <v>1066</v>
      </c>
      <c r="R768" t="s">
        <v>1066</v>
      </c>
      <c r="S768" t="s">
        <v>1066</v>
      </c>
      <c r="T768" t="s">
        <v>1066</v>
      </c>
      <c r="U768" t="s">
        <v>1066</v>
      </c>
      <c r="V768" t="s">
        <v>1066</v>
      </c>
      <c r="W768" t="s">
        <v>1066</v>
      </c>
      <c r="X768" t="s">
        <v>1066</v>
      </c>
      <c r="Y768" t="s">
        <v>1066</v>
      </c>
      <c r="Z768" t="s">
        <v>1066</v>
      </c>
      <c r="AA768" t="s">
        <v>1066</v>
      </c>
      <c r="AB768" t="s">
        <v>1066</v>
      </c>
      <c r="AC768" t="s">
        <v>1066</v>
      </c>
      <c r="AD768" t="s">
        <v>1066</v>
      </c>
      <c r="AE768" t="s">
        <v>1066</v>
      </c>
      <c r="AF768" t="s">
        <v>1066</v>
      </c>
      <c r="AG768" t="s">
        <v>1066</v>
      </c>
      <c r="AH768" t="s">
        <v>1066</v>
      </c>
      <c r="AI768" t="s">
        <v>1066</v>
      </c>
      <c r="AJ768" t="s">
        <v>1066</v>
      </c>
      <c r="AK768" t="s">
        <v>1066</v>
      </c>
      <c r="AL768" t="s">
        <v>1066</v>
      </c>
      <c r="AM768" t="s">
        <v>1066</v>
      </c>
      <c r="AN768" t="s">
        <v>1066</v>
      </c>
      <c r="AO768" t="s">
        <v>1066</v>
      </c>
      <c r="AP768" t="s">
        <v>1066</v>
      </c>
      <c r="AQ768" t="s">
        <v>1066</v>
      </c>
      <c r="AR768" t="s">
        <v>1066</v>
      </c>
      <c r="AS768" t="s">
        <v>1066</v>
      </c>
      <c r="AT768" t="s">
        <v>1066</v>
      </c>
      <c r="AU768" t="s">
        <v>1066</v>
      </c>
      <c r="AV768" t="s">
        <v>1066</v>
      </c>
      <c r="AW768" t="s">
        <v>1066</v>
      </c>
      <c r="AY768">
        <v>0</v>
      </c>
      <c r="AZ768" s="269"/>
      <c r="BA768" s="269"/>
      <c r="BB768" s="269"/>
      <c r="BC768" s="269"/>
      <c r="BD768" s="269"/>
      <c r="BE768" s="269"/>
    </row>
    <row r="769" spans="1:83" ht="14.4" x14ac:dyDescent="0.3">
      <c r="A769">
        <v>523773</v>
      </c>
      <c r="B769" t="s">
        <v>540</v>
      </c>
      <c r="C769" t="s">
        <v>1067</v>
      </c>
      <c r="D769" t="s">
        <v>1067</v>
      </c>
      <c r="E769" t="s">
        <v>1067</v>
      </c>
      <c r="F769" t="s">
        <v>1067</v>
      </c>
      <c r="G769" t="s">
        <v>1067</v>
      </c>
      <c r="H769" t="s">
        <v>1067</v>
      </c>
      <c r="I769" t="s">
        <v>1067</v>
      </c>
      <c r="J769" t="s">
        <v>1067</v>
      </c>
      <c r="K769" t="s">
        <v>1067</v>
      </c>
      <c r="L769" t="s">
        <v>1067</v>
      </c>
      <c r="M769" t="s">
        <v>1067</v>
      </c>
      <c r="N769" t="s">
        <v>1067</v>
      </c>
      <c r="O769" t="s">
        <v>1067</v>
      </c>
      <c r="P769" t="s">
        <v>1067</v>
      </c>
      <c r="Q769" t="s">
        <v>1067</v>
      </c>
      <c r="R769" t="s">
        <v>1067</v>
      </c>
      <c r="S769" t="s">
        <v>1067</v>
      </c>
      <c r="T769" t="s">
        <v>1067</v>
      </c>
      <c r="U769" t="s">
        <v>1067</v>
      </c>
      <c r="V769" t="s">
        <v>1067</v>
      </c>
      <c r="W769" t="s">
        <v>1067</v>
      </c>
      <c r="X769" t="s">
        <v>1067</v>
      </c>
      <c r="Y769" t="s">
        <v>1067</v>
      </c>
      <c r="Z769" t="s">
        <v>1067</v>
      </c>
      <c r="AA769" t="s">
        <v>1067</v>
      </c>
      <c r="AB769" t="s">
        <v>1067</v>
      </c>
      <c r="AC769" t="s">
        <v>1067</v>
      </c>
      <c r="AD769" t="s">
        <v>1067</v>
      </c>
      <c r="AE769" t="s">
        <v>1067</v>
      </c>
      <c r="AF769" t="s">
        <v>1067</v>
      </c>
      <c r="AG769" t="s">
        <v>1067</v>
      </c>
      <c r="AH769" t="s">
        <v>1067</v>
      </c>
      <c r="AI769" t="s">
        <v>1067</v>
      </c>
      <c r="AJ769" t="s">
        <v>1067</v>
      </c>
      <c r="AK769" t="s">
        <v>1067</v>
      </c>
      <c r="AL769" t="s">
        <v>1067</v>
      </c>
      <c r="AM769" t="s">
        <v>1067</v>
      </c>
      <c r="AN769" t="s">
        <v>1067</v>
      </c>
      <c r="AO769" t="s">
        <v>1067</v>
      </c>
      <c r="AP769" t="s">
        <v>1067</v>
      </c>
      <c r="AQ769" t="s">
        <v>1067</v>
      </c>
      <c r="AR769" t="s">
        <v>1067</v>
      </c>
      <c r="AS769" t="s">
        <v>1067</v>
      </c>
      <c r="AT769" t="s">
        <v>1067</v>
      </c>
      <c r="AU769" t="s">
        <v>1067</v>
      </c>
      <c r="AV769" t="s">
        <v>1067</v>
      </c>
      <c r="AW769" t="s">
        <v>1067</v>
      </c>
      <c r="AX769" t="s">
        <v>5742</v>
      </c>
      <c r="AY769" t="s">
        <v>5742</v>
      </c>
      <c r="AZ769" s="269"/>
      <c r="BA769" s="269"/>
      <c r="BB769" s="269"/>
      <c r="BC769" s="269"/>
      <c r="BD769" s="269"/>
      <c r="BE769" s="269"/>
      <c r="BH769" s="249"/>
      <c r="BI769" s="249"/>
      <c r="BJ769" s="249"/>
      <c r="BK769" s="249"/>
      <c r="BL769" s="249"/>
      <c r="BM769" s="249"/>
      <c r="BN769" s="249"/>
      <c r="BO769" s="249"/>
      <c r="BP769" s="249"/>
      <c r="BQ769" s="249"/>
      <c r="BR769" s="249"/>
      <c r="BS769" s="249"/>
      <c r="BT769" s="249"/>
      <c r="BU769" s="249"/>
      <c r="BV769" s="248"/>
      <c r="BW769" s="249"/>
      <c r="BX769" s="249"/>
      <c r="BY769" s="249"/>
      <c r="BZ769" s="249"/>
      <c r="CA769" s="242"/>
      <c r="CB769" s="242"/>
      <c r="CC769" s="242"/>
      <c r="CD769" s="242"/>
      <c r="CE769" s="249"/>
    </row>
    <row r="770" spans="1:83" ht="14.4" x14ac:dyDescent="0.3">
      <c r="A770">
        <v>523778</v>
      </c>
      <c r="B770" t="s">
        <v>540</v>
      </c>
      <c r="C770" t="s">
        <v>1066</v>
      </c>
      <c r="D770" t="s">
        <v>1066</v>
      </c>
      <c r="E770" t="s">
        <v>1066</v>
      </c>
      <c r="F770" t="s">
        <v>1066</v>
      </c>
      <c r="G770" t="s">
        <v>1066</v>
      </c>
      <c r="H770" t="s">
        <v>1066</v>
      </c>
      <c r="I770" t="s">
        <v>1066</v>
      </c>
      <c r="J770" t="s">
        <v>1066</v>
      </c>
      <c r="K770" t="s">
        <v>1066</v>
      </c>
      <c r="L770" t="s">
        <v>1066</v>
      </c>
      <c r="M770" t="s">
        <v>1066</v>
      </c>
      <c r="N770" t="s">
        <v>1066</v>
      </c>
      <c r="O770" t="s">
        <v>1066</v>
      </c>
      <c r="P770" t="s">
        <v>1066</v>
      </c>
      <c r="Q770" t="s">
        <v>1066</v>
      </c>
      <c r="R770" t="s">
        <v>1066</v>
      </c>
      <c r="S770" t="s">
        <v>1066</v>
      </c>
      <c r="T770" t="s">
        <v>1066</v>
      </c>
      <c r="U770" t="s">
        <v>1066</v>
      </c>
      <c r="V770" t="s">
        <v>1066</v>
      </c>
      <c r="W770" t="s">
        <v>1066</v>
      </c>
      <c r="X770" t="s">
        <v>1066</v>
      </c>
      <c r="Y770" t="s">
        <v>1066</v>
      </c>
      <c r="Z770" t="s">
        <v>1066</v>
      </c>
      <c r="AA770" t="s">
        <v>1066</v>
      </c>
      <c r="AB770" t="s">
        <v>1066</v>
      </c>
      <c r="AC770" t="s">
        <v>1066</v>
      </c>
      <c r="AD770" t="s">
        <v>1066</v>
      </c>
      <c r="AE770" t="s">
        <v>1066</v>
      </c>
      <c r="AF770" t="s">
        <v>1066</v>
      </c>
      <c r="AG770" t="s">
        <v>1066</v>
      </c>
      <c r="AH770" t="s">
        <v>1066</v>
      </c>
      <c r="AI770" t="s">
        <v>1066</v>
      </c>
      <c r="AJ770" t="s">
        <v>1066</v>
      </c>
      <c r="AK770" t="s">
        <v>1066</v>
      </c>
      <c r="AL770" t="s">
        <v>1066</v>
      </c>
      <c r="AM770" t="s">
        <v>1066</v>
      </c>
      <c r="AN770" t="s">
        <v>1066</v>
      </c>
      <c r="AO770" t="s">
        <v>1066</v>
      </c>
      <c r="AP770" t="s">
        <v>1066</v>
      </c>
      <c r="AQ770" t="s">
        <v>1066</v>
      </c>
      <c r="AR770" t="s">
        <v>1066</v>
      </c>
      <c r="AS770" t="s">
        <v>1066</v>
      </c>
      <c r="AT770" t="s">
        <v>1066</v>
      </c>
      <c r="AU770" t="s">
        <v>1066</v>
      </c>
      <c r="AV770" t="s">
        <v>1066</v>
      </c>
      <c r="AW770" t="s">
        <v>1066</v>
      </c>
      <c r="AY770">
        <v>0</v>
      </c>
      <c r="AZ770" s="269"/>
      <c r="BA770" s="269"/>
      <c r="BB770" s="269"/>
      <c r="BC770" s="269"/>
      <c r="BD770" s="269"/>
      <c r="BE770" s="269"/>
    </row>
    <row r="771" spans="1:83" ht="14.4" x14ac:dyDescent="0.3">
      <c r="A771">
        <v>523781</v>
      </c>
      <c r="B771" t="s">
        <v>540</v>
      </c>
      <c r="C771" t="s">
        <v>1067</v>
      </c>
      <c r="D771" t="s">
        <v>1067</v>
      </c>
      <c r="E771" t="s">
        <v>1067</v>
      </c>
      <c r="F771" t="s">
        <v>1067</v>
      </c>
      <c r="G771" t="s">
        <v>1067</v>
      </c>
      <c r="H771" t="s">
        <v>1067</v>
      </c>
      <c r="I771" t="s">
        <v>1067</v>
      </c>
      <c r="J771" t="s">
        <v>1067</v>
      </c>
      <c r="K771" t="s">
        <v>1067</v>
      </c>
      <c r="L771" t="s">
        <v>1067</v>
      </c>
      <c r="M771" t="s">
        <v>1067</v>
      </c>
      <c r="N771" t="s">
        <v>1067</v>
      </c>
      <c r="O771" t="s">
        <v>1067</v>
      </c>
      <c r="P771" t="s">
        <v>1067</v>
      </c>
      <c r="Q771" t="s">
        <v>1067</v>
      </c>
      <c r="R771" t="s">
        <v>1067</v>
      </c>
      <c r="S771" t="s">
        <v>1067</v>
      </c>
      <c r="T771" t="s">
        <v>1067</v>
      </c>
      <c r="U771" t="s">
        <v>1067</v>
      </c>
      <c r="V771" t="s">
        <v>1067</v>
      </c>
      <c r="W771" t="s">
        <v>1067</v>
      </c>
      <c r="X771" t="s">
        <v>1067</v>
      </c>
      <c r="Y771" t="s">
        <v>1067</v>
      </c>
      <c r="Z771" t="s">
        <v>1067</v>
      </c>
      <c r="AA771" t="s">
        <v>1067</v>
      </c>
      <c r="AB771" t="s">
        <v>1067</v>
      </c>
      <c r="AC771" t="s">
        <v>1067</v>
      </c>
      <c r="AD771" t="s">
        <v>1067</v>
      </c>
      <c r="AE771" t="s">
        <v>1067</v>
      </c>
      <c r="AF771" t="s">
        <v>1067</v>
      </c>
      <c r="AG771" t="s">
        <v>1067</v>
      </c>
      <c r="AH771" t="s">
        <v>1067</v>
      </c>
      <c r="AI771" t="s">
        <v>1067</v>
      </c>
      <c r="AJ771" t="s">
        <v>1067</v>
      </c>
      <c r="AK771" t="s">
        <v>1067</v>
      </c>
      <c r="AL771" t="s">
        <v>1067</v>
      </c>
      <c r="AM771" t="s">
        <v>1067</v>
      </c>
      <c r="AN771" t="s">
        <v>1067</v>
      </c>
      <c r="AO771" t="s">
        <v>1067</v>
      </c>
      <c r="AP771" t="s">
        <v>1067</v>
      </c>
      <c r="AQ771" t="s">
        <v>1067</v>
      </c>
      <c r="AR771" t="s">
        <v>1067</v>
      </c>
      <c r="AS771" t="s">
        <v>1067</v>
      </c>
      <c r="AT771" t="s">
        <v>1067</v>
      </c>
      <c r="AU771" t="s">
        <v>1067</v>
      </c>
      <c r="AV771" t="s">
        <v>1067</v>
      </c>
      <c r="AW771" t="s">
        <v>1067</v>
      </c>
      <c r="AX771" t="s">
        <v>5742</v>
      </c>
      <c r="AY771" t="s">
        <v>5742</v>
      </c>
      <c r="AZ771" s="269"/>
      <c r="BA771" s="269"/>
      <c r="BB771" s="269"/>
      <c r="BC771" s="269"/>
      <c r="BD771" s="269"/>
      <c r="BE771" s="269"/>
    </row>
    <row r="772" spans="1:83" ht="14.4" x14ac:dyDescent="0.3">
      <c r="A772">
        <v>523787</v>
      </c>
      <c r="B772" t="s">
        <v>540</v>
      </c>
      <c r="C772" t="s">
        <v>1066</v>
      </c>
      <c r="D772" t="s">
        <v>1066</v>
      </c>
      <c r="E772" t="s">
        <v>1066</v>
      </c>
      <c r="F772" t="s">
        <v>1066</v>
      </c>
      <c r="G772" t="s">
        <v>1066</v>
      </c>
      <c r="H772" t="s">
        <v>1066</v>
      </c>
      <c r="I772" t="s">
        <v>1066</v>
      </c>
      <c r="J772" t="s">
        <v>1066</v>
      </c>
      <c r="K772" t="s">
        <v>1066</v>
      </c>
      <c r="L772" t="s">
        <v>1066</v>
      </c>
      <c r="M772" t="s">
        <v>1066</v>
      </c>
      <c r="N772" t="s">
        <v>1066</v>
      </c>
      <c r="O772" t="s">
        <v>1066</v>
      </c>
      <c r="P772" t="s">
        <v>1066</v>
      </c>
      <c r="Q772" t="s">
        <v>1066</v>
      </c>
      <c r="R772" t="s">
        <v>1066</v>
      </c>
      <c r="S772" t="s">
        <v>1066</v>
      </c>
      <c r="T772" t="s">
        <v>1066</v>
      </c>
      <c r="U772" t="s">
        <v>1066</v>
      </c>
      <c r="V772" t="s">
        <v>1066</v>
      </c>
      <c r="W772" t="s">
        <v>1066</v>
      </c>
      <c r="X772" t="s">
        <v>1066</v>
      </c>
      <c r="Y772" t="s">
        <v>1066</v>
      </c>
      <c r="Z772" t="s">
        <v>1066</v>
      </c>
      <c r="AA772" t="s">
        <v>1066</v>
      </c>
      <c r="AB772" t="s">
        <v>1066</v>
      </c>
      <c r="AC772" t="s">
        <v>1066</v>
      </c>
      <c r="AD772" t="s">
        <v>1066</v>
      </c>
      <c r="AE772" t="s">
        <v>1066</v>
      </c>
      <c r="AF772" t="s">
        <v>1066</v>
      </c>
      <c r="AG772" t="s">
        <v>1066</v>
      </c>
      <c r="AH772" t="s">
        <v>1066</v>
      </c>
      <c r="AI772" t="s">
        <v>1066</v>
      </c>
      <c r="AJ772" t="s">
        <v>1066</v>
      </c>
      <c r="AK772" t="s">
        <v>1066</v>
      </c>
      <c r="AL772" t="s">
        <v>1066</v>
      </c>
      <c r="AM772" t="s">
        <v>1066</v>
      </c>
      <c r="AN772" t="s">
        <v>1066</v>
      </c>
      <c r="AO772" t="s">
        <v>1066</v>
      </c>
      <c r="AP772" t="s">
        <v>1066</v>
      </c>
      <c r="AQ772" t="s">
        <v>1066</v>
      </c>
      <c r="AR772" t="s">
        <v>1066</v>
      </c>
      <c r="AS772" t="s">
        <v>1066</v>
      </c>
      <c r="AT772" t="s">
        <v>1066</v>
      </c>
      <c r="AU772" t="s">
        <v>1066</v>
      </c>
      <c r="AV772" t="s">
        <v>1066</v>
      </c>
      <c r="AW772" t="s">
        <v>1066</v>
      </c>
      <c r="AY772">
        <v>0</v>
      </c>
      <c r="AZ772" s="269"/>
      <c r="BA772" s="269"/>
      <c r="BB772" s="269"/>
      <c r="BC772" s="269"/>
      <c r="BD772" s="269"/>
      <c r="BE772" s="269"/>
    </row>
    <row r="773" spans="1:83" ht="14.4" x14ac:dyDescent="0.3">
      <c r="A773">
        <v>523788</v>
      </c>
      <c r="B773" t="s">
        <v>540</v>
      </c>
      <c r="C773" t="s">
        <v>1066</v>
      </c>
      <c r="D773" t="s">
        <v>1066</v>
      </c>
      <c r="E773" t="s">
        <v>1066</v>
      </c>
      <c r="F773" t="s">
        <v>1066</v>
      </c>
      <c r="G773" t="s">
        <v>1066</v>
      </c>
      <c r="H773" t="s">
        <v>1066</v>
      </c>
      <c r="I773" t="s">
        <v>1066</v>
      </c>
      <c r="J773" t="s">
        <v>1066</v>
      </c>
      <c r="K773" t="s">
        <v>1066</v>
      </c>
      <c r="L773" t="s">
        <v>1066</v>
      </c>
      <c r="M773" t="s">
        <v>1066</v>
      </c>
      <c r="N773" t="s">
        <v>1066</v>
      </c>
      <c r="O773" t="s">
        <v>1066</v>
      </c>
      <c r="P773" t="s">
        <v>1066</v>
      </c>
      <c r="Q773" t="s">
        <v>1066</v>
      </c>
      <c r="R773" t="s">
        <v>1066</v>
      </c>
      <c r="S773" t="s">
        <v>1066</v>
      </c>
      <c r="T773" t="s">
        <v>1066</v>
      </c>
      <c r="U773" t="s">
        <v>1066</v>
      </c>
      <c r="V773" t="s">
        <v>1066</v>
      </c>
      <c r="W773" t="s">
        <v>1066</v>
      </c>
      <c r="X773" t="s">
        <v>1066</v>
      </c>
      <c r="Y773" t="s">
        <v>1066</v>
      </c>
      <c r="Z773" t="s">
        <v>1066</v>
      </c>
      <c r="AA773" t="s">
        <v>1066</v>
      </c>
      <c r="AB773" t="s">
        <v>1066</v>
      </c>
      <c r="AC773" t="s">
        <v>1066</v>
      </c>
      <c r="AD773" t="s">
        <v>1066</v>
      </c>
      <c r="AE773" t="s">
        <v>1066</v>
      </c>
      <c r="AF773" t="s">
        <v>1066</v>
      </c>
      <c r="AG773" t="s">
        <v>1066</v>
      </c>
      <c r="AH773" t="s">
        <v>1066</v>
      </c>
      <c r="AI773" t="s">
        <v>1066</v>
      </c>
      <c r="AJ773" t="s">
        <v>1066</v>
      </c>
      <c r="AK773" t="s">
        <v>1066</v>
      </c>
      <c r="AL773" t="s">
        <v>1066</v>
      </c>
      <c r="AM773" t="s">
        <v>1066</v>
      </c>
      <c r="AN773" t="s">
        <v>1066</v>
      </c>
      <c r="AO773" t="s">
        <v>1066</v>
      </c>
      <c r="AP773" t="s">
        <v>1066</v>
      </c>
      <c r="AQ773" t="s">
        <v>1066</v>
      </c>
      <c r="AR773" t="s">
        <v>1066</v>
      </c>
      <c r="AS773" t="s">
        <v>1066</v>
      </c>
      <c r="AT773" t="s">
        <v>1066</v>
      </c>
      <c r="AU773" t="s">
        <v>1066</v>
      </c>
      <c r="AV773" t="s">
        <v>1066</v>
      </c>
      <c r="AW773" t="s">
        <v>1066</v>
      </c>
      <c r="AY773">
        <v>0</v>
      </c>
      <c r="AZ773" s="269"/>
      <c r="BA773" s="269"/>
      <c r="BB773" s="269"/>
      <c r="BC773" s="269"/>
      <c r="BD773" s="269"/>
      <c r="BE773" s="269"/>
      <c r="BH773" s="249"/>
      <c r="BI773" s="249"/>
      <c r="BJ773" s="249"/>
      <c r="BK773" s="249"/>
      <c r="BL773" s="249"/>
      <c r="BM773" s="249"/>
      <c r="BN773" s="249"/>
      <c r="BO773" s="249"/>
      <c r="BP773" s="249"/>
      <c r="BQ773" s="249"/>
      <c r="BR773" s="249"/>
      <c r="BS773" s="249"/>
      <c r="BT773" s="249"/>
      <c r="BU773" s="249"/>
      <c r="BV773" s="248"/>
      <c r="BW773" s="249"/>
      <c r="BX773" s="249"/>
      <c r="BY773" s="249"/>
      <c r="BZ773" s="249"/>
      <c r="CA773" s="242"/>
      <c r="CB773" s="242"/>
      <c r="CC773" s="242"/>
      <c r="CD773" s="242"/>
      <c r="CE773" s="249"/>
    </row>
    <row r="774" spans="1:83" ht="14.4" x14ac:dyDescent="0.3">
      <c r="A774">
        <v>523797</v>
      </c>
      <c r="B774" t="s">
        <v>540</v>
      </c>
      <c r="C774" t="s">
        <v>1066</v>
      </c>
      <c r="D774" t="s">
        <v>1066</v>
      </c>
      <c r="E774" t="s">
        <v>1066</v>
      </c>
      <c r="F774" t="s">
        <v>1066</v>
      </c>
      <c r="G774" t="s">
        <v>1066</v>
      </c>
      <c r="H774" t="s">
        <v>1066</v>
      </c>
      <c r="I774" t="s">
        <v>1066</v>
      </c>
      <c r="J774" t="s">
        <v>1066</v>
      </c>
      <c r="K774" t="s">
        <v>1066</v>
      </c>
      <c r="L774" t="s">
        <v>1066</v>
      </c>
      <c r="M774" t="s">
        <v>1066</v>
      </c>
      <c r="N774" t="s">
        <v>1066</v>
      </c>
      <c r="O774" t="s">
        <v>1066</v>
      </c>
      <c r="P774" t="s">
        <v>1066</v>
      </c>
      <c r="Q774" t="s">
        <v>1066</v>
      </c>
      <c r="R774" t="s">
        <v>1066</v>
      </c>
      <c r="S774" t="s">
        <v>1066</v>
      </c>
      <c r="T774" t="s">
        <v>1066</v>
      </c>
      <c r="U774" t="s">
        <v>1066</v>
      </c>
      <c r="V774" t="s">
        <v>1066</v>
      </c>
      <c r="W774" t="s">
        <v>1066</v>
      </c>
      <c r="X774" t="s">
        <v>1066</v>
      </c>
      <c r="Y774" t="s">
        <v>1066</v>
      </c>
      <c r="Z774" t="s">
        <v>1066</v>
      </c>
      <c r="AA774" t="s">
        <v>1066</v>
      </c>
      <c r="AB774" t="s">
        <v>1066</v>
      </c>
      <c r="AC774" t="s">
        <v>1066</v>
      </c>
      <c r="AD774" t="s">
        <v>1066</v>
      </c>
      <c r="AE774" t="s">
        <v>1066</v>
      </c>
      <c r="AF774" t="s">
        <v>1066</v>
      </c>
      <c r="AG774" t="s">
        <v>1066</v>
      </c>
      <c r="AH774" t="s">
        <v>1066</v>
      </c>
      <c r="AI774" t="s">
        <v>1066</v>
      </c>
      <c r="AJ774" t="s">
        <v>1066</v>
      </c>
      <c r="AK774" t="s">
        <v>1066</v>
      </c>
      <c r="AL774" t="s">
        <v>1066</v>
      </c>
      <c r="AM774" t="s">
        <v>1066</v>
      </c>
      <c r="AN774" t="s">
        <v>1066</v>
      </c>
      <c r="AO774" t="s">
        <v>1066</v>
      </c>
      <c r="AP774" t="s">
        <v>1066</v>
      </c>
      <c r="AQ774" t="s">
        <v>1066</v>
      </c>
      <c r="AR774" t="s">
        <v>1066</v>
      </c>
      <c r="AS774" t="s">
        <v>1066</v>
      </c>
      <c r="AT774" t="s">
        <v>1066</v>
      </c>
      <c r="AU774" t="s">
        <v>1066</v>
      </c>
      <c r="AV774" t="s">
        <v>1066</v>
      </c>
      <c r="AW774" t="s">
        <v>1066</v>
      </c>
      <c r="AY774">
        <v>0</v>
      </c>
      <c r="AZ774" s="269"/>
      <c r="BA774" s="269"/>
      <c r="BB774" s="269"/>
      <c r="BC774" s="269"/>
      <c r="BD774" s="269"/>
      <c r="BE774" s="269"/>
    </row>
    <row r="775" spans="1:83" ht="14.4" x14ac:dyDescent="0.3">
      <c r="A775">
        <v>523812</v>
      </c>
      <c r="B775" t="s">
        <v>540</v>
      </c>
      <c r="C775" t="s">
        <v>1066</v>
      </c>
      <c r="D775" t="s">
        <v>1066</v>
      </c>
      <c r="E775" t="s">
        <v>1066</v>
      </c>
      <c r="F775" t="s">
        <v>1066</v>
      </c>
      <c r="G775" t="s">
        <v>1066</v>
      </c>
      <c r="H775" t="s">
        <v>1066</v>
      </c>
      <c r="I775" t="s">
        <v>1066</v>
      </c>
      <c r="J775" t="s">
        <v>1066</v>
      </c>
      <c r="K775" t="s">
        <v>1066</v>
      </c>
      <c r="L775" t="s">
        <v>1066</v>
      </c>
      <c r="M775" t="s">
        <v>1066</v>
      </c>
      <c r="N775" t="s">
        <v>1066</v>
      </c>
      <c r="O775" t="s">
        <v>1066</v>
      </c>
      <c r="P775" t="s">
        <v>1066</v>
      </c>
      <c r="Q775" t="s">
        <v>1066</v>
      </c>
      <c r="R775" t="s">
        <v>1066</v>
      </c>
      <c r="S775" t="s">
        <v>1066</v>
      </c>
      <c r="T775" t="s">
        <v>1066</v>
      </c>
      <c r="U775" t="s">
        <v>1066</v>
      </c>
      <c r="V775" t="s">
        <v>1066</v>
      </c>
      <c r="W775" t="s">
        <v>1066</v>
      </c>
      <c r="X775" t="s">
        <v>1066</v>
      </c>
      <c r="Y775" t="s">
        <v>1066</v>
      </c>
      <c r="Z775" t="s">
        <v>1066</v>
      </c>
      <c r="AA775" t="s">
        <v>1066</v>
      </c>
      <c r="AB775" t="s">
        <v>1066</v>
      </c>
      <c r="AC775" t="s">
        <v>1066</v>
      </c>
      <c r="AD775" t="s">
        <v>1066</v>
      </c>
      <c r="AE775" t="s">
        <v>1066</v>
      </c>
      <c r="AF775" t="s">
        <v>1066</v>
      </c>
      <c r="AG775" t="s">
        <v>1066</v>
      </c>
      <c r="AH775" t="s">
        <v>1066</v>
      </c>
      <c r="AI775" t="s">
        <v>1066</v>
      </c>
      <c r="AJ775" t="s">
        <v>1066</v>
      </c>
      <c r="AK775" t="s">
        <v>1066</v>
      </c>
      <c r="AL775" t="s">
        <v>1066</v>
      </c>
      <c r="AM775" t="s">
        <v>1066</v>
      </c>
      <c r="AN775" t="s">
        <v>1066</v>
      </c>
      <c r="AO775" t="s">
        <v>1066</v>
      </c>
      <c r="AP775" t="s">
        <v>1066</v>
      </c>
      <c r="AQ775" t="s">
        <v>1066</v>
      </c>
      <c r="AR775" t="s">
        <v>1066</v>
      </c>
      <c r="AS775" t="s">
        <v>1066</v>
      </c>
      <c r="AT775" t="s">
        <v>1066</v>
      </c>
      <c r="AU775" t="s">
        <v>1066</v>
      </c>
      <c r="AV775" t="s">
        <v>1066</v>
      </c>
      <c r="AW775" t="s">
        <v>1066</v>
      </c>
      <c r="AY775">
        <v>0</v>
      </c>
      <c r="AZ775" s="269"/>
      <c r="BA775" s="269"/>
      <c r="BB775" s="269"/>
      <c r="BC775" s="269"/>
      <c r="BD775" s="269"/>
      <c r="BE775" s="269"/>
    </row>
    <row r="776" spans="1:83" ht="14.4" x14ac:dyDescent="0.3">
      <c r="A776">
        <v>523813</v>
      </c>
      <c r="B776" t="s">
        <v>540</v>
      </c>
      <c r="C776" t="s">
        <v>1066</v>
      </c>
      <c r="D776" t="s">
        <v>1066</v>
      </c>
      <c r="E776" t="s">
        <v>1066</v>
      </c>
      <c r="F776" t="s">
        <v>1066</v>
      </c>
      <c r="G776" t="s">
        <v>1066</v>
      </c>
      <c r="H776" t="s">
        <v>1066</v>
      </c>
      <c r="I776" t="s">
        <v>1066</v>
      </c>
      <c r="J776" t="s">
        <v>1066</v>
      </c>
      <c r="K776" t="s">
        <v>1066</v>
      </c>
      <c r="L776" t="s">
        <v>1066</v>
      </c>
      <c r="M776" t="s">
        <v>1066</v>
      </c>
      <c r="N776" t="s">
        <v>1066</v>
      </c>
      <c r="O776" t="s">
        <v>1066</v>
      </c>
      <c r="P776" t="s">
        <v>1066</v>
      </c>
      <c r="Q776" t="s">
        <v>1066</v>
      </c>
      <c r="R776" t="s">
        <v>1066</v>
      </c>
      <c r="S776" t="s">
        <v>1066</v>
      </c>
      <c r="T776" t="s">
        <v>1066</v>
      </c>
      <c r="U776" t="s">
        <v>1066</v>
      </c>
      <c r="V776" t="s">
        <v>1066</v>
      </c>
      <c r="W776" t="s">
        <v>1066</v>
      </c>
      <c r="X776" t="s">
        <v>1066</v>
      </c>
      <c r="Y776" t="s">
        <v>1066</v>
      </c>
      <c r="Z776" t="s">
        <v>1066</v>
      </c>
      <c r="AA776" t="s">
        <v>1066</v>
      </c>
      <c r="AB776" t="s">
        <v>1066</v>
      </c>
      <c r="AC776" t="s">
        <v>1066</v>
      </c>
      <c r="AD776" t="s">
        <v>1066</v>
      </c>
      <c r="AE776" t="s">
        <v>1066</v>
      </c>
      <c r="AF776" t="s">
        <v>1066</v>
      </c>
      <c r="AG776" t="s">
        <v>1066</v>
      </c>
      <c r="AH776" t="s">
        <v>1066</v>
      </c>
      <c r="AI776" t="s">
        <v>1066</v>
      </c>
      <c r="AJ776" t="s">
        <v>1066</v>
      </c>
      <c r="AK776" t="s">
        <v>1066</v>
      </c>
      <c r="AL776" t="s">
        <v>1066</v>
      </c>
      <c r="AM776" t="s">
        <v>1066</v>
      </c>
      <c r="AN776" t="s">
        <v>1066</v>
      </c>
      <c r="AO776" t="s">
        <v>1066</v>
      </c>
      <c r="AP776" t="s">
        <v>1066</v>
      </c>
      <c r="AQ776" t="s">
        <v>1066</v>
      </c>
      <c r="AR776" t="s">
        <v>1066</v>
      </c>
      <c r="AS776" t="s">
        <v>1066</v>
      </c>
      <c r="AT776" t="s">
        <v>1066</v>
      </c>
      <c r="AU776" t="s">
        <v>1066</v>
      </c>
      <c r="AV776" t="s">
        <v>1066</v>
      </c>
      <c r="AW776" t="s">
        <v>1066</v>
      </c>
      <c r="AY776">
        <v>0</v>
      </c>
      <c r="AZ776" s="269"/>
      <c r="BA776" s="269"/>
      <c r="BB776" s="269"/>
      <c r="BC776" s="269"/>
      <c r="BD776" s="269"/>
      <c r="BE776" s="269"/>
      <c r="BH776" s="249"/>
      <c r="BI776" s="249"/>
      <c r="BJ776" s="249"/>
      <c r="BK776" s="249"/>
      <c r="BL776" s="249"/>
      <c r="BM776" s="249"/>
      <c r="BN776" s="249"/>
      <c r="BO776" s="249"/>
      <c r="BP776" s="249"/>
      <c r="BQ776" s="249"/>
      <c r="BR776" s="249"/>
      <c r="BS776" s="249"/>
      <c r="BT776" s="249"/>
      <c r="BU776" s="249"/>
      <c r="BV776" s="248"/>
      <c r="BW776" s="249"/>
      <c r="BX776" s="249"/>
      <c r="BY776" s="249"/>
      <c r="BZ776" s="249"/>
      <c r="CA776" s="251"/>
      <c r="CB776" s="251"/>
      <c r="CC776" s="251"/>
      <c r="CD776" s="242"/>
      <c r="CE776" s="249"/>
    </row>
    <row r="777" spans="1:83" ht="14.4" x14ac:dyDescent="0.3">
      <c r="A777">
        <v>523823</v>
      </c>
      <c r="B777" t="s">
        <v>540</v>
      </c>
      <c r="C777" t="s">
        <v>1066</v>
      </c>
      <c r="D777" t="s">
        <v>1066</v>
      </c>
      <c r="E777" t="s">
        <v>1066</v>
      </c>
      <c r="F777" t="s">
        <v>1066</v>
      </c>
      <c r="G777" t="s">
        <v>1066</v>
      </c>
      <c r="H777" t="s">
        <v>1066</v>
      </c>
      <c r="I777" t="s">
        <v>1066</v>
      </c>
      <c r="J777" t="s">
        <v>1066</v>
      </c>
      <c r="K777" t="s">
        <v>1066</v>
      </c>
      <c r="L777" t="s">
        <v>1066</v>
      </c>
      <c r="M777" t="s">
        <v>1066</v>
      </c>
      <c r="N777" t="s">
        <v>1066</v>
      </c>
      <c r="O777" t="s">
        <v>1066</v>
      </c>
      <c r="P777" t="s">
        <v>1066</v>
      </c>
      <c r="Q777" t="s">
        <v>1066</v>
      </c>
      <c r="R777" t="s">
        <v>1066</v>
      </c>
      <c r="S777" t="s">
        <v>1066</v>
      </c>
      <c r="T777" t="s">
        <v>1066</v>
      </c>
      <c r="U777" t="s">
        <v>1066</v>
      </c>
      <c r="V777" t="s">
        <v>1066</v>
      </c>
      <c r="W777" t="s">
        <v>1066</v>
      </c>
      <c r="X777" t="s">
        <v>1066</v>
      </c>
      <c r="Y777" t="s">
        <v>1066</v>
      </c>
      <c r="Z777" t="s">
        <v>1066</v>
      </c>
      <c r="AA777" t="s">
        <v>1066</v>
      </c>
      <c r="AB777" t="s">
        <v>1066</v>
      </c>
      <c r="AC777" t="s">
        <v>1066</v>
      </c>
      <c r="AD777" t="s">
        <v>1066</v>
      </c>
      <c r="AE777" t="s">
        <v>1066</v>
      </c>
      <c r="AF777" t="s">
        <v>1066</v>
      </c>
      <c r="AG777" t="s">
        <v>1066</v>
      </c>
      <c r="AH777" t="s">
        <v>1066</v>
      </c>
      <c r="AI777" t="s">
        <v>1066</v>
      </c>
      <c r="AJ777" t="s">
        <v>1066</v>
      </c>
      <c r="AK777" t="s">
        <v>1066</v>
      </c>
      <c r="AL777" t="s">
        <v>1066</v>
      </c>
      <c r="AM777" t="s">
        <v>1066</v>
      </c>
      <c r="AN777" t="s">
        <v>1066</v>
      </c>
      <c r="AO777" t="s">
        <v>1066</v>
      </c>
      <c r="AP777" t="s">
        <v>1066</v>
      </c>
      <c r="AQ777" t="s">
        <v>1066</v>
      </c>
      <c r="AR777" t="s">
        <v>1066</v>
      </c>
      <c r="AS777" t="s">
        <v>1066</v>
      </c>
      <c r="AT777" t="s">
        <v>1066</v>
      </c>
      <c r="AU777" t="s">
        <v>1066</v>
      </c>
      <c r="AV777" t="s">
        <v>1066</v>
      </c>
      <c r="AW777" t="s">
        <v>1066</v>
      </c>
      <c r="AY777">
        <v>0</v>
      </c>
      <c r="AZ777" s="269"/>
      <c r="BA777" s="269"/>
      <c r="BB777" s="269"/>
      <c r="BC777" s="269"/>
      <c r="BD777" s="269"/>
      <c r="BE777" s="269"/>
      <c r="BH777" s="249"/>
      <c r="BI777" s="249"/>
      <c r="BJ777" s="249"/>
      <c r="BK777" s="249"/>
      <c r="BL777" s="249"/>
      <c r="BM777" s="249"/>
      <c r="BN777" s="249"/>
      <c r="BO777" s="249"/>
      <c r="BP777" s="249"/>
      <c r="BQ777" s="249"/>
      <c r="BR777" s="249"/>
      <c r="BS777" s="249"/>
      <c r="BT777" s="249"/>
      <c r="BU777" s="249"/>
      <c r="BV777" s="248"/>
      <c r="BW777" s="249"/>
      <c r="BX777" s="249"/>
      <c r="BY777" s="249"/>
      <c r="BZ777" s="249"/>
      <c r="CA777" s="242"/>
      <c r="CB777" s="242"/>
      <c r="CC777" s="242"/>
      <c r="CD777" s="242"/>
      <c r="CE777" s="249"/>
    </row>
    <row r="778" spans="1:83" ht="14.4" x14ac:dyDescent="0.3">
      <c r="A778">
        <v>523827</v>
      </c>
      <c r="B778" t="s">
        <v>540</v>
      </c>
      <c r="C778" t="s">
        <v>1066</v>
      </c>
      <c r="D778" t="s">
        <v>1066</v>
      </c>
      <c r="E778" t="s">
        <v>1066</v>
      </c>
      <c r="F778" t="s">
        <v>1066</v>
      </c>
      <c r="G778" t="s">
        <v>1066</v>
      </c>
      <c r="H778" t="s">
        <v>1066</v>
      </c>
      <c r="I778" t="s">
        <v>1066</v>
      </c>
      <c r="J778" t="s">
        <v>1066</v>
      </c>
      <c r="K778" t="s">
        <v>1066</v>
      </c>
      <c r="L778" t="s">
        <v>1066</v>
      </c>
      <c r="M778" t="s">
        <v>1066</v>
      </c>
      <c r="N778" t="s">
        <v>1066</v>
      </c>
      <c r="O778" t="s">
        <v>1066</v>
      </c>
      <c r="P778" t="s">
        <v>1066</v>
      </c>
      <c r="Q778" t="s">
        <v>1066</v>
      </c>
      <c r="R778" t="s">
        <v>1066</v>
      </c>
      <c r="S778" t="s">
        <v>1066</v>
      </c>
      <c r="T778" t="s">
        <v>1066</v>
      </c>
      <c r="U778" t="s">
        <v>1066</v>
      </c>
      <c r="V778" t="s">
        <v>1066</v>
      </c>
      <c r="W778" t="s">
        <v>1066</v>
      </c>
      <c r="X778" t="s">
        <v>1066</v>
      </c>
      <c r="Y778" t="s">
        <v>1066</v>
      </c>
      <c r="Z778" t="s">
        <v>1066</v>
      </c>
      <c r="AA778" t="s">
        <v>1066</v>
      </c>
      <c r="AB778" t="s">
        <v>1066</v>
      </c>
      <c r="AC778" t="s">
        <v>1066</v>
      </c>
      <c r="AD778" t="s">
        <v>1066</v>
      </c>
      <c r="AE778" t="s">
        <v>1066</v>
      </c>
      <c r="AF778" t="s">
        <v>1066</v>
      </c>
      <c r="AG778" t="s">
        <v>1066</v>
      </c>
      <c r="AH778" t="s">
        <v>1066</v>
      </c>
      <c r="AI778" t="s">
        <v>1066</v>
      </c>
      <c r="AJ778" t="s">
        <v>1066</v>
      </c>
      <c r="AK778" t="s">
        <v>1066</v>
      </c>
      <c r="AL778" t="s">
        <v>1066</v>
      </c>
      <c r="AM778" t="s">
        <v>1066</v>
      </c>
      <c r="AN778" t="s">
        <v>1066</v>
      </c>
      <c r="AO778" t="s">
        <v>1066</v>
      </c>
      <c r="AP778" t="s">
        <v>1066</v>
      </c>
      <c r="AQ778" t="s">
        <v>1066</v>
      </c>
      <c r="AR778" t="s">
        <v>1066</v>
      </c>
      <c r="AS778" t="s">
        <v>1066</v>
      </c>
      <c r="AT778" t="s">
        <v>1066</v>
      </c>
      <c r="AU778" t="s">
        <v>1066</v>
      </c>
      <c r="AV778" t="s">
        <v>1066</v>
      </c>
      <c r="AW778" t="s">
        <v>1066</v>
      </c>
      <c r="AY778">
        <v>0</v>
      </c>
      <c r="AZ778" s="269"/>
      <c r="BA778" s="269"/>
      <c r="BB778" s="269"/>
      <c r="BC778" s="269"/>
      <c r="BD778" s="269"/>
      <c r="BE778" s="269"/>
    </row>
    <row r="779" spans="1:83" ht="14.4" x14ac:dyDescent="0.3">
      <c r="A779">
        <v>523832</v>
      </c>
      <c r="B779" t="s">
        <v>541</v>
      </c>
      <c r="C779" t="s">
        <v>1066</v>
      </c>
      <c r="D779" t="s">
        <v>1066</v>
      </c>
      <c r="E779" t="s">
        <v>1066</v>
      </c>
      <c r="F779" t="s">
        <v>1066</v>
      </c>
      <c r="G779" t="s">
        <v>1066</v>
      </c>
      <c r="H779" t="s">
        <v>1066</v>
      </c>
      <c r="I779" t="s">
        <v>1066</v>
      </c>
      <c r="J779" t="s">
        <v>1066</v>
      </c>
      <c r="K779" t="s">
        <v>1066</v>
      </c>
      <c r="L779" t="s">
        <v>1066</v>
      </c>
      <c r="M779" t="s">
        <v>1066</v>
      </c>
      <c r="N779" t="s">
        <v>1066</v>
      </c>
      <c r="O779" t="s">
        <v>1066</v>
      </c>
      <c r="P779" t="s">
        <v>1066</v>
      </c>
      <c r="Q779" t="s">
        <v>1066</v>
      </c>
      <c r="R779" t="s">
        <v>1066</v>
      </c>
      <c r="S779" t="s">
        <v>1066</v>
      </c>
      <c r="T779" t="s">
        <v>1066</v>
      </c>
      <c r="U779" t="s">
        <v>1066</v>
      </c>
      <c r="V779" t="s">
        <v>1066</v>
      </c>
      <c r="W779" t="s">
        <v>1066</v>
      </c>
      <c r="X779" t="s">
        <v>1066</v>
      </c>
      <c r="Y779" t="s">
        <v>1066</v>
      </c>
      <c r="Z779" t="s">
        <v>1066</v>
      </c>
      <c r="AA779" t="s">
        <v>1066</v>
      </c>
      <c r="AB779" t="s">
        <v>1066</v>
      </c>
      <c r="AC779" t="s">
        <v>1066</v>
      </c>
      <c r="AD779" t="s">
        <v>1066</v>
      </c>
      <c r="AE779" t="s">
        <v>1066</v>
      </c>
      <c r="AF779" t="s">
        <v>1066</v>
      </c>
      <c r="AG779" t="s">
        <v>1066</v>
      </c>
      <c r="AH779" t="s">
        <v>1066</v>
      </c>
      <c r="AI779" t="s">
        <v>1066</v>
      </c>
      <c r="AJ779" t="s">
        <v>1066</v>
      </c>
      <c r="AK779" t="s">
        <v>1066</v>
      </c>
      <c r="AL779" t="s">
        <v>1066</v>
      </c>
      <c r="AM779" t="s">
        <v>1066</v>
      </c>
      <c r="AN779" t="s">
        <v>1066</v>
      </c>
      <c r="AO779" t="s">
        <v>1066</v>
      </c>
      <c r="AP779" t="s">
        <v>1066</v>
      </c>
      <c r="AQ779" t="s">
        <v>1066</v>
      </c>
      <c r="AR779" t="s">
        <v>1066</v>
      </c>
      <c r="AW779"/>
      <c r="AY779" t="s">
        <v>2422</v>
      </c>
      <c r="AZ779" s="269"/>
      <c r="BA779" s="269"/>
      <c r="BB779" s="269"/>
      <c r="BC779" s="269"/>
      <c r="BD779" s="269"/>
      <c r="BE779" s="269"/>
    </row>
    <row r="780" spans="1:83" ht="14.4" x14ac:dyDescent="0.3">
      <c r="A780">
        <v>523846</v>
      </c>
      <c r="B780" t="s">
        <v>540</v>
      </c>
      <c r="C780" t="s">
        <v>1066</v>
      </c>
      <c r="D780" t="s">
        <v>1066</v>
      </c>
      <c r="E780" t="s">
        <v>1066</v>
      </c>
      <c r="F780" t="s">
        <v>1066</v>
      </c>
      <c r="G780" t="s">
        <v>1066</v>
      </c>
      <c r="H780" t="s">
        <v>1066</v>
      </c>
      <c r="I780" t="s">
        <v>1066</v>
      </c>
      <c r="J780" t="s">
        <v>1066</v>
      </c>
      <c r="K780" t="s">
        <v>1066</v>
      </c>
      <c r="L780" t="s">
        <v>1066</v>
      </c>
      <c r="M780" t="s">
        <v>1066</v>
      </c>
      <c r="N780" t="s">
        <v>1066</v>
      </c>
      <c r="O780" t="s">
        <v>1066</v>
      </c>
      <c r="P780" t="s">
        <v>1066</v>
      </c>
      <c r="Q780" t="s">
        <v>1066</v>
      </c>
      <c r="R780" t="s">
        <v>1066</v>
      </c>
      <c r="S780" t="s">
        <v>1066</v>
      </c>
      <c r="T780" t="s">
        <v>1066</v>
      </c>
      <c r="U780" t="s">
        <v>1066</v>
      </c>
      <c r="V780" t="s">
        <v>1066</v>
      </c>
      <c r="W780" t="s">
        <v>1066</v>
      </c>
      <c r="X780" t="s">
        <v>1066</v>
      </c>
      <c r="Y780" t="s">
        <v>1066</v>
      </c>
      <c r="Z780" t="s">
        <v>1066</v>
      </c>
      <c r="AA780" t="s">
        <v>1066</v>
      </c>
      <c r="AB780" t="s">
        <v>1066</v>
      </c>
      <c r="AC780" t="s">
        <v>1066</v>
      </c>
      <c r="AD780" t="s">
        <v>1066</v>
      </c>
      <c r="AE780" t="s">
        <v>1066</v>
      </c>
      <c r="AF780" t="s">
        <v>1066</v>
      </c>
      <c r="AG780" t="s">
        <v>1066</v>
      </c>
      <c r="AH780" t="s">
        <v>1066</v>
      </c>
      <c r="AI780" t="s">
        <v>1066</v>
      </c>
      <c r="AJ780" t="s">
        <v>1066</v>
      </c>
      <c r="AK780" t="s">
        <v>1066</v>
      </c>
      <c r="AL780" t="s">
        <v>1066</v>
      </c>
      <c r="AM780" t="s">
        <v>1066</v>
      </c>
      <c r="AN780" t="s">
        <v>1066</v>
      </c>
      <c r="AO780" t="s">
        <v>1066</v>
      </c>
      <c r="AP780" t="s">
        <v>1066</v>
      </c>
      <c r="AQ780" t="s">
        <v>1066</v>
      </c>
      <c r="AR780" t="s">
        <v>1066</v>
      </c>
      <c r="AS780" t="s">
        <v>1066</v>
      </c>
      <c r="AT780" t="s">
        <v>1066</v>
      </c>
      <c r="AU780" t="s">
        <v>1066</v>
      </c>
      <c r="AV780" t="s">
        <v>1066</v>
      </c>
      <c r="AW780" t="s">
        <v>1066</v>
      </c>
      <c r="AY780">
        <v>0</v>
      </c>
      <c r="AZ780" s="269"/>
      <c r="BA780" s="269"/>
      <c r="BB780" s="269"/>
      <c r="BC780" s="269"/>
      <c r="BD780" s="269"/>
      <c r="BE780" s="269"/>
    </row>
    <row r="781" spans="1:83" ht="14.4" x14ac:dyDescent="0.3">
      <c r="A781">
        <v>523848</v>
      </c>
      <c r="B781" t="s">
        <v>540</v>
      </c>
      <c r="C781" t="s">
        <v>1066</v>
      </c>
      <c r="D781" t="s">
        <v>1066</v>
      </c>
      <c r="E781" t="s">
        <v>1066</v>
      </c>
      <c r="F781" t="s">
        <v>1066</v>
      </c>
      <c r="G781" t="s">
        <v>1066</v>
      </c>
      <c r="H781" t="s">
        <v>1066</v>
      </c>
      <c r="I781" t="s">
        <v>1066</v>
      </c>
      <c r="J781" t="s">
        <v>1066</v>
      </c>
      <c r="K781" t="s">
        <v>1066</v>
      </c>
      <c r="L781" t="s">
        <v>1066</v>
      </c>
      <c r="M781" t="s">
        <v>1066</v>
      </c>
      <c r="N781" t="s">
        <v>1066</v>
      </c>
      <c r="O781" t="s">
        <v>1066</v>
      </c>
      <c r="P781" t="s">
        <v>1066</v>
      </c>
      <c r="Q781" t="s">
        <v>1066</v>
      </c>
      <c r="R781" t="s">
        <v>1066</v>
      </c>
      <c r="S781" t="s">
        <v>1066</v>
      </c>
      <c r="T781" t="s">
        <v>1066</v>
      </c>
      <c r="U781" t="s">
        <v>1066</v>
      </c>
      <c r="V781" t="s">
        <v>1066</v>
      </c>
      <c r="W781" t="s">
        <v>1066</v>
      </c>
      <c r="X781" t="s">
        <v>1066</v>
      </c>
      <c r="Y781" t="s">
        <v>1066</v>
      </c>
      <c r="Z781" t="s">
        <v>1066</v>
      </c>
      <c r="AA781" t="s">
        <v>1066</v>
      </c>
      <c r="AB781" t="s">
        <v>1066</v>
      </c>
      <c r="AC781" t="s">
        <v>1066</v>
      </c>
      <c r="AD781" t="s">
        <v>1066</v>
      </c>
      <c r="AE781" t="s">
        <v>1066</v>
      </c>
      <c r="AF781" t="s">
        <v>1066</v>
      </c>
      <c r="AG781" t="s">
        <v>1066</v>
      </c>
      <c r="AH781" t="s">
        <v>1066</v>
      </c>
      <c r="AI781" t="s">
        <v>1066</v>
      </c>
      <c r="AJ781" t="s">
        <v>1066</v>
      </c>
      <c r="AK781" t="s">
        <v>1066</v>
      </c>
      <c r="AL781" t="s">
        <v>1066</v>
      </c>
      <c r="AM781" t="s">
        <v>1066</v>
      </c>
      <c r="AN781" t="s">
        <v>1066</v>
      </c>
      <c r="AO781" t="s">
        <v>1066</v>
      </c>
      <c r="AP781" t="s">
        <v>1066</v>
      </c>
      <c r="AQ781" t="s">
        <v>1066</v>
      </c>
      <c r="AR781" t="s">
        <v>1066</v>
      </c>
      <c r="AS781" t="s">
        <v>1066</v>
      </c>
      <c r="AT781" t="s">
        <v>1066</v>
      </c>
      <c r="AU781" t="s">
        <v>1066</v>
      </c>
      <c r="AV781" t="s">
        <v>1066</v>
      </c>
      <c r="AW781" t="s">
        <v>1066</v>
      </c>
      <c r="AY781">
        <v>0</v>
      </c>
      <c r="AZ781" s="269"/>
      <c r="BA781" s="269"/>
      <c r="BB781" s="269"/>
      <c r="BC781" s="269"/>
      <c r="BD781" s="269"/>
      <c r="BE781" s="269"/>
    </row>
    <row r="782" spans="1:83" ht="14.4" x14ac:dyDescent="0.3">
      <c r="A782">
        <v>523851</v>
      </c>
      <c r="B782" t="s">
        <v>540</v>
      </c>
      <c r="C782" t="s">
        <v>1066</v>
      </c>
      <c r="D782" t="s">
        <v>1066</v>
      </c>
      <c r="E782" t="s">
        <v>1066</v>
      </c>
      <c r="F782" t="s">
        <v>1066</v>
      </c>
      <c r="G782" t="s">
        <v>1066</v>
      </c>
      <c r="H782" t="s">
        <v>1066</v>
      </c>
      <c r="I782" t="s">
        <v>1066</v>
      </c>
      <c r="J782" t="s">
        <v>1066</v>
      </c>
      <c r="K782" t="s">
        <v>1066</v>
      </c>
      <c r="L782" t="s">
        <v>1066</v>
      </c>
      <c r="M782" t="s">
        <v>1066</v>
      </c>
      <c r="N782" t="s">
        <v>1066</v>
      </c>
      <c r="O782" t="s">
        <v>1066</v>
      </c>
      <c r="P782" t="s">
        <v>1066</v>
      </c>
      <c r="Q782" t="s">
        <v>1066</v>
      </c>
      <c r="R782" t="s">
        <v>1066</v>
      </c>
      <c r="S782" t="s">
        <v>1066</v>
      </c>
      <c r="T782" t="s">
        <v>1066</v>
      </c>
      <c r="U782" t="s">
        <v>1066</v>
      </c>
      <c r="V782" t="s">
        <v>1066</v>
      </c>
      <c r="W782" t="s">
        <v>1066</v>
      </c>
      <c r="X782" t="s">
        <v>1066</v>
      </c>
      <c r="Y782" t="s">
        <v>1066</v>
      </c>
      <c r="Z782" t="s">
        <v>1066</v>
      </c>
      <c r="AA782" t="s">
        <v>1066</v>
      </c>
      <c r="AB782" t="s">
        <v>1066</v>
      </c>
      <c r="AC782" t="s">
        <v>1066</v>
      </c>
      <c r="AD782" t="s">
        <v>1066</v>
      </c>
      <c r="AE782" t="s">
        <v>1066</v>
      </c>
      <c r="AF782" t="s">
        <v>1066</v>
      </c>
      <c r="AG782" t="s">
        <v>1066</v>
      </c>
      <c r="AH782" t="s">
        <v>1066</v>
      </c>
      <c r="AI782" t="s">
        <v>1066</v>
      </c>
      <c r="AJ782" t="s">
        <v>1066</v>
      </c>
      <c r="AK782" t="s">
        <v>1066</v>
      </c>
      <c r="AL782" t="s">
        <v>1066</v>
      </c>
      <c r="AM782" t="s">
        <v>1066</v>
      </c>
      <c r="AN782" t="s">
        <v>1066</v>
      </c>
      <c r="AO782" t="s">
        <v>1066</v>
      </c>
      <c r="AP782" t="s">
        <v>1066</v>
      </c>
      <c r="AQ782" t="s">
        <v>1066</v>
      </c>
      <c r="AR782" t="s">
        <v>1066</v>
      </c>
      <c r="AS782" t="s">
        <v>1066</v>
      </c>
      <c r="AT782" t="s">
        <v>1066</v>
      </c>
      <c r="AU782" t="s">
        <v>1066</v>
      </c>
      <c r="AV782" t="s">
        <v>1066</v>
      </c>
      <c r="AW782" t="s">
        <v>1066</v>
      </c>
      <c r="AY782">
        <v>0</v>
      </c>
      <c r="AZ782" s="269"/>
      <c r="BA782" s="269"/>
      <c r="BB782" s="269"/>
      <c r="BC782" s="269"/>
      <c r="BD782" s="269"/>
      <c r="BE782" s="269"/>
    </row>
    <row r="783" spans="1:83" ht="14.4" x14ac:dyDescent="0.3">
      <c r="A783">
        <v>523853</v>
      </c>
      <c r="B783" t="s">
        <v>540</v>
      </c>
      <c r="C783" t="s">
        <v>1066</v>
      </c>
      <c r="D783" t="s">
        <v>1066</v>
      </c>
      <c r="E783" t="s">
        <v>1066</v>
      </c>
      <c r="F783" t="s">
        <v>1066</v>
      </c>
      <c r="G783" t="s">
        <v>1066</v>
      </c>
      <c r="H783" t="s">
        <v>1066</v>
      </c>
      <c r="I783" t="s">
        <v>1066</v>
      </c>
      <c r="J783" t="s">
        <v>1066</v>
      </c>
      <c r="K783" t="s">
        <v>1066</v>
      </c>
      <c r="L783" t="s">
        <v>1066</v>
      </c>
      <c r="M783" t="s">
        <v>1066</v>
      </c>
      <c r="N783" t="s">
        <v>1066</v>
      </c>
      <c r="O783" t="s">
        <v>1066</v>
      </c>
      <c r="P783" t="s">
        <v>1066</v>
      </c>
      <c r="Q783" t="s">
        <v>1066</v>
      </c>
      <c r="R783" t="s">
        <v>1066</v>
      </c>
      <c r="S783" t="s">
        <v>1066</v>
      </c>
      <c r="T783" t="s">
        <v>1066</v>
      </c>
      <c r="U783" t="s">
        <v>1066</v>
      </c>
      <c r="V783" t="s">
        <v>1066</v>
      </c>
      <c r="W783" t="s">
        <v>1066</v>
      </c>
      <c r="X783" t="s">
        <v>1066</v>
      </c>
      <c r="Y783" t="s">
        <v>1066</v>
      </c>
      <c r="Z783" t="s">
        <v>1066</v>
      </c>
      <c r="AA783" t="s">
        <v>1066</v>
      </c>
      <c r="AB783" t="s">
        <v>1066</v>
      </c>
      <c r="AC783" t="s">
        <v>1066</v>
      </c>
      <c r="AD783" t="s">
        <v>1066</v>
      </c>
      <c r="AE783" t="s">
        <v>1066</v>
      </c>
      <c r="AF783" t="s">
        <v>1066</v>
      </c>
      <c r="AG783" t="s">
        <v>1066</v>
      </c>
      <c r="AH783" t="s">
        <v>1066</v>
      </c>
      <c r="AI783" t="s">
        <v>1066</v>
      </c>
      <c r="AJ783" t="s">
        <v>1066</v>
      </c>
      <c r="AK783" t="s">
        <v>1066</v>
      </c>
      <c r="AL783" t="s">
        <v>1066</v>
      </c>
      <c r="AM783" t="s">
        <v>1066</v>
      </c>
      <c r="AN783" t="s">
        <v>1066</v>
      </c>
      <c r="AO783" t="s">
        <v>1066</v>
      </c>
      <c r="AP783" t="s">
        <v>1066</v>
      </c>
      <c r="AQ783" t="s">
        <v>1066</v>
      </c>
      <c r="AR783" t="s">
        <v>1066</v>
      </c>
      <c r="AS783" t="s">
        <v>1066</v>
      </c>
      <c r="AT783" t="s">
        <v>1066</v>
      </c>
      <c r="AU783" t="s">
        <v>1066</v>
      </c>
      <c r="AV783" t="s">
        <v>1066</v>
      </c>
      <c r="AW783" t="s">
        <v>1066</v>
      </c>
      <c r="AY783">
        <v>0</v>
      </c>
      <c r="AZ783" s="269"/>
      <c r="BA783" s="269"/>
      <c r="BB783" s="269"/>
      <c r="BC783" s="269"/>
      <c r="BD783" s="269"/>
      <c r="BE783" s="269"/>
    </row>
    <row r="784" spans="1:83" ht="14.4" x14ac:dyDescent="0.3">
      <c r="A784">
        <v>523858</v>
      </c>
      <c r="B784" t="s">
        <v>540</v>
      </c>
      <c r="C784" t="s">
        <v>1066</v>
      </c>
      <c r="D784" t="s">
        <v>1066</v>
      </c>
      <c r="E784" t="s">
        <v>1066</v>
      </c>
      <c r="F784" t="s">
        <v>1066</v>
      </c>
      <c r="G784" t="s">
        <v>1066</v>
      </c>
      <c r="H784" t="s">
        <v>1066</v>
      </c>
      <c r="I784" t="s">
        <v>1066</v>
      </c>
      <c r="J784" t="s">
        <v>1066</v>
      </c>
      <c r="K784" t="s">
        <v>1066</v>
      </c>
      <c r="L784" t="s">
        <v>1066</v>
      </c>
      <c r="M784" t="s">
        <v>1066</v>
      </c>
      <c r="N784" t="s">
        <v>1066</v>
      </c>
      <c r="O784" t="s">
        <v>1066</v>
      </c>
      <c r="P784" t="s">
        <v>1066</v>
      </c>
      <c r="Q784" t="s">
        <v>1066</v>
      </c>
      <c r="R784" t="s">
        <v>1066</v>
      </c>
      <c r="S784" t="s">
        <v>1066</v>
      </c>
      <c r="T784" t="s">
        <v>1066</v>
      </c>
      <c r="U784" t="s">
        <v>1066</v>
      </c>
      <c r="V784" t="s">
        <v>1066</v>
      </c>
      <c r="W784" t="s">
        <v>1066</v>
      </c>
      <c r="X784" t="s">
        <v>1066</v>
      </c>
      <c r="Y784" t="s">
        <v>1066</v>
      </c>
      <c r="Z784" t="s">
        <v>1066</v>
      </c>
      <c r="AA784" t="s">
        <v>1066</v>
      </c>
      <c r="AB784" t="s">
        <v>1066</v>
      </c>
      <c r="AC784" t="s">
        <v>1066</v>
      </c>
      <c r="AD784" t="s">
        <v>1066</v>
      </c>
      <c r="AE784" t="s">
        <v>1066</v>
      </c>
      <c r="AF784" t="s">
        <v>1066</v>
      </c>
      <c r="AG784" t="s">
        <v>1066</v>
      </c>
      <c r="AH784" t="s">
        <v>1066</v>
      </c>
      <c r="AI784" t="s">
        <v>1066</v>
      </c>
      <c r="AJ784" t="s">
        <v>1066</v>
      </c>
      <c r="AK784" t="s">
        <v>1066</v>
      </c>
      <c r="AL784" t="s">
        <v>1066</v>
      </c>
      <c r="AM784" t="s">
        <v>1066</v>
      </c>
      <c r="AN784" t="s">
        <v>1066</v>
      </c>
      <c r="AO784" t="s">
        <v>1066</v>
      </c>
      <c r="AP784" t="s">
        <v>1066</v>
      </c>
      <c r="AQ784" t="s">
        <v>1066</v>
      </c>
      <c r="AR784" t="s">
        <v>1066</v>
      </c>
      <c r="AS784" t="s">
        <v>1066</v>
      </c>
      <c r="AT784" t="s">
        <v>1066</v>
      </c>
      <c r="AU784" t="s">
        <v>1066</v>
      </c>
      <c r="AV784" t="s">
        <v>1066</v>
      </c>
      <c r="AW784" t="s">
        <v>1066</v>
      </c>
      <c r="AY784">
        <v>0</v>
      </c>
      <c r="AZ784" s="269"/>
      <c r="BA784" s="269"/>
      <c r="BB784" s="269"/>
      <c r="BC784" s="269"/>
      <c r="BD784" s="269"/>
      <c r="BE784" s="269"/>
    </row>
    <row r="785" spans="1:83" ht="14.4" x14ac:dyDescent="0.3">
      <c r="A785">
        <v>523864</v>
      </c>
      <c r="B785" t="s">
        <v>540</v>
      </c>
      <c r="C785" t="s">
        <v>1066</v>
      </c>
      <c r="D785" t="s">
        <v>1066</v>
      </c>
      <c r="E785" t="s">
        <v>1066</v>
      </c>
      <c r="F785" t="s">
        <v>1066</v>
      </c>
      <c r="G785" t="s">
        <v>1066</v>
      </c>
      <c r="H785" t="s">
        <v>1066</v>
      </c>
      <c r="I785" t="s">
        <v>1066</v>
      </c>
      <c r="J785" t="s">
        <v>1066</v>
      </c>
      <c r="K785" t="s">
        <v>1066</v>
      </c>
      <c r="L785" t="s">
        <v>1066</v>
      </c>
      <c r="M785" t="s">
        <v>1066</v>
      </c>
      <c r="N785" t="s">
        <v>1066</v>
      </c>
      <c r="O785" t="s">
        <v>1066</v>
      </c>
      <c r="P785" t="s">
        <v>1066</v>
      </c>
      <c r="Q785" t="s">
        <v>1066</v>
      </c>
      <c r="R785" t="s">
        <v>1066</v>
      </c>
      <c r="S785" t="s">
        <v>1066</v>
      </c>
      <c r="T785" t="s">
        <v>1066</v>
      </c>
      <c r="U785" t="s">
        <v>1066</v>
      </c>
      <c r="V785" t="s">
        <v>1066</v>
      </c>
      <c r="W785" t="s">
        <v>1066</v>
      </c>
      <c r="X785" t="s">
        <v>1066</v>
      </c>
      <c r="Y785" t="s">
        <v>1066</v>
      </c>
      <c r="Z785" t="s">
        <v>1066</v>
      </c>
      <c r="AA785" t="s">
        <v>1066</v>
      </c>
      <c r="AB785" t="s">
        <v>1066</v>
      </c>
      <c r="AC785" t="s">
        <v>1066</v>
      </c>
      <c r="AD785" t="s">
        <v>1066</v>
      </c>
      <c r="AE785" t="s">
        <v>1066</v>
      </c>
      <c r="AF785" t="s">
        <v>1066</v>
      </c>
      <c r="AG785" t="s">
        <v>1066</v>
      </c>
      <c r="AH785" t="s">
        <v>1066</v>
      </c>
      <c r="AI785" t="s">
        <v>1066</v>
      </c>
      <c r="AJ785" t="s">
        <v>1066</v>
      </c>
      <c r="AK785" t="s">
        <v>1066</v>
      </c>
      <c r="AL785" t="s">
        <v>1066</v>
      </c>
      <c r="AM785" t="s">
        <v>1066</v>
      </c>
      <c r="AN785" t="s">
        <v>1066</v>
      </c>
      <c r="AO785" t="s">
        <v>1066</v>
      </c>
      <c r="AP785" t="s">
        <v>1066</v>
      </c>
      <c r="AQ785" t="s">
        <v>1066</v>
      </c>
      <c r="AR785" t="s">
        <v>1066</v>
      </c>
      <c r="AS785" t="s">
        <v>1066</v>
      </c>
      <c r="AT785" t="s">
        <v>1066</v>
      </c>
      <c r="AU785" t="s">
        <v>1066</v>
      </c>
      <c r="AV785" t="s">
        <v>1066</v>
      </c>
      <c r="AW785" t="s">
        <v>1066</v>
      </c>
      <c r="AY785">
        <v>0</v>
      </c>
      <c r="AZ785" s="269"/>
      <c r="BA785" s="269"/>
      <c r="BB785" s="269"/>
      <c r="BC785" s="269"/>
      <c r="BD785" s="269"/>
      <c r="BE785" s="269"/>
    </row>
    <row r="786" spans="1:83" ht="14.4" x14ac:dyDescent="0.3">
      <c r="A786">
        <v>523869</v>
      </c>
      <c r="B786" t="s">
        <v>540</v>
      </c>
      <c r="C786" t="s">
        <v>1066</v>
      </c>
      <c r="D786" t="s">
        <v>1066</v>
      </c>
      <c r="E786" t="s">
        <v>1066</v>
      </c>
      <c r="F786" t="s">
        <v>1066</v>
      </c>
      <c r="G786" t="s">
        <v>1066</v>
      </c>
      <c r="H786" t="s">
        <v>1066</v>
      </c>
      <c r="I786" t="s">
        <v>1066</v>
      </c>
      <c r="J786" t="s">
        <v>1066</v>
      </c>
      <c r="K786" t="s">
        <v>1066</v>
      </c>
      <c r="L786" t="s">
        <v>1066</v>
      </c>
      <c r="M786" t="s">
        <v>1066</v>
      </c>
      <c r="N786" t="s">
        <v>1066</v>
      </c>
      <c r="O786" t="s">
        <v>1066</v>
      </c>
      <c r="P786" t="s">
        <v>1066</v>
      </c>
      <c r="Q786" t="s">
        <v>1066</v>
      </c>
      <c r="R786" t="s">
        <v>1066</v>
      </c>
      <c r="S786" t="s">
        <v>1066</v>
      </c>
      <c r="T786" t="s">
        <v>1066</v>
      </c>
      <c r="U786" t="s">
        <v>1066</v>
      </c>
      <c r="V786" t="s">
        <v>1066</v>
      </c>
      <c r="W786" t="s">
        <v>1066</v>
      </c>
      <c r="X786" t="s">
        <v>1066</v>
      </c>
      <c r="Y786" t="s">
        <v>1066</v>
      </c>
      <c r="Z786" t="s">
        <v>1066</v>
      </c>
      <c r="AA786" t="s">
        <v>1066</v>
      </c>
      <c r="AB786" t="s">
        <v>1066</v>
      </c>
      <c r="AC786" t="s">
        <v>1066</v>
      </c>
      <c r="AD786" t="s">
        <v>1066</v>
      </c>
      <c r="AE786" t="s">
        <v>1066</v>
      </c>
      <c r="AF786" t="s">
        <v>1066</v>
      </c>
      <c r="AG786" t="s">
        <v>1066</v>
      </c>
      <c r="AH786" t="s">
        <v>1066</v>
      </c>
      <c r="AI786" t="s">
        <v>1066</v>
      </c>
      <c r="AJ786" t="s">
        <v>1066</v>
      </c>
      <c r="AK786" t="s">
        <v>1066</v>
      </c>
      <c r="AL786" t="s">
        <v>1066</v>
      </c>
      <c r="AM786" t="s">
        <v>1066</v>
      </c>
      <c r="AN786" t="s">
        <v>1066</v>
      </c>
      <c r="AO786" t="s">
        <v>1066</v>
      </c>
      <c r="AP786" t="s">
        <v>1066</v>
      </c>
      <c r="AQ786" t="s">
        <v>1066</v>
      </c>
      <c r="AR786" t="s">
        <v>1066</v>
      </c>
      <c r="AS786" t="s">
        <v>1066</v>
      </c>
      <c r="AT786" t="s">
        <v>1066</v>
      </c>
      <c r="AU786" t="s">
        <v>1066</v>
      </c>
      <c r="AV786" t="s">
        <v>1066</v>
      </c>
      <c r="AW786" t="s">
        <v>1066</v>
      </c>
      <c r="AY786">
        <v>0</v>
      </c>
      <c r="AZ786" s="269"/>
      <c r="BA786" s="269"/>
      <c r="BB786" s="269"/>
      <c r="BC786" s="269"/>
      <c r="BD786" s="269"/>
      <c r="BE786" s="269"/>
    </row>
    <row r="787" spans="1:83" ht="14.4" x14ac:dyDescent="0.3">
      <c r="A787">
        <v>523873</v>
      </c>
      <c r="B787" t="s">
        <v>540</v>
      </c>
      <c r="C787" t="s">
        <v>1066</v>
      </c>
      <c r="D787" t="s">
        <v>1066</v>
      </c>
      <c r="E787" t="s">
        <v>1066</v>
      </c>
      <c r="F787" t="s">
        <v>1066</v>
      </c>
      <c r="G787" t="s">
        <v>1066</v>
      </c>
      <c r="H787" t="s">
        <v>1066</v>
      </c>
      <c r="I787" t="s">
        <v>1066</v>
      </c>
      <c r="J787" t="s">
        <v>1066</v>
      </c>
      <c r="K787" t="s">
        <v>1066</v>
      </c>
      <c r="L787" t="s">
        <v>1066</v>
      </c>
      <c r="M787" t="s">
        <v>1066</v>
      </c>
      <c r="N787" t="s">
        <v>1066</v>
      </c>
      <c r="O787" t="s">
        <v>1066</v>
      </c>
      <c r="P787" t="s">
        <v>1066</v>
      </c>
      <c r="Q787" t="s">
        <v>1066</v>
      </c>
      <c r="R787" t="s">
        <v>1066</v>
      </c>
      <c r="S787" t="s">
        <v>1066</v>
      </c>
      <c r="T787" t="s">
        <v>1066</v>
      </c>
      <c r="U787" t="s">
        <v>1066</v>
      </c>
      <c r="V787" t="s">
        <v>1066</v>
      </c>
      <c r="W787" t="s">
        <v>1066</v>
      </c>
      <c r="X787" t="s">
        <v>1066</v>
      </c>
      <c r="Y787" t="s">
        <v>1066</v>
      </c>
      <c r="Z787" t="s">
        <v>1066</v>
      </c>
      <c r="AA787" t="s">
        <v>1066</v>
      </c>
      <c r="AB787" t="s">
        <v>1066</v>
      </c>
      <c r="AC787" t="s">
        <v>1066</v>
      </c>
      <c r="AD787" t="s">
        <v>1066</v>
      </c>
      <c r="AE787" t="s">
        <v>1066</v>
      </c>
      <c r="AF787" t="s">
        <v>1066</v>
      </c>
      <c r="AG787" t="s">
        <v>1066</v>
      </c>
      <c r="AH787" t="s">
        <v>1066</v>
      </c>
      <c r="AI787" t="s">
        <v>1066</v>
      </c>
      <c r="AJ787" t="s">
        <v>1066</v>
      </c>
      <c r="AK787" t="s">
        <v>1066</v>
      </c>
      <c r="AL787" t="s">
        <v>1066</v>
      </c>
      <c r="AM787" t="s">
        <v>1066</v>
      </c>
      <c r="AN787" t="s">
        <v>1066</v>
      </c>
      <c r="AO787" t="s">
        <v>1066</v>
      </c>
      <c r="AP787" t="s">
        <v>1066</v>
      </c>
      <c r="AQ787" t="s">
        <v>1066</v>
      </c>
      <c r="AR787" t="s">
        <v>1066</v>
      </c>
      <c r="AS787" t="s">
        <v>1066</v>
      </c>
      <c r="AT787" t="s">
        <v>1066</v>
      </c>
      <c r="AU787" t="s">
        <v>1066</v>
      </c>
      <c r="AV787" t="s">
        <v>1066</v>
      </c>
      <c r="AW787" t="s">
        <v>1066</v>
      </c>
      <c r="AY787">
        <v>0</v>
      </c>
      <c r="AZ787" s="269"/>
      <c r="BA787" s="269"/>
      <c r="BB787" s="269"/>
      <c r="BC787" s="269"/>
      <c r="BD787" s="269"/>
      <c r="BE787" s="269"/>
    </row>
    <row r="788" spans="1:83" ht="14.4" x14ac:dyDescent="0.3">
      <c r="A788">
        <v>523875</v>
      </c>
      <c r="B788" t="s">
        <v>540</v>
      </c>
      <c r="C788" t="s">
        <v>1066</v>
      </c>
      <c r="D788" t="s">
        <v>1066</v>
      </c>
      <c r="E788" t="s">
        <v>1066</v>
      </c>
      <c r="F788" t="s">
        <v>1066</v>
      </c>
      <c r="G788" t="s">
        <v>1066</v>
      </c>
      <c r="H788" t="s">
        <v>1066</v>
      </c>
      <c r="I788" t="s">
        <v>1066</v>
      </c>
      <c r="J788" t="s">
        <v>1066</v>
      </c>
      <c r="K788" t="s">
        <v>1066</v>
      </c>
      <c r="L788" t="s">
        <v>1066</v>
      </c>
      <c r="M788" t="s">
        <v>1066</v>
      </c>
      <c r="N788" t="s">
        <v>1066</v>
      </c>
      <c r="O788" t="s">
        <v>1066</v>
      </c>
      <c r="P788" t="s">
        <v>1066</v>
      </c>
      <c r="Q788" t="s">
        <v>1066</v>
      </c>
      <c r="R788" t="s">
        <v>1066</v>
      </c>
      <c r="S788" t="s">
        <v>1066</v>
      </c>
      <c r="T788" t="s">
        <v>1066</v>
      </c>
      <c r="U788" t="s">
        <v>1066</v>
      </c>
      <c r="V788" t="s">
        <v>1066</v>
      </c>
      <c r="W788" t="s">
        <v>1066</v>
      </c>
      <c r="X788" t="s">
        <v>1066</v>
      </c>
      <c r="Y788" t="s">
        <v>1066</v>
      </c>
      <c r="Z788" t="s">
        <v>1066</v>
      </c>
      <c r="AA788" t="s">
        <v>1066</v>
      </c>
      <c r="AB788" t="s">
        <v>1066</v>
      </c>
      <c r="AC788" t="s">
        <v>1066</v>
      </c>
      <c r="AD788" t="s">
        <v>1066</v>
      </c>
      <c r="AE788" t="s">
        <v>1066</v>
      </c>
      <c r="AF788" t="s">
        <v>1066</v>
      </c>
      <c r="AG788" t="s">
        <v>1066</v>
      </c>
      <c r="AH788" t="s">
        <v>1066</v>
      </c>
      <c r="AI788" t="s">
        <v>1066</v>
      </c>
      <c r="AJ788" t="s">
        <v>1066</v>
      </c>
      <c r="AK788" t="s">
        <v>1066</v>
      </c>
      <c r="AL788" t="s">
        <v>1066</v>
      </c>
      <c r="AM788" t="s">
        <v>1066</v>
      </c>
      <c r="AN788" t="s">
        <v>1066</v>
      </c>
      <c r="AO788" t="s">
        <v>1066</v>
      </c>
      <c r="AP788" t="s">
        <v>1066</v>
      </c>
      <c r="AQ788" t="s">
        <v>1066</v>
      </c>
      <c r="AR788" t="s">
        <v>1066</v>
      </c>
      <c r="AS788" t="s">
        <v>1066</v>
      </c>
      <c r="AT788" t="s">
        <v>1066</v>
      </c>
      <c r="AU788" t="s">
        <v>1066</v>
      </c>
      <c r="AV788" t="s">
        <v>1066</v>
      </c>
      <c r="AW788" t="s">
        <v>1066</v>
      </c>
      <c r="AY788">
        <v>0</v>
      </c>
      <c r="AZ788" s="269"/>
      <c r="BA788" s="269"/>
      <c r="BB788" s="269"/>
      <c r="BC788" s="269"/>
      <c r="BD788" s="269"/>
      <c r="BE788" s="269"/>
    </row>
    <row r="789" spans="1:83" ht="14.4" x14ac:dyDescent="0.3">
      <c r="A789">
        <v>523876</v>
      </c>
      <c r="B789" t="s">
        <v>540</v>
      </c>
      <c r="C789" t="s">
        <v>1066</v>
      </c>
      <c r="D789" t="s">
        <v>1066</v>
      </c>
      <c r="E789" t="s">
        <v>1066</v>
      </c>
      <c r="F789" t="s">
        <v>1066</v>
      </c>
      <c r="G789" t="s">
        <v>1066</v>
      </c>
      <c r="H789" t="s">
        <v>1066</v>
      </c>
      <c r="I789" t="s">
        <v>1066</v>
      </c>
      <c r="J789" t="s">
        <v>1066</v>
      </c>
      <c r="K789" t="s">
        <v>1066</v>
      </c>
      <c r="L789" t="s">
        <v>1066</v>
      </c>
      <c r="M789" t="s">
        <v>1066</v>
      </c>
      <c r="N789" t="s">
        <v>1066</v>
      </c>
      <c r="O789" t="s">
        <v>1066</v>
      </c>
      <c r="P789" t="s">
        <v>1066</v>
      </c>
      <c r="Q789" t="s">
        <v>1066</v>
      </c>
      <c r="R789" t="s">
        <v>1066</v>
      </c>
      <c r="S789" t="s">
        <v>1066</v>
      </c>
      <c r="T789" t="s">
        <v>1066</v>
      </c>
      <c r="U789" t="s">
        <v>1066</v>
      </c>
      <c r="V789" t="s">
        <v>1066</v>
      </c>
      <c r="W789" t="s">
        <v>1066</v>
      </c>
      <c r="X789" t="s">
        <v>1066</v>
      </c>
      <c r="Y789" t="s">
        <v>1066</v>
      </c>
      <c r="Z789" t="s">
        <v>1066</v>
      </c>
      <c r="AA789" t="s">
        <v>1066</v>
      </c>
      <c r="AB789" t="s">
        <v>1066</v>
      </c>
      <c r="AC789" t="s">
        <v>1066</v>
      </c>
      <c r="AD789" t="s">
        <v>1066</v>
      </c>
      <c r="AE789" t="s">
        <v>1066</v>
      </c>
      <c r="AF789" t="s">
        <v>1066</v>
      </c>
      <c r="AG789" t="s">
        <v>1066</v>
      </c>
      <c r="AH789" t="s">
        <v>1066</v>
      </c>
      <c r="AI789" t="s">
        <v>1066</v>
      </c>
      <c r="AJ789" t="s">
        <v>1066</v>
      </c>
      <c r="AK789" t="s">
        <v>1066</v>
      </c>
      <c r="AL789" t="s">
        <v>1066</v>
      </c>
      <c r="AM789" t="s">
        <v>1066</v>
      </c>
      <c r="AN789" t="s">
        <v>1066</v>
      </c>
      <c r="AO789" t="s">
        <v>1066</v>
      </c>
      <c r="AP789" t="s">
        <v>1066</v>
      </c>
      <c r="AQ789" t="s">
        <v>1066</v>
      </c>
      <c r="AR789" t="s">
        <v>1066</v>
      </c>
      <c r="AS789" t="s">
        <v>1066</v>
      </c>
      <c r="AT789" t="s">
        <v>1066</v>
      </c>
      <c r="AU789" t="s">
        <v>1066</v>
      </c>
      <c r="AV789" t="s">
        <v>1066</v>
      </c>
      <c r="AW789" t="s">
        <v>1066</v>
      </c>
      <c r="AY789">
        <v>0</v>
      </c>
      <c r="AZ789" s="269"/>
      <c r="BA789" s="269"/>
      <c r="BB789" s="269"/>
      <c r="BC789" s="269"/>
      <c r="BD789" s="269"/>
      <c r="BE789" s="269"/>
    </row>
    <row r="790" spans="1:83" ht="14.4" x14ac:dyDescent="0.3">
      <c r="A790">
        <v>523882</v>
      </c>
      <c r="B790" t="s">
        <v>540</v>
      </c>
      <c r="C790" t="s">
        <v>1066</v>
      </c>
      <c r="D790" t="s">
        <v>1066</v>
      </c>
      <c r="E790" t="s">
        <v>1066</v>
      </c>
      <c r="F790" t="s">
        <v>1066</v>
      </c>
      <c r="G790" t="s">
        <v>1066</v>
      </c>
      <c r="H790" t="s">
        <v>1066</v>
      </c>
      <c r="I790" t="s">
        <v>1066</v>
      </c>
      <c r="J790" t="s">
        <v>1066</v>
      </c>
      <c r="K790" t="s">
        <v>1066</v>
      </c>
      <c r="L790" t="s">
        <v>1066</v>
      </c>
      <c r="M790" t="s">
        <v>1066</v>
      </c>
      <c r="N790" t="s">
        <v>1066</v>
      </c>
      <c r="O790" t="s">
        <v>1066</v>
      </c>
      <c r="P790" t="s">
        <v>1066</v>
      </c>
      <c r="Q790" t="s">
        <v>1066</v>
      </c>
      <c r="R790" t="s">
        <v>1066</v>
      </c>
      <c r="S790" t="s">
        <v>1066</v>
      </c>
      <c r="T790" t="s">
        <v>1066</v>
      </c>
      <c r="U790" t="s">
        <v>1066</v>
      </c>
      <c r="V790" t="s">
        <v>1066</v>
      </c>
      <c r="W790" t="s">
        <v>1066</v>
      </c>
      <c r="X790" t="s">
        <v>1066</v>
      </c>
      <c r="Y790" t="s">
        <v>1066</v>
      </c>
      <c r="Z790" t="s">
        <v>1066</v>
      </c>
      <c r="AA790" t="s">
        <v>1066</v>
      </c>
      <c r="AB790" t="s">
        <v>1066</v>
      </c>
      <c r="AC790" t="s">
        <v>1066</v>
      </c>
      <c r="AD790" t="s">
        <v>1066</v>
      </c>
      <c r="AE790" t="s">
        <v>1066</v>
      </c>
      <c r="AF790" t="s">
        <v>1066</v>
      </c>
      <c r="AG790" t="s">
        <v>1066</v>
      </c>
      <c r="AH790" t="s">
        <v>1066</v>
      </c>
      <c r="AI790" t="s">
        <v>1066</v>
      </c>
      <c r="AJ790" t="s">
        <v>1066</v>
      </c>
      <c r="AK790" t="s">
        <v>1066</v>
      </c>
      <c r="AL790" t="s">
        <v>1066</v>
      </c>
      <c r="AM790" t="s">
        <v>1066</v>
      </c>
      <c r="AN790" t="s">
        <v>1066</v>
      </c>
      <c r="AO790" t="s">
        <v>1066</v>
      </c>
      <c r="AP790" t="s">
        <v>1066</v>
      </c>
      <c r="AQ790" t="s">
        <v>1066</v>
      </c>
      <c r="AR790" t="s">
        <v>1066</v>
      </c>
      <c r="AS790" t="s">
        <v>1066</v>
      </c>
      <c r="AT790" t="s">
        <v>1066</v>
      </c>
      <c r="AU790" t="s">
        <v>1066</v>
      </c>
      <c r="AV790" t="s">
        <v>1066</v>
      </c>
      <c r="AW790" t="s">
        <v>1066</v>
      </c>
      <c r="AY790">
        <v>0</v>
      </c>
      <c r="AZ790" s="269"/>
      <c r="BA790" s="269"/>
      <c r="BB790" s="269"/>
      <c r="BC790" s="269"/>
      <c r="BD790" s="269"/>
      <c r="BE790" s="269"/>
      <c r="BH790" s="249"/>
      <c r="BI790" s="249"/>
      <c r="BJ790" s="249"/>
      <c r="BK790" s="249"/>
      <c r="BL790" s="249"/>
      <c r="BM790" s="249"/>
      <c r="BN790" s="249"/>
      <c r="BO790" s="249"/>
      <c r="BP790" s="249"/>
      <c r="BQ790" s="249"/>
      <c r="BR790" s="249"/>
      <c r="BS790" s="249"/>
      <c r="BT790" s="249"/>
      <c r="BU790" s="249"/>
      <c r="BV790" s="248"/>
      <c r="BW790" s="249"/>
      <c r="BX790" s="249"/>
      <c r="BY790" s="249"/>
      <c r="BZ790" s="249"/>
      <c r="CA790" s="242"/>
      <c r="CB790" s="242"/>
      <c r="CC790" s="242"/>
      <c r="CD790" s="242"/>
      <c r="CE790" s="249"/>
    </row>
    <row r="791" spans="1:83" ht="14.4" x14ac:dyDescent="0.3">
      <c r="A791">
        <v>523883</v>
      </c>
      <c r="B791" t="s">
        <v>540</v>
      </c>
      <c r="C791" t="s">
        <v>1066</v>
      </c>
      <c r="D791" t="s">
        <v>1066</v>
      </c>
      <c r="E791" t="s">
        <v>1066</v>
      </c>
      <c r="F791" t="s">
        <v>1066</v>
      </c>
      <c r="G791" t="s">
        <v>1066</v>
      </c>
      <c r="H791" t="s">
        <v>1066</v>
      </c>
      <c r="I791" t="s">
        <v>1066</v>
      </c>
      <c r="J791" t="s">
        <v>1066</v>
      </c>
      <c r="K791" t="s">
        <v>1066</v>
      </c>
      <c r="L791" t="s">
        <v>1066</v>
      </c>
      <c r="M791" t="s">
        <v>1066</v>
      </c>
      <c r="N791" t="s">
        <v>1066</v>
      </c>
      <c r="O791" t="s">
        <v>1066</v>
      </c>
      <c r="P791" t="s">
        <v>1066</v>
      </c>
      <c r="Q791" t="s">
        <v>1066</v>
      </c>
      <c r="R791" t="s">
        <v>1066</v>
      </c>
      <c r="S791" t="s">
        <v>1066</v>
      </c>
      <c r="T791" t="s">
        <v>1066</v>
      </c>
      <c r="U791" t="s">
        <v>1066</v>
      </c>
      <c r="V791" t="s">
        <v>1066</v>
      </c>
      <c r="W791" t="s">
        <v>1066</v>
      </c>
      <c r="X791" t="s">
        <v>1066</v>
      </c>
      <c r="Y791" t="s">
        <v>1066</v>
      </c>
      <c r="Z791" t="s">
        <v>1066</v>
      </c>
      <c r="AA791" t="s">
        <v>1066</v>
      </c>
      <c r="AB791" t="s">
        <v>1066</v>
      </c>
      <c r="AC791" t="s">
        <v>1066</v>
      </c>
      <c r="AD791" t="s">
        <v>1066</v>
      </c>
      <c r="AE791" t="s">
        <v>1066</v>
      </c>
      <c r="AF791" t="s">
        <v>1066</v>
      </c>
      <c r="AG791" t="s">
        <v>1066</v>
      </c>
      <c r="AH791" t="s">
        <v>1066</v>
      </c>
      <c r="AI791" t="s">
        <v>1066</v>
      </c>
      <c r="AJ791" t="s">
        <v>1066</v>
      </c>
      <c r="AK791" t="s">
        <v>1066</v>
      </c>
      <c r="AL791" t="s">
        <v>1066</v>
      </c>
      <c r="AM791" t="s">
        <v>1066</v>
      </c>
      <c r="AN791" t="s">
        <v>1066</v>
      </c>
      <c r="AO791" t="s">
        <v>1066</v>
      </c>
      <c r="AP791" t="s">
        <v>1066</v>
      </c>
      <c r="AQ791" t="s">
        <v>1066</v>
      </c>
      <c r="AR791" t="s">
        <v>1066</v>
      </c>
      <c r="AS791" t="s">
        <v>1066</v>
      </c>
      <c r="AT791" t="s">
        <v>1066</v>
      </c>
      <c r="AU791" t="s">
        <v>1066</v>
      </c>
      <c r="AV791" t="s">
        <v>1066</v>
      </c>
      <c r="AW791" t="s">
        <v>1066</v>
      </c>
      <c r="AY791">
        <v>0</v>
      </c>
      <c r="AZ791" s="269"/>
      <c r="BA791" s="269"/>
      <c r="BB791" s="269"/>
      <c r="BC791" s="269"/>
      <c r="BD791" s="269"/>
      <c r="BE791" s="269"/>
    </row>
    <row r="792" spans="1:83" ht="14.4" x14ac:dyDescent="0.3">
      <c r="A792">
        <v>523890</v>
      </c>
      <c r="B792" t="s">
        <v>540</v>
      </c>
      <c r="C792" t="s">
        <v>1066</v>
      </c>
      <c r="D792" t="s">
        <v>1066</v>
      </c>
      <c r="E792" t="s">
        <v>1066</v>
      </c>
      <c r="F792" t="s">
        <v>1066</v>
      </c>
      <c r="G792" t="s">
        <v>1066</v>
      </c>
      <c r="H792" t="s">
        <v>1066</v>
      </c>
      <c r="I792" t="s">
        <v>1066</v>
      </c>
      <c r="J792" t="s">
        <v>1066</v>
      </c>
      <c r="K792" t="s">
        <v>1066</v>
      </c>
      <c r="L792" t="s">
        <v>1066</v>
      </c>
      <c r="M792" t="s">
        <v>1066</v>
      </c>
      <c r="N792" t="s">
        <v>1066</v>
      </c>
      <c r="O792" t="s">
        <v>1066</v>
      </c>
      <c r="P792" t="s">
        <v>1066</v>
      </c>
      <c r="Q792" t="s">
        <v>1066</v>
      </c>
      <c r="R792" t="s">
        <v>1066</v>
      </c>
      <c r="S792" t="s">
        <v>1066</v>
      </c>
      <c r="T792" t="s">
        <v>1066</v>
      </c>
      <c r="U792" t="s">
        <v>1066</v>
      </c>
      <c r="V792" t="s">
        <v>1066</v>
      </c>
      <c r="W792" t="s">
        <v>1066</v>
      </c>
      <c r="X792" t="s">
        <v>1066</v>
      </c>
      <c r="Y792" t="s">
        <v>1066</v>
      </c>
      <c r="Z792" t="s">
        <v>1066</v>
      </c>
      <c r="AA792" t="s">
        <v>1066</v>
      </c>
      <c r="AB792" t="s">
        <v>1066</v>
      </c>
      <c r="AC792" t="s">
        <v>1066</v>
      </c>
      <c r="AD792" t="s">
        <v>1066</v>
      </c>
      <c r="AE792" t="s">
        <v>1066</v>
      </c>
      <c r="AF792" t="s">
        <v>1066</v>
      </c>
      <c r="AG792" t="s">
        <v>1066</v>
      </c>
      <c r="AH792" t="s">
        <v>1066</v>
      </c>
      <c r="AI792" t="s">
        <v>1066</v>
      </c>
      <c r="AJ792" t="s">
        <v>1066</v>
      </c>
      <c r="AK792" t="s">
        <v>1066</v>
      </c>
      <c r="AL792" t="s">
        <v>1066</v>
      </c>
      <c r="AM792" t="s">
        <v>1066</v>
      </c>
      <c r="AN792" t="s">
        <v>1066</v>
      </c>
      <c r="AO792" t="s">
        <v>1066</v>
      </c>
      <c r="AP792" t="s">
        <v>1066</v>
      </c>
      <c r="AQ792" t="s">
        <v>1066</v>
      </c>
      <c r="AR792" t="s">
        <v>1066</v>
      </c>
      <c r="AS792" t="s">
        <v>1066</v>
      </c>
      <c r="AT792" t="s">
        <v>1066</v>
      </c>
      <c r="AU792" t="s">
        <v>1066</v>
      </c>
      <c r="AV792" t="s">
        <v>1066</v>
      </c>
      <c r="AW792" t="s">
        <v>1066</v>
      </c>
      <c r="AY792">
        <v>0</v>
      </c>
      <c r="AZ792" s="269"/>
      <c r="BA792" s="269"/>
      <c r="BB792" s="269"/>
      <c r="BC792" s="269"/>
      <c r="BD792" s="269"/>
      <c r="BE792" s="269"/>
    </row>
    <row r="793" spans="1:83" ht="14.4" x14ac:dyDescent="0.3">
      <c r="A793">
        <v>523900</v>
      </c>
      <c r="B793" t="s">
        <v>540</v>
      </c>
      <c r="C793" t="s">
        <v>1066</v>
      </c>
      <c r="D793" t="s">
        <v>1066</v>
      </c>
      <c r="E793" t="s">
        <v>1066</v>
      </c>
      <c r="F793" t="s">
        <v>1066</v>
      </c>
      <c r="G793" t="s">
        <v>1066</v>
      </c>
      <c r="H793" t="s">
        <v>1066</v>
      </c>
      <c r="I793" t="s">
        <v>1066</v>
      </c>
      <c r="J793" t="s">
        <v>1066</v>
      </c>
      <c r="K793" t="s">
        <v>1066</v>
      </c>
      <c r="L793" t="s">
        <v>1066</v>
      </c>
      <c r="M793" t="s">
        <v>1066</v>
      </c>
      <c r="N793" t="s">
        <v>1066</v>
      </c>
      <c r="O793" t="s">
        <v>1066</v>
      </c>
      <c r="P793" t="s">
        <v>1066</v>
      </c>
      <c r="Q793" t="s">
        <v>1066</v>
      </c>
      <c r="R793" t="s">
        <v>1066</v>
      </c>
      <c r="S793" t="s">
        <v>1066</v>
      </c>
      <c r="T793" t="s">
        <v>1066</v>
      </c>
      <c r="U793" t="s">
        <v>1066</v>
      </c>
      <c r="V793" t="s">
        <v>1066</v>
      </c>
      <c r="W793" t="s">
        <v>1066</v>
      </c>
      <c r="X793" t="s">
        <v>1066</v>
      </c>
      <c r="Y793" t="s">
        <v>1066</v>
      </c>
      <c r="Z793" t="s">
        <v>1066</v>
      </c>
      <c r="AA793" t="s">
        <v>1066</v>
      </c>
      <c r="AB793" t="s">
        <v>1066</v>
      </c>
      <c r="AC793" t="s">
        <v>1066</v>
      </c>
      <c r="AD793" t="s">
        <v>1066</v>
      </c>
      <c r="AE793" t="s">
        <v>1066</v>
      </c>
      <c r="AF793" t="s">
        <v>1066</v>
      </c>
      <c r="AG793" t="s">
        <v>1066</v>
      </c>
      <c r="AH793" t="s">
        <v>1066</v>
      </c>
      <c r="AI793" t="s">
        <v>1066</v>
      </c>
      <c r="AJ793" t="s">
        <v>1066</v>
      </c>
      <c r="AK793" t="s">
        <v>1066</v>
      </c>
      <c r="AL793" t="s">
        <v>1066</v>
      </c>
      <c r="AM793" t="s">
        <v>1066</v>
      </c>
      <c r="AN793" t="s">
        <v>1066</v>
      </c>
      <c r="AO793" t="s">
        <v>1066</v>
      </c>
      <c r="AP793" t="s">
        <v>1066</v>
      </c>
      <c r="AQ793" t="s">
        <v>1066</v>
      </c>
      <c r="AR793" t="s">
        <v>1066</v>
      </c>
      <c r="AS793" t="s">
        <v>1066</v>
      </c>
      <c r="AT793" t="s">
        <v>1066</v>
      </c>
      <c r="AU793" t="s">
        <v>1066</v>
      </c>
      <c r="AV793" t="s">
        <v>1066</v>
      </c>
      <c r="AW793" t="s">
        <v>1066</v>
      </c>
      <c r="AY793">
        <v>0</v>
      </c>
      <c r="AZ793" s="269"/>
      <c r="BA793" s="269"/>
      <c r="BB793" s="269"/>
      <c r="BC793" s="269"/>
      <c r="BD793" s="269"/>
      <c r="BE793" s="269"/>
    </row>
    <row r="794" spans="1:83" ht="14.4" x14ac:dyDescent="0.3">
      <c r="A794">
        <v>523904</v>
      </c>
      <c r="B794" t="s">
        <v>540</v>
      </c>
      <c r="C794" t="s">
        <v>1066</v>
      </c>
      <c r="D794" t="s">
        <v>1066</v>
      </c>
      <c r="E794" t="s">
        <v>1066</v>
      </c>
      <c r="F794" t="s">
        <v>1066</v>
      </c>
      <c r="G794" t="s">
        <v>1066</v>
      </c>
      <c r="H794" t="s">
        <v>1066</v>
      </c>
      <c r="I794" t="s">
        <v>1066</v>
      </c>
      <c r="J794" t="s">
        <v>1066</v>
      </c>
      <c r="K794" t="s">
        <v>1066</v>
      </c>
      <c r="L794" t="s">
        <v>1066</v>
      </c>
      <c r="M794" t="s">
        <v>1066</v>
      </c>
      <c r="N794" t="s">
        <v>1066</v>
      </c>
      <c r="O794" t="s">
        <v>1066</v>
      </c>
      <c r="P794" t="s">
        <v>1066</v>
      </c>
      <c r="Q794" t="s">
        <v>1066</v>
      </c>
      <c r="R794" t="s">
        <v>1066</v>
      </c>
      <c r="S794" t="s">
        <v>1066</v>
      </c>
      <c r="T794" t="s">
        <v>1066</v>
      </c>
      <c r="U794" t="s">
        <v>1066</v>
      </c>
      <c r="V794" t="s">
        <v>1066</v>
      </c>
      <c r="W794" t="s">
        <v>1066</v>
      </c>
      <c r="X794" t="s">
        <v>1066</v>
      </c>
      <c r="Y794" t="s">
        <v>1066</v>
      </c>
      <c r="Z794" t="s">
        <v>1066</v>
      </c>
      <c r="AA794" t="s">
        <v>1066</v>
      </c>
      <c r="AB794" t="s">
        <v>1066</v>
      </c>
      <c r="AC794" t="s">
        <v>1066</v>
      </c>
      <c r="AD794" t="s">
        <v>1066</v>
      </c>
      <c r="AE794" t="s">
        <v>1066</v>
      </c>
      <c r="AF794" t="s">
        <v>1066</v>
      </c>
      <c r="AG794" t="s">
        <v>1066</v>
      </c>
      <c r="AH794" t="s">
        <v>1066</v>
      </c>
      <c r="AI794" t="s">
        <v>1066</v>
      </c>
      <c r="AJ794" t="s">
        <v>1066</v>
      </c>
      <c r="AK794" t="s">
        <v>1066</v>
      </c>
      <c r="AL794" t="s">
        <v>1066</v>
      </c>
      <c r="AM794" t="s">
        <v>1066</v>
      </c>
      <c r="AN794" t="s">
        <v>1066</v>
      </c>
      <c r="AO794" t="s">
        <v>1066</v>
      </c>
      <c r="AP794" t="s">
        <v>1066</v>
      </c>
      <c r="AQ794" t="s">
        <v>1066</v>
      </c>
      <c r="AR794" t="s">
        <v>1066</v>
      </c>
      <c r="AS794" t="s">
        <v>1066</v>
      </c>
      <c r="AT794" t="s">
        <v>1066</v>
      </c>
      <c r="AU794" t="s">
        <v>1066</v>
      </c>
      <c r="AV794" t="s">
        <v>1066</v>
      </c>
      <c r="AW794" t="s">
        <v>1066</v>
      </c>
      <c r="AY794">
        <v>0</v>
      </c>
      <c r="AZ794" s="269"/>
      <c r="BA794" s="269"/>
      <c r="BB794" s="269"/>
      <c r="BC794" s="269"/>
      <c r="BD794" s="269"/>
      <c r="BE794" s="269"/>
    </row>
    <row r="795" spans="1:83" ht="14.4" x14ac:dyDescent="0.3">
      <c r="A795">
        <v>523905</v>
      </c>
      <c r="B795" t="s">
        <v>540</v>
      </c>
      <c r="C795" t="s">
        <v>1067</v>
      </c>
      <c r="D795" t="s">
        <v>1067</v>
      </c>
      <c r="E795" t="s">
        <v>1067</v>
      </c>
      <c r="F795" t="s">
        <v>1067</v>
      </c>
      <c r="G795" t="s">
        <v>1067</v>
      </c>
      <c r="H795" t="s">
        <v>1067</v>
      </c>
      <c r="I795" t="s">
        <v>1067</v>
      </c>
      <c r="J795" t="s">
        <v>1067</v>
      </c>
      <c r="K795" t="s">
        <v>1067</v>
      </c>
      <c r="L795" t="s">
        <v>1067</v>
      </c>
      <c r="M795" t="s">
        <v>1067</v>
      </c>
      <c r="N795" t="s">
        <v>1067</v>
      </c>
      <c r="O795" t="s">
        <v>1067</v>
      </c>
      <c r="P795" t="s">
        <v>1067</v>
      </c>
      <c r="Q795" t="s">
        <v>1067</v>
      </c>
      <c r="R795" t="s">
        <v>1067</v>
      </c>
      <c r="S795" t="s">
        <v>1067</v>
      </c>
      <c r="T795" t="s">
        <v>1067</v>
      </c>
      <c r="U795" t="s">
        <v>1067</v>
      </c>
      <c r="V795" t="s">
        <v>1067</v>
      </c>
      <c r="W795" t="s">
        <v>1067</v>
      </c>
      <c r="X795" t="s">
        <v>1067</v>
      </c>
      <c r="Y795" t="s">
        <v>1067</v>
      </c>
      <c r="Z795" t="s">
        <v>1067</v>
      </c>
      <c r="AA795" t="s">
        <v>1067</v>
      </c>
      <c r="AB795" t="s">
        <v>1067</v>
      </c>
      <c r="AC795" t="s">
        <v>1067</v>
      </c>
      <c r="AD795" t="s">
        <v>1067</v>
      </c>
      <c r="AE795" t="s">
        <v>1067</v>
      </c>
      <c r="AF795" t="s">
        <v>1067</v>
      </c>
      <c r="AG795" t="s">
        <v>1067</v>
      </c>
      <c r="AH795" t="s">
        <v>1067</v>
      </c>
      <c r="AI795" t="s">
        <v>1067</v>
      </c>
      <c r="AJ795" t="s">
        <v>1067</v>
      </c>
      <c r="AK795" t="s">
        <v>1067</v>
      </c>
      <c r="AL795" t="s">
        <v>1067</v>
      </c>
      <c r="AM795" t="s">
        <v>1067</v>
      </c>
      <c r="AN795" t="s">
        <v>1067</v>
      </c>
      <c r="AO795" t="s">
        <v>1067</v>
      </c>
      <c r="AP795" t="s">
        <v>1067</v>
      </c>
      <c r="AQ795" t="s">
        <v>1067</v>
      </c>
      <c r="AR795" t="s">
        <v>1067</v>
      </c>
      <c r="AS795" t="s">
        <v>1067</v>
      </c>
      <c r="AT795" t="s">
        <v>1067</v>
      </c>
      <c r="AU795" t="s">
        <v>1067</v>
      </c>
      <c r="AV795" t="s">
        <v>1067</v>
      </c>
      <c r="AW795" t="s">
        <v>1067</v>
      </c>
      <c r="AX795" t="s">
        <v>5742</v>
      </c>
      <c r="AY795" t="s">
        <v>5742</v>
      </c>
      <c r="AZ795" s="269"/>
      <c r="BA795" s="269"/>
      <c r="BB795" s="269"/>
      <c r="BC795" s="269"/>
      <c r="BD795" s="269"/>
      <c r="BE795" s="269"/>
    </row>
    <row r="796" spans="1:83" ht="14.4" x14ac:dyDescent="0.3">
      <c r="A796">
        <v>523913</v>
      </c>
      <c r="B796" t="s">
        <v>540</v>
      </c>
      <c r="C796" t="s">
        <v>1066</v>
      </c>
      <c r="D796" t="s">
        <v>1066</v>
      </c>
      <c r="E796" t="s">
        <v>1066</v>
      </c>
      <c r="F796" t="s">
        <v>1066</v>
      </c>
      <c r="G796" t="s">
        <v>1066</v>
      </c>
      <c r="H796" t="s">
        <v>1066</v>
      </c>
      <c r="I796" t="s">
        <v>1066</v>
      </c>
      <c r="J796" t="s">
        <v>1066</v>
      </c>
      <c r="K796" t="s">
        <v>1066</v>
      </c>
      <c r="L796" t="s">
        <v>1066</v>
      </c>
      <c r="M796" t="s">
        <v>1066</v>
      </c>
      <c r="N796" t="s">
        <v>1066</v>
      </c>
      <c r="O796" t="s">
        <v>1066</v>
      </c>
      <c r="P796" t="s">
        <v>1066</v>
      </c>
      <c r="Q796" t="s">
        <v>1066</v>
      </c>
      <c r="R796" t="s">
        <v>1066</v>
      </c>
      <c r="S796" t="s">
        <v>1066</v>
      </c>
      <c r="T796" t="s">
        <v>1066</v>
      </c>
      <c r="U796" t="s">
        <v>1066</v>
      </c>
      <c r="V796" t="s">
        <v>1066</v>
      </c>
      <c r="W796" t="s">
        <v>1066</v>
      </c>
      <c r="X796" t="s">
        <v>1066</v>
      </c>
      <c r="Y796" t="s">
        <v>1066</v>
      </c>
      <c r="Z796" t="s">
        <v>1066</v>
      </c>
      <c r="AA796" t="s">
        <v>1066</v>
      </c>
      <c r="AB796" t="s">
        <v>1066</v>
      </c>
      <c r="AC796" t="s">
        <v>1066</v>
      </c>
      <c r="AD796" t="s">
        <v>1066</v>
      </c>
      <c r="AE796" t="s">
        <v>1066</v>
      </c>
      <c r="AF796" t="s">
        <v>1066</v>
      </c>
      <c r="AG796" t="s">
        <v>1066</v>
      </c>
      <c r="AH796" t="s">
        <v>1066</v>
      </c>
      <c r="AI796" t="s">
        <v>1066</v>
      </c>
      <c r="AJ796" t="s">
        <v>1066</v>
      </c>
      <c r="AK796" t="s">
        <v>1066</v>
      </c>
      <c r="AL796" t="s">
        <v>1066</v>
      </c>
      <c r="AM796" t="s">
        <v>1066</v>
      </c>
      <c r="AN796" t="s">
        <v>1066</v>
      </c>
      <c r="AO796" t="s">
        <v>1066</v>
      </c>
      <c r="AP796" t="s">
        <v>1066</v>
      </c>
      <c r="AQ796" t="s">
        <v>1066</v>
      </c>
      <c r="AR796" t="s">
        <v>1066</v>
      </c>
      <c r="AS796" t="s">
        <v>1066</v>
      </c>
      <c r="AT796" t="s">
        <v>1066</v>
      </c>
      <c r="AU796" t="s">
        <v>1066</v>
      </c>
      <c r="AV796" t="s">
        <v>1066</v>
      </c>
      <c r="AW796" t="s">
        <v>1066</v>
      </c>
      <c r="AY796">
        <v>0</v>
      </c>
      <c r="AZ796" s="250"/>
      <c r="BA796" s="250"/>
      <c r="BB796" s="250"/>
      <c r="BC796" s="250"/>
      <c r="BD796" s="250"/>
      <c r="BE796" s="269"/>
    </row>
    <row r="797" spans="1:83" ht="14.4" x14ac:dyDescent="0.3">
      <c r="A797">
        <v>523938</v>
      </c>
      <c r="B797" t="s">
        <v>540</v>
      </c>
      <c r="C797" t="s">
        <v>1066</v>
      </c>
      <c r="D797" t="s">
        <v>1066</v>
      </c>
      <c r="E797" t="s">
        <v>1066</v>
      </c>
      <c r="F797" t="s">
        <v>1066</v>
      </c>
      <c r="G797" t="s">
        <v>1066</v>
      </c>
      <c r="H797" t="s">
        <v>1066</v>
      </c>
      <c r="I797" t="s">
        <v>1066</v>
      </c>
      <c r="J797" t="s">
        <v>1066</v>
      </c>
      <c r="K797" t="s">
        <v>1066</v>
      </c>
      <c r="L797" t="s">
        <v>1066</v>
      </c>
      <c r="M797" t="s">
        <v>1066</v>
      </c>
      <c r="N797" t="s">
        <v>1066</v>
      </c>
      <c r="O797" t="s">
        <v>1066</v>
      </c>
      <c r="P797" t="s">
        <v>1066</v>
      </c>
      <c r="Q797" t="s">
        <v>1066</v>
      </c>
      <c r="R797" t="s">
        <v>1066</v>
      </c>
      <c r="S797" t="s">
        <v>1066</v>
      </c>
      <c r="T797" t="s">
        <v>1066</v>
      </c>
      <c r="U797" t="s">
        <v>1066</v>
      </c>
      <c r="V797" t="s">
        <v>1066</v>
      </c>
      <c r="W797" t="s">
        <v>1066</v>
      </c>
      <c r="X797" t="s">
        <v>1066</v>
      </c>
      <c r="Y797" t="s">
        <v>1066</v>
      </c>
      <c r="Z797" t="s">
        <v>1066</v>
      </c>
      <c r="AA797" t="s">
        <v>1066</v>
      </c>
      <c r="AB797" t="s">
        <v>1066</v>
      </c>
      <c r="AC797" t="s">
        <v>1066</v>
      </c>
      <c r="AD797" t="s">
        <v>1066</v>
      </c>
      <c r="AE797" t="s">
        <v>1066</v>
      </c>
      <c r="AF797" t="s">
        <v>1066</v>
      </c>
      <c r="AG797" t="s">
        <v>1066</v>
      </c>
      <c r="AH797" t="s">
        <v>1066</v>
      </c>
      <c r="AI797" t="s">
        <v>1066</v>
      </c>
      <c r="AJ797" t="s">
        <v>1066</v>
      </c>
      <c r="AK797" t="s">
        <v>1066</v>
      </c>
      <c r="AL797" t="s">
        <v>1066</v>
      </c>
      <c r="AM797" t="s">
        <v>1066</v>
      </c>
      <c r="AN797" t="s">
        <v>1066</v>
      </c>
      <c r="AO797" t="s">
        <v>1066</v>
      </c>
      <c r="AP797" t="s">
        <v>1066</v>
      </c>
      <c r="AQ797" t="s">
        <v>1066</v>
      </c>
      <c r="AR797" t="s">
        <v>1066</v>
      </c>
      <c r="AS797" t="s">
        <v>1066</v>
      </c>
      <c r="AT797" t="s">
        <v>1066</v>
      </c>
      <c r="AU797" t="s">
        <v>1066</v>
      </c>
      <c r="AV797" t="s">
        <v>1066</v>
      </c>
      <c r="AW797" t="s">
        <v>1066</v>
      </c>
      <c r="AY797">
        <v>0</v>
      </c>
      <c r="AZ797" s="269"/>
      <c r="BA797" s="269"/>
      <c r="BB797" s="269"/>
      <c r="BC797" s="269"/>
      <c r="BD797" s="269"/>
      <c r="BE797" s="269"/>
    </row>
    <row r="798" spans="1:83" ht="14.4" x14ac:dyDescent="0.3">
      <c r="A798">
        <v>523945</v>
      </c>
      <c r="B798" t="s">
        <v>540</v>
      </c>
      <c r="C798" t="s">
        <v>1066</v>
      </c>
      <c r="D798" t="s">
        <v>1066</v>
      </c>
      <c r="E798" t="s">
        <v>1066</v>
      </c>
      <c r="F798" t="s">
        <v>1066</v>
      </c>
      <c r="G798" t="s">
        <v>1066</v>
      </c>
      <c r="H798" t="s">
        <v>1066</v>
      </c>
      <c r="I798" t="s">
        <v>1066</v>
      </c>
      <c r="J798" t="s">
        <v>1066</v>
      </c>
      <c r="K798" t="s">
        <v>1066</v>
      </c>
      <c r="L798" t="s">
        <v>1066</v>
      </c>
      <c r="M798" t="s">
        <v>1066</v>
      </c>
      <c r="N798" t="s">
        <v>1066</v>
      </c>
      <c r="O798" t="s">
        <v>1066</v>
      </c>
      <c r="P798" t="s">
        <v>1066</v>
      </c>
      <c r="Q798" t="s">
        <v>1066</v>
      </c>
      <c r="R798" t="s">
        <v>1066</v>
      </c>
      <c r="S798" t="s">
        <v>1066</v>
      </c>
      <c r="T798" t="s">
        <v>1066</v>
      </c>
      <c r="U798" t="s">
        <v>1066</v>
      </c>
      <c r="V798" t="s">
        <v>1066</v>
      </c>
      <c r="W798" t="s">
        <v>1066</v>
      </c>
      <c r="X798" t="s">
        <v>1066</v>
      </c>
      <c r="Y798" t="s">
        <v>1066</v>
      </c>
      <c r="Z798" t="s">
        <v>1066</v>
      </c>
      <c r="AA798" t="s">
        <v>1066</v>
      </c>
      <c r="AB798" t="s">
        <v>1066</v>
      </c>
      <c r="AC798" t="s">
        <v>1066</v>
      </c>
      <c r="AD798" t="s">
        <v>1066</v>
      </c>
      <c r="AE798" t="s">
        <v>1066</v>
      </c>
      <c r="AF798" t="s">
        <v>1066</v>
      </c>
      <c r="AG798" t="s">
        <v>1066</v>
      </c>
      <c r="AH798" t="s">
        <v>1066</v>
      </c>
      <c r="AI798" t="s">
        <v>1066</v>
      </c>
      <c r="AJ798" t="s">
        <v>1066</v>
      </c>
      <c r="AK798" t="s">
        <v>1066</v>
      </c>
      <c r="AL798" t="s">
        <v>1066</v>
      </c>
      <c r="AM798" t="s">
        <v>1066</v>
      </c>
      <c r="AN798" t="s">
        <v>1066</v>
      </c>
      <c r="AO798" t="s">
        <v>1066</v>
      </c>
      <c r="AP798" t="s">
        <v>1066</v>
      </c>
      <c r="AQ798" t="s">
        <v>1066</v>
      </c>
      <c r="AR798" t="s">
        <v>1066</v>
      </c>
      <c r="AS798" t="s">
        <v>1066</v>
      </c>
      <c r="AT798" t="s">
        <v>1066</v>
      </c>
      <c r="AU798" t="s">
        <v>1066</v>
      </c>
      <c r="AV798" t="s">
        <v>1066</v>
      </c>
      <c r="AW798" t="s">
        <v>1066</v>
      </c>
      <c r="AY798">
        <v>0</v>
      </c>
      <c r="AZ798" s="269"/>
      <c r="BA798" s="269"/>
      <c r="BB798" s="269"/>
      <c r="BC798" s="269"/>
      <c r="BD798" s="269"/>
      <c r="BE798" s="269"/>
      <c r="BH798" s="249"/>
      <c r="BI798" s="249"/>
      <c r="BJ798" s="249"/>
      <c r="BK798" s="249"/>
      <c r="BL798" s="249"/>
      <c r="BM798" s="249"/>
      <c r="BN798" s="249"/>
      <c r="BO798" s="249"/>
      <c r="BP798" s="249"/>
      <c r="BQ798" s="249"/>
      <c r="BR798" s="249"/>
      <c r="BS798" s="249"/>
      <c r="BT798" s="249"/>
      <c r="BU798" s="249"/>
      <c r="BV798" s="248"/>
      <c r="BW798" s="249"/>
      <c r="BX798" s="249"/>
      <c r="BY798" s="249"/>
      <c r="BZ798" s="249"/>
      <c r="CA798" s="242"/>
      <c r="CB798" s="242"/>
      <c r="CC798" s="242"/>
      <c r="CD798" s="242"/>
      <c r="CE798" s="249"/>
    </row>
    <row r="799" spans="1:83" ht="14.4" x14ac:dyDescent="0.3">
      <c r="A799">
        <v>523953</v>
      </c>
      <c r="B799" t="s">
        <v>540</v>
      </c>
      <c r="C799" t="s">
        <v>1066</v>
      </c>
      <c r="D799" t="s">
        <v>1066</v>
      </c>
      <c r="E799" t="s">
        <v>1066</v>
      </c>
      <c r="F799" t="s">
        <v>1066</v>
      </c>
      <c r="G799" t="s">
        <v>1066</v>
      </c>
      <c r="H799" t="s">
        <v>1066</v>
      </c>
      <c r="I799" t="s">
        <v>1066</v>
      </c>
      <c r="J799" t="s">
        <v>1066</v>
      </c>
      <c r="K799" t="s">
        <v>1066</v>
      </c>
      <c r="L799" t="s">
        <v>1066</v>
      </c>
      <c r="M799" t="s">
        <v>1066</v>
      </c>
      <c r="N799" t="s">
        <v>1066</v>
      </c>
      <c r="O799" t="s">
        <v>1066</v>
      </c>
      <c r="P799" t="s">
        <v>1066</v>
      </c>
      <c r="Q799" t="s">
        <v>1066</v>
      </c>
      <c r="R799" t="s">
        <v>1066</v>
      </c>
      <c r="S799" t="s">
        <v>1066</v>
      </c>
      <c r="T799" t="s">
        <v>1066</v>
      </c>
      <c r="U799" t="s">
        <v>1066</v>
      </c>
      <c r="V799" t="s">
        <v>1066</v>
      </c>
      <c r="W799" t="s">
        <v>1066</v>
      </c>
      <c r="X799" t="s">
        <v>1066</v>
      </c>
      <c r="Y799" t="s">
        <v>1066</v>
      </c>
      <c r="Z799" t="s">
        <v>1066</v>
      </c>
      <c r="AA799" t="s">
        <v>1066</v>
      </c>
      <c r="AB799" t="s">
        <v>1066</v>
      </c>
      <c r="AC799" t="s">
        <v>1066</v>
      </c>
      <c r="AD799" t="s">
        <v>1066</v>
      </c>
      <c r="AE799" t="s">
        <v>1066</v>
      </c>
      <c r="AF799" t="s">
        <v>1066</v>
      </c>
      <c r="AG799" t="s">
        <v>1066</v>
      </c>
      <c r="AH799" t="s">
        <v>1066</v>
      </c>
      <c r="AI799" t="s">
        <v>1066</v>
      </c>
      <c r="AJ799" t="s">
        <v>1066</v>
      </c>
      <c r="AK799" t="s">
        <v>1066</v>
      </c>
      <c r="AL799" t="s">
        <v>1066</v>
      </c>
      <c r="AM799" t="s">
        <v>1066</v>
      </c>
      <c r="AN799" t="s">
        <v>1066</v>
      </c>
      <c r="AO799" t="s">
        <v>1066</v>
      </c>
      <c r="AP799" t="s">
        <v>1066</v>
      </c>
      <c r="AQ799" t="s">
        <v>1066</v>
      </c>
      <c r="AR799" t="s">
        <v>1066</v>
      </c>
      <c r="AS799" t="s">
        <v>1066</v>
      </c>
      <c r="AT799" t="s">
        <v>1066</v>
      </c>
      <c r="AU799" t="s">
        <v>1066</v>
      </c>
      <c r="AV799" t="s">
        <v>1066</v>
      </c>
      <c r="AW799" t="s">
        <v>1066</v>
      </c>
      <c r="AY799">
        <v>0</v>
      </c>
      <c r="AZ799" s="269"/>
      <c r="BA799" s="269"/>
      <c r="BB799" s="269"/>
      <c r="BC799" s="269"/>
      <c r="BD799" s="269"/>
      <c r="BE799" s="269"/>
    </row>
    <row r="800" spans="1:83" ht="14.4" x14ac:dyDescent="0.3">
      <c r="A800">
        <v>523975</v>
      </c>
      <c r="B800" t="s">
        <v>540</v>
      </c>
      <c r="C800" t="s">
        <v>1066</v>
      </c>
      <c r="D800" t="s">
        <v>1066</v>
      </c>
      <c r="E800" t="s">
        <v>1066</v>
      </c>
      <c r="F800" t="s">
        <v>1066</v>
      </c>
      <c r="G800" t="s">
        <v>1066</v>
      </c>
      <c r="H800" t="s">
        <v>1066</v>
      </c>
      <c r="I800" t="s">
        <v>1066</v>
      </c>
      <c r="J800" t="s">
        <v>1066</v>
      </c>
      <c r="K800" t="s">
        <v>1066</v>
      </c>
      <c r="L800" t="s">
        <v>1066</v>
      </c>
      <c r="M800" t="s">
        <v>1066</v>
      </c>
      <c r="N800" t="s">
        <v>1066</v>
      </c>
      <c r="O800" t="s">
        <v>1066</v>
      </c>
      <c r="P800" t="s">
        <v>1066</v>
      </c>
      <c r="Q800" t="s">
        <v>1066</v>
      </c>
      <c r="R800" t="s">
        <v>1066</v>
      </c>
      <c r="S800" t="s">
        <v>1066</v>
      </c>
      <c r="T800" t="s">
        <v>1066</v>
      </c>
      <c r="U800" t="s">
        <v>1066</v>
      </c>
      <c r="V800" t="s">
        <v>1066</v>
      </c>
      <c r="W800" t="s">
        <v>1066</v>
      </c>
      <c r="X800" t="s">
        <v>1066</v>
      </c>
      <c r="Y800" t="s">
        <v>1066</v>
      </c>
      <c r="Z800" t="s">
        <v>1066</v>
      </c>
      <c r="AA800" t="s">
        <v>1066</v>
      </c>
      <c r="AB800" t="s">
        <v>1066</v>
      </c>
      <c r="AC800" t="s">
        <v>1066</v>
      </c>
      <c r="AD800" t="s">
        <v>1066</v>
      </c>
      <c r="AE800" t="s">
        <v>1066</v>
      </c>
      <c r="AF800" t="s">
        <v>1066</v>
      </c>
      <c r="AG800" t="s">
        <v>1066</v>
      </c>
      <c r="AH800" t="s">
        <v>1066</v>
      </c>
      <c r="AI800" t="s">
        <v>1066</v>
      </c>
      <c r="AJ800" t="s">
        <v>1066</v>
      </c>
      <c r="AK800" t="s">
        <v>1066</v>
      </c>
      <c r="AL800" t="s">
        <v>1066</v>
      </c>
      <c r="AM800" t="s">
        <v>1066</v>
      </c>
      <c r="AN800" t="s">
        <v>1066</v>
      </c>
      <c r="AO800" t="s">
        <v>1066</v>
      </c>
      <c r="AP800" t="s">
        <v>1066</v>
      </c>
      <c r="AQ800" t="s">
        <v>1066</v>
      </c>
      <c r="AR800" t="s">
        <v>1066</v>
      </c>
      <c r="AS800" t="s">
        <v>1066</v>
      </c>
      <c r="AT800" t="s">
        <v>1066</v>
      </c>
      <c r="AU800" t="s">
        <v>1066</v>
      </c>
      <c r="AV800" t="s">
        <v>1066</v>
      </c>
      <c r="AW800" t="s">
        <v>1066</v>
      </c>
      <c r="AY800">
        <v>0</v>
      </c>
      <c r="AZ800" s="269"/>
      <c r="BA800" s="269"/>
      <c r="BB800" s="269"/>
      <c r="BC800" s="269"/>
      <c r="BD800" s="269"/>
      <c r="BE800" s="269"/>
    </row>
    <row r="801" spans="1:83" ht="14.4" x14ac:dyDescent="0.3">
      <c r="A801">
        <v>523993</v>
      </c>
      <c r="B801" t="s">
        <v>540</v>
      </c>
      <c r="C801" t="s">
        <v>1066</v>
      </c>
      <c r="D801" t="s">
        <v>1066</v>
      </c>
      <c r="E801" t="s">
        <v>1066</v>
      </c>
      <c r="F801" t="s">
        <v>1066</v>
      </c>
      <c r="G801" t="s">
        <v>1066</v>
      </c>
      <c r="H801" t="s">
        <v>1066</v>
      </c>
      <c r="I801" t="s">
        <v>1066</v>
      </c>
      <c r="J801" t="s">
        <v>1066</v>
      </c>
      <c r="K801" t="s">
        <v>1066</v>
      </c>
      <c r="L801" t="s">
        <v>1066</v>
      </c>
      <c r="M801" t="s">
        <v>1066</v>
      </c>
      <c r="N801" t="s">
        <v>1066</v>
      </c>
      <c r="O801" t="s">
        <v>1066</v>
      </c>
      <c r="P801" t="s">
        <v>1066</v>
      </c>
      <c r="Q801" t="s">
        <v>1066</v>
      </c>
      <c r="R801" t="s">
        <v>1066</v>
      </c>
      <c r="S801" t="s">
        <v>1066</v>
      </c>
      <c r="T801" t="s">
        <v>1066</v>
      </c>
      <c r="U801" t="s">
        <v>1066</v>
      </c>
      <c r="V801" t="s">
        <v>1066</v>
      </c>
      <c r="W801" t="s">
        <v>1066</v>
      </c>
      <c r="X801" t="s">
        <v>1066</v>
      </c>
      <c r="Y801" t="s">
        <v>1066</v>
      </c>
      <c r="Z801" t="s">
        <v>1066</v>
      </c>
      <c r="AA801" t="s">
        <v>1066</v>
      </c>
      <c r="AB801" t="s">
        <v>1066</v>
      </c>
      <c r="AC801" t="s">
        <v>1066</v>
      </c>
      <c r="AD801" t="s">
        <v>1066</v>
      </c>
      <c r="AE801" t="s">
        <v>1066</v>
      </c>
      <c r="AF801" t="s">
        <v>1066</v>
      </c>
      <c r="AG801" t="s">
        <v>1066</v>
      </c>
      <c r="AH801" t="s">
        <v>1066</v>
      </c>
      <c r="AI801" t="s">
        <v>1066</v>
      </c>
      <c r="AJ801" t="s">
        <v>1066</v>
      </c>
      <c r="AK801" t="s">
        <v>1066</v>
      </c>
      <c r="AL801" t="s">
        <v>1066</v>
      </c>
      <c r="AM801" t="s">
        <v>1066</v>
      </c>
      <c r="AN801" t="s">
        <v>1066</v>
      </c>
      <c r="AO801" t="s">
        <v>1066</v>
      </c>
      <c r="AP801" t="s">
        <v>1066</v>
      </c>
      <c r="AQ801" t="s">
        <v>1066</v>
      </c>
      <c r="AR801" t="s">
        <v>1066</v>
      </c>
      <c r="AS801" t="s">
        <v>1066</v>
      </c>
      <c r="AT801" t="s">
        <v>1066</v>
      </c>
      <c r="AU801" t="s">
        <v>1066</v>
      </c>
      <c r="AV801" t="s">
        <v>1066</v>
      </c>
      <c r="AW801" t="s">
        <v>1066</v>
      </c>
      <c r="AY801">
        <v>0</v>
      </c>
      <c r="AZ801" s="269"/>
      <c r="BA801" s="269"/>
      <c r="BB801" s="269"/>
      <c r="BC801" s="269"/>
      <c r="BD801" s="269"/>
      <c r="BE801" s="269"/>
      <c r="BH801" s="249"/>
      <c r="BI801" s="249"/>
      <c r="BJ801" s="249"/>
      <c r="BK801" s="249"/>
      <c r="BL801" s="249"/>
      <c r="BM801" s="249"/>
      <c r="BN801" s="249"/>
      <c r="BO801" s="249"/>
      <c r="BP801" s="249"/>
      <c r="BQ801" s="249"/>
      <c r="BR801" s="249"/>
      <c r="BS801" s="249"/>
      <c r="BT801" s="249"/>
      <c r="BU801" s="249"/>
      <c r="BV801" s="248"/>
      <c r="BW801" s="249"/>
      <c r="BX801" s="249"/>
      <c r="BY801" s="249"/>
      <c r="BZ801" s="249"/>
      <c r="CA801" s="242"/>
      <c r="CB801" s="242"/>
      <c r="CC801" s="242"/>
      <c r="CD801" s="242"/>
      <c r="CE801" s="249"/>
    </row>
    <row r="802" spans="1:83" ht="14.4" x14ac:dyDescent="0.3">
      <c r="A802">
        <v>523998</v>
      </c>
      <c r="B802" t="s">
        <v>540</v>
      </c>
      <c r="C802" t="s">
        <v>1066</v>
      </c>
      <c r="D802" t="s">
        <v>1066</v>
      </c>
      <c r="E802" t="s">
        <v>1066</v>
      </c>
      <c r="F802" t="s">
        <v>1066</v>
      </c>
      <c r="G802" t="s">
        <v>1066</v>
      </c>
      <c r="H802" t="s">
        <v>1066</v>
      </c>
      <c r="I802" t="s">
        <v>1066</v>
      </c>
      <c r="J802" t="s">
        <v>1066</v>
      </c>
      <c r="K802" t="s">
        <v>1066</v>
      </c>
      <c r="L802" t="s">
        <v>1066</v>
      </c>
      <c r="M802" t="s">
        <v>1066</v>
      </c>
      <c r="N802" t="s">
        <v>1066</v>
      </c>
      <c r="O802" t="s">
        <v>1066</v>
      </c>
      <c r="P802" t="s">
        <v>1066</v>
      </c>
      <c r="Q802" t="s">
        <v>1066</v>
      </c>
      <c r="R802" t="s">
        <v>1066</v>
      </c>
      <c r="S802" t="s">
        <v>1066</v>
      </c>
      <c r="T802" t="s">
        <v>1066</v>
      </c>
      <c r="U802" t="s">
        <v>1066</v>
      </c>
      <c r="V802" t="s">
        <v>1066</v>
      </c>
      <c r="W802" t="s">
        <v>1066</v>
      </c>
      <c r="X802" t="s">
        <v>1066</v>
      </c>
      <c r="Y802" t="s">
        <v>1066</v>
      </c>
      <c r="Z802" t="s">
        <v>1066</v>
      </c>
      <c r="AA802" t="s">
        <v>1066</v>
      </c>
      <c r="AB802" t="s">
        <v>1066</v>
      </c>
      <c r="AC802" t="s">
        <v>1066</v>
      </c>
      <c r="AD802" t="s">
        <v>1066</v>
      </c>
      <c r="AE802" t="s">
        <v>1066</v>
      </c>
      <c r="AF802" t="s">
        <v>1066</v>
      </c>
      <c r="AG802" t="s">
        <v>1066</v>
      </c>
      <c r="AH802" t="s">
        <v>1066</v>
      </c>
      <c r="AI802" t="s">
        <v>1066</v>
      </c>
      <c r="AJ802" t="s">
        <v>1066</v>
      </c>
      <c r="AK802" t="s">
        <v>1066</v>
      </c>
      <c r="AL802" t="s">
        <v>1066</v>
      </c>
      <c r="AM802" t="s">
        <v>1066</v>
      </c>
      <c r="AN802" t="s">
        <v>1066</v>
      </c>
      <c r="AO802" t="s">
        <v>1066</v>
      </c>
      <c r="AP802" t="s">
        <v>1066</v>
      </c>
      <c r="AQ802" t="s">
        <v>1066</v>
      </c>
      <c r="AR802" t="s">
        <v>1066</v>
      </c>
      <c r="AS802" t="s">
        <v>1066</v>
      </c>
      <c r="AT802" t="s">
        <v>1066</v>
      </c>
      <c r="AU802" t="s">
        <v>1066</v>
      </c>
      <c r="AV802" t="s">
        <v>1066</v>
      </c>
      <c r="AW802" t="s">
        <v>1066</v>
      </c>
      <c r="AY802">
        <v>0</v>
      </c>
      <c r="AZ802" s="269"/>
      <c r="BA802" s="269"/>
      <c r="BB802" s="269"/>
      <c r="BC802" s="269"/>
      <c r="BD802" s="269"/>
      <c r="BE802" s="269"/>
    </row>
    <row r="803" spans="1:83" ht="14.4" x14ac:dyDescent="0.3">
      <c r="A803">
        <v>524002</v>
      </c>
      <c r="B803" t="s">
        <v>540</v>
      </c>
      <c r="C803" t="s">
        <v>1066</v>
      </c>
      <c r="D803" t="s">
        <v>1066</v>
      </c>
      <c r="E803" t="s">
        <v>1066</v>
      </c>
      <c r="F803" t="s">
        <v>1066</v>
      </c>
      <c r="G803" t="s">
        <v>1066</v>
      </c>
      <c r="H803" t="s">
        <v>1066</v>
      </c>
      <c r="I803" t="s">
        <v>1066</v>
      </c>
      <c r="J803" t="s">
        <v>1066</v>
      </c>
      <c r="K803" t="s">
        <v>1066</v>
      </c>
      <c r="L803" t="s">
        <v>1066</v>
      </c>
      <c r="M803" t="s">
        <v>1066</v>
      </c>
      <c r="N803" t="s">
        <v>1066</v>
      </c>
      <c r="O803" t="s">
        <v>1066</v>
      </c>
      <c r="P803" t="s">
        <v>1066</v>
      </c>
      <c r="Q803" t="s">
        <v>1066</v>
      </c>
      <c r="R803" t="s">
        <v>1066</v>
      </c>
      <c r="S803" t="s">
        <v>1066</v>
      </c>
      <c r="T803" t="s">
        <v>1066</v>
      </c>
      <c r="U803" t="s">
        <v>1066</v>
      </c>
      <c r="V803" t="s">
        <v>1066</v>
      </c>
      <c r="W803" t="s">
        <v>1066</v>
      </c>
      <c r="X803" t="s">
        <v>1066</v>
      </c>
      <c r="Y803" t="s">
        <v>1066</v>
      </c>
      <c r="Z803" t="s">
        <v>1066</v>
      </c>
      <c r="AA803" t="s">
        <v>1066</v>
      </c>
      <c r="AB803" t="s">
        <v>1066</v>
      </c>
      <c r="AC803" t="s">
        <v>1066</v>
      </c>
      <c r="AD803" t="s">
        <v>1066</v>
      </c>
      <c r="AE803" t="s">
        <v>1066</v>
      </c>
      <c r="AF803" t="s">
        <v>1066</v>
      </c>
      <c r="AG803" t="s">
        <v>1066</v>
      </c>
      <c r="AH803" t="s">
        <v>1066</v>
      </c>
      <c r="AI803" t="s">
        <v>1066</v>
      </c>
      <c r="AJ803" t="s">
        <v>1066</v>
      </c>
      <c r="AK803" t="s">
        <v>1066</v>
      </c>
      <c r="AL803" t="s">
        <v>1066</v>
      </c>
      <c r="AM803" t="s">
        <v>1066</v>
      </c>
      <c r="AN803" t="s">
        <v>1066</v>
      </c>
      <c r="AO803" t="s">
        <v>1066</v>
      </c>
      <c r="AP803" t="s">
        <v>1066</v>
      </c>
      <c r="AQ803" t="s">
        <v>1066</v>
      </c>
      <c r="AR803" t="s">
        <v>1066</v>
      </c>
      <c r="AS803" t="s">
        <v>1066</v>
      </c>
      <c r="AT803" t="s">
        <v>1066</v>
      </c>
      <c r="AU803" t="s">
        <v>1066</v>
      </c>
      <c r="AV803" t="s">
        <v>1066</v>
      </c>
      <c r="AW803" t="s">
        <v>1066</v>
      </c>
      <c r="AY803">
        <v>0</v>
      </c>
      <c r="AZ803" s="269"/>
      <c r="BA803" s="269"/>
      <c r="BB803" s="269"/>
      <c r="BC803" s="269"/>
      <c r="BD803" s="269"/>
      <c r="BE803" s="269"/>
    </row>
    <row r="804" spans="1:83" ht="14.4" x14ac:dyDescent="0.3">
      <c r="A804">
        <v>524005</v>
      </c>
      <c r="B804" t="s">
        <v>540</v>
      </c>
      <c r="C804" t="s">
        <v>1066</v>
      </c>
      <c r="D804" t="s">
        <v>1066</v>
      </c>
      <c r="E804" t="s">
        <v>1066</v>
      </c>
      <c r="F804" t="s">
        <v>1066</v>
      </c>
      <c r="G804" t="s">
        <v>1066</v>
      </c>
      <c r="H804" t="s">
        <v>1066</v>
      </c>
      <c r="I804" t="s">
        <v>1066</v>
      </c>
      <c r="J804" t="s">
        <v>1066</v>
      </c>
      <c r="K804" t="s">
        <v>1066</v>
      </c>
      <c r="L804" t="s">
        <v>1066</v>
      </c>
      <c r="M804" t="s">
        <v>1066</v>
      </c>
      <c r="N804" t="s">
        <v>1066</v>
      </c>
      <c r="O804" t="s">
        <v>1066</v>
      </c>
      <c r="P804" t="s">
        <v>1066</v>
      </c>
      <c r="Q804" t="s">
        <v>1066</v>
      </c>
      <c r="R804" t="s">
        <v>1066</v>
      </c>
      <c r="S804" t="s">
        <v>1066</v>
      </c>
      <c r="T804" t="s">
        <v>1066</v>
      </c>
      <c r="U804" t="s">
        <v>1066</v>
      </c>
      <c r="V804" t="s">
        <v>1066</v>
      </c>
      <c r="W804" t="s">
        <v>1066</v>
      </c>
      <c r="X804" t="s">
        <v>1066</v>
      </c>
      <c r="Y804" t="s">
        <v>1066</v>
      </c>
      <c r="Z804" t="s">
        <v>1066</v>
      </c>
      <c r="AA804" t="s">
        <v>1066</v>
      </c>
      <c r="AB804" t="s">
        <v>1066</v>
      </c>
      <c r="AC804" t="s">
        <v>1066</v>
      </c>
      <c r="AD804" t="s">
        <v>1066</v>
      </c>
      <c r="AE804" t="s">
        <v>1066</v>
      </c>
      <c r="AF804" t="s">
        <v>1066</v>
      </c>
      <c r="AG804" t="s">
        <v>1066</v>
      </c>
      <c r="AH804" t="s">
        <v>1066</v>
      </c>
      <c r="AI804" t="s">
        <v>1066</v>
      </c>
      <c r="AJ804" t="s">
        <v>1066</v>
      </c>
      <c r="AK804" t="s">
        <v>1066</v>
      </c>
      <c r="AL804" t="s">
        <v>1066</v>
      </c>
      <c r="AM804" t="s">
        <v>1066</v>
      </c>
      <c r="AN804" t="s">
        <v>1066</v>
      </c>
      <c r="AO804" t="s">
        <v>1066</v>
      </c>
      <c r="AP804" t="s">
        <v>1066</v>
      </c>
      <c r="AQ804" t="s">
        <v>1066</v>
      </c>
      <c r="AR804" t="s">
        <v>1066</v>
      </c>
      <c r="AS804" t="s">
        <v>1066</v>
      </c>
      <c r="AT804" t="s">
        <v>1066</v>
      </c>
      <c r="AU804" t="s">
        <v>1066</v>
      </c>
      <c r="AV804" t="s">
        <v>1066</v>
      </c>
      <c r="AW804" t="s">
        <v>1066</v>
      </c>
      <c r="AY804">
        <v>0</v>
      </c>
      <c r="AZ804" s="269"/>
      <c r="BA804" s="269"/>
      <c r="BB804" s="269"/>
      <c r="BC804" s="269"/>
      <c r="BD804" s="269"/>
      <c r="BE804" s="269"/>
    </row>
    <row r="805" spans="1:83" ht="14.4" x14ac:dyDescent="0.3">
      <c r="A805">
        <v>524040</v>
      </c>
      <c r="B805" t="s">
        <v>540</v>
      </c>
      <c r="C805" t="s">
        <v>1066</v>
      </c>
      <c r="D805" t="s">
        <v>1066</v>
      </c>
      <c r="E805" t="s">
        <v>1066</v>
      </c>
      <c r="F805" t="s">
        <v>1066</v>
      </c>
      <c r="G805" t="s">
        <v>1066</v>
      </c>
      <c r="H805" t="s">
        <v>1066</v>
      </c>
      <c r="I805" t="s">
        <v>1066</v>
      </c>
      <c r="J805" t="s">
        <v>1066</v>
      </c>
      <c r="K805" t="s">
        <v>1066</v>
      </c>
      <c r="L805" t="s">
        <v>1066</v>
      </c>
      <c r="M805" t="s">
        <v>1066</v>
      </c>
      <c r="N805" t="s">
        <v>1066</v>
      </c>
      <c r="O805" t="s">
        <v>1066</v>
      </c>
      <c r="P805" t="s">
        <v>1066</v>
      </c>
      <c r="Q805" t="s">
        <v>1066</v>
      </c>
      <c r="R805" t="s">
        <v>1066</v>
      </c>
      <c r="S805" t="s">
        <v>1066</v>
      </c>
      <c r="T805" t="s">
        <v>1066</v>
      </c>
      <c r="U805" t="s">
        <v>1066</v>
      </c>
      <c r="V805" t="s">
        <v>1066</v>
      </c>
      <c r="W805" t="s">
        <v>1066</v>
      </c>
      <c r="X805" t="s">
        <v>1066</v>
      </c>
      <c r="Y805" t="s">
        <v>1066</v>
      </c>
      <c r="Z805" t="s">
        <v>1066</v>
      </c>
      <c r="AA805" t="s">
        <v>1066</v>
      </c>
      <c r="AB805" t="s">
        <v>1066</v>
      </c>
      <c r="AC805" t="s">
        <v>1066</v>
      </c>
      <c r="AD805" t="s">
        <v>1066</v>
      </c>
      <c r="AE805" t="s">
        <v>1066</v>
      </c>
      <c r="AF805" t="s">
        <v>1066</v>
      </c>
      <c r="AG805" t="s">
        <v>1066</v>
      </c>
      <c r="AH805" t="s">
        <v>1066</v>
      </c>
      <c r="AI805" t="s">
        <v>1066</v>
      </c>
      <c r="AJ805" t="s">
        <v>1066</v>
      </c>
      <c r="AK805" t="s">
        <v>1066</v>
      </c>
      <c r="AL805" t="s">
        <v>1066</v>
      </c>
      <c r="AM805" t="s">
        <v>1066</v>
      </c>
      <c r="AN805" t="s">
        <v>1066</v>
      </c>
      <c r="AO805" t="s">
        <v>1066</v>
      </c>
      <c r="AP805" t="s">
        <v>1066</v>
      </c>
      <c r="AQ805" t="s">
        <v>1066</v>
      </c>
      <c r="AR805" t="s">
        <v>1066</v>
      </c>
      <c r="AS805" t="s">
        <v>1066</v>
      </c>
      <c r="AT805" t="s">
        <v>1066</v>
      </c>
      <c r="AU805" t="s">
        <v>1066</v>
      </c>
      <c r="AV805" t="s">
        <v>1066</v>
      </c>
      <c r="AW805" t="s">
        <v>1066</v>
      </c>
      <c r="AY805">
        <v>0</v>
      </c>
      <c r="AZ805" s="269"/>
      <c r="BA805" s="269"/>
      <c r="BB805" s="269"/>
      <c r="BC805" s="269"/>
      <c r="BD805" s="269"/>
      <c r="BE805" s="269"/>
      <c r="BH805" s="249"/>
      <c r="BI805" s="249"/>
      <c r="BJ805" s="249"/>
      <c r="BK805" s="249"/>
      <c r="BL805" s="249"/>
      <c r="BM805" s="249"/>
      <c r="BN805" s="249"/>
      <c r="BO805" s="249"/>
      <c r="BP805" s="249"/>
      <c r="BQ805" s="249"/>
      <c r="BR805" s="249"/>
      <c r="BS805" s="249"/>
      <c r="BT805" s="249"/>
      <c r="BU805" s="249"/>
      <c r="BV805" s="248"/>
      <c r="BW805" s="249"/>
      <c r="BX805" s="249"/>
      <c r="BY805" s="249"/>
      <c r="BZ805" s="249"/>
      <c r="CA805" s="251"/>
      <c r="CB805" s="251"/>
      <c r="CC805" s="251"/>
      <c r="CD805" s="242"/>
      <c r="CE805" s="249"/>
    </row>
    <row r="806" spans="1:83" ht="14.4" x14ac:dyDescent="0.3">
      <c r="A806">
        <v>524052</v>
      </c>
      <c r="B806" t="s">
        <v>540</v>
      </c>
      <c r="C806" t="s">
        <v>1066</v>
      </c>
      <c r="D806" t="s">
        <v>1066</v>
      </c>
      <c r="E806" t="s">
        <v>1066</v>
      </c>
      <c r="F806" t="s">
        <v>1066</v>
      </c>
      <c r="G806" t="s">
        <v>1066</v>
      </c>
      <c r="H806" t="s">
        <v>1066</v>
      </c>
      <c r="I806" t="s">
        <v>1066</v>
      </c>
      <c r="J806" t="s">
        <v>1066</v>
      </c>
      <c r="K806" t="s">
        <v>1066</v>
      </c>
      <c r="L806" t="s">
        <v>1066</v>
      </c>
      <c r="M806" t="s">
        <v>1066</v>
      </c>
      <c r="N806" t="s">
        <v>1066</v>
      </c>
      <c r="O806" t="s">
        <v>1066</v>
      </c>
      <c r="P806" t="s">
        <v>1066</v>
      </c>
      <c r="Q806" t="s">
        <v>1066</v>
      </c>
      <c r="R806" t="s">
        <v>1066</v>
      </c>
      <c r="S806" t="s">
        <v>1066</v>
      </c>
      <c r="T806" t="s">
        <v>1066</v>
      </c>
      <c r="U806" t="s">
        <v>1066</v>
      </c>
      <c r="V806" t="s">
        <v>1066</v>
      </c>
      <c r="W806" t="s">
        <v>1066</v>
      </c>
      <c r="X806" t="s">
        <v>1066</v>
      </c>
      <c r="Y806" t="s">
        <v>1066</v>
      </c>
      <c r="Z806" t="s">
        <v>1066</v>
      </c>
      <c r="AA806" t="s">
        <v>1066</v>
      </c>
      <c r="AB806" t="s">
        <v>1066</v>
      </c>
      <c r="AC806" t="s">
        <v>1066</v>
      </c>
      <c r="AD806" t="s">
        <v>1066</v>
      </c>
      <c r="AE806" t="s">
        <v>1066</v>
      </c>
      <c r="AF806" t="s">
        <v>1066</v>
      </c>
      <c r="AG806" t="s">
        <v>1066</v>
      </c>
      <c r="AH806" t="s">
        <v>1066</v>
      </c>
      <c r="AI806" t="s">
        <v>1066</v>
      </c>
      <c r="AJ806" t="s">
        <v>1066</v>
      </c>
      <c r="AK806" t="s">
        <v>1066</v>
      </c>
      <c r="AL806" t="s">
        <v>1066</v>
      </c>
      <c r="AM806" t="s">
        <v>1066</v>
      </c>
      <c r="AN806" t="s">
        <v>1066</v>
      </c>
      <c r="AO806" t="s">
        <v>1066</v>
      </c>
      <c r="AP806" t="s">
        <v>1066</v>
      </c>
      <c r="AQ806" t="s">
        <v>1066</v>
      </c>
      <c r="AR806" t="s">
        <v>1066</v>
      </c>
      <c r="AS806" t="s">
        <v>1066</v>
      </c>
      <c r="AT806" t="s">
        <v>1066</v>
      </c>
      <c r="AU806" t="s">
        <v>1066</v>
      </c>
      <c r="AV806" t="s">
        <v>1066</v>
      </c>
      <c r="AW806" t="s">
        <v>1066</v>
      </c>
      <c r="AY806">
        <v>0</v>
      </c>
      <c r="AZ806" s="269"/>
      <c r="BA806" s="269"/>
      <c r="BB806" s="269"/>
      <c r="BC806" s="269"/>
      <c r="BD806" s="269"/>
      <c r="BE806" s="269"/>
    </row>
    <row r="807" spans="1:83" ht="14.4" x14ac:dyDescent="0.3">
      <c r="A807">
        <v>524071</v>
      </c>
      <c r="B807" t="s">
        <v>540</v>
      </c>
      <c r="C807" t="s">
        <v>1066</v>
      </c>
      <c r="D807" t="s">
        <v>1066</v>
      </c>
      <c r="E807" t="s">
        <v>1066</v>
      </c>
      <c r="F807" t="s">
        <v>1066</v>
      </c>
      <c r="G807" t="s">
        <v>1066</v>
      </c>
      <c r="H807" t="s">
        <v>1066</v>
      </c>
      <c r="I807" t="s">
        <v>1066</v>
      </c>
      <c r="J807" t="s">
        <v>1066</v>
      </c>
      <c r="K807" t="s">
        <v>1066</v>
      </c>
      <c r="L807" t="s">
        <v>1066</v>
      </c>
      <c r="M807" t="s">
        <v>1066</v>
      </c>
      <c r="N807" t="s">
        <v>1066</v>
      </c>
      <c r="O807" t="s">
        <v>1066</v>
      </c>
      <c r="P807" t="s">
        <v>1066</v>
      </c>
      <c r="Q807" t="s">
        <v>1066</v>
      </c>
      <c r="R807" t="s">
        <v>1066</v>
      </c>
      <c r="S807" t="s">
        <v>1066</v>
      </c>
      <c r="T807" t="s">
        <v>1066</v>
      </c>
      <c r="U807" t="s">
        <v>1066</v>
      </c>
      <c r="V807" t="s">
        <v>1066</v>
      </c>
      <c r="W807" t="s">
        <v>1066</v>
      </c>
      <c r="X807" t="s">
        <v>1066</v>
      </c>
      <c r="Y807" t="s">
        <v>1066</v>
      </c>
      <c r="Z807" t="s">
        <v>1066</v>
      </c>
      <c r="AA807" t="s">
        <v>1066</v>
      </c>
      <c r="AB807" t="s">
        <v>1066</v>
      </c>
      <c r="AC807" t="s">
        <v>1066</v>
      </c>
      <c r="AD807" t="s">
        <v>1066</v>
      </c>
      <c r="AE807" t="s">
        <v>1066</v>
      </c>
      <c r="AF807" t="s">
        <v>1066</v>
      </c>
      <c r="AG807" t="s">
        <v>1066</v>
      </c>
      <c r="AH807" t="s">
        <v>1066</v>
      </c>
      <c r="AI807" t="s">
        <v>1066</v>
      </c>
      <c r="AJ807" t="s">
        <v>1066</v>
      </c>
      <c r="AK807" t="s">
        <v>1066</v>
      </c>
      <c r="AL807" t="s">
        <v>1066</v>
      </c>
      <c r="AM807" t="s">
        <v>1066</v>
      </c>
      <c r="AN807" t="s">
        <v>1066</v>
      </c>
      <c r="AO807" t="s">
        <v>1066</v>
      </c>
      <c r="AP807" t="s">
        <v>1066</v>
      </c>
      <c r="AQ807" t="s">
        <v>1066</v>
      </c>
      <c r="AR807" t="s">
        <v>1066</v>
      </c>
      <c r="AS807" t="s">
        <v>1066</v>
      </c>
      <c r="AT807" t="s">
        <v>1066</v>
      </c>
      <c r="AU807" t="s">
        <v>1066</v>
      </c>
      <c r="AV807" t="s">
        <v>1066</v>
      </c>
      <c r="AW807" t="s">
        <v>1066</v>
      </c>
      <c r="AY807">
        <v>0</v>
      </c>
      <c r="AZ807" s="269"/>
      <c r="BA807" s="269"/>
      <c r="BB807" s="269"/>
      <c r="BC807" s="269"/>
      <c r="BD807" s="269"/>
      <c r="BE807" s="269"/>
    </row>
    <row r="808" spans="1:83" ht="14.4" x14ac:dyDescent="0.3">
      <c r="A808">
        <v>524073</v>
      </c>
      <c r="B808" t="s">
        <v>540</v>
      </c>
      <c r="C808" t="s">
        <v>1066</v>
      </c>
      <c r="D808" t="s">
        <v>1066</v>
      </c>
      <c r="E808" t="s">
        <v>1066</v>
      </c>
      <c r="F808" t="s">
        <v>1066</v>
      </c>
      <c r="G808" t="s">
        <v>1066</v>
      </c>
      <c r="H808" t="s">
        <v>1066</v>
      </c>
      <c r="I808" t="s">
        <v>1066</v>
      </c>
      <c r="J808" t="s">
        <v>1066</v>
      </c>
      <c r="K808" t="s">
        <v>1066</v>
      </c>
      <c r="L808" t="s">
        <v>1066</v>
      </c>
      <c r="M808" t="s">
        <v>1066</v>
      </c>
      <c r="N808" t="s">
        <v>1066</v>
      </c>
      <c r="O808" t="s">
        <v>1066</v>
      </c>
      <c r="P808" t="s">
        <v>1066</v>
      </c>
      <c r="Q808" t="s">
        <v>1066</v>
      </c>
      <c r="R808" t="s">
        <v>1066</v>
      </c>
      <c r="S808" t="s">
        <v>1066</v>
      </c>
      <c r="T808" t="s">
        <v>1066</v>
      </c>
      <c r="U808" t="s">
        <v>1066</v>
      </c>
      <c r="V808" t="s">
        <v>1066</v>
      </c>
      <c r="W808" t="s">
        <v>1066</v>
      </c>
      <c r="X808" t="s">
        <v>1066</v>
      </c>
      <c r="Y808" t="s">
        <v>1066</v>
      </c>
      <c r="Z808" t="s">
        <v>1066</v>
      </c>
      <c r="AA808" t="s">
        <v>1066</v>
      </c>
      <c r="AB808" t="s">
        <v>1066</v>
      </c>
      <c r="AC808" t="s">
        <v>1066</v>
      </c>
      <c r="AD808" t="s">
        <v>1066</v>
      </c>
      <c r="AE808" t="s">
        <v>1066</v>
      </c>
      <c r="AF808" t="s">
        <v>1066</v>
      </c>
      <c r="AG808" t="s">
        <v>1066</v>
      </c>
      <c r="AH808" t="s">
        <v>1066</v>
      </c>
      <c r="AI808" t="s">
        <v>1066</v>
      </c>
      <c r="AJ808" t="s">
        <v>1066</v>
      </c>
      <c r="AK808" t="s">
        <v>1066</v>
      </c>
      <c r="AL808" t="s">
        <v>1066</v>
      </c>
      <c r="AM808" t="s">
        <v>1066</v>
      </c>
      <c r="AN808" t="s">
        <v>1066</v>
      </c>
      <c r="AO808" t="s">
        <v>1066</v>
      </c>
      <c r="AP808" t="s">
        <v>1066</v>
      </c>
      <c r="AQ808" t="s">
        <v>1066</v>
      </c>
      <c r="AR808" t="s">
        <v>1066</v>
      </c>
      <c r="AS808" t="s">
        <v>1066</v>
      </c>
      <c r="AT808" t="s">
        <v>1066</v>
      </c>
      <c r="AU808" t="s">
        <v>1066</v>
      </c>
      <c r="AV808" t="s">
        <v>1066</v>
      </c>
      <c r="AW808" t="s">
        <v>1066</v>
      </c>
      <c r="AY808">
        <v>0</v>
      </c>
      <c r="AZ808" s="269"/>
      <c r="BA808" s="269"/>
      <c r="BB808" s="269"/>
      <c r="BC808" s="269"/>
      <c r="BD808" s="269"/>
      <c r="BE808" s="269"/>
    </row>
    <row r="809" spans="1:83" ht="14.4" x14ac:dyDescent="0.3">
      <c r="A809">
        <v>524082</v>
      </c>
      <c r="B809" t="s">
        <v>540</v>
      </c>
      <c r="C809" t="s">
        <v>1066</v>
      </c>
      <c r="D809" t="s">
        <v>1066</v>
      </c>
      <c r="E809" t="s">
        <v>1066</v>
      </c>
      <c r="F809" t="s">
        <v>1066</v>
      </c>
      <c r="G809" t="s">
        <v>1066</v>
      </c>
      <c r="H809" t="s">
        <v>1066</v>
      </c>
      <c r="I809" t="s">
        <v>1066</v>
      </c>
      <c r="J809" t="s">
        <v>1066</v>
      </c>
      <c r="K809" t="s">
        <v>1066</v>
      </c>
      <c r="L809" t="s">
        <v>1066</v>
      </c>
      <c r="M809" t="s">
        <v>1066</v>
      </c>
      <c r="N809" t="s">
        <v>1066</v>
      </c>
      <c r="O809" t="s">
        <v>1066</v>
      </c>
      <c r="P809" t="s">
        <v>1066</v>
      </c>
      <c r="Q809" t="s">
        <v>1066</v>
      </c>
      <c r="R809" t="s">
        <v>1066</v>
      </c>
      <c r="S809" t="s">
        <v>1066</v>
      </c>
      <c r="T809" t="s">
        <v>1066</v>
      </c>
      <c r="U809" t="s">
        <v>1066</v>
      </c>
      <c r="V809" t="s">
        <v>1066</v>
      </c>
      <c r="W809" t="s">
        <v>1066</v>
      </c>
      <c r="X809" t="s">
        <v>1066</v>
      </c>
      <c r="Y809" t="s">
        <v>1066</v>
      </c>
      <c r="Z809" t="s">
        <v>1066</v>
      </c>
      <c r="AA809" t="s">
        <v>1066</v>
      </c>
      <c r="AB809" t="s">
        <v>1066</v>
      </c>
      <c r="AC809" t="s">
        <v>1066</v>
      </c>
      <c r="AD809" t="s">
        <v>1066</v>
      </c>
      <c r="AE809" t="s">
        <v>1066</v>
      </c>
      <c r="AF809" t="s">
        <v>1066</v>
      </c>
      <c r="AG809" t="s">
        <v>1066</v>
      </c>
      <c r="AH809" t="s">
        <v>1066</v>
      </c>
      <c r="AI809" t="s">
        <v>1066</v>
      </c>
      <c r="AJ809" t="s">
        <v>1066</v>
      </c>
      <c r="AK809" t="s">
        <v>1066</v>
      </c>
      <c r="AL809" t="s">
        <v>1066</v>
      </c>
      <c r="AM809" t="s">
        <v>1066</v>
      </c>
      <c r="AN809" t="s">
        <v>1066</v>
      </c>
      <c r="AO809" t="s">
        <v>1066</v>
      </c>
      <c r="AP809" t="s">
        <v>1066</v>
      </c>
      <c r="AQ809" t="s">
        <v>1066</v>
      </c>
      <c r="AR809" t="s">
        <v>1066</v>
      </c>
      <c r="AS809" t="s">
        <v>1066</v>
      </c>
      <c r="AT809" t="s">
        <v>1066</v>
      </c>
      <c r="AU809" t="s">
        <v>1066</v>
      </c>
      <c r="AV809" t="s">
        <v>1066</v>
      </c>
      <c r="AW809" t="s">
        <v>1066</v>
      </c>
      <c r="AY809">
        <v>0</v>
      </c>
      <c r="AZ809" s="269"/>
      <c r="BA809" s="269"/>
      <c r="BB809" s="269"/>
      <c r="BC809" s="269"/>
      <c r="BD809" s="269"/>
      <c r="BE809" s="269"/>
    </row>
    <row r="810" spans="1:83" ht="14.4" x14ac:dyDescent="0.3">
      <c r="A810">
        <v>524083</v>
      </c>
      <c r="B810" t="s">
        <v>540</v>
      </c>
      <c r="C810" t="s">
        <v>1066</v>
      </c>
      <c r="D810" t="s">
        <v>1066</v>
      </c>
      <c r="E810" t="s">
        <v>1066</v>
      </c>
      <c r="F810" t="s">
        <v>1066</v>
      </c>
      <c r="G810" t="s">
        <v>1066</v>
      </c>
      <c r="H810" t="s">
        <v>1066</v>
      </c>
      <c r="I810" t="s">
        <v>1066</v>
      </c>
      <c r="J810" t="s">
        <v>1066</v>
      </c>
      <c r="K810" t="s">
        <v>1066</v>
      </c>
      <c r="L810" t="s">
        <v>1066</v>
      </c>
      <c r="M810" t="s">
        <v>1066</v>
      </c>
      <c r="N810" t="s">
        <v>1066</v>
      </c>
      <c r="O810" t="s">
        <v>1066</v>
      </c>
      <c r="P810" t="s">
        <v>1066</v>
      </c>
      <c r="Q810" t="s">
        <v>1066</v>
      </c>
      <c r="R810" t="s">
        <v>1066</v>
      </c>
      <c r="S810" t="s">
        <v>1066</v>
      </c>
      <c r="T810" t="s">
        <v>1066</v>
      </c>
      <c r="U810" t="s">
        <v>1066</v>
      </c>
      <c r="V810" t="s">
        <v>1066</v>
      </c>
      <c r="W810" t="s">
        <v>1066</v>
      </c>
      <c r="X810" t="s">
        <v>1066</v>
      </c>
      <c r="Y810" t="s">
        <v>1066</v>
      </c>
      <c r="Z810" t="s">
        <v>1066</v>
      </c>
      <c r="AA810" t="s">
        <v>1066</v>
      </c>
      <c r="AB810" t="s">
        <v>1066</v>
      </c>
      <c r="AC810" t="s">
        <v>1066</v>
      </c>
      <c r="AD810" t="s">
        <v>1066</v>
      </c>
      <c r="AE810" t="s">
        <v>1066</v>
      </c>
      <c r="AF810" t="s">
        <v>1066</v>
      </c>
      <c r="AG810" t="s">
        <v>1066</v>
      </c>
      <c r="AH810" t="s">
        <v>1066</v>
      </c>
      <c r="AI810" t="s">
        <v>1066</v>
      </c>
      <c r="AJ810" t="s">
        <v>1066</v>
      </c>
      <c r="AK810" t="s">
        <v>1066</v>
      </c>
      <c r="AL810" t="s">
        <v>1066</v>
      </c>
      <c r="AM810" t="s">
        <v>1066</v>
      </c>
      <c r="AN810" t="s">
        <v>1066</v>
      </c>
      <c r="AO810" t="s">
        <v>1066</v>
      </c>
      <c r="AP810" t="s">
        <v>1066</v>
      </c>
      <c r="AQ810" t="s">
        <v>1066</v>
      </c>
      <c r="AR810" t="s">
        <v>1066</v>
      </c>
      <c r="AS810" t="s">
        <v>1066</v>
      </c>
      <c r="AT810" t="s">
        <v>1066</v>
      </c>
      <c r="AU810" t="s">
        <v>1066</v>
      </c>
      <c r="AV810" t="s">
        <v>1066</v>
      </c>
      <c r="AW810" t="s">
        <v>1066</v>
      </c>
      <c r="AY810">
        <v>0</v>
      </c>
      <c r="AZ810" s="269"/>
      <c r="BA810" s="269"/>
      <c r="BB810" s="269"/>
      <c r="BC810" s="269"/>
      <c r="BD810" s="269"/>
      <c r="BE810" s="269"/>
    </row>
    <row r="811" spans="1:83" ht="14.4" x14ac:dyDescent="0.3">
      <c r="A811">
        <v>524087</v>
      </c>
      <c r="B811" t="s">
        <v>540</v>
      </c>
      <c r="C811" t="s">
        <v>1066</v>
      </c>
      <c r="D811" t="s">
        <v>1066</v>
      </c>
      <c r="E811" t="s">
        <v>1066</v>
      </c>
      <c r="F811" t="s">
        <v>1066</v>
      </c>
      <c r="G811" t="s">
        <v>1066</v>
      </c>
      <c r="H811" t="s">
        <v>1066</v>
      </c>
      <c r="I811" t="s">
        <v>1066</v>
      </c>
      <c r="J811" t="s">
        <v>1066</v>
      </c>
      <c r="K811" t="s">
        <v>1066</v>
      </c>
      <c r="L811" t="s">
        <v>1066</v>
      </c>
      <c r="M811" t="s">
        <v>1066</v>
      </c>
      <c r="N811" t="s">
        <v>1066</v>
      </c>
      <c r="O811" t="s">
        <v>1066</v>
      </c>
      <c r="P811" t="s">
        <v>1066</v>
      </c>
      <c r="Q811" t="s">
        <v>1066</v>
      </c>
      <c r="R811" t="s">
        <v>1066</v>
      </c>
      <c r="S811" t="s">
        <v>1066</v>
      </c>
      <c r="T811" t="s">
        <v>1066</v>
      </c>
      <c r="U811" t="s">
        <v>1066</v>
      </c>
      <c r="V811" t="s">
        <v>1066</v>
      </c>
      <c r="W811" t="s">
        <v>1066</v>
      </c>
      <c r="X811" t="s">
        <v>1066</v>
      </c>
      <c r="Y811" t="s">
        <v>1066</v>
      </c>
      <c r="Z811" t="s">
        <v>1066</v>
      </c>
      <c r="AA811" t="s">
        <v>1066</v>
      </c>
      <c r="AB811" t="s">
        <v>1066</v>
      </c>
      <c r="AC811" t="s">
        <v>1066</v>
      </c>
      <c r="AD811" t="s">
        <v>1066</v>
      </c>
      <c r="AE811" t="s">
        <v>1066</v>
      </c>
      <c r="AF811" t="s">
        <v>1066</v>
      </c>
      <c r="AG811" t="s">
        <v>1066</v>
      </c>
      <c r="AH811" t="s">
        <v>1066</v>
      </c>
      <c r="AI811" t="s">
        <v>1066</v>
      </c>
      <c r="AJ811" t="s">
        <v>1066</v>
      </c>
      <c r="AK811" t="s">
        <v>1066</v>
      </c>
      <c r="AL811" t="s">
        <v>1066</v>
      </c>
      <c r="AM811" t="s">
        <v>1066</v>
      </c>
      <c r="AN811" t="s">
        <v>1066</v>
      </c>
      <c r="AO811" t="s">
        <v>1066</v>
      </c>
      <c r="AP811" t="s">
        <v>1066</v>
      </c>
      <c r="AQ811" t="s">
        <v>1066</v>
      </c>
      <c r="AR811" t="s">
        <v>1066</v>
      </c>
      <c r="AS811" t="s">
        <v>1066</v>
      </c>
      <c r="AT811" t="s">
        <v>1066</v>
      </c>
      <c r="AU811" t="s">
        <v>1066</v>
      </c>
      <c r="AV811" t="s">
        <v>1066</v>
      </c>
      <c r="AW811" t="s">
        <v>1066</v>
      </c>
      <c r="AY811">
        <v>0</v>
      </c>
      <c r="AZ811" s="269"/>
      <c r="BA811" s="269"/>
      <c r="BB811" s="269"/>
      <c r="BC811" s="269"/>
      <c r="BD811" s="269"/>
      <c r="BE811" s="269"/>
    </row>
    <row r="812" spans="1:83" ht="14.4" x14ac:dyDescent="0.3">
      <c r="A812">
        <v>524089</v>
      </c>
      <c r="B812" t="s">
        <v>540</v>
      </c>
      <c r="C812" t="s">
        <v>1066</v>
      </c>
      <c r="D812" t="s">
        <v>1066</v>
      </c>
      <c r="E812" t="s">
        <v>1066</v>
      </c>
      <c r="F812" t="s">
        <v>1066</v>
      </c>
      <c r="G812" t="s">
        <v>1066</v>
      </c>
      <c r="H812" t="s">
        <v>1066</v>
      </c>
      <c r="I812" t="s">
        <v>1066</v>
      </c>
      <c r="J812" t="s">
        <v>1066</v>
      </c>
      <c r="K812" t="s">
        <v>1066</v>
      </c>
      <c r="L812" t="s">
        <v>1066</v>
      </c>
      <c r="M812" t="s">
        <v>1066</v>
      </c>
      <c r="N812" t="s">
        <v>1066</v>
      </c>
      <c r="O812" t="s">
        <v>1066</v>
      </c>
      <c r="P812" t="s">
        <v>1066</v>
      </c>
      <c r="Q812" t="s">
        <v>1066</v>
      </c>
      <c r="R812" t="s">
        <v>1066</v>
      </c>
      <c r="S812" t="s">
        <v>1066</v>
      </c>
      <c r="T812" t="s">
        <v>1066</v>
      </c>
      <c r="U812" t="s">
        <v>1066</v>
      </c>
      <c r="V812" t="s">
        <v>1066</v>
      </c>
      <c r="W812" t="s">
        <v>1066</v>
      </c>
      <c r="X812" t="s">
        <v>1066</v>
      </c>
      <c r="Y812" t="s">
        <v>1066</v>
      </c>
      <c r="Z812" t="s">
        <v>1066</v>
      </c>
      <c r="AA812" t="s">
        <v>1066</v>
      </c>
      <c r="AB812" t="s">
        <v>1066</v>
      </c>
      <c r="AC812" t="s">
        <v>1066</v>
      </c>
      <c r="AD812" t="s">
        <v>1066</v>
      </c>
      <c r="AE812" t="s">
        <v>1066</v>
      </c>
      <c r="AF812" t="s">
        <v>1066</v>
      </c>
      <c r="AG812" t="s">
        <v>1066</v>
      </c>
      <c r="AH812" t="s">
        <v>1066</v>
      </c>
      <c r="AI812" t="s">
        <v>1066</v>
      </c>
      <c r="AJ812" t="s">
        <v>1066</v>
      </c>
      <c r="AK812" t="s">
        <v>1066</v>
      </c>
      <c r="AL812" t="s">
        <v>1066</v>
      </c>
      <c r="AM812" t="s">
        <v>1066</v>
      </c>
      <c r="AN812" t="s">
        <v>1066</v>
      </c>
      <c r="AO812" t="s">
        <v>1066</v>
      </c>
      <c r="AP812" t="s">
        <v>1066</v>
      </c>
      <c r="AQ812" t="s">
        <v>1066</v>
      </c>
      <c r="AR812" t="s">
        <v>1066</v>
      </c>
      <c r="AS812" t="s">
        <v>1066</v>
      </c>
      <c r="AT812" t="s">
        <v>1066</v>
      </c>
      <c r="AU812" t="s">
        <v>1066</v>
      </c>
      <c r="AV812" t="s">
        <v>1066</v>
      </c>
      <c r="AW812" t="s">
        <v>1066</v>
      </c>
      <c r="AY812">
        <v>0</v>
      </c>
      <c r="AZ812" s="269"/>
      <c r="BA812" s="269"/>
      <c r="BB812" s="269"/>
      <c r="BC812" s="269"/>
      <c r="BD812" s="269"/>
      <c r="BE812" s="269"/>
    </row>
    <row r="813" spans="1:83" ht="14.4" x14ac:dyDescent="0.3">
      <c r="A813">
        <v>524093</v>
      </c>
      <c r="B813" t="s">
        <v>540</v>
      </c>
      <c r="C813" t="s">
        <v>1066</v>
      </c>
      <c r="D813" t="s">
        <v>1066</v>
      </c>
      <c r="E813" t="s">
        <v>1066</v>
      </c>
      <c r="F813" t="s">
        <v>1066</v>
      </c>
      <c r="G813" t="s">
        <v>1066</v>
      </c>
      <c r="H813" t="s">
        <v>1066</v>
      </c>
      <c r="I813" t="s">
        <v>1066</v>
      </c>
      <c r="J813" t="s">
        <v>1066</v>
      </c>
      <c r="K813" t="s">
        <v>1066</v>
      </c>
      <c r="L813" t="s">
        <v>1066</v>
      </c>
      <c r="M813" t="s">
        <v>1066</v>
      </c>
      <c r="N813" t="s">
        <v>1066</v>
      </c>
      <c r="O813" t="s">
        <v>1066</v>
      </c>
      <c r="P813" t="s">
        <v>1066</v>
      </c>
      <c r="Q813" t="s">
        <v>1066</v>
      </c>
      <c r="R813" t="s">
        <v>1066</v>
      </c>
      <c r="S813" t="s">
        <v>1066</v>
      </c>
      <c r="T813" t="s">
        <v>1066</v>
      </c>
      <c r="U813" t="s">
        <v>1066</v>
      </c>
      <c r="V813" t="s">
        <v>1066</v>
      </c>
      <c r="W813" t="s">
        <v>1066</v>
      </c>
      <c r="X813" t="s">
        <v>1066</v>
      </c>
      <c r="Y813" t="s">
        <v>1066</v>
      </c>
      <c r="Z813" t="s">
        <v>1066</v>
      </c>
      <c r="AA813" t="s">
        <v>1066</v>
      </c>
      <c r="AB813" t="s">
        <v>1066</v>
      </c>
      <c r="AC813" t="s">
        <v>1066</v>
      </c>
      <c r="AD813" t="s">
        <v>1066</v>
      </c>
      <c r="AE813" t="s">
        <v>1066</v>
      </c>
      <c r="AF813" t="s">
        <v>1066</v>
      </c>
      <c r="AG813" t="s">
        <v>1066</v>
      </c>
      <c r="AH813" t="s">
        <v>1066</v>
      </c>
      <c r="AI813" t="s">
        <v>1066</v>
      </c>
      <c r="AJ813" t="s">
        <v>1066</v>
      </c>
      <c r="AK813" t="s">
        <v>1066</v>
      </c>
      <c r="AL813" t="s">
        <v>1066</v>
      </c>
      <c r="AM813" t="s">
        <v>1066</v>
      </c>
      <c r="AN813" t="s">
        <v>1066</v>
      </c>
      <c r="AO813" t="s">
        <v>1066</v>
      </c>
      <c r="AP813" t="s">
        <v>1066</v>
      </c>
      <c r="AQ813" t="s">
        <v>1066</v>
      </c>
      <c r="AR813" t="s">
        <v>1066</v>
      </c>
      <c r="AS813" t="s">
        <v>1066</v>
      </c>
      <c r="AT813" t="s">
        <v>1066</v>
      </c>
      <c r="AU813" t="s">
        <v>1066</v>
      </c>
      <c r="AV813" t="s">
        <v>1066</v>
      </c>
      <c r="AW813" t="s">
        <v>1066</v>
      </c>
      <c r="AY813">
        <v>0</v>
      </c>
      <c r="AZ813" s="269"/>
      <c r="BA813" s="269"/>
      <c r="BB813" s="269"/>
      <c r="BC813" s="269"/>
      <c r="BD813" s="269"/>
      <c r="BE813" s="269"/>
    </row>
    <row r="814" spans="1:83" ht="14.4" x14ac:dyDescent="0.3">
      <c r="A814">
        <v>524114</v>
      </c>
      <c r="B814" t="s">
        <v>540</v>
      </c>
      <c r="C814" t="s">
        <v>1066</v>
      </c>
      <c r="D814" t="s">
        <v>1066</v>
      </c>
      <c r="E814" t="s">
        <v>1066</v>
      </c>
      <c r="F814" t="s">
        <v>1066</v>
      </c>
      <c r="G814" t="s">
        <v>1066</v>
      </c>
      <c r="H814" t="s">
        <v>1066</v>
      </c>
      <c r="I814" t="s">
        <v>1066</v>
      </c>
      <c r="J814" t="s">
        <v>1066</v>
      </c>
      <c r="K814" t="s">
        <v>1066</v>
      </c>
      <c r="L814" t="s">
        <v>1066</v>
      </c>
      <c r="M814" t="s">
        <v>1066</v>
      </c>
      <c r="N814" t="s">
        <v>1066</v>
      </c>
      <c r="O814" t="s">
        <v>1066</v>
      </c>
      <c r="P814" t="s">
        <v>1066</v>
      </c>
      <c r="Q814" t="s">
        <v>1066</v>
      </c>
      <c r="R814" t="s">
        <v>1066</v>
      </c>
      <c r="S814" t="s">
        <v>1066</v>
      </c>
      <c r="T814" t="s">
        <v>1066</v>
      </c>
      <c r="U814" t="s">
        <v>1066</v>
      </c>
      <c r="V814" t="s">
        <v>1066</v>
      </c>
      <c r="W814" t="s">
        <v>1066</v>
      </c>
      <c r="X814" t="s">
        <v>1066</v>
      </c>
      <c r="Y814" t="s">
        <v>1066</v>
      </c>
      <c r="Z814" t="s">
        <v>1066</v>
      </c>
      <c r="AA814" t="s">
        <v>1066</v>
      </c>
      <c r="AB814" t="s">
        <v>1066</v>
      </c>
      <c r="AC814" t="s">
        <v>1066</v>
      </c>
      <c r="AD814" t="s">
        <v>1066</v>
      </c>
      <c r="AE814" t="s">
        <v>1066</v>
      </c>
      <c r="AF814" t="s">
        <v>1066</v>
      </c>
      <c r="AG814" t="s">
        <v>1066</v>
      </c>
      <c r="AH814" t="s">
        <v>1066</v>
      </c>
      <c r="AI814" t="s">
        <v>1066</v>
      </c>
      <c r="AJ814" t="s">
        <v>1066</v>
      </c>
      <c r="AK814" t="s">
        <v>1066</v>
      </c>
      <c r="AL814" t="s">
        <v>1066</v>
      </c>
      <c r="AM814" t="s">
        <v>1066</v>
      </c>
      <c r="AN814" t="s">
        <v>1066</v>
      </c>
      <c r="AO814" t="s">
        <v>1066</v>
      </c>
      <c r="AP814" t="s">
        <v>1066</v>
      </c>
      <c r="AQ814" t="s">
        <v>1066</v>
      </c>
      <c r="AR814" t="s">
        <v>1066</v>
      </c>
      <c r="AS814" t="s">
        <v>1066</v>
      </c>
      <c r="AT814" t="s">
        <v>1066</v>
      </c>
      <c r="AU814" t="s">
        <v>1066</v>
      </c>
      <c r="AV814" t="s">
        <v>1066</v>
      </c>
      <c r="AW814" t="s">
        <v>1066</v>
      </c>
      <c r="AY814">
        <v>0</v>
      </c>
      <c r="AZ814" s="269"/>
      <c r="BA814" s="269"/>
      <c r="BB814" s="269"/>
      <c r="BC814" s="269"/>
      <c r="BD814" s="269"/>
      <c r="BE814" s="269"/>
      <c r="BH814" s="249"/>
      <c r="BI814" s="249"/>
      <c r="BJ814" s="249"/>
      <c r="BK814" s="249"/>
      <c r="BL814" s="249"/>
      <c r="BM814" s="249"/>
      <c r="BN814" s="249"/>
      <c r="BO814" s="249"/>
      <c r="BP814" s="249"/>
      <c r="BQ814" s="249"/>
      <c r="BR814" s="249"/>
      <c r="BS814" s="249"/>
      <c r="BT814" s="249"/>
      <c r="BU814" s="249"/>
      <c r="BV814" s="248"/>
      <c r="BW814" s="249"/>
      <c r="BX814" s="249"/>
      <c r="BY814" s="249"/>
      <c r="BZ814" s="249"/>
      <c r="CA814" s="242"/>
      <c r="CB814" s="242"/>
      <c r="CC814" s="242"/>
      <c r="CD814" s="242"/>
      <c r="CE814" s="249"/>
    </row>
    <row r="815" spans="1:83" ht="14.4" x14ac:dyDescent="0.3">
      <c r="A815">
        <v>524120</v>
      </c>
      <c r="B815" t="s">
        <v>540</v>
      </c>
      <c r="C815" t="s">
        <v>1066</v>
      </c>
      <c r="D815" t="s">
        <v>1066</v>
      </c>
      <c r="E815" t="s">
        <v>1066</v>
      </c>
      <c r="F815" t="s">
        <v>1066</v>
      </c>
      <c r="G815" t="s">
        <v>1066</v>
      </c>
      <c r="H815" t="s">
        <v>1066</v>
      </c>
      <c r="I815" t="s">
        <v>1066</v>
      </c>
      <c r="J815" t="s">
        <v>1066</v>
      </c>
      <c r="K815" t="s">
        <v>1066</v>
      </c>
      <c r="L815" t="s">
        <v>1066</v>
      </c>
      <c r="M815" t="s">
        <v>1066</v>
      </c>
      <c r="N815" t="s">
        <v>1066</v>
      </c>
      <c r="O815" t="s">
        <v>1066</v>
      </c>
      <c r="P815" t="s">
        <v>1066</v>
      </c>
      <c r="Q815" t="s">
        <v>1066</v>
      </c>
      <c r="R815" t="s">
        <v>1066</v>
      </c>
      <c r="S815" t="s">
        <v>1066</v>
      </c>
      <c r="T815" t="s">
        <v>1066</v>
      </c>
      <c r="U815" t="s">
        <v>1066</v>
      </c>
      <c r="V815" t="s">
        <v>1066</v>
      </c>
      <c r="W815" t="s">
        <v>1066</v>
      </c>
      <c r="X815" t="s">
        <v>1066</v>
      </c>
      <c r="Y815" t="s">
        <v>1066</v>
      </c>
      <c r="Z815" t="s">
        <v>1066</v>
      </c>
      <c r="AA815" t="s">
        <v>1066</v>
      </c>
      <c r="AB815" t="s">
        <v>1066</v>
      </c>
      <c r="AC815" t="s">
        <v>1066</v>
      </c>
      <c r="AD815" t="s">
        <v>1066</v>
      </c>
      <c r="AE815" t="s">
        <v>1066</v>
      </c>
      <c r="AF815" t="s">
        <v>1066</v>
      </c>
      <c r="AG815" t="s">
        <v>1066</v>
      </c>
      <c r="AH815" t="s">
        <v>1066</v>
      </c>
      <c r="AI815" t="s">
        <v>1066</v>
      </c>
      <c r="AJ815" t="s">
        <v>1066</v>
      </c>
      <c r="AK815" t="s">
        <v>1066</v>
      </c>
      <c r="AL815" t="s">
        <v>1066</v>
      </c>
      <c r="AM815" t="s">
        <v>1066</v>
      </c>
      <c r="AN815" t="s">
        <v>1066</v>
      </c>
      <c r="AO815" t="s">
        <v>1066</v>
      </c>
      <c r="AP815" t="s">
        <v>1066</v>
      </c>
      <c r="AQ815" t="s">
        <v>1066</v>
      </c>
      <c r="AR815" t="s">
        <v>1066</v>
      </c>
      <c r="AS815" t="s">
        <v>1066</v>
      </c>
      <c r="AT815" t="s">
        <v>1066</v>
      </c>
      <c r="AU815" t="s">
        <v>1066</v>
      </c>
      <c r="AV815" t="s">
        <v>1066</v>
      </c>
      <c r="AW815" t="s">
        <v>1066</v>
      </c>
      <c r="AY815">
        <v>0</v>
      </c>
      <c r="AZ815" s="269"/>
      <c r="BA815" s="269"/>
      <c r="BB815" s="269"/>
      <c r="BC815" s="269"/>
      <c r="BD815" s="269"/>
      <c r="BE815" s="269"/>
    </row>
    <row r="816" spans="1:83" ht="14.4" x14ac:dyDescent="0.3">
      <c r="A816">
        <v>524121</v>
      </c>
      <c r="B816" t="s">
        <v>540</v>
      </c>
      <c r="C816" t="s">
        <v>1066</v>
      </c>
      <c r="D816" t="s">
        <v>1066</v>
      </c>
      <c r="E816" t="s">
        <v>1066</v>
      </c>
      <c r="F816" t="s">
        <v>1066</v>
      </c>
      <c r="G816" t="s">
        <v>1066</v>
      </c>
      <c r="H816" t="s">
        <v>1066</v>
      </c>
      <c r="I816" t="s">
        <v>1066</v>
      </c>
      <c r="J816" t="s">
        <v>1066</v>
      </c>
      <c r="K816" t="s">
        <v>1066</v>
      </c>
      <c r="L816" t="s">
        <v>1066</v>
      </c>
      <c r="M816" t="s">
        <v>1066</v>
      </c>
      <c r="N816" t="s">
        <v>1066</v>
      </c>
      <c r="O816" t="s">
        <v>1066</v>
      </c>
      <c r="P816" t="s">
        <v>1066</v>
      </c>
      <c r="Q816" t="s">
        <v>1066</v>
      </c>
      <c r="R816" t="s">
        <v>1066</v>
      </c>
      <c r="S816" t="s">
        <v>1066</v>
      </c>
      <c r="T816" t="s">
        <v>1066</v>
      </c>
      <c r="U816" t="s">
        <v>1066</v>
      </c>
      <c r="V816" t="s">
        <v>1066</v>
      </c>
      <c r="W816" t="s">
        <v>1066</v>
      </c>
      <c r="X816" t="s">
        <v>1066</v>
      </c>
      <c r="Y816" t="s">
        <v>1066</v>
      </c>
      <c r="Z816" t="s">
        <v>1066</v>
      </c>
      <c r="AA816" t="s">
        <v>1066</v>
      </c>
      <c r="AB816" t="s">
        <v>1066</v>
      </c>
      <c r="AC816" t="s">
        <v>1066</v>
      </c>
      <c r="AD816" t="s">
        <v>1066</v>
      </c>
      <c r="AE816" t="s">
        <v>1066</v>
      </c>
      <c r="AF816" t="s">
        <v>1066</v>
      </c>
      <c r="AG816" t="s">
        <v>1066</v>
      </c>
      <c r="AH816" t="s">
        <v>1066</v>
      </c>
      <c r="AI816" t="s">
        <v>1066</v>
      </c>
      <c r="AJ816" t="s">
        <v>1066</v>
      </c>
      <c r="AK816" t="s">
        <v>1066</v>
      </c>
      <c r="AL816" t="s">
        <v>1066</v>
      </c>
      <c r="AM816" t="s">
        <v>1066</v>
      </c>
      <c r="AN816" t="s">
        <v>1066</v>
      </c>
      <c r="AO816" t="s">
        <v>1066</v>
      </c>
      <c r="AP816" t="s">
        <v>1066</v>
      </c>
      <c r="AQ816" t="s">
        <v>1066</v>
      </c>
      <c r="AR816" t="s">
        <v>1066</v>
      </c>
      <c r="AS816" t="s">
        <v>1066</v>
      </c>
      <c r="AT816" t="s">
        <v>1066</v>
      </c>
      <c r="AU816" t="s">
        <v>1066</v>
      </c>
      <c r="AV816" t="s">
        <v>1066</v>
      </c>
      <c r="AW816" t="s">
        <v>1066</v>
      </c>
      <c r="AY816">
        <v>0</v>
      </c>
      <c r="AZ816" s="269"/>
      <c r="BA816" s="269"/>
      <c r="BB816" s="269"/>
      <c r="BC816" s="269"/>
      <c r="BD816" s="269"/>
      <c r="BE816" s="269"/>
    </row>
    <row r="817" spans="1:83" ht="14.4" x14ac:dyDescent="0.3">
      <c r="A817">
        <v>524122</v>
      </c>
      <c r="B817" t="s">
        <v>540</v>
      </c>
      <c r="C817" t="s">
        <v>1066</v>
      </c>
      <c r="D817" t="s">
        <v>1066</v>
      </c>
      <c r="E817" t="s">
        <v>1066</v>
      </c>
      <c r="F817" t="s">
        <v>1066</v>
      </c>
      <c r="G817" t="s">
        <v>1066</v>
      </c>
      <c r="H817" t="s">
        <v>1066</v>
      </c>
      <c r="I817" t="s">
        <v>1066</v>
      </c>
      <c r="J817" t="s">
        <v>1066</v>
      </c>
      <c r="K817" t="s">
        <v>1066</v>
      </c>
      <c r="L817" t="s">
        <v>1066</v>
      </c>
      <c r="M817" t="s">
        <v>1066</v>
      </c>
      <c r="N817" t="s">
        <v>1066</v>
      </c>
      <c r="O817" t="s">
        <v>1066</v>
      </c>
      <c r="P817" t="s">
        <v>1066</v>
      </c>
      <c r="Q817" t="s">
        <v>1066</v>
      </c>
      <c r="R817" t="s">
        <v>1066</v>
      </c>
      <c r="S817" t="s">
        <v>1066</v>
      </c>
      <c r="T817" t="s">
        <v>1066</v>
      </c>
      <c r="U817" t="s">
        <v>1066</v>
      </c>
      <c r="V817" t="s">
        <v>1066</v>
      </c>
      <c r="W817" t="s">
        <v>1066</v>
      </c>
      <c r="X817" t="s">
        <v>1066</v>
      </c>
      <c r="Y817" t="s">
        <v>1066</v>
      </c>
      <c r="Z817" t="s">
        <v>1066</v>
      </c>
      <c r="AA817" t="s">
        <v>1066</v>
      </c>
      <c r="AB817" t="s">
        <v>1066</v>
      </c>
      <c r="AC817" t="s">
        <v>1066</v>
      </c>
      <c r="AD817" t="s">
        <v>1066</v>
      </c>
      <c r="AE817" t="s">
        <v>1066</v>
      </c>
      <c r="AF817" t="s">
        <v>1066</v>
      </c>
      <c r="AG817" t="s">
        <v>1066</v>
      </c>
      <c r="AH817" t="s">
        <v>1066</v>
      </c>
      <c r="AI817" t="s">
        <v>1066</v>
      </c>
      <c r="AJ817" t="s">
        <v>1066</v>
      </c>
      <c r="AK817" t="s">
        <v>1066</v>
      </c>
      <c r="AL817" t="s">
        <v>1066</v>
      </c>
      <c r="AM817" t="s">
        <v>1066</v>
      </c>
      <c r="AN817" t="s">
        <v>1066</v>
      </c>
      <c r="AO817" t="s">
        <v>1066</v>
      </c>
      <c r="AP817" t="s">
        <v>1066</v>
      </c>
      <c r="AQ817" t="s">
        <v>1066</v>
      </c>
      <c r="AR817" t="s">
        <v>1066</v>
      </c>
      <c r="AS817" t="s">
        <v>1066</v>
      </c>
      <c r="AT817" t="s">
        <v>1066</v>
      </c>
      <c r="AU817" t="s">
        <v>1066</v>
      </c>
      <c r="AV817" t="s">
        <v>1066</v>
      </c>
      <c r="AW817" t="s">
        <v>1066</v>
      </c>
      <c r="AY817">
        <v>0</v>
      </c>
      <c r="AZ817" s="269"/>
      <c r="BA817" s="269"/>
      <c r="BB817" s="269"/>
      <c r="BC817" s="269"/>
      <c r="BD817" s="269"/>
      <c r="BE817" s="269"/>
      <c r="BH817" s="249"/>
      <c r="BI817" s="249"/>
      <c r="BJ817" s="249"/>
      <c r="BK817" s="249"/>
      <c r="BL817" s="249"/>
      <c r="BM817" s="249"/>
      <c r="BN817" s="249"/>
      <c r="BO817" s="249"/>
      <c r="BP817" s="249"/>
      <c r="BQ817" s="249"/>
      <c r="BR817" s="249"/>
      <c r="BS817" s="249"/>
      <c r="BT817" s="249"/>
      <c r="BU817" s="249"/>
      <c r="BV817" s="248"/>
      <c r="BW817" s="249"/>
      <c r="BX817" s="249"/>
      <c r="BY817" s="249"/>
      <c r="BZ817" s="249"/>
      <c r="CA817" s="242"/>
      <c r="CB817" s="242"/>
      <c r="CC817" s="242"/>
      <c r="CD817" s="242"/>
      <c r="CE817" s="249"/>
    </row>
    <row r="818" spans="1:83" ht="14.4" x14ac:dyDescent="0.3">
      <c r="A818">
        <v>524129</v>
      </c>
      <c r="B818" t="s">
        <v>540</v>
      </c>
      <c r="C818" t="s">
        <v>1066</v>
      </c>
      <c r="D818" t="s">
        <v>1066</v>
      </c>
      <c r="E818" t="s">
        <v>1066</v>
      </c>
      <c r="F818" t="s">
        <v>1066</v>
      </c>
      <c r="G818" t="s">
        <v>1066</v>
      </c>
      <c r="H818" t="s">
        <v>1066</v>
      </c>
      <c r="I818" t="s">
        <v>1066</v>
      </c>
      <c r="J818" t="s">
        <v>1066</v>
      </c>
      <c r="K818" t="s">
        <v>1066</v>
      </c>
      <c r="L818" t="s">
        <v>1066</v>
      </c>
      <c r="M818" t="s">
        <v>1066</v>
      </c>
      <c r="N818" t="s">
        <v>1066</v>
      </c>
      <c r="O818" t="s">
        <v>1066</v>
      </c>
      <c r="P818" t="s">
        <v>1066</v>
      </c>
      <c r="Q818" t="s">
        <v>1066</v>
      </c>
      <c r="R818" t="s">
        <v>1066</v>
      </c>
      <c r="S818" t="s">
        <v>1066</v>
      </c>
      <c r="T818" t="s">
        <v>1066</v>
      </c>
      <c r="U818" t="s">
        <v>1066</v>
      </c>
      <c r="V818" t="s">
        <v>1066</v>
      </c>
      <c r="W818" t="s">
        <v>1066</v>
      </c>
      <c r="X818" t="s">
        <v>1066</v>
      </c>
      <c r="Y818" t="s">
        <v>1066</v>
      </c>
      <c r="Z818" t="s">
        <v>1066</v>
      </c>
      <c r="AA818" t="s">
        <v>1066</v>
      </c>
      <c r="AB818" t="s">
        <v>1066</v>
      </c>
      <c r="AC818" t="s">
        <v>1066</v>
      </c>
      <c r="AD818" t="s">
        <v>1066</v>
      </c>
      <c r="AE818" t="s">
        <v>1066</v>
      </c>
      <c r="AF818" t="s">
        <v>1066</v>
      </c>
      <c r="AG818" t="s">
        <v>1066</v>
      </c>
      <c r="AH818" t="s">
        <v>1066</v>
      </c>
      <c r="AI818" t="s">
        <v>1066</v>
      </c>
      <c r="AJ818" t="s">
        <v>1066</v>
      </c>
      <c r="AK818" t="s">
        <v>1066</v>
      </c>
      <c r="AL818" t="s">
        <v>1066</v>
      </c>
      <c r="AM818" t="s">
        <v>1066</v>
      </c>
      <c r="AN818" t="s">
        <v>1066</v>
      </c>
      <c r="AO818" t="s">
        <v>1066</v>
      </c>
      <c r="AP818" t="s">
        <v>1066</v>
      </c>
      <c r="AQ818" t="s">
        <v>1066</v>
      </c>
      <c r="AR818" t="s">
        <v>1066</v>
      </c>
      <c r="AS818" t="s">
        <v>1066</v>
      </c>
      <c r="AT818" t="s">
        <v>1066</v>
      </c>
      <c r="AU818" t="s">
        <v>1066</v>
      </c>
      <c r="AV818" t="s">
        <v>1066</v>
      </c>
      <c r="AW818" t="s">
        <v>1066</v>
      </c>
      <c r="AY818">
        <v>0</v>
      </c>
      <c r="AZ818" s="269"/>
      <c r="BA818" s="269"/>
      <c r="BB818" s="269"/>
      <c r="BC818" s="269"/>
      <c r="BD818" s="269"/>
      <c r="BE818" s="269"/>
    </row>
    <row r="819" spans="1:83" ht="14.4" x14ac:dyDescent="0.3">
      <c r="A819">
        <v>524142</v>
      </c>
      <c r="B819" t="s">
        <v>540</v>
      </c>
      <c r="C819" t="s">
        <v>1066</v>
      </c>
      <c r="D819" t="s">
        <v>1066</v>
      </c>
      <c r="E819" t="s">
        <v>1066</v>
      </c>
      <c r="F819" t="s">
        <v>1066</v>
      </c>
      <c r="G819" t="s">
        <v>1066</v>
      </c>
      <c r="H819" t="s">
        <v>1066</v>
      </c>
      <c r="I819" t="s">
        <v>1066</v>
      </c>
      <c r="J819" t="s">
        <v>1066</v>
      </c>
      <c r="K819" t="s">
        <v>1066</v>
      </c>
      <c r="L819" t="s">
        <v>1066</v>
      </c>
      <c r="M819" t="s">
        <v>1066</v>
      </c>
      <c r="N819" t="s">
        <v>1066</v>
      </c>
      <c r="O819" t="s">
        <v>1066</v>
      </c>
      <c r="P819" t="s">
        <v>1066</v>
      </c>
      <c r="Q819" t="s">
        <v>1066</v>
      </c>
      <c r="R819" t="s">
        <v>1066</v>
      </c>
      <c r="S819" t="s">
        <v>1066</v>
      </c>
      <c r="T819" t="s">
        <v>1066</v>
      </c>
      <c r="U819" t="s">
        <v>1066</v>
      </c>
      <c r="V819" t="s">
        <v>1066</v>
      </c>
      <c r="W819" t="s">
        <v>1066</v>
      </c>
      <c r="X819" t="s">
        <v>1066</v>
      </c>
      <c r="Y819" t="s">
        <v>1066</v>
      </c>
      <c r="Z819" t="s">
        <v>1066</v>
      </c>
      <c r="AA819" t="s">
        <v>1066</v>
      </c>
      <c r="AB819" t="s">
        <v>1066</v>
      </c>
      <c r="AC819" t="s">
        <v>1066</v>
      </c>
      <c r="AD819" t="s">
        <v>1066</v>
      </c>
      <c r="AE819" t="s">
        <v>1066</v>
      </c>
      <c r="AF819" t="s">
        <v>1066</v>
      </c>
      <c r="AG819" t="s">
        <v>1066</v>
      </c>
      <c r="AH819" t="s">
        <v>1066</v>
      </c>
      <c r="AI819" t="s">
        <v>1066</v>
      </c>
      <c r="AJ819" t="s">
        <v>1066</v>
      </c>
      <c r="AK819" t="s">
        <v>1066</v>
      </c>
      <c r="AL819" t="s">
        <v>1066</v>
      </c>
      <c r="AM819" t="s">
        <v>1066</v>
      </c>
      <c r="AN819" t="s">
        <v>1066</v>
      </c>
      <c r="AO819" t="s">
        <v>1066</v>
      </c>
      <c r="AP819" t="s">
        <v>1066</v>
      </c>
      <c r="AQ819" t="s">
        <v>1066</v>
      </c>
      <c r="AR819" t="s">
        <v>1066</v>
      </c>
      <c r="AS819" t="s">
        <v>1066</v>
      </c>
      <c r="AT819" t="s">
        <v>1066</v>
      </c>
      <c r="AU819" t="s">
        <v>1066</v>
      </c>
      <c r="AV819" t="s">
        <v>1066</v>
      </c>
      <c r="AW819" t="s">
        <v>1066</v>
      </c>
      <c r="AY819">
        <v>0</v>
      </c>
      <c r="AZ819" s="269"/>
      <c r="BA819" s="269"/>
      <c r="BB819" s="269"/>
      <c r="BC819" s="269"/>
      <c r="BD819" s="269"/>
      <c r="BE819" s="269"/>
    </row>
    <row r="820" spans="1:83" ht="14.4" x14ac:dyDescent="0.3">
      <c r="A820">
        <v>524147</v>
      </c>
      <c r="B820" t="s">
        <v>540</v>
      </c>
      <c r="C820" t="s">
        <v>1066</v>
      </c>
      <c r="D820" t="s">
        <v>1066</v>
      </c>
      <c r="E820" t="s">
        <v>1066</v>
      </c>
      <c r="F820" t="s">
        <v>1066</v>
      </c>
      <c r="G820" t="s">
        <v>1066</v>
      </c>
      <c r="H820" t="s">
        <v>1066</v>
      </c>
      <c r="I820" t="s">
        <v>1066</v>
      </c>
      <c r="J820" t="s">
        <v>1066</v>
      </c>
      <c r="K820" t="s">
        <v>1066</v>
      </c>
      <c r="L820" t="s">
        <v>1066</v>
      </c>
      <c r="M820" t="s">
        <v>1066</v>
      </c>
      <c r="N820" t="s">
        <v>1066</v>
      </c>
      <c r="O820" t="s">
        <v>1066</v>
      </c>
      <c r="P820" t="s">
        <v>1066</v>
      </c>
      <c r="Q820" t="s">
        <v>1066</v>
      </c>
      <c r="R820" t="s">
        <v>1066</v>
      </c>
      <c r="S820" t="s">
        <v>1066</v>
      </c>
      <c r="T820" t="s">
        <v>1066</v>
      </c>
      <c r="U820" t="s">
        <v>1066</v>
      </c>
      <c r="V820" t="s">
        <v>1066</v>
      </c>
      <c r="W820" t="s">
        <v>1066</v>
      </c>
      <c r="X820" t="s">
        <v>1066</v>
      </c>
      <c r="Y820" t="s">
        <v>1066</v>
      </c>
      <c r="Z820" t="s">
        <v>1066</v>
      </c>
      <c r="AA820" t="s">
        <v>1066</v>
      </c>
      <c r="AB820" t="s">
        <v>1066</v>
      </c>
      <c r="AC820" t="s">
        <v>1066</v>
      </c>
      <c r="AD820" t="s">
        <v>1066</v>
      </c>
      <c r="AE820" t="s">
        <v>1066</v>
      </c>
      <c r="AF820" t="s">
        <v>1066</v>
      </c>
      <c r="AG820" t="s">
        <v>1066</v>
      </c>
      <c r="AH820" t="s">
        <v>1066</v>
      </c>
      <c r="AI820" t="s">
        <v>1066</v>
      </c>
      <c r="AJ820" t="s">
        <v>1066</v>
      </c>
      <c r="AK820" t="s">
        <v>1066</v>
      </c>
      <c r="AL820" t="s">
        <v>1066</v>
      </c>
      <c r="AM820" t="s">
        <v>1066</v>
      </c>
      <c r="AN820" t="s">
        <v>1066</v>
      </c>
      <c r="AO820" t="s">
        <v>1066</v>
      </c>
      <c r="AP820" t="s">
        <v>1066</v>
      </c>
      <c r="AQ820" t="s">
        <v>1066</v>
      </c>
      <c r="AR820" t="s">
        <v>1066</v>
      </c>
      <c r="AS820" t="s">
        <v>1066</v>
      </c>
      <c r="AT820" t="s">
        <v>1066</v>
      </c>
      <c r="AU820" t="s">
        <v>1066</v>
      </c>
      <c r="AV820" t="s">
        <v>1066</v>
      </c>
      <c r="AW820" t="s">
        <v>1066</v>
      </c>
      <c r="AY820">
        <v>0</v>
      </c>
      <c r="AZ820" s="269"/>
      <c r="BA820" s="269"/>
      <c r="BB820" s="269"/>
      <c r="BC820" s="269"/>
      <c r="BD820" s="269"/>
      <c r="BE820" s="269"/>
    </row>
    <row r="821" spans="1:83" ht="14.4" x14ac:dyDescent="0.3">
      <c r="A821">
        <v>524154</v>
      </c>
      <c r="B821" t="s">
        <v>540</v>
      </c>
      <c r="C821" t="s">
        <v>1066</v>
      </c>
      <c r="D821" t="s">
        <v>1066</v>
      </c>
      <c r="E821" t="s">
        <v>1066</v>
      </c>
      <c r="F821" t="s">
        <v>1066</v>
      </c>
      <c r="G821" t="s">
        <v>1066</v>
      </c>
      <c r="H821" t="s">
        <v>1066</v>
      </c>
      <c r="I821" t="s">
        <v>1066</v>
      </c>
      <c r="J821" t="s">
        <v>1066</v>
      </c>
      <c r="K821" t="s">
        <v>1066</v>
      </c>
      <c r="L821" t="s">
        <v>1066</v>
      </c>
      <c r="M821" t="s">
        <v>1066</v>
      </c>
      <c r="N821" t="s">
        <v>1066</v>
      </c>
      <c r="O821" t="s">
        <v>1066</v>
      </c>
      <c r="P821" t="s">
        <v>1066</v>
      </c>
      <c r="Q821" t="s">
        <v>1066</v>
      </c>
      <c r="R821" t="s">
        <v>1066</v>
      </c>
      <c r="S821" t="s">
        <v>1066</v>
      </c>
      <c r="T821" t="s">
        <v>1066</v>
      </c>
      <c r="U821" t="s">
        <v>1066</v>
      </c>
      <c r="V821" t="s">
        <v>1066</v>
      </c>
      <c r="W821" t="s">
        <v>1066</v>
      </c>
      <c r="X821" t="s">
        <v>1066</v>
      </c>
      <c r="Y821" t="s">
        <v>1066</v>
      </c>
      <c r="Z821" t="s">
        <v>1066</v>
      </c>
      <c r="AA821" t="s">
        <v>1066</v>
      </c>
      <c r="AB821" t="s">
        <v>1066</v>
      </c>
      <c r="AC821" t="s">
        <v>1066</v>
      </c>
      <c r="AD821" t="s">
        <v>1066</v>
      </c>
      <c r="AE821" t="s">
        <v>1066</v>
      </c>
      <c r="AF821" t="s">
        <v>1066</v>
      </c>
      <c r="AG821" t="s">
        <v>1066</v>
      </c>
      <c r="AH821" t="s">
        <v>1066</v>
      </c>
      <c r="AI821" t="s">
        <v>1066</v>
      </c>
      <c r="AJ821" t="s">
        <v>1066</v>
      </c>
      <c r="AK821" t="s">
        <v>1066</v>
      </c>
      <c r="AL821" t="s">
        <v>1066</v>
      </c>
      <c r="AM821" t="s">
        <v>1066</v>
      </c>
      <c r="AN821" t="s">
        <v>1066</v>
      </c>
      <c r="AO821" t="s">
        <v>1066</v>
      </c>
      <c r="AP821" t="s">
        <v>1066</v>
      </c>
      <c r="AQ821" t="s">
        <v>1066</v>
      </c>
      <c r="AR821" t="s">
        <v>1066</v>
      </c>
      <c r="AS821" t="s">
        <v>1066</v>
      </c>
      <c r="AT821" t="s">
        <v>1066</v>
      </c>
      <c r="AU821" t="s">
        <v>1066</v>
      </c>
      <c r="AV821" t="s">
        <v>1066</v>
      </c>
      <c r="AW821" t="s">
        <v>1066</v>
      </c>
      <c r="AY821">
        <v>0</v>
      </c>
      <c r="AZ821" s="269"/>
      <c r="BA821" s="269"/>
      <c r="BB821" s="269"/>
      <c r="BC821" s="269"/>
      <c r="BD821" s="269"/>
      <c r="BE821" s="269"/>
    </row>
    <row r="822" spans="1:83" ht="14.4" x14ac:dyDescent="0.3">
      <c r="A822">
        <v>524156</v>
      </c>
      <c r="B822" t="s">
        <v>540</v>
      </c>
      <c r="C822" t="s">
        <v>1066</v>
      </c>
      <c r="D822" t="s">
        <v>1066</v>
      </c>
      <c r="E822" t="s">
        <v>1066</v>
      </c>
      <c r="F822" t="s">
        <v>1066</v>
      </c>
      <c r="G822" t="s">
        <v>1066</v>
      </c>
      <c r="H822" t="s">
        <v>1066</v>
      </c>
      <c r="I822" t="s">
        <v>1066</v>
      </c>
      <c r="J822" t="s">
        <v>1066</v>
      </c>
      <c r="K822" t="s">
        <v>1066</v>
      </c>
      <c r="L822" t="s">
        <v>1066</v>
      </c>
      <c r="M822" t="s">
        <v>1066</v>
      </c>
      <c r="N822" t="s">
        <v>1066</v>
      </c>
      <c r="O822" t="s">
        <v>1066</v>
      </c>
      <c r="P822" t="s">
        <v>1066</v>
      </c>
      <c r="Q822" t="s">
        <v>1066</v>
      </c>
      <c r="R822" t="s">
        <v>1066</v>
      </c>
      <c r="S822" t="s">
        <v>1066</v>
      </c>
      <c r="T822" t="s">
        <v>1066</v>
      </c>
      <c r="U822" t="s">
        <v>1066</v>
      </c>
      <c r="V822" t="s">
        <v>1066</v>
      </c>
      <c r="W822" t="s">
        <v>1066</v>
      </c>
      <c r="X822" t="s">
        <v>1066</v>
      </c>
      <c r="Y822" t="s">
        <v>1066</v>
      </c>
      <c r="Z822" t="s">
        <v>1066</v>
      </c>
      <c r="AA822" t="s">
        <v>1066</v>
      </c>
      <c r="AB822" t="s">
        <v>1066</v>
      </c>
      <c r="AC822" t="s">
        <v>1066</v>
      </c>
      <c r="AD822" t="s">
        <v>1066</v>
      </c>
      <c r="AE822" t="s">
        <v>1066</v>
      </c>
      <c r="AF822" t="s">
        <v>1066</v>
      </c>
      <c r="AG822" t="s">
        <v>1066</v>
      </c>
      <c r="AH822" t="s">
        <v>1066</v>
      </c>
      <c r="AI822" t="s">
        <v>1066</v>
      </c>
      <c r="AJ822" t="s">
        <v>1066</v>
      </c>
      <c r="AK822" t="s">
        <v>1066</v>
      </c>
      <c r="AL822" t="s">
        <v>1066</v>
      </c>
      <c r="AM822" t="s">
        <v>1066</v>
      </c>
      <c r="AN822" t="s">
        <v>1066</v>
      </c>
      <c r="AO822" t="s">
        <v>1066</v>
      </c>
      <c r="AP822" t="s">
        <v>1066</v>
      </c>
      <c r="AQ822" t="s">
        <v>1066</v>
      </c>
      <c r="AR822" t="s">
        <v>1066</v>
      </c>
      <c r="AS822" t="s">
        <v>1066</v>
      </c>
      <c r="AT822" t="s">
        <v>1066</v>
      </c>
      <c r="AU822" t="s">
        <v>1066</v>
      </c>
      <c r="AV822" t="s">
        <v>1066</v>
      </c>
      <c r="AW822" t="s">
        <v>1066</v>
      </c>
      <c r="AY822">
        <v>0</v>
      </c>
      <c r="AZ822" s="269"/>
      <c r="BA822" s="269"/>
      <c r="BB822" s="269"/>
      <c r="BC822" s="269"/>
      <c r="BD822" s="269"/>
      <c r="BE822" s="269"/>
    </row>
    <row r="823" spans="1:83" ht="14.4" x14ac:dyDescent="0.3">
      <c r="A823">
        <v>524161</v>
      </c>
      <c r="B823" t="s">
        <v>540</v>
      </c>
      <c r="C823" t="s">
        <v>1066</v>
      </c>
      <c r="D823" t="s">
        <v>1066</v>
      </c>
      <c r="E823" t="s">
        <v>1066</v>
      </c>
      <c r="F823" t="s">
        <v>1066</v>
      </c>
      <c r="G823" t="s">
        <v>1066</v>
      </c>
      <c r="H823" t="s">
        <v>1066</v>
      </c>
      <c r="I823" t="s">
        <v>1066</v>
      </c>
      <c r="J823" t="s">
        <v>1066</v>
      </c>
      <c r="K823" t="s">
        <v>1066</v>
      </c>
      <c r="L823" t="s">
        <v>1066</v>
      </c>
      <c r="M823" t="s">
        <v>1066</v>
      </c>
      <c r="N823" t="s">
        <v>1066</v>
      </c>
      <c r="O823" t="s">
        <v>1066</v>
      </c>
      <c r="P823" t="s">
        <v>1066</v>
      </c>
      <c r="Q823" t="s">
        <v>1066</v>
      </c>
      <c r="R823" t="s">
        <v>1066</v>
      </c>
      <c r="S823" t="s">
        <v>1066</v>
      </c>
      <c r="T823" t="s">
        <v>1066</v>
      </c>
      <c r="U823" t="s">
        <v>1066</v>
      </c>
      <c r="V823" t="s">
        <v>1066</v>
      </c>
      <c r="W823" t="s">
        <v>1066</v>
      </c>
      <c r="X823" t="s">
        <v>1066</v>
      </c>
      <c r="Y823" t="s">
        <v>1066</v>
      </c>
      <c r="Z823" t="s">
        <v>1066</v>
      </c>
      <c r="AA823" t="s">
        <v>1066</v>
      </c>
      <c r="AB823" t="s">
        <v>1066</v>
      </c>
      <c r="AC823" t="s">
        <v>1066</v>
      </c>
      <c r="AD823" t="s">
        <v>1066</v>
      </c>
      <c r="AE823" t="s">
        <v>1066</v>
      </c>
      <c r="AF823" t="s">
        <v>1066</v>
      </c>
      <c r="AG823" t="s">
        <v>1066</v>
      </c>
      <c r="AH823" t="s">
        <v>1066</v>
      </c>
      <c r="AI823" t="s">
        <v>1066</v>
      </c>
      <c r="AJ823" t="s">
        <v>1066</v>
      </c>
      <c r="AK823" t="s">
        <v>1066</v>
      </c>
      <c r="AL823" t="s">
        <v>1066</v>
      </c>
      <c r="AM823" t="s">
        <v>1066</v>
      </c>
      <c r="AN823" t="s">
        <v>1066</v>
      </c>
      <c r="AO823" t="s">
        <v>1066</v>
      </c>
      <c r="AP823" t="s">
        <v>1066</v>
      </c>
      <c r="AQ823" t="s">
        <v>1066</v>
      </c>
      <c r="AR823" t="s">
        <v>1066</v>
      </c>
      <c r="AS823" t="s">
        <v>1066</v>
      </c>
      <c r="AT823" t="s">
        <v>1066</v>
      </c>
      <c r="AU823" t="s">
        <v>1066</v>
      </c>
      <c r="AV823" t="s">
        <v>1066</v>
      </c>
      <c r="AW823" t="s">
        <v>1066</v>
      </c>
      <c r="AY823">
        <v>0</v>
      </c>
      <c r="AZ823" s="250"/>
      <c r="BA823" s="250"/>
      <c r="BB823" s="250"/>
      <c r="BC823" s="250"/>
      <c r="BD823" s="250"/>
      <c r="BE823" s="269"/>
      <c r="BH823" s="249"/>
      <c r="BI823" s="249"/>
      <c r="BJ823" s="249"/>
      <c r="BK823" s="249"/>
      <c r="BL823" s="249"/>
      <c r="BM823" s="249"/>
      <c r="BN823" s="249"/>
      <c r="BO823" s="249"/>
      <c r="BP823" s="249"/>
      <c r="BQ823" s="249"/>
      <c r="BR823" s="249"/>
      <c r="BS823" s="249"/>
      <c r="BT823" s="249"/>
      <c r="BU823" s="249"/>
      <c r="BV823" s="248"/>
      <c r="BW823" s="249"/>
      <c r="BX823" s="249"/>
      <c r="BY823" s="249"/>
      <c r="BZ823" s="249"/>
      <c r="CA823" s="242"/>
      <c r="CB823" s="242"/>
      <c r="CC823" s="242"/>
      <c r="CD823" s="242"/>
      <c r="CE823" s="249"/>
    </row>
    <row r="824" spans="1:83" ht="14.4" x14ac:dyDescent="0.3">
      <c r="A824">
        <v>524174</v>
      </c>
      <c r="B824" t="s">
        <v>541</v>
      </c>
      <c r="C824" t="s">
        <v>1066</v>
      </c>
      <c r="D824" t="s">
        <v>1066</v>
      </c>
      <c r="E824" t="s">
        <v>1066</v>
      </c>
      <c r="F824" t="s">
        <v>1066</v>
      </c>
      <c r="G824" t="s">
        <v>1066</v>
      </c>
      <c r="H824" t="s">
        <v>1066</v>
      </c>
      <c r="I824" t="s">
        <v>1066</v>
      </c>
      <c r="J824" t="s">
        <v>1066</v>
      </c>
      <c r="K824" t="s">
        <v>1066</v>
      </c>
      <c r="L824" t="s">
        <v>1066</v>
      </c>
      <c r="M824" t="s">
        <v>1066</v>
      </c>
      <c r="N824" t="s">
        <v>1066</v>
      </c>
      <c r="O824" t="s">
        <v>1066</v>
      </c>
      <c r="P824" t="s">
        <v>1066</v>
      </c>
      <c r="Q824" t="s">
        <v>1066</v>
      </c>
      <c r="R824" t="s">
        <v>1066</v>
      </c>
      <c r="S824" t="s">
        <v>1066</v>
      </c>
      <c r="T824" t="s">
        <v>1066</v>
      </c>
      <c r="U824" t="s">
        <v>1066</v>
      </c>
      <c r="V824" t="s">
        <v>1066</v>
      </c>
      <c r="W824" t="s">
        <v>1066</v>
      </c>
      <c r="X824" t="s">
        <v>1066</v>
      </c>
      <c r="Y824" t="s">
        <v>1066</v>
      </c>
      <c r="Z824" t="s">
        <v>1066</v>
      </c>
      <c r="AA824" t="s">
        <v>1066</v>
      </c>
      <c r="AB824" t="s">
        <v>1066</v>
      </c>
      <c r="AC824" t="s">
        <v>1066</v>
      </c>
      <c r="AD824" t="s">
        <v>1066</v>
      </c>
      <c r="AE824" t="s">
        <v>1066</v>
      </c>
      <c r="AF824" t="s">
        <v>1066</v>
      </c>
      <c r="AG824" t="s">
        <v>1066</v>
      </c>
      <c r="AH824" t="s">
        <v>1066</v>
      </c>
      <c r="AI824" t="s">
        <v>1066</v>
      </c>
      <c r="AJ824" t="s">
        <v>1066</v>
      </c>
      <c r="AK824" t="s">
        <v>1066</v>
      </c>
      <c r="AL824" t="s">
        <v>1066</v>
      </c>
      <c r="AM824" t="s">
        <v>1066</v>
      </c>
      <c r="AN824" t="s">
        <v>1066</v>
      </c>
      <c r="AO824" t="s">
        <v>1066</v>
      </c>
      <c r="AP824" t="s">
        <v>1066</v>
      </c>
      <c r="AQ824" t="s">
        <v>1066</v>
      </c>
      <c r="AR824" t="s">
        <v>1066</v>
      </c>
      <c r="AW824"/>
      <c r="AY824" t="s">
        <v>2422</v>
      </c>
      <c r="AZ824" s="269"/>
      <c r="BA824" s="269"/>
      <c r="BB824" s="269"/>
      <c r="BC824" s="269"/>
      <c r="BD824" s="269"/>
      <c r="BE824" s="269"/>
    </row>
    <row r="825" spans="1:83" ht="14.4" x14ac:dyDescent="0.3">
      <c r="A825">
        <v>524183</v>
      </c>
      <c r="B825" t="s">
        <v>540</v>
      </c>
      <c r="C825" t="s">
        <v>1066</v>
      </c>
      <c r="D825" t="s">
        <v>1066</v>
      </c>
      <c r="E825" t="s">
        <v>1066</v>
      </c>
      <c r="F825" t="s">
        <v>1066</v>
      </c>
      <c r="G825" t="s">
        <v>1066</v>
      </c>
      <c r="H825" t="s">
        <v>1066</v>
      </c>
      <c r="I825" t="s">
        <v>1066</v>
      </c>
      <c r="J825" t="s">
        <v>1066</v>
      </c>
      <c r="K825" t="s">
        <v>1066</v>
      </c>
      <c r="L825" t="s">
        <v>1066</v>
      </c>
      <c r="M825" t="s">
        <v>1066</v>
      </c>
      <c r="N825" t="s">
        <v>1066</v>
      </c>
      <c r="O825" t="s">
        <v>1066</v>
      </c>
      <c r="P825" t="s">
        <v>1066</v>
      </c>
      <c r="Q825" t="s">
        <v>1066</v>
      </c>
      <c r="R825" t="s">
        <v>1066</v>
      </c>
      <c r="S825" t="s">
        <v>1066</v>
      </c>
      <c r="T825" t="s">
        <v>1066</v>
      </c>
      <c r="U825" t="s">
        <v>1066</v>
      </c>
      <c r="V825" t="s">
        <v>1066</v>
      </c>
      <c r="W825" t="s">
        <v>1066</v>
      </c>
      <c r="X825" t="s">
        <v>1066</v>
      </c>
      <c r="Y825" t="s">
        <v>1066</v>
      </c>
      <c r="Z825" t="s">
        <v>1066</v>
      </c>
      <c r="AA825" t="s">
        <v>1066</v>
      </c>
      <c r="AB825" t="s">
        <v>1066</v>
      </c>
      <c r="AC825" t="s">
        <v>1066</v>
      </c>
      <c r="AD825" t="s">
        <v>1066</v>
      </c>
      <c r="AE825" t="s">
        <v>1066</v>
      </c>
      <c r="AF825" t="s">
        <v>1066</v>
      </c>
      <c r="AG825" t="s">
        <v>1066</v>
      </c>
      <c r="AH825" t="s">
        <v>1066</v>
      </c>
      <c r="AI825" t="s">
        <v>1066</v>
      </c>
      <c r="AJ825" t="s">
        <v>1066</v>
      </c>
      <c r="AK825" t="s">
        <v>1066</v>
      </c>
      <c r="AL825" t="s">
        <v>1066</v>
      </c>
      <c r="AM825" t="s">
        <v>1066</v>
      </c>
      <c r="AN825" t="s">
        <v>1066</v>
      </c>
      <c r="AO825" t="s">
        <v>1066</v>
      </c>
      <c r="AP825" t="s">
        <v>1066</v>
      </c>
      <c r="AQ825" t="s">
        <v>1066</v>
      </c>
      <c r="AR825" t="s">
        <v>1066</v>
      </c>
      <c r="AS825" t="s">
        <v>1066</v>
      </c>
      <c r="AT825" t="s">
        <v>1066</v>
      </c>
      <c r="AU825" t="s">
        <v>1066</v>
      </c>
      <c r="AV825" t="s">
        <v>1066</v>
      </c>
      <c r="AW825" t="s">
        <v>1066</v>
      </c>
      <c r="AY825">
        <v>0</v>
      </c>
      <c r="AZ825" s="269"/>
      <c r="BA825" s="269"/>
      <c r="BB825" s="269"/>
      <c r="BC825" s="269"/>
      <c r="BD825" s="269"/>
      <c r="BE825" s="269"/>
    </row>
    <row r="826" spans="1:83" ht="14.4" x14ac:dyDescent="0.3">
      <c r="A826">
        <v>524185</v>
      </c>
      <c r="B826" t="s">
        <v>541</v>
      </c>
      <c r="C826" t="s">
        <v>1066</v>
      </c>
      <c r="D826" t="s">
        <v>1066</v>
      </c>
      <c r="E826" t="s">
        <v>1066</v>
      </c>
      <c r="F826" t="s">
        <v>1066</v>
      </c>
      <c r="G826" t="s">
        <v>1066</v>
      </c>
      <c r="H826" t="s">
        <v>1066</v>
      </c>
      <c r="I826" t="s">
        <v>1066</v>
      </c>
      <c r="J826" t="s">
        <v>1066</v>
      </c>
      <c r="K826" t="s">
        <v>1066</v>
      </c>
      <c r="L826" t="s">
        <v>1066</v>
      </c>
      <c r="M826" t="s">
        <v>1066</v>
      </c>
      <c r="N826" t="s">
        <v>1066</v>
      </c>
      <c r="O826" t="s">
        <v>1066</v>
      </c>
      <c r="P826" t="s">
        <v>1066</v>
      </c>
      <c r="Q826" t="s">
        <v>1066</v>
      </c>
      <c r="R826" t="s">
        <v>1066</v>
      </c>
      <c r="S826" t="s">
        <v>1066</v>
      </c>
      <c r="T826" t="s">
        <v>1066</v>
      </c>
      <c r="U826" t="s">
        <v>1066</v>
      </c>
      <c r="V826" t="s">
        <v>1066</v>
      </c>
      <c r="W826" t="s">
        <v>1066</v>
      </c>
      <c r="X826" t="s">
        <v>1066</v>
      </c>
      <c r="Y826" t="s">
        <v>1066</v>
      </c>
      <c r="Z826" t="s">
        <v>1066</v>
      </c>
      <c r="AA826" t="s">
        <v>1066</v>
      </c>
      <c r="AB826" t="s">
        <v>1066</v>
      </c>
      <c r="AC826" t="s">
        <v>1066</v>
      </c>
      <c r="AD826" t="s">
        <v>1066</v>
      </c>
      <c r="AE826" t="s">
        <v>1066</v>
      </c>
      <c r="AF826" t="s">
        <v>1066</v>
      </c>
      <c r="AG826" t="s">
        <v>1066</v>
      </c>
      <c r="AH826" t="s">
        <v>1066</v>
      </c>
      <c r="AI826" t="s">
        <v>1066</v>
      </c>
      <c r="AJ826" t="s">
        <v>1066</v>
      </c>
      <c r="AK826" t="s">
        <v>1066</v>
      </c>
      <c r="AL826" t="s">
        <v>1066</v>
      </c>
      <c r="AM826" t="s">
        <v>1066</v>
      </c>
      <c r="AN826" t="s">
        <v>1066</v>
      </c>
      <c r="AO826" t="s">
        <v>1066</v>
      </c>
      <c r="AP826" t="s">
        <v>1066</v>
      </c>
      <c r="AQ826" t="s">
        <v>1066</v>
      </c>
      <c r="AR826" t="s">
        <v>1066</v>
      </c>
      <c r="AW826"/>
      <c r="AY826" t="s">
        <v>2422</v>
      </c>
      <c r="AZ826" s="269"/>
      <c r="BA826" s="269"/>
      <c r="BB826" s="269"/>
      <c r="BC826" s="269"/>
      <c r="BD826" s="269"/>
      <c r="BE826" s="269"/>
    </row>
    <row r="827" spans="1:83" ht="14.4" x14ac:dyDescent="0.3">
      <c r="A827">
        <v>524188</v>
      </c>
      <c r="B827" t="s">
        <v>540</v>
      </c>
      <c r="C827" t="s">
        <v>1066</v>
      </c>
      <c r="D827" t="s">
        <v>1066</v>
      </c>
      <c r="E827" t="s">
        <v>1066</v>
      </c>
      <c r="F827" t="s">
        <v>1066</v>
      </c>
      <c r="G827" t="s">
        <v>1066</v>
      </c>
      <c r="H827" t="s">
        <v>1066</v>
      </c>
      <c r="I827" t="s">
        <v>1066</v>
      </c>
      <c r="J827" t="s">
        <v>1066</v>
      </c>
      <c r="K827" t="s">
        <v>1066</v>
      </c>
      <c r="L827" t="s">
        <v>1066</v>
      </c>
      <c r="M827" t="s">
        <v>1066</v>
      </c>
      <c r="N827" t="s">
        <v>1066</v>
      </c>
      <c r="O827" t="s">
        <v>1066</v>
      </c>
      <c r="P827" t="s">
        <v>1066</v>
      </c>
      <c r="Q827" t="s">
        <v>1066</v>
      </c>
      <c r="R827" t="s">
        <v>1066</v>
      </c>
      <c r="S827" t="s">
        <v>1066</v>
      </c>
      <c r="T827" t="s">
        <v>1066</v>
      </c>
      <c r="U827" t="s">
        <v>1066</v>
      </c>
      <c r="V827" t="s">
        <v>1066</v>
      </c>
      <c r="W827" t="s">
        <v>1066</v>
      </c>
      <c r="X827" t="s">
        <v>1066</v>
      </c>
      <c r="Y827" t="s">
        <v>1066</v>
      </c>
      <c r="Z827" t="s">
        <v>1066</v>
      </c>
      <c r="AA827" t="s">
        <v>1066</v>
      </c>
      <c r="AB827" t="s">
        <v>1066</v>
      </c>
      <c r="AC827" t="s">
        <v>1066</v>
      </c>
      <c r="AD827" t="s">
        <v>1066</v>
      </c>
      <c r="AE827" t="s">
        <v>1066</v>
      </c>
      <c r="AF827" t="s">
        <v>1066</v>
      </c>
      <c r="AG827" t="s">
        <v>1066</v>
      </c>
      <c r="AH827" t="s">
        <v>1066</v>
      </c>
      <c r="AI827" t="s">
        <v>1066</v>
      </c>
      <c r="AJ827" t="s">
        <v>1066</v>
      </c>
      <c r="AK827" t="s">
        <v>1066</v>
      </c>
      <c r="AL827" t="s">
        <v>1066</v>
      </c>
      <c r="AM827" t="s">
        <v>1066</v>
      </c>
      <c r="AN827" t="s">
        <v>1066</v>
      </c>
      <c r="AO827" t="s">
        <v>1066</v>
      </c>
      <c r="AP827" t="s">
        <v>1066</v>
      </c>
      <c r="AQ827" t="s">
        <v>1066</v>
      </c>
      <c r="AR827" t="s">
        <v>1066</v>
      </c>
      <c r="AS827" t="s">
        <v>1066</v>
      </c>
      <c r="AT827" t="s">
        <v>1066</v>
      </c>
      <c r="AU827" t="s">
        <v>1066</v>
      </c>
      <c r="AV827" t="s">
        <v>1066</v>
      </c>
      <c r="AW827" t="s">
        <v>1066</v>
      </c>
      <c r="AY827">
        <v>0</v>
      </c>
      <c r="AZ827" s="269"/>
      <c r="BA827" s="269"/>
      <c r="BB827" s="269"/>
      <c r="BC827" s="269"/>
      <c r="BD827" s="269"/>
      <c r="BE827" s="269"/>
    </row>
    <row r="828" spans="1:83" ht="14.4" x14ac:dyDescent="0.3">
      <c r="A828">
        <v>524191</v>
      </c>
      <c r="B828" t="s">
        <v>540</v>
      </c>
      <c r="C828" t="s">
        <v>1066</v>
      </c>
      <c r="D828" t="s">
        <v>1066</v>
      </c>
      <c r="E828" t="s">
        <v>1066</v>
      </c>
      <c r="F828" t="s">
        <v>1066</v>
      </c>
      <c r="G828" t="s">
        <v>1066</v>
      </c>
      <c r="H828" t="s">
        <v>1066</v>
      </c>
      <c r="I828" t="s">
        <v>1066</v>
      </c>
      <c r="J828" t="s">
        <v>1066</v>
      </c>
      <c r="K828" t="s">
        <v>1066</v>
      </c>
      <c r="L828" t="s">
        <v>1066</v>
      </c>
      <c r="M828" t="s">
        <v>1066</v>
      </c>
      <c r="N828" t="s">
        <v>1066</v>
      </c>
      <c r="O828" t="s">
        <v>1066</v>
      </c>
      <c r="P828" t="s">
        <v>1066</v>
      </c>
      <c r="Q828" t="s">
        <v>1066</v>
      </c>
      <c r="R828" t="s">
        <v>1066</v>
      </c>
      <c r="S828" t="s">
        <v>1066</v>
      </c>
      <c r="T828" t="s">
        <v>1066</v>
      </c>
      <c r="U828" t="s">
        <v>1066</v>
      </c>
      <c r="V828" t="s">
        <v>1066</v>
      </c>
      <c r="W828" t="s">
        <v>1066</v>
      </c>
      <c r="X828" t="s">
        <v>1066</v>
      </c>
      <c r="Y828" t="s">
        <v>1066</v>
      </c>
      <c r="Z828" t="s">
        <v>1066</v>
      </c>
      <c r="AA828" t="s">
        <v>1066</v>
      </c>
      <c r="AB828" t="s">
        <v>1066</v>
      </c>
      <c r="AC828" t="s">
        <v>1066</v>
      </c>
      <c r="AD828" t="s">
        <v>1066</v>
      </c>
      <c r="AE828" t="s">
        <v>1066</v>
      </c>
      <c r="AF828" t="s">
        <v>1066</v>
      </c>
      <c r="AG828" t="s">
        <v>1066</v>
      </c>
      <c r="AH828" t="s">
        <v>1066</v>
      </c>
      <c r="AI828" t="s">
        <v>1066</v>
      </c>
      <c r="AJ828" t="s">
        <v>1066</v>
      </c>
      <c r="AK828" t="s">
        <v>1066</v>
      </c>
      <c r="AL828" t="s">
        <v>1066</v>
      </c>
      <c r="AM828" t="s">
        <v>1066</v>
      </c>
      <c r="AN828" t="s">
        <v>1066</v>
      </c>
      <c r="AO828" t="s">
        <v>1066</v>
      </c>
      <c r="AP828" t="s">
        <v>1066</v>
      </c>
      <c r="AQ828" t="s">
        <v>1066</v>
      </c>
      <c r="AR828" t="s">
        <v>1066</v>
      </c>
      <c r="AS828" t="s">
        <v>1066</v>
      </c>
      <c r="AT828" t="s">
        <v>1066</v>
      </c>
      <c r="AU828" t="s">
        <v>1066</v>
      </c>
      <c r="AV828" t="s">
        <v>1066</v>
      </c>
      <c r="AW828" t="s">
        <v>1066</v>
      </c>
      <c r="AY828">
        <v>0</v>
      </c>
      <c r="AZ828" s="269"/>
      <c r="BA828" s="269"/>
      <c r="BB828" s="269"/>
      <c r="BC828" s="269"/>
      <c r="BD828" s="269"/>
      <c r="BE828" s="269"/>
    </row>
    <row r="829" spans="1:83" ht="14.4" x14ac:dyDescent="0.3">
      <c r="A829">
        <v>524252</v>
      </c>
      <c r="B829" t="s">
        <v>541</v>
      </c>
      <c r="C829" t="s">
        <v>1066</v>
      </c>
      <c r="D829" t="s">
        <v>1066</v>
      </c>
      <c r="E829" t="s">
        <v>1066</v>
      </c>
      <c r="F829" t="s">
        <v>1066</v>
      </c>
      <c r="G829" t="s">
        <v>1066</v>
      </c>
      <c r="H829" t="s">
        <v>1066</v>
      </c>
      <c r="I829" t="s">
        <v>1066</v>
      </c>
      <c r="J829" t="s">
        <v>1066</v>
      </c>
      <c r="K829" t="s">
        <v>1066</v>
      </c>
      <c r="L829" t="s">
        <v>1066</v>
      </c>
      <c r="M829" t="s">
        <v>1066</v>
      </c>
      <c r="N829" t="s">
        <v>1066</v>
      </c>
      <c r="O829" t="s">
        <v>1066</v>
      </c>
      <c r="P829" t="s">
        <v>1066</v>
      </c>
      <c r="Q829" t="s">
        <v>1066</v>
      </c>
      <c r="R829" t="s">
        <v>1066</v>
      </c>
      <c r="S829" t="s">
        <v>1066</v>
      </c>
      <c r="T829" t="s">
        <v>1066</v>
      </c>
      <c r="U829" t="s">
        <v>1066</v>
      </c>
      <c r="V829" t="s">
        <v>1066</v>
      </c>
      <c r="W829" t="s">
        <v>1066</v>
      </c>
      <c r="X829" t="s">
        <v>1066</v>
      </c>
      <c r="Y829" t="s">
        <v>1066</v>
      </c>
      <c r="Z829" t="s">
        <v>1066</v>
      </c>
      <c r="AA829" t="s">
        <v>1066</v>
      </c>
      <c r="AB829" t="s">
        <v>1066</v>
      </c>
      <c r="AC829" t="s">
        <v>1066</v>
      </c>
      <c r="AD829" t="s">
        <v>1066</v>
      </c>
      <c r="AE829" t="s">
        <v>1066</v>
      </c>
      <c r="AF829" t="s">
        <v>1066</v>
      </c>
      <c r="AG829" t="s">
        <v>1066</v>
      </c>
      <c r="AH829" t="s">
        <v>1066</v>
      </c>
      <c r="AI829" t="s">
        <v>1066</v>
      </c>
      <c r="AJ829" t="s">
        <v>1066</v>
      </c>
      <c r="AK829" t="s">
        <v>1066</v>
      </c>
      <c r="AL829" t="s">
        <v>1066</v>
      </c>
      <c r="AM829" t="s">
        <v>1066</v>
      </c>
      <c r="AN829" t="s">
        <v>1066</v>
      </c>
      <c r="AO829" t="s">
        <v>1066</v>
      </c>
      <c r="AP829" t="s">
        <v>1066</v>
      </c>
      <c r="AQ829" t="s">
        <v>1066</v>
      </c>
      <c r="AR829" t="s">
        <v>1066</v>
      </c>
      <c r="AW829"/>
      <c r="AY829" t="s">
        <v>2422</v>
      </c>
      <c r="AZ829" s="269"/>
      <c r="BA829" s="269"/>
      <c r="BB829" s="269"/>
      <c r="BC829" s="269"/>
      <c r="BD829" s="269"/>
      <c r="BE829" s="269"/>
      <c r="BH829" s="249"/>
      <c r="BI829" s="249"/>
      <c r="BJ829" s="249"/>
      <c r="BK829" s="249"/>
      <c r="BL829" s="249"/>
      <c r="BM829" s="249"/>
      <c r="BN829" s="249"/>
      <c r="BO829" s="249"/>
      <c r="BP829" s="249"/>
      <c r="BQ829" s="249"/>
      <c r="BR829" s="249"/>
      <c r="BS829" s="249"/>
      <c r="BT829" s="249"/>
      <c r="BU829" s="249"/>
      <c r="BV829" s="248"/>
      <c r="BW829" s="249"/>
      <c r="BX829" s="249"/>
      <c r="BY829" s="249"/>
      <c r="BZ829" s="249"/>
      <c r="CA829" s="251"/>
      <c r="CB829" s="251"/>
      <c r="CC829" s="251"/>
      <c r="CD829" s="242"/>
      <c r="CE829" s="249"/>
    </row>
    <row r="830" spans="1:83" ht="14.4" x14ac:dyDescent="0.3">
      <c r="A830">
        <v>524253</v>
      </c>
      <c r="B830" t="s">
        <v>540</v>
      </c>
      <c r="C830" t="s">
        <v>1066</v>
      </c>
      <c r="D830" t="s">
        <v>1066</v>
      </c>
      <c r="E830" t="s">
        <v>1066</v>
      </c>
      <c r="F830" t="s">
        <v>1066</v>
      </c>
      <c r="G830" t="s">
        <v>1066</v>
      </c>
      <c r="H830" t="s">
        <v>1066</v>
      </c>
      <c r="I830" t="s">
        <v>1066</v>
      </c>
      <c r="J830" t="s">
        <v>1066</v>
      </c>
      <c r="K830" t="s">
        <v>1066</v>
      </c>
      <c r="L830" t="s">
        <v>1066</v>
      </c>
      <c r="M830" t="s">
        <v>1066</v>
      </c>
      <c r="N830" t="s">
        <v>1066</v>
      </c>
      <c r="O830" t="s">
        <v>1066</v>
      </c>
      <c r="P830" t="s">
        <v>1066</v>
      </c>
      <c r="Q830" t="s">
        <v>1066</v>
      </c>
      <c r="R830" t="s">
        <v>1066</v>
      </c>
      <c r="S830" t="s">
        <v>1066</v>
      </c>
      <c r="T830" t="s">
        <v>1066</v>
      </c>
      <c r="U830" t="s">
        <v>1066</v>
      </c>
      <c r="V830" t="s">
        <v>1066</v>
      </c>
      <c r="W830" t="s">
        <v>1066</v>
      </c>
      <c r="X830" t="s">
        <v>1066</v>
      </c>
      <c r="Y830" t="s">
        <v>1066</v>
      </c>
      <c r="Z830" t="s">
        <v>1066</v>
      </c>
      <c r="AA830" t="s">
        <v>1066</v>
      </c>
      <c r="AB830" t="s">
        <v>1066</v>
      </c>
      <c r="AC830" t="s">
        <v>1066</v>
      </c>
      <c r="AD830" t="s">
        <v>1066</v>
      </c>
      <c r="AE830" t="s">
        <v>1066</v>
      </c>
      <c r="AF830" t="s">
        <v>1066</v>
      </c>
      <c r="AG830" t="s">
        <v>1066</v>
      </c>
      <c r="AH830" t="s">
        <v>1066</v>
      </c>
      <c r="AI830" t="s">
        <v>1066</v>
      </c>
      <c r="AJ830" t="s">
        <v>1066</v>
      </c>
      <c r="AK830" t="s">
        <v>1066</v>
      </c>
      <c r="AL830" t="s">
        <v>1066</v>
      </c>
      <c r="AM830" t="s">
        <v>1066</v>
      </c>
      <c r="AN830" t="s">
        <v>1066</v>
      </c>
      <c r="AO830" t="s">
        <v>1066</v>
      </c>
      <c r="AP830" t="s">
        <v>1066</v>
      </c>
      <c r="AQ830" t="s">
        <v>1066</v>
      </c>
      <c r="AR830" t="s">
        <v>1066</v>
      </c>
      <c r="AS830" t="s">
        <v>1066</v>
      </c>
      <c r="AT830" t="s">
        <v>1066</v>
      </c>
      <c r="AU830" t="s">
        <v>1066</v>
      </c>
      <c r="AV830" t="s">
        <v>1066</v>
      </c>
      <c r="AW830" t="s">
        <v>1066</v>
      </c>
      <c r="AY830">
        <v>0</v>
      </c>
      <c r="AZ830" s="269"/>
      <c r="BA830" s="269"/>
      <c r="BB830" s="269"/>
      <c r="BC830" s="269"/>
      <c r="BD830" s="269"/>
      <c r="BE830" s="269"/>
    </row>
    <row r="831" spans="1:83" ht="14.4" x14ac:dyDescent="0.3">
      <c r="A831">
        <v>524262</v>
      </c>
      <c r="B831" t="s">
        <v>540</v>
      </c>
      <c r="C831" t="s">
        <v>1066</v>
      </c>
      <c r="D831" t="s">
        <v>1066</v>
      </c>
      <c r="E831" t="s">
        <v>1066</v>
      </c>
      <c r="F831" t="s">
        <v>1066</v>
      </c>
      <c r="G831" t="s">
        <v>1066</v>
      </c>
      <c r="H831" t="s">
        <v>1066</v>
      </c>
      <c r="I831" t="s">
        <v>1066</v>
      </c>
      <c r="J831" t="s">
        <v>1066</v>
      </c>
      <c r="K831" t="s">
        <v>1066</v>
      </c>
      <c r="L831" t="s">
        <v>1066</v>
      </c>
      <c r="M831" t="s">
        <v>1066</v>
      </c>
      <c r="N831" t="s">
        <v>1066</v>
      </c>
      <c r="O831" t="s">
        <v>1066</v>
      </c>
      <c r="P831" t="s">
        <v>1066</v>
      </c>
      <c r="Q831" t="s">
        <v>1066</v>
      </c>
      <c r="R831" t="s">
        <v>1066</v>
      </c>
      <c r="S831" t="s">
        <v>1066</v>
      </c>
      <c r="T831" t="s">
        <v>1066</v>
      </c>
      <c r="U831" t="s">
        <v>1066</v>
      </c>
      <c r="V831" t="s">
        <v>1066</v>
      </c>
      <c r="W831" t="s">
        <v>1066</v>
      </c>
      <c r="X831" t="s">
        <v>1066</v>
      </c>
      <c r="Y831" t="s">
        <v>1066</v>
      </c>
      <c r="Z831" t="s">
        <v>1066</v>
      </c>
      <c r="AA831" t="s">
        <v>1066</v>
      </c>
      <c r="AB831" t="s">
        <v>1066</v>
      </c>
      <c r="AC831" t="s">
        <v>1066</v>
      </c>
      <c r="AD831" t="s">
        <v>1066</v>
      </c>
      <c r="AE831" t="s">
        <v>1066</v>
      </c>
      <c r="AF831" t="s">
        <v>1066</v>
      </c>
      <c r="AG831" t="s">
        <v>1066</v>
      </c>
      <c r="AH831" t="s">
        <v>1066</v>
      </c>
      <c r="AI831" t="s">
        <v>1066</v>
      </c>
      <c r="AJ831" t="s">
        <v>1066</v>
      </c>
      <c r="AK831" t="s">
        <v>1066</v>
      </c>
      <c r="AL831" t="s">
        <v>1066</v>
      </c>
      <c r="AM831" t="s">
        <v>1066</v>
      </c>
      <c r="AN831" t="s">
        <v>1066</v>
      </c>
      <c r="AO831" t="s">
        <v>1066</v>
      </c>
      <c r="AP831" t="s">
        <v>1066</v>
      </c>
      <c r="AQ831" t="s">
        <v>1066</v>
      </c>
      <c r="AR831" t="s">
        <v>1066</v>
      </c>
      <c r="AS831" t="s">
        <v>1066</v>
      </c>
      <c r="AT831" t="s">
        <v>1066</v>
      </c>
      <c r="AU831" t="s">
        <v>1066</v>
      </c>
      <c r="AV831" t="s">
        <v>1066</v>
      </c>
      <c r="AW831" t="s">
        <v>1066</v>
      </c>
      <c r="AY831">
        <v>0</v>
      </c>
      <c r="AZ831" s="269"/>
      <c r="BA831" s="269"/>
      <c r="BB831" s="269"/>
      <c r="BC831" s="269"/>
      <c r="BD831" s="269"/>
      <c r="BE831" s="269"/>
    </row>
    <row r="832" spans="1:83" ht="14.4" x14ac:dyDescent="0.3">
      <c r="A832">
        <v>524263</v>
      </c>
      <c r="B832" t="s">
        <v>540</v>
      </c>
      <c r="C832" t="s">
        <v>1066</v>
      </c>
      <c r="D832" t="s">
        <v>1066</v>
      </c>
      <c r="E832" t="s">
        <v>1066</v>
      </c>
      <c r="F832" t="s">
        <v>1066</v>
      </c>
      <c r="G832" t="s">
        <v>1066</v>
      </c>
      <c r="H832" t="s">
        <v>1066</v>
      </c>
      <c r="I832" t="s">
        <v>1066</v>
      </c>
      <c r="J832" t="s">
        <v>1066</v>
      </c>
      <c r="K832" t="s">
        <v>1066</v>
      </c>
      <c r="L832" t="s">
        <v>1066</v>
      </c>
      <c r="M832" t="s">
        <v>1066</v>
      </c>
      <c r="N832" t="s">
        <v>1066</v>
      </c>
      <c r="O832" t="s">
        <v>1066</v>
      </c>
      <c r="P832" t="s">
        <v>1066</v>
      </c>
      <c r="Q832" t="s">
        <v>1066</v>
      </c>
      <c r="R832" t="s">
        <v>1066</v>
      </c>
      <c r="S832" t="s">
        <v>1066</v>
      </c>
      <c r="T832" t="s">
        <v>1066</v>
      </c>
      <c r="U832" t="s">
        <v>1066</v>
      </c>
      <c r="V832" t="s">
        <v>1066</v>
      </c>
      <c r="W832" t="s">
        <v>1066</v>
      </c>
      <c r="X832" t="s">
        <v>1066</v>
      </c>
      <c r="Y832" t="s">
        <v>1066</v>
      </c>
      <c r="Z832" t="s">
        <v>1066</v>
      </c>
      <c r="AA832" t="s">
        <v>1066</v>
      </c>
      <c r="AB832" t="s">
        <v>1066</v>
      </c>
      <c r="AC832" t="s">
        <v>1066</v>
      </c>
      <c r="AD832" t="s">
        <v>1066</v>
      </c>
      <c r="AE832" t="s">
        <v>1066</v>
      </c>
      <c r="AF832" t="s">
        <v>1066</v>
      </c>
      <c r="AG832" t="s">
        <v>1066</v>
      </c>
      <c r="AH832" t="s">
        <v>1066</v>
      </c>
      <c r="AI832" t="s">
        <v>1066</v>
      </c>
      <c r="AJ832" t="s">
        <v>1066</v>
      </c>
      <c r="AK832" t="s">
        <v>1066</v>
      </c>
      <c r="AL832" t="s">
        <v>1066</v>
      </c>
      <c r="AM832" t="s">
        <v>1066</v>
      </c>
      <c r="AN832" t="s">
        <v>1066</v>
      </c>
      <c r="AO832" t="s">
        <v>1066</v>
      </c>
      <c r="AP832" t="s">
        <v>1066</v>
      </c>
      <c r="AQ832" t="s">
        <v>1066</v>
      </c>
      <c r="AR832" t="s">
        <v>1066</v>
      </c>
      <c r="AS832" t="s">
        <v>1066</v>
      </c>
      <c r="AT832" t="s">
        <v>1066</v>
      </c>
      <c r="AU832" t="s">
        <v>1066</v>
      </c>
      <c r="AV832" t="s">
        <v>1066</v>
      </c>
      <c r="AW832" t="s">
        <v>1066</v>
      </c>
      <c r="AY832">
        <v>0</v>
      </c>
      <c r="AZ832" s="269"/>
      <c r="BA832" s="269"/>
      <c r="BB832" s="269"/>
      <c r="BC832" s="269"/>
      <c r="BD832" s="269"/>
      <c r="BE832" s="269"/>
    </row>
    <row r="833" spans="1:83" ht="14.4" x14ac:dyDescent="0.3">
      <c r="A833">
        <v>524268</v>
      </c>
      <c r="B833" t="s">
        <v>540</v>
      </c>
      <c r="C833" t="s">
        <v>1066</v>
      </c>
      <c r="D833" t="s">
        <v>1066</v>
      </c>
      <c r="E833" t="s">
        <v>1066</v>
      </c>
      <c r="F833" t="s">
        <v>1066</v>
      </c>
      <c r="G833" t="s">
        <v>1066</v>
      </c>
      <c r="H833" t="s">
        <v>1066</v>
      </c>
      <c r="I833" t="s">
        <v>1066</v>
      </c>
      <c r="J833" t="s">
        <v>1066</v>
      </c>
      <c r="K833" t="s">
        <v>1066</v>
      </c>
      <c r="L833" t="s">
        <v>1066</v>
      </c>
      <c r="M833" t="s">
        <v>1066</v>
      </c>
      <c r="N833" t="s">
        <v>1066</v>
      </c>
      <c r="O833" t="s">
        <v>1066</v>
      </c>
      <c r="P833" t="s">
        <v>1066</v>
      </c>
      <c r="Q833" t="s">
        <v>1066</v>
      </c>
      <c r="R833" t="s">
        <v>1066</v>
      </c>
      <c r="S833" t="s">
        <v>1066</v>
      </c>
      <c r="T833" t="s">
        <v>1066</v>
      </c>
      <c r="U833" t="s">
        <v>1066</v>
      </c>
      <c r="V833" t="s">
        <v>1066</v>
      </c>
      <c r="W833" t="s">
        <v>1066</v>
      </c>
      <c r="X833" t="s">
        <v>1066</v>
      </c>
      <c r="Y833" t="s">
        <v>1066</v>
      </c>
      <c r="Z833" t="s">
        <v>1066</v>
      </c>
      <c r="AA833" t="s">
        <v>1066</v>
      </c>
      <c r="AB833" t="s">
        <v>1066</v>
      </c>
      <c r="AC833" t="s">
        <v>1066</v>
      </c>
      <c r="AD833" t="s">
        <v>1066</v>
      </c>
      <c r="AE833" t="s">
        <v>1066</v>
      </c>
      <c r="AF833" t="s">
        <v>1066</v>
      </c>
      <c r="AG833" t="s">
        <v>1066</v>
      </c>
      <c r="AH833" t="s">
        <v>1066</v>
      </c>
      <c r="AI833" t="s">
        <v>1066</v>
      </c>
      <c r="AJ833" t="s">
        <v>1066</v>
      </c>
      <c r="AK833" t="s">
        <v>1066</v>
      </c>
      <c r="AL833" t="s">
        <v>1066</v>
      </c>
      <c r="AM833" t="s">
        <v>1066</v>
      </c>
      <c r="AN833" t="s">
        <v>1066</v>
      </c>
      <c r="AO833" t="s">
        <v>1066</v>
      </c>
      <c r="AP833" t="s">
        <v>1066</v>
      </c>
      <c r="AQ833" t="s">
        <v>1066</v>
      </c>
      <c r="AR833" t="s">
        <v>1066</v>
      </c>
      <c r="AS833" t="s">
        <v>1066</v>
      </c>
      <c r="AT833" t="s">
        <v>1066</v>
      </c>
      <c r="AU833" t="s">
        <v>1066</v>
      </c>
      <c r="AV833" t="s">
        <v>1066</v>
      </c>
      <c r="AW833" t="s">
        <v>1066</v>
      </c>
      <c r="AY833">
        <v>0</v>
      </c>
      <c r="AZ833" s="269"/>
      <c r="BA833" s="269"/>
      <c r="BB833" s="269"/>
      <c r="BC833" s="269"/>
      <c r="BD833" s="269"/>
      <c r="BE833" s="269"/>
      <c r="BH833" s="249"/>
      <c r="BI833" s="249"/>
      <c r="BJ833" s="249"/>
      <c r="BK833" s="249"/>
      <c r="BL833" s="249"/>
      <c r="BM833" s="249"/>
      <c r="BN833" s="249"/>
      <c r="BO833" s="249"/>
      <c r="BP833" s="249"/>
      <c r="BQ833" s="249"/>
      <c r="BR833" s="249"/>
      <c r="BS833" s="249"/>
      <c r="BT833" s="249"/>
      <c r="BU833" s="249"/>
      <c r="BV833" s="248"/>
      <c r="BW833" s="249"/>
      <c r="BX833" s="249"/>
      <c r="BY833" s="249"/>
      <c r="BZ833" s="249"/>
      <c r="CA833" s="242"/>
      <c r="CB833" s="242"/>
      <c r="CC833" s="242"/>
      <c r="CD833" s="242"/>
      <c r="CE833" s="249"/>
    </row>
    <row r="834" spans="1:83" ht="14.4" x14ac:dyDescent="0.3">
      <c r="A834">
        <v>524271</v>
      </c>
      <c r="B834" t="s">
        <v>540</v>
      </c>
      <c r="C834" t="s">
        <v>1066</v>
      </c>
      <c r="D834" t="s">
        <v>1066</v>
      </c>
      <c r="E834" t="s">
        <v>1066</v>
      </c>
      <c r="F834" t="s">
        <v>1066</v>
      </c>
      <c r="G834" t="s">
        <v>1066</v>
      </c>
      <c r="H834" t="s">
        <v>1066</v>
      </c>
      <c r="I834" t="s">
        <v>1066</v>
      </c>
      <c r="J834" t="s">
        <v>1066</v>
      </c>
      <c r="K834" t="s">
        <v>1066</v>
      </c>
      <c r="L834" t="s">
        <v>1066</v>
      </c>
      <c r="M834" t="s">
        <v>1066</v>
      </c>
      <c r="N834" t="s">
        <v>1066</v>
      </c>
      <c r="O834" t="s">
        <v>1066</v>
      </c>
      <c r="P834" t="s">
        <v>1066</v>
      </c>
      <c r="Q834" t="s">
        <v>1066</v>
      </c>
      <c r="R834" t="s">
        <v>1066</v>
      </c>
      <c r="S834" t="s">
        <v>1066</v>
      </c>
      <c r="T834" t="s">
        <v>1066</v>
      </c>
      <c r="U834" t="s">
        <v>1066</v>
      </c>
      <c r="V834" t="s">
        <v>1066</v>
      </c>
      <c r="W834" t="s">
        <v>1066</v>
      </c>
      <c r="X834" t="s">
        <v>1066</v>
      </c>
      <c r="Y834" t="s">
        <v>1066</v>
      </c>
      <c r="Z834" t="s">
        <v>1066</v>
      </c>
      <c r="AA834" t="s">
        <v>1066</v>
      </c>
      <c r="AB834" t="s">
        <v>1066</v>
      </c>
      <c r="AC834" t="s">
        <v>1066</v>
      </c>
      <c r="AD834" t="s">
        <v>1066</v>
      </c>
      <c r="AE834" t="s">
        <v>1066</v>
      </c>
      <c r="AF834" t="s">
        <v>1066</v>
      </c>
      <c r="AG834" t="s">
        <v>1066</v>
      </c>
      <c r="AH834" t="s">
        <v>1066</v>
      </c>
      <c r="AI834" t="s">
        <v>1066</v>
      </c>
      <c r="AJ834" t="s">
        <v>1066</v>
      </c>
      <c r="AK834" t="s">
        <v>1066</v>
      </c>
      <c r="AL834" t="s">
        <v>1066</v>
      </c>
      <c r="AM834" t="s">
        <v>1066</v>
      </c>
      <c r="AN834" t="s">
        <v>1066</v>
      </c>
      <c r="AO834" t="s">
        <v>1066</v>
      </c>
      <c r="AP834" t="s">
        <v>1066</v>
      </c>
      <c r="AQ834" t="s">
        <v>1066</v>
      </c>
      <c r="AR834" t="s">
        <v>1066</v>
      </c>
      <c r="AS834" t="s">
        <v>1066</v>
      </c>
      <c r="AT834" t="s">
        <v>1066</v>
      </c>
      <c r="AU834" t="s">
        <v>1066</v>
      </c>
      <c r="AV834" t="s">
        <v>1066</v>
      </c>
      <c r="AW834" t="s">
        <v>1066</v>
      </c>
      <c r="AY834">
        <v>0</v>
      </c>
      <c r="AZ834" s="269"/>
      <c r="BA834" s="269"/>
      <c r="BB834" s="269"/>
      <c r="BC834" s="269"/>
      <c r="BD834" s="269"/>
      <c r="BE834" s="269"/>
    </row>
    <row r="835" spans="1:83" ht="14.4" x14ac:dyDescent="0.3">
      <c r="A835">
        <v>524276</v>
      </c>
      <c r="B835" t="s">
        <v>540</v>
      </c>
      <c r="C835" t="s">
        <v>1066</v>
      </c>
      <c r="D835" t="s">
        <v>1066</v>
      </c>
      <c r="E835" t="s">
        <v>1066</v>
      </c>
      <c r="F835" t="s">
        <v>1066</v>
      </c>
      <c r="G835" t="s">
        <v>1066</v>
      </c>
      <c r="H835" t="s">
        <v>1066</v>
      </c>
      <c r="I835" t="s">
        <v>1066</v>
      </c>
      <c r="J835" t="s">
        <v>1066</v>
      </c>
      <c r="K835" t="s">
        <v>1066</v>
      </c>
      <c r="L835" t="s">
        <v>1066</v>
      </c>
      <c r="M835" t="s">
        <v>1066</v>
      </c>
      <c r="N835" t="s">
        <v>1066</v>
      </c>
      <c r="O835" t="s">
        <v>1066</v>
      </c>
      <c r="P835" t="s">
        <v>1066</v>
      </c>
      <c r="Q835" t="s">
        <v>1066</v>
      </c>
      <c r="R835" t="s">
        <v>1066</v>
      </c>
      <c r="S835" t="s">
        <v>1066</v>
      </c>
      <c r="T835" t="s">
        <v>1066</v>
      </c>
      <c r="U835" t="s">
        <v>1066</v>
      </c>
      <c r="V835" t="s">
        <v>1066</v>
      </c>
      <c r="W835" t="s">
        <v>1066</v>
      </c>
      <c r="X835" t="s">
        <v>1066</v>
      </c>
      <c r="Y835" t="s">
        <v>1066</v>
      </c>
      <c r="Z835" t="s">
        <v>1066</v>
      </c>
      <c r="AA835" t="s">
        <v>1066</v>
      </c>
      <c r="AB835" t="s">
        <v>1066</v>
      </c>
      <c r="AC835" t="s">
        <v>1066</v>
      </c>
      <c r="AD835" t="s">
        <v>1066</v>
      </c>
      <c r="AE835" t="s">
        <v>1066</v>
      </c>
      <c r="AF835" t="s">
        <v>1066</v>
      </c>
      <c r="AG835" t="s">
        <v>1066</v>
      </c>
      <c r="AH835" t="s">
        <v>1066</v>
      </c>
      <c r="AI835" t="s">
        <v>1066</v>
      </c>
      <c r="AJ835" t="s">
        <v>1066</v>
      </c>
      <c r="AK835" t="s">
        <v>1066</v>
      </c>
      <c r="AL835" t="s">
        <v>1066</v>
      </c>
      <c r="AM835" t="s">
        <v>1066</v>
      </c>
      <c r="AN835" t="s">
        <v>1066</v>
      </c>
      <c r="AO835" t="s">
        <v>1066</v>
      </c>
      <c r="AP835" t="s">
        <v>1066</v>
      </c>
      <c r="AQ835" t="s">
        <v>1066</v>
      </c>
      <c r="AR835" t="s">
        <v>1066</v>
      </c>
      <c r="AS835" t="s">
        <v>1066</v>
      </c>
      <c r="AT835" t="s">
        <v>1066</v>
      </c>
      <c r="AU835" t="s">
        <v>1066</v>
      </c>
      <c r="AV835" t="s">
        <v>1066</v>
      </c>
      <c r="AW835" t="s">
        <v>1066</v>
      </c>
      <c r="AY835">
        <v>0</v>
      </c>
      <c r="AZ835" s="269"/>
      <c r="BA835" s="269"/>
      <c r="BB835" s="269"/>
      <c r="BC835" s="269"/>
      <c r="BD835" s="269"/>
      <c r="BE835" s="269"/>
    </row>
    <row r="836" spans="1:83" ht="14.4" x14ac:dyDescent="0.3">
      <c r="A836">
        <v>524277</v>
      </c>
      <c r="B836" t="s">
        <v>540</v>
      </c>
      <c r="C836" t="s">
        <v>1066</v>
      </c>
      <c r="D836" t="s">
        <v>1066</v>
      </c>
      <c r="E836" t="s">
        <v>1066</v>
      </c>
      <c r="F836" t="s">
        <v>1066</v>
      </c>
      <c r="G836" t="s">
        <v>1066</v>
      </c>
      <c r="H836" t="s">
        <v>1066</v>
      </c>
      <c r="I836" t="s">
        <v>1066</v>
      </c>
      <c r="J836" t="s">
        <v>1066</v>
      </c>
      <c r="K836" t="s">
        <v>1066</v>
      </c>
      <c r="L836" t="s">
        <v>1066</v>
      </c>
      <c r="M836" t="s">
        <v>1066</v>
      </c>
      <c r="N836" t="s">
        <v>1066</v>
      </c>
      <c r="O836" t="s">
        <v>1066</v>
      </c>
      <c r="P836" t="s">
        <v>1066</v>
      </c>
      <c r="Q836" t="s">
        <v>1066</v>
      </c>
      <c r="R836" t="s">
        <v>1066</v>
      </c>
      <c r="S836" t="s">
        <v>1066</v>
      </c>
      <c r="T836" t="s">
        <v>1066</v>
      </c>
      <c r="U836" t="s">
        <v>1066</v>
      </c>
      <c r="V836" t="s">
        <v>1066</v>
      </c>
      <c r="W836" t="s">
        <v>1066</v>
      </c>
      <c r="X836" t="s">
        <v>1066</v>
      </c>
      <c r="Y836" t="s">
        <v>1066</v>
      </c>
      <c r="Z836" t="s">
        <v>1066</v>
      </c>
      <c r="AA836" t="s">
        <v>1066</v>
      </c>
      <c r="AB836" t="s">
        <v>1066</v>
      </c>
      <c r="AC836" t="s">
        <v>1066</v>
      </c>
      <c r="AD836" t="s">
        <v>1066</v>
      </c>
      <c r="AE836" t="s">
        <v>1066</v>
      </c>
      <c r="AF836" t="s">
        <v>1066</v>
      </c>
      <c r="AG836" t="s">
        <v>1066</v>
      </c>
      <c r="AH836" t="s">
        <v>1066</v>
      </c>
      <c r="AI836" t="s">
        <v>1066</v>
      </c>
      <c r="AJ836" t="s">
        <v>1066</v>
      </c>
      <c r="AK836" t="s">
        <v>1066</v>
      </c>
      <c r="AL836" t="s">
        <v>1066</v>
      </c>
      <c r="AM836" t="s">
        <v>1066</v>
      </c>
      <c r="AN836" t="s">
        <v>1066</v>
      </c>
      <c r="AO836" t="s">
        <v>1066</v>
      </c>
      <c r="AP836" t="s">
        <v>1066</v>
      </c>
      <c r="AQ836" t="s">
        <v>1066</v>
      </c>
      <c r="AR836" t="s">
        <v>1066</v>
      </c>
      <c r="AS836" t="s">
        <v>1066</v>
      </c>
      <c r="AT836" t="s">
        <v>1066</v>
      </c>
      <c r="AU836" t="s">
        <v>1066</v>
      </c>
      <c r="AV836" t="s">
        <v>1066</v>
      </c>
      <c r="AW836" t="s">
        <v>1066</v>
      </c>
      <c r="AY836">
        <v>0</v>
      </c>
      <c r="AZ836" s="269"/>
      <c r="BA836" s="269"/>
      <c r="BB836" s="269"/>
      <c r="BC836" s="269"/>
      <c r="BD836" s="269"/>
      <c r="BE836" s="269"/>
      <c r="BH836" s="249"/>
      <c r="BI836" s="249"/>
      <c r="BJ836" s="249"/>
      <c r="BK836" s="249"/>
      <c r="BL836" s="249"/>
      <c r="BM836" s="249"/>
      <c r="BN836" s="249"/>
      <c r="BO836" s="249"/>
      <c r="BP836" s="249"/>
      <c r="BQ836" s="249"/>
      <c r="BR836" s="249"/>
      <c r="BS836" s="249"/>
      <c r="BT836" s="249"/>
      <c r="BU836" s="249"/>
      <c r="BV836" s="248"/>
      <c r="BW836" s="249"/>
      <c r="BX836" s="249"/>
      <c r="BY836" s="249"/>
      <c r="BZ836" s="249"/>
      <c r="CA836" s="242"/>
      <c r="CB836" s="242"/>
      <c r="CC836" s="242"/>
      <c r="CD836" s="242"/>
      <c r="CE836" s="249"/>
    </row>
    <row r="837" spans="1:83" ht="14.4" x14ac:dyDescent="0.3">
      <c r="A837">
        <v>524285</v>
      </c>
      <c r="B837" t="s">
        <v>540</v>
      </c>
      <c r="C837" t="s">
        <v>1066</v>
      </c>
      <c r="D837" t="s">
        <v>1066</v>
      </c>
      <c r="E837" t="s">
        <v>1066</v>
      </c>
      <c r="F837" t="s">
        <v>1066</v>
      </c>
      <c r="G837" t="s">
        <v>1066</v>
      </c>
      <c r="H837" t="s">
        <v>1066</v>
      </c>
      <c r="I837" t="s">
        <v>1066</v>
      </c>
      <c r="J837" t="s">
        <v>1066</v>
      </c>
      <c r="K837" t="s">
        <v>1066</v>
      </c>
      <c r="L837" t="s">
        <v>1066</v>
      </c>
      <c r="M837" t="s">
        <v>1066</v>
      </c>
      <c r="N837" t="s">
        <v>1066</v>
      </c>
      <c r="O837" t="s">
        <v>1066</v>
      </c>
      <c r="P837" t="s">
        <v>1066</v>
      </c>
      <c r="Q837" t="s">
        <v>1066</v>
      </c>
      <c r="R837" t="s">
        <v>1066</v>
      </c>
      <c r="S837" t="s">
        <v>1066</v>
      </c>
      <c r="T837" t="s">
        <v>1066</v>
      </c>
      <c r="U837" t="s">
        <v>1066</v>
      </c>
      <c r="V837" t="s">
        <v>1066</v>
      </c>
      <c r="W837" t="s">
        <v>1066</v>
      </c>
      <c r="X837" t="s">
        <v>1066</v>
      </c>
      <c r="Y837" t="s">
        <v>1066</v>
      </c>
      <c r="Z837" t="s">
        <v>1066</v>
      </c>
      <c r="AA837" t="s">
        <v>1066</v>
      </c>
      <c r="AB837" t="s">
        <v>1066</v>
      </c>
      <c r="AC837" t="s">
        <v>1066</v>
      </c>
      <c r="AD837" t="s">
        <v>1066</v>
      </c>
      <c r="AE837" t="s">
        <v>1066</v>
      </c>
      <c r="AF837" t="s">
        <v>1066</v>
      </c>
      <c r="AG837" t="s">
        <v>1066</v>
      </c>
      <c r="AH837" t="s">
        <v>1066</v>
      </c>
      <c r="AI837" t="s">
        <v>1066</v>
      </c>
      <c r="AJ837" t="s">
        <v>1066</v>
      </c>
      <c r="AK837" t="s">
        <v>1066</v>
      </c>
      <c r="AL837" t="s">
        <v>1066</v>
      </c>
      <c r="AM837" t="s">
        <v>1066</v>
      </c>
      <c r="AN837" t="s">
        <v>1066</v>
      </c>
      <c r="AO837" t="s">
        <v>1066</v>
      </c>
      <c r="AP837" t="s">
        <v>1066</v>
      </c>
      <c r="AQ837" t="s">
        <v>1066</v>
      </c>
      <c r="AR837" t="s">
        <v>1066</v>
      </c>
      <c r="AS837" t="s">
        <v>1066</v>
      </c>
      <c r="AT837" t="s">
        <v>1066</v>
      </c>
      <c r="AU837" t="s">
        <v>1066</v>
      </c>
      <c r="AV837" t="s">
        <v>1066</v>
      </c>
      <c r="AW837" t="s">
        <v>1066</v>
      </c>
      <c r="AY837">
        <v>0</v>
      </c>
      <c r="AZ837" s="269"/>
      <c r="BA837" s="269"/>
      <c r="BB837" s="269"/>
      <c r="BC837" s="269"/>
      <c r="BD837" s="269"/>
      <c r="BE837" s="269"/>
    </row>
    <row r="838" spans="1:83" ht="14.4" x14ac:dyDescent="0.3">
      <c r="A838">
        <v>524293</v>
      </c>
      <c r="B838" t="s">
        <v>540</v>
      </c>
      <c r="C838" t="s">
        <v>1066</v>
      </c>
      <c r="D838" t="s">
        <v>1066</v>
      </c>
      <c r="E838" t="s">
        <v>1066</v>
      </c>
      <c r="F838" t="s">
        <v>1066</v>
      </c>
      <c r="G838" t="s">
        <v>1066</v>
      </c>
      <c r="H838" t="s">
        <v>1066</v>
      </c>
      <c r="I838" t="s">
        <v>1066</v>
      </c>
      <c r="J838" t="s">
        <v>1066</v>
      </c>
      <c r="K838" t="s">
        <v>1066</v>
      </c>
      <c r="L838" t="s">
        <v>1066</v>
      </c>
      <c r="M838" t="s">
        <v>1066</v>
      </c>
      <c r="N838" t="s">
        <v>1066</v>
      </c>
      <c r="O838" t="s">
        <v>1066</v>
      </c>
      <c r="P838" t="s">
        <v>1066</v>
      </c>
      <c r="Q838" t="s">
        <v>1066</v>
      </c>
      <c r="R838" t="s">
        <v>1066</v>
      </c>
      <c r="S838" t="s">
        <v>1066</v>
      </c>
      <c r="T838" t="s">
        <v>1066</v>
      </c>
      <c r="U838" t="s">
        <v>1066</v>
      </c>
      <c r="V838" t="s">
        <v>1066</v>
      </c>
      <c r="W838" t="s">
        <v>1066</v>
      </c>
      <c r="X838" t="s">
        <v>1066</v>
      </c>
      <c r="Y838" t="s">
        <v>1066</v>
      </c>
      <c r="Z838" t="s">
        <v>1066</v>
      </c>
      <c r="AA838" t="s">
        <v>1066</v>
      </c>
      <c r="AB838" t="s">
        <v>1066</v>
      </c>
      <c r="AC838" t="s">
        <v>1066</v>
      </c>
      <c r="AD838" t="s">
        <v>1066</v>
      </c>
      <c r="AE838" t="s">
        <v>1066</v>
      </c>
      <c r="AF838" t="s">
        <v>1066</v>
      </c>
      <c r="AG838" t="s">
        <v>1066</v>
      </c>
      <c r="AH838" t="s">
        <v>1066</v>
      </c>
      <c r="AI838" t="s">
        <v>1066</v>
      </c>
      <c r="AJ838" t="s">
        <v>1066</v>
      </c>
      <c r="AK838" t="s">
        <v>1066</v>
      </c>
      <c r="AL838" t="s">
        <v>1066</v>
      </c>
      <c r="AM838" t="s">
        <v>1066</v>
      </c>
      <c r="AN838" t="s">
        <v>1066</v>
      </c>
      <c r="AO838" t="s">
        <v>1066</v>
      </c>
      <c r="AP838" t="s">
        <v>1066</v>
      </c>
      <c r="AQ838" t="s">
        <v>1066</v>
      </c>
      <c r="AR838" t="s">
        <v>1066</v>
      </c>
      <c r="AS838" t="s">
        <v>1066</v>
      </c>
      <c r="AT838" t="s">
        <v>1066</v>
      </c>
      <c r="AU838" t="s">
        <v>1066</v>
      </c>
      <c r="AV838" t="s">
        <v>1066</v>
      </c>
      <c r="AW838" t="s">
        <v>1066</v>
      </c>
      <c r="AY838">
        <v>0</v>
      </c>
      <c r="AZ838" s="269"/>
      <c r="BA838" s="269"/>
      <c r="BB838" s="269"/>
      <c r="BC838" s="269"/>
      <c r="BD838" s="269"/>
      <c r="BE838" s="269"/>
    </row>
    <row r="839" spans="1:83" ht="14.4" x14ac:dyDescent="0.3">
      <c r="A839">
        <v>524301</v>
      </c>
      <c r="B839" t="s">
        <v>540</v>
      </c>
      <c r="C839" t="s">
        <v>1066</v>
      </c>
      <c r="D839" t="s">
        <v>1066</v>
      </c>
      <c r="E839" t="s">
        <v>1066</v>
      </c>
      <c r="F839" t="s">
        <v>1066</v>
      </c>
      <c r="G839" t="s">
        <v>1066</v>
      </c>
      <c r="H839" t="s">
        <v>1066</v>
      </c>
      <c r="I839" t="s">
        <v>1066</v>
      </c>
      <c r="J839" t="s">
        <v>1066</v>
      </c>
      <c r="K839" t="s">
        <v>1066</v>
      </c>
      <c r="L839" t="s">
        <v>1066</v>
      </c>
      <c r="M839" t="s">
        <v>1066</v>
      </c>
      <c r="N839" t="s">
        <v>1066</v>
      </c>
      <c r="O839" t="s">
        <v>1066</v>
      </c>
      <c r="P839" t="s">
        <v>1066</v>
      </c>
      <c r="Q839" t="s">
        <v>1066</v>
      </c>
      <c r="R839" t="s">
        <v>1066</v>
      </c>
      <c r="S839" t="s">
        <v>1066</v>
      </c>
      <c r="T839" t="s">
        <v>1066</v>
      </c>
      <c r="U839" t="s">
        <v>1066</v>
      </c>
      <c r="V839" t="s">
        <v>1066</v>
      </c>
      <c r="W839" t="s">
        <v>1066</v>
      </c>
      <c r="X839" t="s">
        <v>1066</v>
      </c>
      <c r="Y839" t="s">
        <v>1066</v>
      </c>
      <c r="Z839" t="s">
        <v>1066</v>
      </c>
      <c r="AA839" t="s">
        <v>1066</v>
      </c>
      <c r="AB839" t="s">
        <v>1066</v>
      </c>
      <c r="AC839" t="s">
        <v>1066</v>
      </c>
      <c r="AD839" t="s">
        <v>1066</v>
      </c>
      <c r="AE839" t="s">
        <v>1066</v>
      </c>
      <c r="AF839" t="s">
        <v>1066</v>
      </c>
      <c r="AG839" t="s">
        <v>1066</v>
      </c>
      <c r="AH839" t="s">
        <v>1066</v>
      </c>
      <c r="AI839" t="s">
        <v>1066</v>
      </c>
      <c r="AJ839" t="s">
        <v>1066</v>
      </c>
      <c r="AK839" t="s">
        <v>1066</v>
      </c>
      <c r="AL839" t="s">
        <v>1066</v>
      </c>
      <c r="AM839" t="s">
        <v>1066</v>
      </c>
      <c r="AN839" t="s">
        <v>1066</v>
      </c>
      <c r="AO839" t="s">
        <v>1066</v>
      </c>
      <c r="AP839" t="s">
        <v>1066</v>
      </c>
      <c r="AQ839" t="s">
        <v>1066</v>
      </c>
      <c r="AR839" t="s">
        <v>1066</v>
      </c>
      <c r="AS839" t="s">
        <v>1066</v>
      </c>
      <c r="AT839" t="s">
        <v>1066</v>
      </c>
      <c r="AU839" t="s">
        <v>1066</v>
      </c>
      <c r="AV839" t="s">
        <v>1066</v>
      </c>
      <c r="AW839" t="s">
        <v>1066</v>
      </c>
      <c r="AY839">
        <v>0</v>
      </c>
      <c r="AZ839" s="269"/>
      <c r="BA839" s="269"/>
      <c r="BB839" s="269"/>
      <c r="BC839" s="269"/>
      <c r="BD839" s="269"/>
      <c r="BE839" s="269"/>
    </row>
    <row r="840" spans="1:83" ht="14.4" x14ac:dyDescent="0.3">
      <c r="A840">
        <v>524312</v>
      </c>
      <c r="B840" t="s">
        <v>540</v>
      </c>
      <c r="C840" t="s">
        <v>1066</v>
      </c>
      <c r="D840" t="s">
        <v>1066</v>
      </c>
      <c r="E840" t="s">
        <v>1066</v>
      </c>
      <c r="F840" t="s">
        <v>1066</v>
      </c>
      <c r="G840" t="s">
        <v>1066</v>
      </c>
      <c r="H840" t="s">
        <v>1066</v>
      </c>
      <c r="I840" t="s">
        <v>1066</v>
      </c>
      <c r="J840" t="s">
        <v>1066</v>
      </c>
      <c r="K840" t="s">
        <v>1066</v>
      </c>
      <c r="L840" t="s">
        <v>1066</v>
      </c>
      <c r="M840" t="s">
        <v>1066</v>
      </c>
      <c r="N840" t="s">
        <v>1066</v>
      </c>
      <c r="O840" t="s">
        <v>1066</v>
      </c>
      <c r="P840" t="s">
        <v>1066</v>
      </c>
      <c r="Q840" t="s">
        <v>1066</v>
      </c>
      <c r="R840" t="s">
        <v>1066</v>
      </c>
      <c r="S840" t="s">
        <v>1066</v>
      </c>
      <c r="T840" t="s">
        <v>1066</v>
      </c>
      <c r="U840" t="s">
        <v>1066</v>
      </c>
      <c r="V840" t="s">
        <v>1066</v>
      </c>
      <c r="W840" t="s">
        <v>1066</v>
      </c>
      <c r="X840" t="s">
        <v>1066</v>
      </c>
      <c r="Y840" t="s">
        <v>1066</v>
      </c>
      <c r="Z840" t="s">
        <v>1066</v>
      </c>
      <c r="AA840" t="s">
        <v>1066</v>
      </c>
      <c r="AB840" t="s">
        <v>1066</v>
      </c>
      <c r="AC840" t="s">
        <v>1066</v>
      </c>
      <c r="AD840" t="s">
        <v>1066</v>
      </c>
      <c r="AE840" t="s">
        <v>1066</v>
      </c>
      <c r="AF840" t="s">
        <v>1066</v>
      </c>
      <c r="AG840" t="s">
        <v>1066</v>
      </c>
      <c r="AH840" t="s">
        <v>1066</v>
      </c>
      <c r="AI840" t="s">
        <v>1066</v>
      </c>
      <c r="AJ840" t="s">
        <v>1066</v>
      </c>
      <c r="AK840" t="s">
        <v>1066</v>
      </c>
      <c r="AL840" t="s">
        <v>1066</v>
      </c>
      <c r="AM840" t="s">
        <v>1066</v>
      </c>
      <c r="AN840" t="s">
        <v>1066</v>
      </c>
      <c r="AO840" t="s">
        <v>1066</v>
      </c>
      <c r="AP840" t="s">
        <v>1066</v>
      </c>
      <c r="AQ840" t="s">
        <v>1066</v>
      </c>
      <c r="AR840" t="s">
        <v>1066</v>
      </c>
      <c r="AS840" t="s">
        <v>1066</v>
      </c>
      <c r="AT840" t="s">
        <v>1066</v>
      </c>
      <c r="AU840" t="s">
        <v>1066</v>
      </c>
      <c r="AV840" t="s">
        <v>1066</v>
      </c>
      <c r="AW840" t="s">
        <v>1066</v>
      </c>
      <c r="AY840">
        <v>0</v>
      </c>
      <c r="AZ840" s="269"/>
      <c r="BA840" s="269"/>
      <c r="BB840" s="269"/>
      <c r="BC840" s="269"/>
      <c r="BD840" s="269"/>
      <c r="BE840" s="269"/>
    </row>
    <row r="841" spans="1:83" ht="14.4" x14ac:dyDescent="0.3">
      <c r="A841">
        <v>524319</v>
      </c>
      <c r="B841" t="s">
        <v>540</v>
      </c>
      <c r="C841" t="s">
        <v>1066</v>
      </c>
      <c r="D841" t="s">
        <v>1066</v>
      </c>
      <c r="E841" t="s">
        <v>1066</v>
      </c>
      <c r="F841" t="s">
        <v>1066</v>
      </c>
      <c r="G841" t="s">
        <v>1066</v>
      </c>
      <c r="H841" t="s">
        <v>1066</v>
      </c>
      <c r="I841" t="s">
        <v>1066</v>
      </c>
      <c r="J841" t="s">
        <v>1066</v>
      </c>
      <c r="K841" t="s">
        <v>1066</v>
      </c>
      <c r="L841" t="s">
        <v>1066</v>
      </c>
      <c r="M841" t="s">
        <v>1066</v>
      </c>
      <c r="N841" t="s">
        <v>1066</v>
      </c>
      <c r="O841" t="s">
        <v>1066</v>
      </c>
      <c r="P841" t="s">
        <v>1066</v>
      </c>
      <c r="Q841" t="s">
        <v>1066</v>
      </c>
      <c r="R841" t="s">
        <v>1066</v>
      </c>
      <c r="S841" t="s">
        <v>1066</v>
      </c>
      <c r="T841" t="s">
        <v>1066</v>
      </c>
      <c r="U841" t="s">
        <v>1066</v>
      </c>
      <c r="V841" t="s">
        <v>1066</v>
      </c>
      <c r="W841" t="s">
        <v>1066</v>
      </c>
      <c r="X841" t="s">
        <v>1066</v>
      </c>
      <c r="Y841" t="s">
        <v>1066</v>
      </c>
      <c r="Z841" t="s">
        <v>1066</v>
      </c>
      <c r="AA841" t="s">
        <v>1066</v>
      </c>
      <c r="AB841" t="s">
        <v>1066</v>
      </c>
      <c r="AC841" t="s">
        <v>1066</v>
      </c>
      <c r="AD841" t="s">
        <v>1066</v>
      </c>
      <c r="AE841" t="s">
        <v>1066</v>
      </c>
      <c r="AF841" t="s">
        <v>1066</v>
      </c>
      <c r="AG841" t="s">
        <v>1066</v>
      </c>
      <c r="AH841" t="s">
        <v>1066</v>
      </c>
      <c r="AI841" t="s">
        <v>1066</v>
      </c>
      <c r="AJ841" t="s">
        <v>1066</v>
      </c>
      <c r="AK841" t="s">
        <v>1066</v>
      </c>
      <c r="AL841" t="s">
        <v>1066</v>
      </c>
      <c r="AM841" t="s">
        <v>1066</v>
      </c>
      <c r="AN841" t="s">
        <v>1066</v>
      </c>
      <c r="AO841" t="s">
        <v>1066</v>
      </c>
      <c r="AP841" t="s">
        <v>1066</v>
      </c>
      <c r="AQ841" t="s">
        <v>1066</v>
      </c>
      <c r="AR841" t="s">
        <v>1066</v>
      </c>
      <c r="AS841" t="s">
        <v>1066</v>
      </c>
      <c r="AT841" t="s">
        <v>1066</v>
      </c>
      <c r="AU841" t="s">
        <v>1066</v>
      </c>
      <c r="AV841" t="s">
        <v>1066</v>
      </c>
      <c r="AW841" t="s">
        <v>1066</v>
      </c>
      <c r="AY841">
        <v>0</v>
      </c>
      <c r="AZ841" s="269"/>
      <c r="BA841" s="269"/>
      <c r="BB841" s="269"/>
      <c r="BC841" s="269"/>
      <c r="BD841" s="269"/>
      <c r="BE841" s="269"/>
    </row>
    <row r="842" spans="1:83" ht="14.4" x14ac:dyDescent="0.3">
      <c r="A842">
        <v>524331</v>
      </c>
      <c r="B842" t="s">
        <v>540</v>
      </c>
      <c r="C842" t="s">
        <v>1066</v>
      </c>
      <c r="D842" t="s">
        <v>1066</v>
      </c>
      <c r="E842" t="s">
        <v>1066</v>
      </c>
      <c r="F842" t="s">
        <v>1066</v>
      </c>
      <c r="G842" t="s">
        <v>1066</v>
      </c>
      <c r="H842" t="s">
        <v>1066</v>
      </c>
      <c r="I842" t="s">
        <v>1066</v>
      </c>
      <c r="J842" t="s">
        <v>1066</v>
      </c>
      <c r="K842" t="s">
        <v>1066</v>
      </c>
      <c r="L842" t="s">
        <v>1066</v>
      </c>
      <c r="M842" t="s">
        <v>1066</v>
      </c>
      <c r="N842" t="s">
        <v>1066</v>
      </c>
      <c r="O842" t="s">
        <v>1066</v>
      </c>
      <c r="P842" t="s">
        <v>1066</v>
      </c>
      <c r="Q842" t="s">
        <v>1066</v>
      </c>
      <c r="R842" t="s">
        <v>1066</v>
      </c>
      <c r="S842" t="s">
        <v>1066</v>
      </c>
      <c r="T842" t="s">
        <v>1066</v>
      </c>
      <c r="U842" t="s">
        <v>1066</v>
      </c>
      <c r="V842" t="s">
        <v>1066</v>
      </c>
      <c r="W842" t="s">
        <v>1066</v>
      </c>
      <c r="X842" t="s">
        <v>1066</v>
      </c>
      <c r="Y842" t="s">
        <v>1066</v>
      </c>
      <c r="Z842" t="s">
        <v>1066</v>
      </c>
      <c r="AA842" t="s">
        <v>1066</v>
      </c>
      <c r="AB842" t="s">
        <v>1066</v>
      </c>
      <c r="AC842" t="s">
        <v>1066</v>
      </c>
      <c r="AD842" t="s">
        <v>1066</v>
      </c>
      <c r="AE842" t="s">
        <v>1066</v>
      </c>
      <c r="AF842" t="s">
        <v>1066</v>
      </c>
      <c r="AG842" t="s">
        <v>1066</v>
      </c>
      <c r="AH842" t="s">
        <v>1066</v>
      </c>
      <c r="AI842" t="s">
        <v>1066</v>
      </c>
      <c r="AJ842" t="s">
        <v>1066</v>
      </c>
      <c r="AK842" t="s">
        <v>1066</v>
      </c>
      <c r="AL842" t="s">
        <v>1066</v>
      </c>
      <c r="AM842" t="s">
        <v>1066</v>
      </c>
      <c r="AN842" t="s">
        <v>1066</v>
      </c>
      <c r="AO842" t="s">
        <v>1066</v>
      </c>
      <c r="AP842" t="s">
        <v>1066</v>
      </c>
      <c r="AQ842" t="s">
        <v>1066</v>
      </c>
      <c r="AR842" t="s">
        <v>1066</v>
      </c>
      <c r="AS842" t="s">
        <v>1066</v>
      </c>
      <c r="AT842" t="s">
        <v>1066</v>
      </c>
      <c r="AU842" t="s">
        <v>1066</v>
      </c>
      <c r="AV842" t="s">
        <v>1066</v>
      </c>
      <c r="AW842" t="s">
        <v>1066</v>
      </c>
      <c r="AY842">
        <v>0</v>
      </c>
      <c r="AZ842" s="269"/>
      <c r="BA842" s="269"/>
      <c r="BB842" s="269"/>
      <c r="BC842" s="269"/>
      <c r="BD842" s="269"/>
      <c r="BE842" s="269"/>
    </row>
    <row r="843" spans="1:83" ht="14.4" x14ac:dyDescent="0.3">
      <c r="A843">
        <v>524335</v>
      </c>
      <c r="B843" t="s">
        <v>540</v>
      </c>
      <c r="C843" t="s">
        <v>1066</v>
      </c>
      <c r="D843" t="s">
        <v>1066</v>
      </c>
      <c r="E843" t="s">
        <v>1066</v>
      </c>
      <c r="F843" t="s">
        <v>1066</v>
      </c>
      <c r="G843" t="s">
        <v>1066</v>
      </c>
      <c r="H843" t="s">
        <v>1066</v>
      </c>
      <c r="I843" t="s">
        <v>1066</v>
      </c>
      <c r="J843" t="s">
        <v>1066</v>
      </c>
      <c r="K843" t="s">
        <v>1066</v>
      </c>
      <c r="L843" t="s">
        <v>1066</v>
      </c>
      <c r="M843" t="s">
        <v>1066</v>
      </c>
      <c r="N843" t="s">
        <v>1066</v>
      </c>
      <c r="O843" t="s">
        <v>1066</v>
      </c>
      <c r="P843" t="s">
        <v>1066</v>
      </c>
      <c r="Q843" t="s">
        <v>1066</v>
      </c>
      <c r="R843" t="s">
        <v>1066</v>
      </c>
      <c r="S843" t="s">
        <v>1066</v>
      </c>
      <c r="T843" t="s">
        <v>1066</v>
      </c>
      <c r="U843" t="s">
        <v>1066</v>
      </c>
      <c r="V843" t="s">
        <v>1066</v>
      </c>
      <c r="W843" t="s">
        <v>1066</v>
      </c>
      <c r="X843" t="s">
        <v>1066</v>
      </c>
      <c r="Y843" t="s">
        <v>1066</v>
      </c>
      <c r="Z843" t="s">
        <v>1066</v>
      </c>
      <c r="AA843" t="s">
        <v>1066</v>
      </c>
      <c r="AB843" t="s">
        <v>1066</v>
      </c>
      <c r="AC843" t="s">
        <v>1066</v>
      </c>
      <c r="AD843" t="s">
        <v>1066</v>
      </c>
      <c r="AE843" t="s">
        <v>1066</v>
      </c>
      <c r="AF843" t="s">
        <v>1066</v>
      </c>
      <c r="AG843" t="s">
        <v>1066</v>
      </c>
      <c r="AH843" t="s">
        <v>1066</v>
      </c>
      <c r="AI843" t="s">
        <v>1066</v>
      </c>
      <c r="AJ843" t="s">
        <v>1066</v>
      </c>
      <c r="AK843" t="s">
        <v>1066</v>
      </c>
      <c r="AL843" t="s">
        <v>1066</v>
      </c>
      <c r="AM843" t="s">
        <v>1066</v>
      </c>
      <c r="AN843" t="s">
        <v>1066</v>
      </c>
      <c r="AO843" t="s">
        <v>1066</v>
      </c>
      <c r="AP843" t="s">
        <v>1066</v>
      </c>
      <c r="AQ843" t="s">
        <v>1066</v>
      </c>
      <c r="AR843" t="s">
        <v>1066</v>
      </c>
      <c r="AS843" t="s">
        <v>1066</v>
      </c>
      <c r="AT843" t="s">
        <v>1066</v>
      </c>
      <c r="AU843" t="s">
        <v>1066</v>
      </c>
      <c r="AV843" t="s">
        <v>1066</v>
      </c>
      <c r="AW843" t="s">
        <v>1066</v>
      </c>
      <c r="AY843">
        <v>0</v>
      </c>
      <c r="AZ843" s="269"/>
      <c r="BA843" s="269"/>
      <c r="BB843" s="269"/>
      <c r="BC843" s="269"/>
      <c r="BD843" s="269"/>
      <c r="BE843" s="269"/>
    </row>
    <row r="844" spans="1:83" ht="14.4" x14ac:dyDescent="0.3">
      <c r="A844">
        <v>524347</v>
      </c>
      <c r="B844" t="s">
        <v>541</v>
      </c>
      <c r="C844" t="s">
        <v>1066</v>
      </c>
      <c r="D844" t="s">
        <v>1066</v>
      </c>
      <c r="E844" t="s">
        <v>1066</v>
      </c>
      <c r="F844" t="s">
        <v>1066</v>
      </c>
      <c r="G844" t="s">
        <v>1066</v>
      </c>
      <c r="H844" t="s">
        <v>1066</v>
      </c>
      <c r="I844" t="s">
        <v>1066</v>
      </c>
      <c r="J844" t="s">
        <v>1066</v>
      </c>
      <c r="K844" t="s">
        <v>1066</v>
      </c>
      <c r="L844" t="s">
        <v>1066</v>
      </c>
      <c r="M844" t="s">
        <v>1066</v>
      </c>
      <c r="N844" t="s">
        <v>1066</v>
      </c>
      <c r="O844" t="s">
        <v>1066</v>
      </c>
      <c r="P844" t="s">
        <v>1066</v>
      </c>
      <c r="Q844" t="s">
        <v>1066</v>
      </c>
      <c r="R844" t="s">
        <v>1066</v>
      </c>
      <c r="S844" t="s">
        <v>1066</v>
      </c>
      <c r="T844" t="s">
        <v>1066</v>
      </c>
      <c r="U844" t="s">
        <v>1066</v>
      </c>
      <c r="V844" t="s">
        <v>1066</v>
      </c>
      <c r="W844" t="s">
        <v>1066</v>
      </c>
      <c r="X844" t="s">
        <v>1066</v>
      </c>
      <c r="Y844" t="s">
        <v>1066</v>
      </c>
      <c r="Z844" t="s">
        <v>1066</v>
      </c>
      <c r="AA844" t="s">
        <v>1066</v>
      </c>
      <c r="AB844" t="s">
        <v>1066</v>
      </c>
      <c r="AC844" t="s">
        <v>1066</v>
      </c>
      <c r="AD844" t="s">
        <v>1066</v>
      </c>
      <c r="AE844" t="s">
        <v>1066</v>
      </c>
      <c r="AF844" t="s">
        <v>1066</v>
      </c>
      <c r="AG844" t="s">
        <v>1066</v>
      </c>
      <c r="AH844" t="s">
        <v>1066</v>
      </c>
      <c r="AI844" t="s">
        <v>1066</v>
      </c>
      <c r="AJ844" t="s">
        <v>1066</v>
      </c>
      <c r="AK844" t="s">
        <v>1066</v>
      </c>
      <c r="AL844" t="s">
        <v>1066</v>
      </c>
      <c r="AM844" t="s">
        <v>1066</v>
      </c>
      <c r="AN844" t="s">
        <v>1066</v>
      </c>
      <c r="AO844" t="s">
        <v>1066</v>
      </c>
      <c r="AP844" t="s">
        <v>1066</v>
      </c>
      <c r="AQ844" t="s">
        <v>1066</v>
      </c>
      <c r="AR844" t="s">
        <v>1066</v>
      </c>
      <c r="AW844"/>
      <c r="AY844" t="s">
        <v>2422</v>
      </c>
      <c r="AZ844" s="269"/>
      <c r="BA844" s="269"/>
      <c r="BB844" s="269"/>
      <c r="BC844" s="269"/>
      <c r="BD844" s="269"/>
      <c r="BE844" s="269"/>
    </row>
    <row r="845" spans="1:83" ht="14.4" x14ac:dyDescent="0.3">
      <c r="A845">
        <v>524351</v>
      </c>
      <c r="B845" t="s">
        <v>540</v>
      </c>
      <c r="C845" t="s">
        <v>1066</v>
      </c>
      <c r="D845" t="s">
        <v>1066</v>
      </c>
      <c r="E845" t="s">
        <v>1066</v>
      </c>
      <c r="F845" t="s">
        <v>1066</v>
      </c>
      <c r="G845" t="s">
        <v>1066</v>
      </c>
      <c r="H845" t="s">
        <v>1066</v>
      </c>
      <c r="I845" t="s">
        <v>1066</v>
      </c>
      <c r="J845" t="s">
        <v>1066</v>
      </c>
      <c r="K845" t="s">
        <v>1066</v>
      </c>
      <c r="L845" t="s">
        <v>1066</v>
      </c>
      <c r="M845" t="s">
        <v>1066</v>
      </c>
      <c r="N845" t="s">
        <v>1066</v>
      </c>
      <c r="O845" t="s">
        <v>1066</v>
      </c>
      <c r="P845" t="s">
        <v>1066</v>
      </c>
      <c r="Q845" t="s">
        <v>1066</v>
      </c>
      <c r="R845" t="s">
        <v>1066</v>
      </c>
      <c r="S845" t="s">
        <v>1066</v>
      </c>
      <c r="T845" t="s">
        <v>1066</v>
      </c>
      <c r="U845" t="s">
        <v>1066</v>
      </c>
      <c r="V845" t="s">
        <v>1066</v>
      </c>
      <c r="W845" t="s">
        <v>1066</v>
      </c>
      <c r="X845" t="s">
        <v>1066</v>
      </c>
      <c r="Y845" t="s">
        <v>1066</v>
      </c>
      <c r="Z845" t="s">
        <v>1066</v>
      </c>
      <c r="AA845" t="s">
        <v>1066</v>
      </c>
      <c r="AB845" t="s">
        <v>1066</v>
      </c>
      <c r="AC845" t="s">
        <v>1066</v>
      </c>
      <c r="AD845" t="s">
        <v>1066</v>
      </c>
      <c r="AE845" t="s">
        <v>1066</v>
      </c>
      <c r="AF845" t="s">
        <v>1066</v>
      </c>
      <c r="AG845" t="s">
        <v>1066</v>
      </c>
      <c r="AH845" t="s">
        <v>1066</v>
      </c>
      <c r="AI845" t="s">
        <v>1066</v>
      </c>
      <c r="AJ845" t="s">
        <v>1066</v>
      </c>
      <c r="AK845" t="s">
        <v>1066</v>
      </c>
      <c r="AL845" t="s">
        <v>1066</v>
      </c>
      <c r="AM845" t="s">
        <v>1066</v>
      </c>
      <c r="AN845" t="s">
        <v>1066</v>
      </c>
      <c r="AO845" t="s">
        <v>1066</v>
      </c>
      <c r="AP845" t="s">
        <v>1066</v>
      </c>
      <c r="AQ845" t="s">
        <v>1066</v>
      </c>
      <c r="AR845" t="s">
        <v>1066</v>
      </c>
      <c r="AS845" t="s">
        <v>1066</v>
      </c>
      <c r="AT845" t="s">
        <v>1066</v>
      </c>
      <c r="AU845" t="s">
        <v>1066</v>
      </c>
      <c r="AV845" t="s">
        <v>1066</v>
      </c>
      <c r="AW845" t="s">
        <v>1066</v>
      </c>
      <c r="AY845">
        <v>0</v>
      </c>
      <c r="AZ845" s="269"/>
      <c r="BA845" s="269"/>
      <c r="BB845" s="269"/>
      <c r="BC845" s="269"/>
      <c r="BD845" s="269"/>
      <c r="BE845" s="269"/>
    </row>
    <row r="846" spans="1:83" ht="14.4" x14ac:dyDescent="0.3">
      <c r="A846">
        <v>524364</v>
      </c>
      <c r="B846" t="s">
        <v>540</v>
      </c>
      <c r="C846" t="s">
        <v>1066</v>
      </c>
      <c r="D846" t="s">
        <v>1066</v>
      </c>
      <c r="E846" t="s">
        <v>1066</v>
      </c>
      <c r="F846" t="s">
        <v>1066</v>
      </c>
      <c r="G846" t="s">
        <v>1066</v>
      </c>
      <c r="H846" t="s">
        <v>1066</v>
      </c>
      <c r="I846" t="s">
        <v>1066</v>
      </c>
      <c r="J846" t="s">
        <v>1066</v>
      </c>
      <c r="K846" t="s">
        <v>1066</v>
      </c>
      <c r="L846" t="s">
        <v>1066</v>
      </c>
      <c r="M846" t="s">
        <v>1066</v>
      </c>
      <c r="N846" t="s">
        <v>1066</v>
      </c>
      <c r="O846" t="s">
        <v>1066</v>
      </c>
      <c r="P846" t="s">
        <v>1066</v>
      </c>
      <c r="Q846" t="s">
        <v>1066</v>
      </c>
      <c r="R846" t="s">
        <v>1066</v>
      </c>
      <c r="S846" t="s">
        <v>1066</v>
      </c>
      <c r="T846" t="s">
        <v>1066</v>
      </c>
      <c r="U846" t="s">
        <v>1066</v>
      </c>
      <c r="V846" t="s">
        <v>1066</v>
      </c>
      <c r="W846" t="s">
        <v>1066</v>
      </c>
      <c r="X846" t="s">
        <v>1066</v>
      </c>
      <c r="Y846" t="s">
        <v>1066</v>
      </c>
      <c r="Z846" t="s">
        <v>1066</v>
      </c>
      <c r="AA846" t="s">
        <v>1066</v>
      </c>
      <c r="AB846" t="s">
        <v>1066</v>
      </c>
      <c r="AC846" t="s">
        <v>1066</v>
      </c>
      <c r="AD846" t="s">
        <v>1066</v>
      </c>
      <c r="AE846" t="s">
        <v>1066</v>
      </c>
      <c r="AF846" t="s">
        <v>1066</v>
      </c>
      <c r="AG846" t="s">
        <v>1066</v>
      </c>
      <c r="AH846" t="s">
        <v>1066</v>
      </c>
      <c r="AI846" t="s">
        <v>1066</v>
      </c>
      <c r="AJ846" t="s">
        <v>1066</v>
      </c>
      <c r="AK846" t="s">
        <v>1066</v>
      </c>
      <c r="AL846" t="s">
        <v>1066</v>
      </c>
      <c r="AM846" t="s">
        <v>1066</v>
      </c>
      <c r="AN846" t="s">
        <v>1066</v>
      </c>
      <c r="AO846" t="s">
        <v>1066</v>
      </c>
      <c r="AP846" t="s">
        <v>1066</v>
      </c>
      <c r="AQ846" t="s">
        <v>1066</v>
      </c>
      <c r="AR846" t="s">
        <v>1066</v>
      </c>
      <c r="AS846" t="s">
        <v>1066</v>
      </c>
      <c r="AT846" t="s">
        <v>1066</v>
      </c>
      <c r="AU846" t="s">
        <v>1066</v>
      </c>
      <c r="AV846" t="s">
        <v>1066</v>
      </c>
      <c r="AW846" t="s">
        <v>1066</v>
      </c>
      <c r="AY846">
        <v>0</v>
      </c>
      <c r="AZ846" s="269"/>
      <c r="BA846" s="269"/>
      <c r="BB846" s="269"/>
      <c r="BC846" s="269"/>
      <c r="BD846" s="269"/>
      <c r="BE846" s="269"/>
    </row>
    <row r="847" spans="1:83" ht="14.4" x14ac:dyDescent="0.3">
      <c r="A847">
        <v>524365</v>
      </c>
      <c r="B847" t="s">
        <v>540</v>
      </c>
      <c r="C847" t="s">
        <v>1066</v>
      </c>
      <c r="D847" t="s">
        <v>1066</v>
      </c>
      <c r="E847" t="s">
        <v>1066</v>
      </c>
      <c r="F847" t="s">
        <v>1066</v>
      </c>
      <c r="G847" t="s">
        <v>1066</v>
      </c>
      <c r="H847" t="s">
        <v>1066</v>
      </c>
      <c r="I847" t="s">
        <v>1066</v>
      </c>
      <c r="J847" t="s">
        <v>1066</v>
      </c>
      <c r="K847" t="s">
        <v>1066</v>
      </c>
      <c r="L847" t="s">
        <v>1066</v>
      </c>
      <c r="M847" t="s">
        <v>1066</v>
      </c>
      <c r="N847" t="s">
        <v>1066</v>
      </c>
      <c r="O847" t="s">
        <v>1066</v>
      </c>
      <c r="P847" t="s">
        <v>1066</v>
      </c>
      <c r="Q847" t="s">
        <v>1066</v>
      </c>
      <c r="R847" t="s">
        <v>1066</v>
      </c>
      <c r="S847" t="s">
        <v>1066</v>
      </c>
      <c r="T847" t="s">
        <v>1066</v>
      </c>
      <c r="U847" t="s">
        <v>1066</v>
      </c>
      <c r="V847" t="s">
        <v>1066</v>
      </c>
      <c r="W847" t="s">
        <v>1066</v>
      </c>
      <c r="X847" t="s">
        <v>1066</v>
      </c>
      <c r="Y847" t="s">
        <v>1066</v>
      </c>
      <c r="Z847" t="s">
        <v>1066</v>
      </c>
      <c r="AA847" t="s">
        <v>1066</v>
      </c>
      <c r="AB847" t="s">
        <v>1066</v>
      </c>
      <c r="AC847" t="s">
        <v>1066</v>
      </c>
      <c r="AD847" t="s">
        <v>1066</v>
      </c>
      <c r="AE847" t="s">
        <v>1066</v>
      </c>
      <c r="AF847" t="s">
        <v>1066</v>
      </c>
      <c r="AG847" t="s">
        <v>1066</v>
      </c>
      <c r="AH847" t="s">
        <v>1066</v>
      </c>
      <c r="AI847" t="s">
        <v>1066</v>
      </c>
      <c r="AJ847" t="s">
        <v>1066</v>
      </c>
      <c r="AK847" t="s">
        <v>1066</v>
      </c>
      <c r="AL847" t="s">
        <v>1066</v>
      </c>
      <c r="AM847" t="s">
        <v>1066</v>
      </c>
      <c r="AN847" t="s">
        <v>1066</v>
      </c>
      <c r="AO847" t="s">
        <v>1066</v>
      </c>
      <c r="AP847" t="s">
        <v>1066</v>
      </c>
      <c r="AQ847" t="s">
        <v>1066</v>
      </c>
      <c r="AR847" t="s">
        <v>1066</v>
      </c>
      <c r="AS847" t="s">
        <v>1066</v>
      </c>
      <c r="AT847" t="s">
        <v>1066</v>
      </c>
      <c r="AU847" t="s">
        <v>1066</v>
      </c>
      <c r="AV847" t="s">
        <v>1066</v>
      </c>
      <c r="AW847" t="s">
        <v>1066</v>
      </c>
      <c r="AY847">
        <v>0</v>
      </c>
      <c r="AZ847" s="269"/>
      <c r="BA847" s="269"/>
      <c r="BB847" s="269"/>
      <c r="BC847" s="269"/>
      <c r="BD847" s="269"/>
      <c r="BE847" s="269"/>
    </row>
    <row r="848" spans="1:83" ht="14.4" x14ac:dyDescent="0.3">
      <c r="A848">
        <v>524366</v>
      </c>
      <c r="B848" t="s">
        <v>540</v>
      </c>
      <c r="C848" t="s">
        <v>1066</v>
      </c>
      <c r="D848" t="s">
        <v>1066</v>
      </c>
      <c r="E848" t="s">
        <v>1066</v>
      </c>
      <c r="F848" t="s">
        <v>1066</v>
      </c>
      <c r="G848" t="s">
        <v>1066</v>
      </c>
      <c r="H848" t="s">
        <v>1066</v>
      </c>
      <c r="I848" t="s">
        <v>1066</v>
      </c>
      <c r="J848" t="s">
        <v>1066</v>
      </c>
      <c r="K848" t="s">
        <v>1066</v>
      </c>
      <c r="L848" t="s">
        <v>1066</v>
      </c>
      <c r="M848" t="s">
        <v>1066</v>
      </c>
      <c r="N848" t="s">
        <v>1066</v>
      </c>
      <c r="O848" t="s">
        <v>1066</v>
      </c>
      <c r="P848" t="s">
        <v>1066</v>
      </c>
      <c r="Q848" t="s">
        <v>1066</v>
      </c>
      <c r="R848" t="s">
        <v>1066</v>
      </c>
      <c r="S848" t="s">
        <v>1066</v>
      </c>
      <c r="T848" t="s">
        <v>1066</v>
      </c>
      <c r="U848" t="s">
        <v>1066</v>
      </c>
      <c r="V848" t="s">
        <v>1066</v>
      </c>
      <c r="W848" t="s">
        <v>1066</v>
      </c>
      <c r="X848" t="s">
        <v>1066</v>
      </c>
      <c r="Y848" t="s">
        <v>1066</v>
      </c>
      <c r="Z848" t="s">
        <v>1066</v>
      </c>
      <c r="AA848" t="s">
        <v>1066</v>
      </c>
      <c r="AB848" t="s">
        <v>1066</v>
      </c>
      <c r="AC848" t="s">
        <v>1066</v>
      </c>
      <c r="AD848" t="s">
        <v>1066</v>
      </c>
      <c r="AE848" t="s">
        <v>1066</v>
      </c>
      <c r="AF848" t="s">
        <v>1066</v>
      </c>
      <c r="AG848" t="s">
        <v>1066</v>
      </c>
      <c r="AH848" t="s">
        <v>1066</v>
      </c>
      <c r="AI848" t="s">
        <v>1066</v>
      </c>
      <c r="AJ848" t="s">
        <v>1066</v>
      </c>
      <c r="AK848" t="s">
        <v>1066</v>
      </c>
      <c r="AL848" t="s">
        <v>1066</v>
      </c>
      <c r="AM848" t="s">
        <v>1066</v>
      </c>
      <c r="AN848" t="s">
        <v>1066</v>
      </c>
      <c r="AO848" t="s">
        <v>1066</v>
      </c>
      <c r="AP848" t="s">
        <v>1066</v>
      </c>
      <c r="AQ848" t="s">
        <v>1066</v>
      </c>
      <c r="AR848" t="s">
        <v>1066</v>
      </c>
      <c r="AS848" t="s">
        <v>1066</v>
      </c>
      <c r="AT848" t="s">
        <v>1066</v>
      </c>
      <c r="AU848" t="s">
        <v>1066</v>
      </c>
      <c r="AV848" t="s">
        <v>1066</v>
      </c>
      <c r="AW848" t="s">
        <v>1066</v>
      </c>
      <c r="AY848">
        <v>0</v>
      </c>
      <c r="AZ848" s="269"/>
      <c r="BA848" s="269"/>
      <c r="BB848" s="269"/>
      <c r="BC848" s="269"/>
      <c r="BD848" s="269"/>
      <c r="BE848" s="269"/>
    </row>
    <row r="849" spans="1:83" ht="14.4" x14ac:dyDescent="0.3">
      <c r="A849">
        <v>524367</v>
      </c>
      <c r="B849" t="s">
        <v>540</v>
      </c>
      <c r="C849" t="s">
        <v>1066</v>
      </c>
      <c r="D849" t="s">
        <v>1066</v>
      </c>
      <c r="E849" t="s">
        <v>1066</v>
      </c>
      <c r="F849" t="s">
        <v>1066</v>
      </c>
      <c r="G849" t="s">
        <v>1066</v>
      </c>
      <c r="H849" t="s">
        <v>1066</v>
      </c>
      <c r="I849" t="s">
        <v>1066</v>
      </c>
      <c r="J849" t="s">
        <v>1066</v>
      </c>
      <c r="K849" t="s">
        <v>1066</v>
      </c>
      <c r="L849" t="s">
        <v>1066</v>
      </c>
      <c r="M849" t="s">
        <v>1066</v>
      </c>
      <c r="N849" t="s">
        <v>1066</v>
      </c>
      <c r="O849" t="s">
        <v>1066</v>
      </c>
      <c r="P849" t="s">
        <v>1066</v>
      </c>
      <c r="Q849" t="s">
        <v>1066</v>
      </c>
      <c r="R849" t="s">
        <v>1066</v>
      </c>
      <c r="S849" t="s">
        <v>1066</v>
      </c>
      <c r="T849" t="s">
        <v>1066</v>
      </c>
      <c r="U849" t="s">
        <v>1066</v>
      </c>
      <c r="V849" t="s">
        <v>1066</v>
      </c>
      <c r="W849" t="s">
        <v>1066</v>
      </c>
      <c r="X849" t="s">
        <v>1066</v>
      </c>
      <c r="Y849" t="s">
        <v>1066</v>
      </c>
      <c r="Z849" t="s">
        <v>1066</v>
      </c>
      <c r="AA849" t="s">
        <v>1066</v>
      </c>
      <c r="AB849" t="s">
        <v>1066</v>
      </c>
      <c r="AC849" t="s">
        <v>1066</v>
      </c>
      <c r="AD849" t="s">
        <v>1066</v>
      </c>
      <c r="AE849" t="s">
        <v>1066</v>
      </c>
      <c r="AF849" t="s">
        <v>1066</v>
      </c>
      <c r="AG849" t="s">
        <v>1066</v>
      </c>
      <c r="AH849" t="s">
        <v>1066</v>
      </c>
      <c r="AI849" t="s">
        <v>1066</v>
      </c>
      <c r="AJ849" t="s">
        <v>1066</v>
      </c>
      <c r="AK849" t="s">
        <v>1066</v>
      </c>
      <c r="AL849" t="s">
        <v>1066</v>
      </c>
      <c r="AM849" t="s">
        <v>1066</v>
      </c>
      <c r="AN849" t="s">
        <v>1066</v>
      </c>
      <c r="AO849" t="s">
        <v>1066</v>
      </c>
      <c r="AP849" t="s">
        <v>1066</v>
      </c>
      <c r="AQ849" t="s">
        <v>1066</v>
      </c>
      <c r="AR849" t="s">
        <v>1066</v>
      </c>
      <c r="AS849" t="s">
        <v>1066</v>
      </c>
      <c r="AT849" t="s">
        <v>1066</v>
      </c>
      <c r="AU849" t="s">
        <v>1066</v>
      </c>
      <c r="AV849" t="s">
        <v>1066</v>
      </c>
      <c r="AW849" t="s">
        <v>1066</v>
      </c>
      <c r="AY849">
        <v>0</v>
      </c>
      <c r="AZ849" s="269"/>
      <c r="BA849" s="269"/>
      <c r="BB849" s="269"/>
      <c r="BC849" s="269"/>
      <c r="BD849" s="269"/>
      <c r="BE849" s="269"/>
      <c r="BH849" s="249"/>
      <c r="BI849" s="249"/>
      <c r="BJ849" s="249"/>
      <c r="BK849" s="249"/>
      <c r="BL849" s="249"/>
      <c r="BM849" s="249"/>
      <c r="BN849" s="249"/>
      <c r="BO849" s="249"/>
      <c r="BP849" s="249"/>
      <c r="BQ849" s="249"/>
      <c r="BR849" s="249"/>
      <c r="BS849" s="249"/>
      <c r="BT849" s="249"/>
      <c r="BU849" s="249"/>
      <c r="BV849" s="248"/>
      <c r="BW849" s="249"/>
      <c r="BX849" s="249"/>
      <c r="BY849" s="249"/>
      <c r="BZ849" s="249"/>
      <c r="CA849" s="242"/>
      <c r="CB849" s="242"/>
      <c r="CC849" s="242"/>
      <c r="CD849" s="242"/>
      <c r="CE849" s="249"/>
    </row>
    <row r="850" spans="1:83" ht="14.4" x14ac:dyDescent="0.3">
      <c r="A850">
        <v>524378</v>
      </c>
      <c r="B850" t="s">
        <v>540</v>
      </c>
      <c r="C850" t="s">
        <v>1066</v>
      </c>
      <c r="D850" t="s">
        <v>1066</v>
      </c>
      <c r="E850" t="s">
        <v>1066</v>
      </c>
      <c r="F850" t="s">
        <v>1066</v>
      </c>
      <c r="G850" t="s">
        <v>1066</v>
      </c>
      <c r="H850" t="s">
        <v>1066</v>
      </c>
      <c r="I850" t="s">
        <v>1066</v>
      </c>
      <c r="J850" t="s">
        <v>1066</v>
      </c>
      <c r="K850" t="s">
        <v>1066</v>
      </c>
      <c r="L850" t="s">
        <v>1066</v>
      </c>
      <c r="M850" t="s">
        <v>1066</v>
      </c>
      <c r="N850" t="s">
        <v>1066</v>
      </c>
      <c r="O850" t="s">
        <v>1066</v>
      </c>
      <c r="P850" t="s">
        <v>1066</v>
      </c>
      <c r="Q850" t="s">
        <v>1066</v>
      </c>
      <c r="R850" t="s">
        <v>1066</v>
      </c>
      <c r="S850" t="s">
        <v>1066</v>
      </c>
      <c r="T850" t="s">
        <v>1066</v>
      </c>
      <c r="U850" t="s">
        <v>1066</v>
      </c>
      <c r="V850" t="s">
        <v>1066</v>
      </c>
      <c r="W850" t="s">
        <v>1066</v>
      </c>
      <c r="X850" t="s">
        <v>1066</v>
      </c>
      <c r="Y850" t="s">
        <v>1066</v>
      </c>
      <c r="Z850" t="s">
        <v>1066</v>
      </c>
      <c r="AA850" t="s">
        <v>1066</v>
      </c>
      <c r="AB850" t="s">
        <v>1066</v>
      </c>
      <c r="AC850" t="s">
        <v>1066</v>
      </c>
      <c r="AD850" t="s">
        <v>1066</v>
      </c>
      <c r="AE850" t="s">
        <v>1066</v>
      </c>
      <c r="AF850" t="s">
        <v>1066</v>
      </c>
      <c r="AG850" t="s">
        <v>1066</v>
      </c>
      <c r="AH850" t="s">
        <v>1066</v>
      </c>
      <c r="AI850" t="s">
        <v>1066</v>
      </c>
      <c r="AJ850" t="s">
        <v>1066</v>
      </c>
      <c r="AK850" t="s">
        <v>1066</v>
      </c>
      <c r="AL850" t="s">
        <v>1066</v>
      </c>
      <c r="AM850" t="s">
        <v>1066</v>
      </c>
      <c r="AN850" t="s">
        <v>1066</v>
      </c>
      <c r="AO850" t="s">
        <v>1066</v>
      </c>
      <c r="AP850" t="s">
        <v>1066</v>
      </c>
      <c r="AQ850" t="s">
        <v>1066</v>
      </c>
      <c r="AR850" t="s">
        <v>1066</v>
      </c>
      <c r="AS850" t="s">
        <v>1066</v>
      </c>
      <c r="AT850" t="s">
        <v>1066</v>
      </c>
      <c r="AU850" t="s">
        <v>1066</v>
      </c>
      <c r="AV850" t="s">
        <v>1066</v>
      </c>
      <c r="AW850" t="s">
        <v>1066</v>
      </c>
      <c r="AY850">
        <v>0</v>
      </c>
      <c r="AZ850" s="269"/>
      <c r="BA850" s="269"/>
      <c r="BB850" s="269"/>
      <c r="BC850" s="269"/>
      <c r="BD850" s="269"/>
      <c r="BE850" s="269"/>
      <c r="BH850" s="249"/>
      <c r="BI850" s="249"/>
      <c r="BJ850" s="249"/>
      <c r="BK850" s="249"/>
      <c r="BL850" s="249"/>
      <c r="BM850" s="249"/>
      <c r="BN850" s="249"/>
      <c r="BO850" s="249"/>
      <c r="BP850" s="249"/>
      <c r="BQ850" s="249"/>
      <c r="BR850" s="249"/>
      <c r="BS850" s="249"/>
      <c r="BT850" s="249"/>
      <c r="BU850" s="249"/>
      <c r="BV850" s="248"/>
      <c r="BW850" s="249"/>
      <c r="BX850" s="249"/>
      <c r="BY850" s="249"/>
      <c r="BZ850" s="249"/>
      <c r="CA850" s="242"/>
      <c r="CB850" s="242"/>
      <c r="CC850" s="242"/>
      <c r="CD850" s="242"/>
      <c r="CE850" s="249"/>
    </row>
    <row r="851" spans="1:83" ht="14.4" x14ac:dyDescent="0.3">
      <c r="A851">
        <v>524380</v>
      </c>
      <c r="B851" t="s">
        <v>540</v>
      </c>
      <c r="C851" t="s">
        <v>1066</v>
      </c>
      <c r="D851" t="s">
        <v>1066</v>
      </c>
      <c r="E851" t="s">
        <v>1066</v>
      </c>
      <c r="F851" t="s">
        <v>1066</v>
      </c>
      <c r="G851" t="s">
        <v>1066</v>
      </c>
      <c r="H851" t="s">
        <v>1066</v>
      </c>
      <c r="I851" t="s">
        <v>1066</v>
      </c>
      <c r="J851" t="s">
        <v>1066</v>
      </c>
      <c r="K851" t="s">
        <v>1066</v>
      </c>
      <c r="L851" t="s">
        <v>1066</v>
      </c>
      <c r="M851" t="s">
        <v>1066</v>
      </c>
      <c r="N851" t="s">
        <v>1066</v>
      </c>
      <c r="O851" t="s">
        <v>1066</v>
      </c>
      <c r="P851" t="s">
        <v>1066</v>
      </c>
      <c r="Q851" t="s">
        <v>1066</v>
      </c>
      <c r="R851" t="s">
        <v>1066</v>
      </c>
      <c r="S851" t="s">
        <v>1066</v>
      </c>
      <c r="T851" t="s">
        <v>1066</v>
      </c>
      <c r="U851" t="s">
        <v>1066</v>
      </c>
      <c r="V851" t="s">
        <v>1066</v>
      </c>
      <c r="W851" t="s">
        <v>1066</v>
      </c>
      <c r="X851" t="s">
        <v>1066</v>
      </c>
      <c r="Y851" t="s">
        <v>1066</v>
      </c>
      <c r="Z851" t="s">
        <v>1066</v>
      </c>
      <c r="AA851" t="s">
        <v>1066</v>
      </c>
      <c r="AB851" t="s">
        <v>1066</v>
      </c>
      <c r="AC851" t="s">
        <v>1066</v>
      </c>
      <c r="AD851" t="s">
        <v>1066</v>
      </c>
      <c r="AE851" t="s">
        <v>1066</v>
      </c>
      <c r="AF851" t="s">
        <v>1066</v>
      </c>
      <c r="AG851" t="s">
        <v>1066</v>
      </c>
      <c r="AH851" t="s">
        <v>1066</v>
      </c>
      <c r="AI851" t="s">
        <v>1066</v>
      </c>
      <c r="AJ851" t="s">
        <v>1066</v>
      </c>
      <c r="AK851" t="s">
        <v>1066</v>
      </c>
      <c r="AL851" t="s">
        <v>1066</v>
      </c>
      <c r="AM851" t="s">
        <v>1066</v>
      </c>
      <c r="AN851" t="s">
        <v>1066</v>
      </c>
      <c r="AO851" t="s">
        <v>1066</v>
      </c>
      <c r="AP851" t="s">
        <v>1066</v>
      </c>
      <c r="AQ851" t="s">
        <v>1066</v>
      </c>
      <c r="AR851" t="s">
        <v>1066</v>
      </c>
      <c r="AS851" t="s">
        <v>1066</v>
      </c>
      <c r="AT851" t="s">
        <v>1066</v>
      </c>
      <c r="AU851" t="s">
        <v>1066</v>
      </c>
      <c r="AV851" t="s">
        <v>1066</v>
      </c>
      <c r="AW851" t="s">
        <v>1066</v>
      </c>
      <c r="AY851">
        <v>0</v>
      </c>
      <c r="AZ851" s="269"/>
      <c r="BA851" s="269"/>
      <c r="BB851" s="269"/>
      <c r="BC851" s="269"/>
      <c r="BD851" s="269"/>
      <c r="BE851" s="269"/>
      <c r="BH851" s="249"/>
      <c r="BI851" s="249"/>
      <c r="BJ851" s="249"/>
      <c r="BK851" s="249"/>
      <c r="BL851" s="249"/>
      <c r="BM851" s="249"/>
      <c r="BN851" s="249"/>
      <c r="BO851" s="249"/>
      <c r="BP851" s="249"/>
      <c r="BQ851" s="249"/>
      <c r="BR851" s="249"/>
      <c r="BS851" s="249"/>
      <c r="BT851" s="249"/>
      <c r="BU851" s="249"/>
      <c r="BV851" s="248"/>
      <c r="BW851" s="249"/>
      <c r="BX851" s="249"/>
      <c r="BY851" s="249"/>
      <c r="BZ851" s="249"/>
      <c r="CA851" s="242"/>
      <c r="CB851" s="242"/>
      <c r="CC851" s="242"/>
      <c r="CD851" s="242"/>
      <c r="CE851" s="249"/>
    </row>
    <row r="852" spans="1:83" ht="14.4" x14ac:dyDescent="0.3">
      <c r="A852">
        <v>524399</v>
      </c>
      <c r="B852" t="s">
        <v>540</v>
      </c>
      <c r="C852" t="s">
        <v>1066</v>
      </c>
      <c r="D852" t="s">
        <v>1066</v>
      </c>
      <c r="E852" t="s">
        <v>1066</v>
      </c>
      <c r="F852" t="s">
        <v>1066</v>
      </c>
      <c r="G852" t="s">
        <v>1066</v>
      </c>
      <c r="H852" t="s">
        <v>1066</v>
      </c>
      <c r="I852" t="s">
        <v>1066</v>
      </c>
      <c r="J852" t="s">
        <v>1066</v>
      </c>
      <c r="K852" t="s">
        <v>1066</v>
      </c>
      <c r="L852" t="s">
        <v>1066</v>
      </c>
      <c r="M852" t="s">
        <v>1066</v>
      </c>
      <c r="N852" t="s">
        <v>1066</v>
      </c>
      <c r="O852" t="s">
        <v>1066</v>
      </c>
      <c r="P852" t="s">
        <v>1066</v>
      </c>
      <c r="Q852" t="s">
        <v>1066</v>
      </c>
      <c r="R852" t="s">
        <v>1066</v>
      </c>
      <c r="S852" t="s">
        <v>1066</v>
      </c>
      <c r="T852" t="s">
        <v>1066</v>
      </c>
      <c r="U852" t="s">
        <v>1066</v>
      </c>
      <c r="V852" t="s">
        <v>1066</v>
      </c>
      <c r="W852" t="s">
        <v>1066</v>
      </c>
      <c r="X852" t="s">
        <v>1066</v>
      </c>
      <c r="Y852" t="s">
        <v>1066</v>
      </c>
      <c r="Z852" t="s">
        <v>1066</v>
      </c>
      <c r="AA852" t="s">
        <v>1066</v>
      </c>
      <c r="AB852" t="s">
        <v>1066</v>
      </c>
      <c r="AC852" t="s">
        <v>1066</v>
      </c>
      <c r="AD852" t="s">
        <v>1066</v>
      </c>
      <c r="AE852" t="s">
        <v>1066</v>
      </c>
      <c r="AF852" t="s">
        <v>1066</v>
      </c>
      <c r="AG852" t="s">
        <v>1066</v>
      </c>
      <c r="AH852" t="s">
        <v>1066</v>
      </c>
      <c r="AI852" t="s">
        <v>1066</v>
      </c>
      <c r="AJ852" t="s">
        <v>1066</v>
      </c>
      <c r="AK852" t="s">
        <v>1066</v>
      </c>
      <c r="AL852" t="s">
        <v>1066</v>
      </c>
      <c r="AM852" t="s">
        <v>1066</v>
      </c>
      <c r="AN852" t="s">
        <v>1066</v>
      </c>
      <c r="AO852" t="s">
        <v>1066</v>
      </c>
      <c r="AP852" t="s">
        <v>1066</v>
      </c>
      <c r="AQ852" t="s">
        <v>1066</v>
      </c>
      <c r="AR852" t="s">
        <v>1066</v>
      </c>
      <c r="AS852" t="s">
        <v>1066</v>
      </c>
      <c r="AT852" t="s">
        <v>1066</v>
      </c>
      <c r="AU852" t="s">
        <v>1066</v>
      </c>
      <c r="AV852" t="s">
        <v>1066</v>
      </c>
      <c r="AW852" t="s">
        <v>1066</v>
      </c>
      <c r="AY852">
        <v>0</v>
      </c>
      <c r="AZ852" s="269"/>
      <c r="BA852" s="269"/>
      <c r="BB852" s="269"/>
      <c r="BC852" s="269"/>
      <c r="BD852" s="269"/>
      <c r="BE852" s="269"/>
    </row>
    <row r="853" spans="1:83" ht="14.4" x14ac:dyDescent="0.3">
      <c r="A853">
        <v>524403</v>
      </c>
      <c r="B853" t="s">
        <v>540</v>
      </c>
      <c r="C853" t="s">
        <v>1066</v>
      </c>
      <c r="D853" t="s">
        <v>1066</v>
      </c>
      <c r="E853" t="s">
        <v>1066</v>
      </c>
      <c r="F853" t="s">
        <v>1066</v>
      </c>
      <c r="G853" t="s">
        <v>1066</v>
      </c>
      <c r="H853" t="s">
        <v>1066</v>
      </c>
      <c r="I853" t="s">
        <v>1066</v>
      </c>
      <c r="J853" t="s">
        <v>1066</v>
      </c>
      <c r="K853" t="s">
        <v>1066</v>
      </c>
      <c r="L853" t="s">
        <v>1066</v>
      </c>
      <c r="M853" t="s">
        <v>1066</v>
      </c>
      <c r="N853" t="s">
        <v>1066</v>
      </c>
      <c r="O853" t="s">
        <v>1066</v>
      </c>
      <c r="P853" t="s">
        <v>1066</v>
      </c>
      <c r="Q853" t="s">
        <v>1066</v>
      </c>
      <c r="R853" t="s">
        <v>1066</v>
      </c>
      <c r="S853" t="s">
        <v>1066</v>
      </c>
      <c r="T853" t="s">
        <v>1066</v>
      </c>
      <c r="U853" t="s">
        <v>1066</v>
      </c>
      <c r="V853" t="s">
        <v>1066</v>
      </c>
      <c r="W853" t="s">
        <v>1066</v>
      </c>
      <c r="X853" t="s">
        <v>1066</v>
      </c>
      <c r="Y853" t="s">
        <v>1066</v>
      </c>
      <c r="Z853" t="s">
        <v>1066</v>
      </c>
      <c r="AA853" t="s">
        <v>1066</v>
      </c>
      <c r="AB853" t="s">
        <v>1066</v>
      </c>
      <c r="AC853" t="s">
        <v>1066</v>
      </c>
      <c r="AD853" t="s">
        <v>1066</v>
      </c>
      <c r="AE853" t="s">
        <v>1066</v>
      </c>
      <c r="AF853" t="s">
        <v>1066</v>
      </c>
      <c r="AG853" t="s">
        <v>1066</v>
      </c>
      <c r="AH853" t="s">
        <v>1066</v>
      </c>
      <c r="AI853" t="s">
        <v>1066</v>
      </c>
      <c r="AJ853" t="s">
        <v>1066</v>
      </c>
      <c r="AK853" t="s">
        <v>1066</v>
      </c>
      <c r="AL853" t="s">
        <v>1066</v>
      </c>
      <c r="AM853" t="s">
        <v>1066</v>
      </c>
      <c r="AN853" t="s">
        <v>1066</v>
      </c>
      <c r="AO853" t="s">
        <v>1066</v>
      </c>
      <c r="AP853" t="s">
        <v>1066</v>
      </c>
      <c r="AQ853" t="s">
        <v>1066</v>
      </c>
      <c r="AR853" t="s">
        <v>1066</v>
      </c>
      <c r="AS853" t="s">
        <v>1066</v>
      </c>
      <c r="AT853" t="s">
        <v>1066</v>
      </c>
      <c r="AU853" t="s">
        <v>1066</v>
      </c>
      <c r="AV853" t="s">
        <v>1066</v>
      </c>
      <c r="AW853" t="s">
        <v>1066</v>
      </c>
      <c r="AY853">
        <v>0</v>
      </c>
      <c r="AZ853" s="269"/>
      <c r="BA853" s="269"/>
      <c r="BB853" s="269"/>
      <c r="BC853" s="269"/>
      <c r="BD853" s="269"/>
      <c r="BE853" s="269"/>
    </row>
    <row r="854" spans="1:83" ht="14.4" x14ac:dyDescent="0.3">
      <c r="A854">
        <v>524407</v>
      </c>
      <c r="B854" t="s">
        <v>540</v>
      </c>
      <c r="C854" t="s">
        <v>1066</v>
      </c>
      <c r="D854" t="s">
        <v>1066</v>
      </c>
      <c r="E854" t="s">
        <v>1066</v>
      </c>
      <c r="F854" t="s">
        <v>1066</v>
      </c>
      <c r="G854" t="s">
        <v>1066</v>
      </c>
      <c r="H854" t="s">
        <v>1066</v>
      </c>
      <c r="I854" t="s">
        <v>1066</v>
      </c>
      <c r="J854" t="s">
        <v>1066</v>
      </c>
      <c r="K854" t="s">
        <v>1066</v>
      </c>
      <c r="L854" t="s">
        <v>1066</v>
      </c>
      <c r="M854" t="s">
        <v>1066</v>
      </c>
      <c r="N854" t="s">
        <v>1066</v>
      </c>
      <c r="O854" t="s">
        <v>1066</v>
      </c>
      <c r="P854" t="s">
        <v>1066</v>
      </c>
      <c r="Q854" t="s">
        <v>1066</v>
      </c>
      <c r="R854" t="s">
        <v>1066</v>
      </c>
      <c r="S854" t="s">
        <v>1066</v>
      </c>
      <c r="T854" t="s">
        <v>1066</v>
      </c>
      <c r="U854" t="s">
        <v>1066</v>
      </c>
      <c r="V854" t="s">
        <v>1066</v>
      </c>
      <c r="W854" t="s">
        <v>1066</v>
      </c>
      <c r="X854" t="s">
        <v>1066</v>
      </c>
      <c r="Y854" t="s">
        <v>1066</v>
      </c>
      <c r="Z854" t="s">
        <v>1066</v>
      </c>
      <c r="AA854" t="s">
        <v>1066</v>
      </c>
      <c r="AB854" t="s">
        <v>1066</v>
      </c>
      <c r="AC854" t="s">
        <v>1066</v>
      </c>
      <c r="AD854" t="s">
        <v>1066</v>
      </c>
      <c r="AE854" t="s">
        <v>1066</v>
      </c>
      <c r="AF854" t="s">
        <v>1066</v>
      </c>
      <c r="AG854" t="s">
        <v>1066</v>
      </c>
      <c r="AH854" t="s">
        <v>1066</v>
      </c>
      <c r="AI854" t="s">
        <v>1066</v>
      </c>
      <c r="AJ854" t="s">
        <v>1066</v>
      </c>
      <c r="AK854" t="s">
        <v>1066</v>
      </c>
      <c r="AL854" t="s">
        <v>1066</v>
      </c>
      <c r="AM854" t="s">
        <v>1066</v>
      </c>
      <c r="AN854" t="s">
        <v>1066</v>
      </c>
      <c r="AO854" t="s">
        <v>1066</v>
      </c>
      <c r="AP854" t="s">
        <v>1066</v>
      </c>
      <c r="AQ854" t="s">
        <v>1066</v>
      </c>
      <c r="AR854" t="s">
        <v>1066</v>
      </c>
      <c r="AS854" t="s">
        <v>1066</v>
      </c>
      <c r="AT854" t="s">
        <v>1066</v>
      </c>
      <c r="AU854" t="s">
        <v>1066</v>
      </c>
      <c r="AV854" t="s">
        <v>1066</v>
      </c>
      <c r="AW854" t="s">
        <v>1066</v>
      </c>
      <c r="AY854">
        <v>0</v>
      </c>
      <c r="AZ854" s="269"/>
      <c r="BA854" s="269"/>
      <c r="BB854" s="269"/>
      <c r="BC854" s="269"/>
      <c r="BD854" s="269"/>
      <c r="BE854" s="269"/>
    </row>
    <row r="855" spans="1:83" ht="21.6" x14ac:dyDescent="0.3">
      <c r="A855" s="282">
        <v>524414</v>
      </c>
      <c r="B855" s="284" t="s">
        <v>540</v>
      </c>
      <c r="C855" t="s">
        <v>1066</v>
      </c>
      <c r="D855" t="s">
        <v>1066</v>
      </c>
      <c r="E855" t="s">
        <v>1066</v>
      </c>
      <c r="F855" t="s">
        <v>1066</v>
      </c>
      <c r="G855" t="s">
        <v>1066</v>
      </c>
      <c r="H855" t="s">
        <v>1066</v>
      </c>
      <c r="I855" t="s">
        <v>1066</v>
      </c>
      <c r="J855" t="s">
        <v>1066</v>
      </c>
      <c r="K855" t="s">
        <v>1066</v>
      </c>
      <c r="L855" t="s">
        <v>1066</v>
      </c>
      <c r="M855" t="s">
        <v>1066</v>
      </c>
      <c r="N855" t="s">
        <v>1066</v>
      </c>
      <c r="O855" t="s">
        <v>1066</v>
      </c>
      <c r="P855" t="s">
        <v>1066</v>
      </c>
      <c r="Q855" t="s">
        <v>1066</v>
      </c>
      <c r="R855" t="s">
        <v>1066</v>
      </c>
      <c r="S855" t="s">
        <v>1066</v>
      </c>
      <c r="T855" t="s">
        <v>1066</v>
      </c>
      <c r="U855" t="s">
        <v>1066</v>
      </c>
      <c r="V855" t="s">
        <v>1066</v>
      </c>
      <c r="W855" t="s">
        <v>1066</v>
      </c>
      <c r="X855" t="s">
        <v>1066</v>
      </c>
      <c r="Y855" t="s">
        <v>1066</v>
      </c>
      <c r="Z855" t="s">
        <v>1066</v>
      </c>
      <c r="AA855" t="s">
        <v>1066</v>
      </c>
      <c r="AB855" t="s">
        <v>1066</v>
      </c>
      <c r="AC855" t="s">
        <v>1066</v>
      </c>
      <c r="AD855" t="s">
        <v>1066</v>
      </c>
      <c r="AE855" t="s">
        <v>1066</v>
      </c>
      <c r="AF855" t="s">
        <v>1066</v>
      </c>
      <c r="AG855" t="s">
        <v>1066</v>
      </c>
      <c r="AH855" t="s">
        <v>1066</v>
      </c>
      <c r="AI855" t="s">
        <v>1066</v>
      </c>
      <c r="AJ855" t="s">
        <v>1066</v>
      </c>
      <c r="AK855" t="s">
        <v>1066</v>
      </c>
      <c r="AL855" t="s">
        <v>1066</v>
      </c>
      <c r="AM855" t="s">
        <v>1066</v>
      </c>
      <c r="AN855" t="s">
        <v>1066</v>
      </c>
      <c r="AO855" t="s">
        <v>1066</v>
      </c>
      <c r="AP855" t="s">
        <v>1066</v>
      </c>
      <c r="AQ855" t="s">
        <v>1066</v>
      </c>
      <c r="AR855" t="s">
        <v>1066</v>
      </c>
      <c r="AS855" t="s">
        <v>1066</v>
      </c>
      <c r="AT855" t="s">
        <v>1066</v>
      </c>
      <c r="AU855" t="s">
        <v>1066</v>
      </c>
      <c r="AV855" t="s">
        <v>1066</v>
      </c>
      <c r="AW855" t="s">
        <v>1066</v>
      </c>
      <c r="AY855">
        <v>0</v>
      </c>
      <c r="AZ855" s="269"/>
      <c r="BA855" s="269"/>
      <c r="BB855" s="269"/>
      <c r="BC855" s="269"/>
      <c r="BD855" s="269"/>
      <c r="BE855" s="269"/>
    </row>
    <row r="856" spans="1:83" ht="14.4" x14ac:dyDescent="0.3">
      <c r="A856">
        <v>524415</v>
      </c>
      <c r="B856" t="s">
        <v>540</v>
      </c>
      <c r="C856" t="s">
        <v>1066</v>
      </c>
      <c r="D856" t="s">
        <v>1066</v>
      </c>
      <c r="E856" t="s">
        <v>1066</v>
      </c>
      <c r="F856" t="s">
        <v>1066</v>
      </c>
      <c r="G856" t="s">
        <v>1066</v>
      </c>
      <c r="H856" t="s">
        <v>1066</v>
      </c>
      <c r="I856" t="s">
        <v>1066</v>
      </c>
      <c r="J856" t="s">
        <v>1066</v>
      </c>
      <c r="K856" t="s">
        <v>1066</v>
      </c>
      <c r="L856" t="s">
        <v>1066</v>
      </c>
      <c r="M856" t="s">
        <v>1066</v>
      </c>
      <c r="N856" t="s">
        <v>1066</v>
      </c>
      <c r="O856" t="s">
        <v>1066</v>
      </c>
      <c r="P856" t="s">
        <v>1066</v>
      </c>
      <c r="Q856" t="s">
        <v>1066</v>
      </c>
      <c r="R856" t="s">
        <v>1066</v>
      </c>
      <c r="S856" t="s">
        <v>1066</v>
      </c>
      <c r="T856" t="s">
        <v>1066</v>
      </c>
      <c r="U856" t="s">
        <v>1066</v>
      </c>
      <c r="V856" t="s">
        <v>1066</v>
      </c>
      <c r="W856" t="s">
        <v>1066</v>
      </c>
      <c r="X856" t="s">
        <v>1066</v>
      </c>
      <c r="Y856" t="s">
        <v>1066</v>
      </c>
      <c r="Z856" t="s">
        <v>1066</v>
      </c>
      <c r="AA856" t="s">
        <v>1066</v>
      </c>
      <c r="AB856" t="s">
        <v>1066</v>
      </c>
      <c r="AC856" t="s">
        <v>1066</v>
      </c>
      <c r="AD856" t="s">
        <v>1066</v>
      </c>
      <c r="AE856" t="s">
        <v>1066</v>
      </c>
      <c r="AF856" t="s">
        <v>1066</v>
      </c>
      <c r="AG856" t="s">
        <v>1066</v>
      </c>
      <c r="AH856" t="s">
        <v>1066</v>
      </c>
      <c r="AI856" t="s">
        <v>1066</v>
      </c>
      <c r="AJ856" t="s">
        <v>1066</v>
      </c>
      <c r="AK856" t="s">
        <v>1066</v>
      </c>
      <c r="AL856" t="s">
        <v>1066</v>
      </c>
      <c r="AM856" t="s">
        <v>1066</v>
      </c>
      <c r="AN856" t="s">
        <v>1066</v>
      </c>
      <c r="AO856" t="s">
        <v>1066</v>
      </c>
      <c r="AP856" t="s">
        <v>1066</v>
      </c>
      <c r="AQ856" t="s">
        <v>1066</v>
      </c>
      <c r="AR856" t="s">
        <v>1066</v>
      </c>
      <c r="AS856" t="s">
        <v>1066</v>
      </c>
      <c r="AT856" t="s">
        <v>1066</v>
      </c>
      <c r="AU856" t="s">
        <v>1066</v>
      </c>
      <c r="AV856" t="s">
        <v>1066</v>
      </c>
      <c r="AW856" t="s">
        <v>1066</v>
      </c>
      <c r="AY856">
        <v>0</v>
      </c>
      <c r="AZ856" s="269"/>
      <c r="BA856" s="269"/>
      <c r="BB856" s="269"/>
      <c r="BC856" s="269"/>
      <c r="BD856" s="269"/>
      <c r="BE856" s="269"/>
    </row>
    <row r="857" spans="1:83" ht="14.4" x14ac:dyDescent="0.3">
      <c r="A857">
        <v>524424</v>
      </c>
      <c r="B857" t="s">
        <v>540</v>
      </c>
      <c r="C857" t="s">
        <v>1066</v>
      </c>
      <c r="D857" t="s">
        <v>1066</v>
      </c>
      <c r="E857" t="s">
        <v>1066</v>
      </c>
      <c r="F857" t="s">
        <v>1066</v>
      </c>
      <c r="G857" t="s">
        <v>1066</v>
      </c>
      <c r="H857" t="s">
        <v>1066</v>
      </c>
      <c r="I857" t="s">
        <v>1066</v>
      </c>
      <c r="J857" t="s">
        <v>1066</v>
      </c>
      <c r="K857" t="s">
        <v>1066</v>
      </c>
      <c r="L857" t="s">
        <v>1066</v>
      </c>
      <c r="M857" t="s">
        <v>1066</v>
      </c>
      <c r="N857" t="s">
        <v>1066</v>
      </c>
      <c r="O857" t="s">
        <v>1066</v>
      </c>
      <c r="P857" t="s">
        <v>1066</v>
      </c>
      <c r="Q857" t="s">
        <v>1066</v>
      </c>
      <c r="R857" t="s">
        <v>1066</v>
      </c>
      <c r="S857" t="s">
        <v>1066</v>
      </c>
      <c r="T857" t="s">
        <v>1066</v>
      </c>
      <c r="U857" t="s">
        <v>1066</v>
      </c>
      <c r="V857" t="s">
        <v>1066</v>
      </c>
      <c r="W857" t="s">
        <v>1066</v>
      </c>
      <c r="X857" t="s">
        <v>1066</v>
      </c>
      <c r="Y857" t="s">
        <v>1066</v>
      </c>
      <c r="Z857" t="s">
        <v>1066</v>
      </c>
      <c r="AA857" t="s">
        <v>1066</v>
      </c>
      <c r="AB857" t="s">
        <v>1066</v>
      </c>
      <c r="AC857" t="s">
        <v>1066</v>
      </c>
      <c r="AD857" t="s">
        <v>1066</v>
      </c>
      <c r="AE857" t="s">
        <v>1066</v>
      </c>
      <c r="AF857" t="s">
        <v>1066</v>
      </c>
      <c r="AG857" t="s">
        <v>1066</v>
      </c>
      <c r="AH857" t="s">
        <v>1066</v>
      </c>
      <c r="AI857" t="s">
        <v>1066</v>
      </c>
      <c r="AJ857" t="s">
        <v>1066</v>
      </c>
      <c r="AK857" t="s">
        <v>1066</v>
      </c>
      <c r="AL857" t="s">
        <v>1066</v>
      </c>
      <c r="AM857" t="s">
        <v>1066</v>
      </c>
      <c r="AN857" t="s">
        <v>1066</v>
      </c>
      <c r="AO857" t="s">
        <v>1066</v>
      </c>
      <c r="AP857" t="s">
        <v>1066</v>
      </c>
      <c r="AQ857" t="s">
        <v>1066</v>
      </c>
      <c r="AR857" t="s">
        <v>1066</v>
      </c>
      <c r="AS857" t="s">
        <v>1066</v>
      </c>
      <c r="AT857" t="s">
        <v>1066</v>
      </c>
      <c r="AU857" t="s">
        <v>1066</v>
      </c>
      <c r="AV857" t="s">
        <v>1066</v>
      </c>
      <c r="AW857" t="s">
        <v>1066</v>
      </c>
      <c r="AY857">
        <v>0</v>
      </c>
      <c r="AZ857" s="269"/>
      <c r="BA857" s="269"/>
      <c r="BB857" s="269"/>
      <c r="BC857" s="269"/>
      <c r="BD857" s="269"/>
      <c r="BE857" s="269"/>
    </row>
    <row r="858" spans="1:83" ht="14.4" x14ac:dyDescent="0.3">
      <c r="A858">
        <v>524426</v>
      </c>
      <c r="B858" t="s">
        <v>540</v>
      </c>
      <c r="C858" t="s">
        <v>1066</v>
      </c>
      <c r="D858" t="s">
        <v>1066</v>
      </c>
      <c r="E858" t="s">
        <v>1066</v>
      </c>
      <c r="F858" t="s">
        <v>1066</v>
      </c>
      <c r="G858" t="s">
        <v>1066</v>
      </c>
      <c r="H858" t="s">
        <v>1066</v>
      </c>
      <c r="I858" t="s">
        <v>1066</v>
      </c>
      <c r="J858" t="s">
        <v>1066</v>
      </c>
      <c r="K858" t="s">
        <v>1066</v>
      </c>
      <c r="L858" t="s">
        <v>1066</v>
      </c>
      <c r="M858" t="s">
        <v>1066</v>
      </c>
      <c r="N858" t="s">
        <v>1066</v>
      </c>
      <c r="O858" t="s">
        <v>1066</v>
      </c>
      <c r="P858" t="s">
        <v>1066</v>
      </c>
      <c r="Q858" t="s">
        <v>1066</v>
      </c>
      <c r="R858" t="s">
        <v>1066</v>
      </c>
      <c r="S858" t="s">
        <v>1066</v>
      </c>
      <c r="T858" t="s">
        <v>1066</v>
      </c>
      <c r="U858" t="s">
        <v>1066</v>
      </c>
      <c r="V858" t="s">
        <v>1066</v>
      </c>
      <c r="W858" t="s">
        <v>1066</v>
      </c>
      <c r="X858" t="s">
        <v>1066</v>
      </c>
      <c r="Y858" t="s">
        <v>1066</v>
      </c>
      <c r="Z858" t="s">
        <v>1066</v>
      </c>
      <c r="AA858" t="s">
        <v>1066</v>
      </c>
      <c r="AB858" t="s">
        <v>1066</v>
      </c>
      <c r="AC858" t="s">
        <v>1066</v>
      </c>
      <c r="AD858" t="s">
        <v>1066</v>
      </c>
      <c r="AE858" t="s">
        <v>1066</v>
      </c>
      <c r="AF858" t="s">
        <v>1066</v>
      </c>
      <c r="AG858" t="s">
        <v>1066</v>
      </c>
      <c r="AH858" t="s">
        <v>1066</v>
      </c>
      <c r="AI858" t="s">
        <v>1066</v>
      </c>
      <c r="AJ858" t="s">
        <v>1066</v>
      </c>
      <c r="AK858" t="s">
        <v>1066</v>
      </c>
      <c r="AL858" t="s">
        <v>1066</v>
      </c>
      <c r="AM858" t="s">
        <v>1066</v>
      </c>
      <c r="AN858" t="s">
        <v>1066</v>
      </c>
      <c r="AO858" t="s">
        <v>1066</v>
      </c>
      <c r="AP858" t="s">
        <v>1066</v>
      </c>
      <c r="AQ858" t="s">
        <v>1066</v>
      </c>
      <c r="AR858" t="s">
        <v>1066</v>
      </c>
      <c r="AS858" t="s">
        <v>1066</v>
      </c>
      <c r="AT858" t="s">
        <v>1066</v>
      </c>
      <c r="AU858" t="s">
        <v>1066</v>
      </c>
      <c r="AV858" t="s">
        <v>1066</v>
      </c>
      <c r="AW858" t="s">
        <v>1066</v>
      </c>
      <c r="AY858">
        <v>0</v>
      </c>
      <c r="AZ858" s="269"/>
      <c r="BA858" s="269"/>
      <c r="BB858" s="269"/>
      <c r="BC858" s="269"/>
      <c r="BD858" s="269"/>
      <c r="BE858" s="269"/>
      <c r="BH858" s="249"/>
      <c r="BI858" s="249"/>
      <c r="BJ858" s="249"/>
      <c r="BK858" s="249"/>
      <c r="BL858" s="249"/>
      <c r="BM858" s="249"/>
      <c r="BN858" s="249"/>
      <c r="BO858" s="249"/>
      <c r="BP858" s="249"/>
      <c r="BQ858" s="249"/>
      <c r="BR858" s="249"/>
      <c r="BS858" s="249"/>
      <c r="BT858" s="249"/>
      <c r="BU858" s="249"/>
      <c r="BV858" s="248"/>
      <c r="BW858" s="249"/>
      <c r="BX858" s="249"/>
      <c r="BY858" s="249"/>
      <c r="BZ858" s="249"/>
      <c r="CA858" s="242"/>
      <c r="CB858" s="242"/>
      <c r="CC858" s="242"/>
      <c r="CD858" s="242"/>
      <c r="CE858" s="249"/>
    </row>
    <row r="859" spans="1:83" ht="14.4" x14ac:dyDescent="0.3">
      <c r="A859">
        <v>524431</v>
      </c>
      <c r="B859" t="s">
        <v>540</v>
      </c>
      <c r="C859" t="s">
        <v>1066</v>
      </c>
      <c r="D859" t="s">
        <v>1066</v>
      </c>
      <c r="E859" t="s">
        <v>1066</v>
      </c>
      <c r="F859" t="s">
        <v>1066</v>
      </c>
      <c r="G859" t="s">
        <v>1066</v>
      </c>
      <c r="H859" t="s">
        <v>1066</v>
      </c>
      <c r="I859" t="s">
        <v>1066</v>
      </c>
      <c r="J859" t="s">
        <v>1066</v>
      </c>
      <c r="K859" t="s">
        <v>1066</v>
      </c>
      <c r="L859" t="s">
        <v>1066</v>
      </c>
      <c r="M859" t="s">
        <v>1066</v>
      </c>
      <c r="N859" t="s">
        <v>1066</v>
      </c>
      <c r="O859" t="s">
        <v>1066</v>
      </c>
      <c r="P859" t="s">
        <v>1066</v>
      </c>
      <c r="Q859" t="s">
        <v>1066</v>
      </c>
      <c r="R859" t="s">
        <v>1066</v>
      </c>
      <c r="S859" t="s">
        <v>1066</v>
      </c>
      <c r="T859" t="s">
        <v>1066</v>
      </c>
      <c r="U859" t="s">
        <v>1066</v>
      </c>
      <c r="V859" t="s">
        <v>1066</v>
      </c>
      <c r="W859" t="s">
        <v>1066</v>
      </c>
      <c r="X859" t="s">
        <v>1066</v>
      </c>
      <c r="Y859" t="s">
        <v>1066</v>
      </c>
      <c r="Z859" t="s">
        <v>1066</v>
      </c>
      <c r="AA859" t="s">
        <v>1066</v>
      </c>
      <c r="AB859" t="s">
        <v>1066</v>
      </c>
      <c r="AC859" t="s">
        <v>1066</v>
      </c>
      <c r="AD859" t="s">
        <v>1066</v>
      </c>
      <c r="AE859" t="s">
        <v>1066</v>
      </c>
      <c r="AF859" t="s">
        <v>1066</v>
      </c>
      <c r="AG859" t="s">
        <v>1066</v>
      </c>
      <c r="AH859" t="s">
        <v>1066</v>
      </c>
      <c r="AI859" t="s">
        <v>1066</v>
      </c>
      <c r="AJ859" t="s">
        <v>1066</v>
      </c>
      <c r="AK859" t="s">
        <v>1066</v>
      </c>
      <c r="AL859" t="s">
        <v>1066</v>
      </c>
      <c r="AM859" t="s">
        <v>1066</v>
      </c>
      <c r="AN859" t="s">
        <v>1066</v>
      </c>
      <c r="AO859" t="s">
        <v>1066</v>
      </c>
      <c r="AP859" t="s">
        <v>1066</v>
      </c>
      <c r="AQ859" t="s">
        <v>1066</v>
      </c>
      <c r="AR859" t="s">
        <v>1066</v>
      </c>
      <c r="AS859" t="s">
        <v>1066</v>
      </c>
      <c r="AT859" t="s">
        <v>1066</v>
      </c>
      <c r="AU859" t="s">
        <v>1066</v>
      </c>
      <c r="AV859" t="s">
        <v>1066</v>
      </c>
      <c r="AW859" t="s">
        <v>1066</v>
      </c>
      <c r="AY859">
        <v>0</v>
      </c>
      <c r="AZ859" s="269"/>
      <c r="BA859" s="269"/>
      <c r="BB859" s="269"/>
      <c r="BC859" s="269"/>
      <c r="BD859" s="269"/>
      <c r="BE859" s="269"/>
    </row>
    <row r="860" spans="1:83" ht="14.4" x14ac:dyDescent="0.3">
      <c r="A860">
        <v>524443</v>
      </c>
      <c r="B860" t="s">
        <v>540</v>
      </c>
      <c r="C860" t="s">
        <v>1066</v>
      </c>
      <c r="D860" t="s">
        <v>1066</v>
      </c>
      <c r="E860" t="s">
        <v>1066</v>
      </c>
      <c r="F860" t="s">
        <v>1066</v>
      </c>
      <c r="G860" t="s">
        <v>1066</v>
      </c>
      <c r="H860" t="s">
        <v>1066</v>
      </c>
      <c r="I860" t="s">
        <v>1066</v>
      </c>
      <c r="J860" t="s">
        <v>1066</v>
      </c>
      <c r="K860" t="s">
        <v>1066</v>
      </c>
      <c r="L860" t="s">
        <v>1066</v>
      </c>
      <c r="M860" t="s">
        <v>1066</v>
      </c>
      <c r="N860" t="s">
        <v>1066</v>
      </c>
      <c r="O860" t="s">
        <v>1066</v>
      </c>
      <c r="P860" t="s">
        <v>1066</v>
      </c>
      <c r="Q860" t="s">
        <v>1066</v>
      </c>
      <c r="R860" t="s">
        <v>1066</v>
      </c>
      <c r="S860" t="s">
        <v>1066</v>
      </c>
      <c r="T860" t="s">
        <v>1066</v>
      </c>
      <c r="U860" t="s">
        <v>1066</v>
      </c>
      <c r="V860" t="s">
        <v>1066</v>
      </c>
      <c r="W860" t="s">
        <v>1066</v>
      </c>
      <c r="X860" t="s">
        <v>1066</v>
      </c>
      <c r="Y860" t="s">
        <v>1066</v>
      </c>
      <c r="Z860" t="s">
        <v>1066</v>
      </c>
      <c r="AA860" t="s">
        <v>1066</v>
      </c>
      <c r="AB860" t="s">
        <v>1066</v>
      </c>
      <c r="AC860" t="s">
        <v>1066</v>
      </c>
      <c r="AD860" t="s">
        <v>1066</v>
      </c>
      <c r="AE860" t="s">
        <v>1066</v>
      </c>
      <c r="AF860" t="s">
        <v>1066</v>
      </c>
      <c r="AG860" t="s">
        <v>1066</v>
      </c>
      <c r="AH860" t="s">
        <v>1066</v>
      </c>
      <c r="AI860" t="s">
        <v>1066</v>
      </c>
      <c r="AJ860" t="s">
        <v>1066</v>
      </c>
      <c r="AK860" t="s">
        <v>1066</v>
      </c>
      <c r="AL860" t="s">
        <v>1066</v>
      </c>
      <c r="AM860" t="s">
        <v>1066</v>
      </c>
      <c r="AN860" t="s">
        <v>1066</v>
      </c>
      <c r="AO860" t="s">
        <v>1066</v>
      </c>
      <c r="AP860" t="s">
        <v>1066</v>
      </c>
      <c r="AQ860" t="s">
        <v>1066</v>
      </c>
      <c r="AR860" t="s">
        <v>1066</v>
      </c>
      <c r="AS860" t="s">
        <v>1066</v>
      </c>
      <c r="AT860" t="s">
        <v>1066</v>
      </c>
      <c r="AU860" t="s">
        <v>1066</v>
      </c>
      <c r="AV860" t="s">
        <v>1066</v>
      </c>
      <c r="AW860" t="s">
        <v>1066</v>
      </c>
      <c r="AY860">
        <v>0</v>
      </c>
      <c r="AZ860" s="269"/>
      <c r="BA860" s="269"/>
      <c r="BB860" s="269"/>
      <c r="BC860" s="269"/>
      <c r="BD860" s="269"/>
      <c r="BE860" s="269"/>
    </row>
    <row r="861" spans="1:83" ht="14.4" x14ac:dyDescent="0.3">
      <c r="A861">
        <v>524444</v>
      </c>
      <c r="B861" t="s">
        <v>540</v>
      </c>
      <c r="C861" t="s">
        <v>1066</v>
      </c>
      <c r="D861" t="s">
        <v>1066</v>
      </c>
      <c r="E861" t="s">
        <v>1066</v>
      </c>
      <c r="F861" t="s">
        <v>1066</v>
      </c>
      <c r="G861" t="s">
        <v>1066</v>
      </c>
      <c r="H861" t="s">
        <v>1066</v>
      </c>
      <c r="I861" t="s">
        <v>1066</v>
      </c>
      <c r="J861" t="s">
        <v>1066</v>
      </c>
      <c r="K861" t="s">
        <v>1066</v>
      </c>
      <c r="L861" t="s">
        <v>1066</v>
      </c>
      <c r="M861" t="s">
        <v>1066</v>
      </c>
      <c r="N861" t="s">
        <v>1066</v>
      </c>
      <c r="O861" t="s">
        <v>1066</v>
      </c>
      <c r="P861" t="s">
        <v>1066</v>
      </c>
      <c r="Q861" t="s">
        <v>1066</v>
      </c>
      <c r="R861" t="s">
        <v>1066</v>
      </c>
      <c r="S861" t="s">
        <v>1066</v>
      </c>
      <c r="T861" t="s">
        <v>1066</v>
      </c>
      <c r="U861" t="s">
        <v>1066</v>
      </c>
      <c r="V861" t="s">
        <v>1066</v>
      </c>
      <c r="W861" t="s">
        <v>1066</v>
      </c>
      <c r="X861" t="s">
        <v>1066</v>
      </c>
      <c r="Y861" t="s">
        <v>1066</v>
      </c>
      <c r="Z861" t="s">
        <v>1066</v>
      </c>
      <c r="AA861" t="s">
        <v>1066</v>
      </c>
      <c r="AB861" t="s">
        <v>1066</v>
      </c>
      <c r="AC861" t="s">
        <v>1066</v>
      </c>
      <c r="AD861" t="s">
        <v>1066</v>
      </c>
      <c r="AE861" t="s">
        <v>1066</v>
      </c>
      <c r="AF861" t="s">
        <v>1066</v>
      </c>
      <c r="AG861" t="s">
        <v>1066</v>
      </c>
      <c r="AH861" t="s">
        <v>1066</v>
      </c>
      <c r="AI861" t="s">
        <v>1066</v>
      </c>
      <c r="AJ861" t="s">
        <v>1066</v>
      </c>
      <c r="AK861" t="s">
        <v>1066</v>
      </c>
      <c r="AL861" t="s">
        <v>1066</v>
      </c>
      <c r="AM861" t="s">
        <v>1066</v>
      </c>
      <c r="AN861" t="s">
        <v>1066</v>
      </c>
      <c r="AO861" t="s">
        <v>1066</v>
      </c>
      <c r="AP861" t="s">
        <v>1066</v>
      </c>
      <c r="AQ861" t="s">
        <v>1066</v>
      </c>
      <c r="AR861" t="s">
        <v>1066</v>
      </c>
      <c r="AS861" t="s">
        <v>1066</v>
      </c>
      <c r="AT861" t="s">
        <v>1066</v>
      </c>
      <c r="AU861" t="s">
        <v>1066</v>
      </c>
      <c r="AV861" t="s">
        <v>1066</v>
      </c>
      <c r="AW861" t="s">
        <v>1066</v>
      </c>
      <c r="AY861">
        <v>0</v>
      </c>
      <c r="AZ861" s="269"/>
      <c r="BA861" s="269"/>
      <c r="BB861" s="269"/>
      <c r="BC861" s="269"/>
      <c r="BD861" s="269"/>
      <c r="BE861" s="269"/>
    </row>
    <row r="862" spans="1:83" ht="14.4" x14ac:dyDescent="0.3">
      <c r="A862">
        <v>524445</v>
      </c>
      <c r="B862" t="s">
        <v>540</v>
      </c>
      <c r="C862" t="s">
        <v>1066</v>
      </c>
      <c r="D862" t="s">
        <v>1066</v>
      </c>
      <c r="E862" t="s">
        <v>1066</v>
      </c>
      <c r="F862" t="s">
        <v>1066</v>
      </c>
      <c r="G862" t="s">
        <v>1066</v>
      </c>
      <c r="H862" t="s">
        <v>1066</v>
      </c>
      <c r="I862" t="s">
        <v>1066</v>
      </c>
      <c r="J862" t="s">
        <v>1066</v>
      </c>
      <c r="K862" t="s">
        <v>1066</v>
      </c>
      <c r="L862" t="s">
        <v>1066</v>
      </c>
      <c r="M862" t="s">
        <v>1066</v>
      </c>
      <c r="N862" t="s">
        <v>1066</v>
      </c>
      <c r="O862" t="s">
        <v>1066</v>
      </c>
      <c r="P862" t="s">
        <v>1066</v>
      </c>
      <c r="Q862" t="s">
        <v>1066</v>
      </c>
      <c r="R862" t="s">
        <v>1066</v>
      </c>
      <c r="S862" t="s">
        <v>1066</v>
      </c>
      <c r="T862" t="s">
        <v>1066</v>
      </c>
      <c r="U862" t="s">
        <v>1066</v>
      </c>
      <c r="V862" t="s">
        <v>1066</v>
      </c>
      <c r="W862" t="s">
        <v>1066</v>
      </c>
      <c r="X862" t="s">
        <v>1066</v>
      </c>
      <c r="Y862" t="s">
        <v>1066</v>
      </c>
      <c r="Z862" t="s">
        <v>1066</v>
      </c>
      <c r="AA862" t="s">
        <v>1066</v>
      </c>
      <c r="AB862" t="s">
        <v>1066</v>
      </c>
      <c r="AC862" t="s">
        <v>1066</v>
      </c>
      <c r="AD862" t="s">
        <v>1066</v>
      </c>
      <c r="AE862" t="s">
        <v>1066</v>
      </c>
      <c r="AF862" t="s">
        <v>1066</v>
      </c>
      <c r="AG862" t="s">
        <v>1066</v>
      </c>
      <c r="AH862" t="s">
        <v>1066</v>
      </c>
      <c r="AI862" t="s">
        <v>1066</v>
      </c>
      <c r="AJ862" t="s">
        <v>1066</v>
      </c>
      <c r="AK862" t="s">
        <v>1066</v>
      </c>
      <c r="AL862" t="s">
        <v>1066</v>
      </c>
      <c r="AM862" t="s">
        <v>1066</v>
      </c>
      <c r="AN862" t="s">
        <v>1066</v>
      </c>
      <c r="AO862" t="s">
        <v>1066</v>
      </c>
      <c r="AP862" t="s">
        <v>1066</v>
      </c>
      <c r="AQ862" t="s">
        <v>1066</v>
      </c>
      <c r="AR862" t="s">
        <v>1066</v>
      </c>
      <c r="AS862" t="s">
        <v>1066</v>
      </c>
      <c r="AT862" t="s">
        <v>1066</v>
      </c>
      <c r="AU862" t="s">
        <v>1066</v>
      </c>
      <c r="AV862" t="s">
        <v>1066</v>
      </c>
      <c r="AW862" t="s">
        <v>1066</v>
      </c>
      <c r="AY862">
        <v>0</v>
      </c>
      <c r="AZ862" s="269"/>
      <c r="BA862" s="269"/>
      <c r="BB862" s="269"/>
      <c r="BC862" s="269"/>
      <c r="BD862" s="269"/>
      <c r="BE862" s="269"/>
    </row>
    <row r="863" spans="1:83" ht="14.4" x14ac:dyDescent="0.3">
      <c r="A863">
        <v>524446</v>
      </c>
      <c r="B863" t="s">
        <v>540</v>
      </c>
      <c r="C863" t="s">
        <v>1066</v>
      </c>
      <c r="D863" t="s">
        <v>1066</v>
      </c>
      <c r="E863" t="s">
        <v>1066</v>
      </c>
      <c r="F863" t="s">
        <v>1066</v>
      </c>
      <c r="G863" t="s">
        <v>1066</v>
      </c>
      <c r="H863" t="s">
        <v>1066</v>
      </c>
      <c r="I863" t="s">
        <v>1066</v>
      </c>
      <c r="J863" t="s">
        <v>1066</v>
      </c>
      <c r="K863" t="s">
        <v>1066</v>
      </c>
      <c r="L863" t="s">
        <v>1066</v>
      </c>
      <c r="M863" t="s">
        <v>1066</v>
      </c>
      <c r="N863" t="s">
        <v>1066</v>
      </c>
      <c r="O863" t="s">
        <v>1066</v>
      </c>
      <c r="P863" t="s">
        <v>1066</v>
      </c>
      <c r="Q863" t="s">
        <v>1066</v>
      </c>
      <c r="R863" t="s">
        <v>1066</v>
      </c>
      <c r="S863" t="s">
        <v>1066</v>
      </c>
      <c r="T863" t="s">
        <v>1066</v>
      </c>
      <c r="U863" t="s">
        <v>1066</v>
      </c>
      <c r="V863" t="s">
        <v>1066</v>
      </c>
      <c r="W863" t="s">
        <v>1066</v>
      </c>
      <c r="X863" t="s">
        <v>1066</v>
      </c>
      <c r="Y863" t="s">
        <v>1066</v>
      </c>
      <c r="Z863" t="s">
        <v>1066</v>
      </c>
      <c r="AA863" t="s">
        <v>1066</v>
      </c>
      <c r="AB863" t="s">
        <v>1066</v>
      </c>
      <c r="AC863" t="s">
        <v>1066</v>
      </c>
      <c r="AD863" t="s">
        <v>1066</v>
      </c>
      <c r="AE863" t="s">
        <v>1066</v>
      </c>
      <c r="AF863" t="s">
        <v>1066</v>
      </c>
      <c r="AG863" t="s">
        <v>1066</v>
      </c>
      <c r="AH863" t="s">
        <v>1066</v>
      </c>
      <c r="AI863" t="s">
        <v>1066</v>
      </c>
      <c r="AJ863" t="s">
        <v>1066</v>
      </c>
      <c r="AK863" t="s">
        <v>1066</v>
      </c>
      <c r="AL863" t="s">
        <v>1066</v>
      </c>
      <c r="AM863" t="s">
        <v>1066</v>
      </c>
      <c r="AN863" t="s">
        <v>1066</v>
      </c>
      <c r="AO863" t="s">
        <v>1066</v>
      </c>
      <c r="AP863" t="s">
        <v>1066</v>
      </c>
      <c r="AQ863" t="s">
        <v>1066</v>
      </c>
      <c r="AR863" t="s">
        <v>1066</v>
      </c>
      <c r="AS863" t="s">
        <v>1066</v>
      </c>
      <c r="AT863" t="s">
        <v>1066</v>
      </c>
      <c r="AU863" t="s">
        <v>1066</v>
      </c>
      <c r="AV863" t="s">
        <v>1066</v>
      </c>
      <c r="AW863" t="s">
        <v>1066</v>
      </c>
      <c r="AY863">
        <v>0</v>
      </c>
      <c r="AZ863" s="250"/>
      <c r="BA863" s="250"/>
      <c r="BB863" s="250"/>
      <c r="BC863" s="250"/>
      <c r="BD863" s="250"/>
      <c r="BE863" s="269"/>
    </row>
    <row r="864" spans="1:83" ht="14.4" x14ac:dyDescent="0.3">
      <c r="A864">
        <v>524455</v>
      </c>
      <c r="B864" t="s">
        <v>540</v>
      </c>
      <c r="C864" t="s">
        <v>1066</v>
      </c>
      <c r="D864" t="s">
        <v>1066</v>
      </c>
      <c r="E864" t="s">
        <v>1066</v>
      </c>
      <c r="F864" t="s">
        <v>1066</v>
      </c>
      <c r="G864" t="s">
        <v>1066</v>
      </c>
      <c r="H864" t="s">
        <v>1066</v>
      </c>
      <c r="I864" t="s">
        <v>1066</v>
      </c>
      <c r="J864" t="s">
        <v>1066</v>
      </c>
      <c r="K864" t="s">
        <v>1066</v>
      </c>
      <c r="L864" t="s">
        <v>1066</v>
      </c>
      <c r="M864" t="s">
        <v>1066</v>
      </c>
      <c r="N864" t="s">
        <v>1066</v>
      </c>
      <c r="O864" t="s">
        <v>1066</v>
      </c>
      <c r="P864" t="s">
        <v>1066</v>
      </c>
      <c r="Q864" t="s">
        <v>1066</v>
      </c>
      <c r="R864" t="s">
        <v>1066</v>
      </c>
      <c r="S864" t="s">
        <v>1066</v>
      </c>
      <c r="T864" t="s">
        <v>1066</v>
      </c>
      <c r="U864" t="s">
        <v>1066</v>
      </c>
      <c r="V864" t="s">
        <v>1066</v>
      </c>
      <c r="W864" t="s">
        <v>1066</v>
      </c>
      <c r="X864" t="s">
        <v>1066</v>
      </c>
      <c r="Y864" t="s">
        <v>1066</v>
      </c>
      <c r="Z864" t="s">
        <v>1066</v>
      </c>
      <c r="AA864" t="s">
        <v>1066</v>
      </c>
      <c r="AB864" t="s">
        <v>1066</v>
      </c>
      <c r="AC864" t="s">
        <v>1066</v>
      </c>
      <c r="AD864" t="s">
        <v>1066</v>
      </c>
      <c r="AE864" t="s">
        <v>1066</v>
      </c>
      <c r="AF864" t="s">
        <v>1066</v>
      </c>
      <c r="AG864" t="s">
        <v>1066</v>
      </c>
      <c r="AH864" t="s">
        <v>1066</v>
      </c>
      <c r="AI864" t="s">
        <v>1066</v>
      </c>
      <c r="AJ864" t="s">
        <v>1066</v>
      </c>
      <c r="AK864" t="s">
        <v>1066</v>
      </c>
      <c r="AL864" t="s">
        <v>1066</v>
      </c>
      <c r="AM864" t="s">
        <v>1066</v>
      </c>
      <c r="AN864" t="s">
        <v>1066</v>
      </c>
      <c r="AO864" t="s">
        <v>1066</v>
      </c>
      <c r="AP864" t="s">
        <v>1066</v>
      </c>
      <c r="AQ864" t="s">
        <v>1066</v>
      </c>
      <c r="AR864" t="s">
        <v>1066</v>
      </c>
      <c r="AS864" t="s">
        <v>1066</v>
      </c>
      <c r="AT864" t="s">
        <v>1066</v>
      </c>
      <c r="AU864" t="s">
        <v>1066</v>
      </c>
      <c r="AV864" t="s">
        <v>1066</v>
      </c>
      <c r="AW864" t="s">
        <v>1066</v>
      </c>
      <c r="AY864">
        <v>0</v>
      </c>
      <c r="AZ864" s="269"/>
      <c r="BA864" s="269"/>
      <c r="BB864" s="269"/>
      <c r="BC864" s="269"/>
      <c r="BD864" s="269"/>
      <c r="BE864" s="269"/>
    </row>
    <row r="865" spans="1:83" ht="14.4" x14ac:dyDescent="0.3">
      <c r="A865">
        <v>524458</v>
      </c>
      <c r="B865" t="s">
        <v>540</v>
      </c>
      <c r="C865" t="s">
        <v>1066</v>
      </c>
      <c r="D865" t="s">
        <v>1066</v>
      </c>
      <c r="E865" t="s">
        <v>1066</v>
      </c>
      <c r="F865" t="s">
        <v>1066</v>
      </c>
      <c r="G865" t="s">
        <v>1066</v>
      </c>
      <c r="H865" t="s">
        <v>1066</v>
      </c>
      <c r="I865" t="s">
        <v>1066</v>
      </c>
      <c r="J865" t="s">
        <v>1066</v>
      </c>
      <c r="K865" t="s">
        <v>1066</v>
      </c>
      <c r="L865" t="s">
        <v>1066</v>
      </c>
      <c r="M865" t="s">
        <v>1066</v>
      </c>
      <c r="N865" t="s">
        <v>1066</v>
      </c>
      <c r="O865" t="s">
        <v>1066</v>
      </c>
      <c r="P865" t="s">
        <v>1066</v>
      </c>
      <c r="Q865" t="s">
        <v>1066</v>
      </c>
      <c r="R865" t="s">
        <v>1066</v>
      </c>
      <c r="S865" t="s">
        <v>1066</v>
      </c>
      <c r="T865" t="s">
        <v>1066</v>
      </c>
      <c r="U865" t="s">
        <v>1066</v>
      </c>
      <c r="V865" t="s">
        <v>1066</v>
      </c>
      <c r="W865" t="s">
        <v>1066</v>
      </c>
      <c r="X865" t="s">
        <v>1066</v>
      </c>
      <c r="Y865" t="s">
        <v>1066</v>
      </c>
      <c r="Z865" t="s">
        <v>1066</v>
      </c>
      <c r="AA865" t="s">
        <v>1066</v>
      </c>
      <c r="AB865" t="s">
        <v>1066</v>
      </c>
      <c r="AC865" t="s">
        <v>1066</v>
      </c>
      <c r="AD865" t="s">
        <v>1066</v>
      </c>
      <c r="AE865" t="s">
        <v>1066</v>
      </c>
      <c r="AF865" t="s">
        <v>1066</v>
      </c>
      <c r="AG865" t="s">
        <v>1066</v>
      </c>
      <c r="AH865" t="s">
        <v>1066</v>
      </c>
      <c r="AI865" t="s">
        <v>1066</v>
      </c>
      <c r="AJ865" t="s">
        <v>1066</v>
      </c>
      <c r="AK865" t="s">
        <v>1066</v>
      </c>
      <c r="AL865" t="s">
        <v>1066</v>
      </c>
      <c r="AM865" t="s">
        <v>1066</v>
      </c>
      <c r="AN865" t="s">
        <v>1066</v>
      </c>
      <c r="AO865" t="s">
        <v>1066</v>
      </c>
      <c r="AP865" t="s">
        <v>1066</v>
      </c>
      <c r="AQ865" t="s">
        <v>1066</v>
      </c>
      <c r="AR865" t="s">
        <v>1066</v>
      </c>
      <c r="AS865" t="s">
        <v>1066</v>
      </c>
      <c r="AT865" t="s">
        <v>1066</v>
      </c>
      <c r="AU865" t="s">
        <v>1066</v>
      </c>
      <c r="AV865" t="s">
        <v>1066</v>
      </c>
      <c r="AW865" t="s">
        <v>1066</v>
      </c>
      <c r="AY865">
        <v>0</v>
      </c>
      <c r="AZ865" s="269"/>
      <c r="BA865" s="269"/>
      <c r="BB865" s="269"/>
      <c r="BC865" s="269"/>
      <c r="BD865" s="269"/>
      <c r="BE865" s="269"/>
      <c r="BH865" s="249"/>
      <c r="BI865" s="249"/>
      <c r="BJ865" s="249"/>
      <c r="BK865" s="249"/>
      <c r="BL865" s="249"/>
      <c r="BM865" s="249"/>
      <c r="BN865" s="249"/>
      <c r="BO865" s="249"/>
      <c r="BP865" s="249"/>
      <c r="BQ865" s="249"/>
      <c r="BR865" s="249"/>
      <c r="BS865" s="249"/>
      <c r="BT865" s="249"/>
      <c r="BU865" s="249"/>
      <c r="BV865" s="248"/>
      <c r="BW865" s="249"/>
      <c r="BX865" s="249"/>
      <c r="BY865" s="249"/>
      <c r="BZ865" s="249"/>
      <c r="CA865" s="242"/>
      <c r="CB865" s="242"/>
      <c r="CC865" s="242"/>
      <c r="CD865" s="242"/>
      <c r="CE865" s="249"/>
    </row>
    <row r="866" spans="1:83" ht="14.4" x14ac:dyDescent="0.3">
      <c r="A866">
        <v>524467</v>
      </c>
      <c r="B866" t="s">
        <v>540</v>
      </c>
      <c r="C866" t="s">
        <v>1066</v>
      </c>
      <c r="D866" t="s">
        <v>1066</v>
      </c>
      <c r="E866" t="s">
        <v>1066</v>
      </c>
      <c r="F866" t="s">
        <v>1066</v>
      </c>
      <c r="G866" t="s">
        <v>1066</v>
      </c>
      <c r="H866" t="s">
        <v>1066</v>
      </c>
      <c r="I866" t="s">
        <v>1066</v>
      </c>
      <c r="J866" t="s">
        <v>1066</v>
      </c>
      <c r="K866" t="s">
        <v>1066</v>
      </c>
      <c r="L866" t="s">
        <v>1066</v>
      </c>
      <c r="M866" t="s">
        <v>1066</v>
      </c>
      <c r="N866" t="s">
        <v>1066</v>
      </c>
      <c r="O866" t="s">
        <v>1066</v>
      </c>
      <c r="P866" t="s">
        <v>1066</v>
      </c>
      <c r="Q866" t="s">
        <v>1066</v>
      </c>
      <c r="R866" t="s">
        <v>1066</v>
      </c>
      <c r="S866" t="s">
        <v>1066</v>
      </c>
      <c r="T866" t="s">
        <v>1066</v>
      </c>
      <c r="U866" t="s">
        <v>1066</v>
      </c>
      <c r="V866" t="s">
        <v>1066</v>
      </c>
      <c r="W866" t="s">
        <v>1066</v>
      </c>
      <c r="X866" t="s">
        <v>1066</v>
      </c>
      <c r="Y866" t="s">
        <v>1066</v>
      </c>
      <c r="Z866" t="s">
        <v>1066</v>
      </c>
      <c r="AA866" t="s">
        <v>1066</v>
      </c>
      <c r="AB866" t="s">
        <v>1066</v>
      </c>
      <c r="AC866" t="s">
        <v>1066</v>
      </c>
      <c r="AD866" t="s">
        <v>1066</v>
      </c>
      <c r="AE866" t="s">
        <v>1066</v>
      </c>
      <c r="AF866" t="s">
        <v>1066</v>
      </c>
      <c r="AG866" t="s">
        <v>1066</v>
      </c>
      <c r="AH866" t="s">
        <v>1066</v>
      </c>
      <c r="AI866" t="s">
        <v>1066</v>
      </c>
      <c r="AJ866" t="s">
        <v>1066</v>
      </c>
      <c r="AK866" t="s">
        <v>1066</v>
      </c>
      <c r="AL866" t="s">
        <v>1066</v>
      </c>
      <c r="AM866" t="s">
        <v>1066</v>
      </c>
      <c r="AN866" t="s">
        <v>1066</v>
      </c>
      <c r="AO866" t="s">
        <v>1066</v>
      </c>
      <c r="AP866" t="s">
        <v>1066</v>
      </c>
      <c r="AQ866" t="s">
        <v>1066</v>
      </c>
      <c r="AR866" t="s">
        <v>1066</v>
      </c>
      <c r="AS866" t="s">
        <v>1066</v>
      </c>
      <c r="AT866" t="s">
        <v>1066</v>
      </c>
      <c r="AU866" t="s">
        <v>1066</v>
      </c>
      <c r="AV866" t="s">
        <v>1066</v>
      </c>
      <c r="AW866" t="s">
        <v>1066</v>
      </c>
      <c r="AY866">
        <v>0</v>
      </c>
      <c r="AZ866" s="269"/>
      <c r="BA866" s="269"/>
      <c r="BB866" s="269"/>
      <c r="BC866" s="269"/>
      <c r="BD866" s="269"/>
      <c r="BE866" s="269"/>
    </row>
    <row r="867" spans="1:83" ht="14.4" x14ac:dyDescent="0.3">
      <c r="A867">
        <v>524469</v>
      </c>
      <c r="B867" t="s">
        <v>540</v>
      </c>
      <c r="C867" t="s">
        <v>1066</v>
      </c>
      <c r="D867" t="s">
        <v>1066</v>
      </c>
      <c r="E867" t="s">
        <v>1066</v>
      </c>
      <c r="F867" t="s">
        <v>1066</v>
      </c>
      <c r="G867" t="s">
        <v>1066</v>
      </c>
      <c r="H867" t="s">
        <v>1066</v>
      </c>
      <c r="I867" t="s">
        <v>1066</v>
      </c>
      <c r="J867" t="s">
        <v>1066</v>
      </c>
      <c r="K867" t="s">
        <v>1066</v>
      </c>
      <c r="L867" t="s">
        <v>1066</v>
      </c>
      <c r="M867" t="s">
        <v>1066</v>
      </c>
      <c r="N867" t="s">
        <v>1066</v>
      </c>
      <c r="O867" t="s">
        <v>1066</v>
      </c>
      <c r="P867" t="s">
        <v>1066</v>
      </c>
      <c r="Q867" t="s">
        <v>1066</v>
      </c>
      <c r="R867" t="s">
        <v>1066</v>
      </c>
      <c r="S867" t="s">
        <v>1066</v>
      </c>
      <c r="T867" t="s">
        <v>1066</v>
      </c>
      <c r="U867" t="s">
        <v>1066</v>
      </c>
      <c r="V867" t="s">
        <v>1066</v>
      </c>
      <c r="W867" t="s">
        <v>1066</v>
      </c>
      <c r="X867" t="s">
        <v>1066</v>
      </c>
      <c r="Y867" t="s">
        <v>1066</v>
      </c>
      <c r="Z867" t="s">
        <v>1066</v>
      </c>
      <c r="AA867" t="s">
        <v>1066</v>
      </c>
      <c r="AB867" t="s">
        <v>1066</v>
      </c>
      <c r="AC867" t="s">
        <v>1066</v>
      </c>
      <c r="AD867" t="s">
        <v>1066</v>
      </c>
      <c r="AE867" t="s">
        <v>1066</v>
      </c>
      <c r="AF867" t="s">
        <v>1066</v>
      </c>
      <c r="AG867" t="s">
        <v>1066</v>
      </c>
      <c r="AH867" t="s">
        <v>1066</v>
      </c>
      <c r="AI867" t="s">
        <v>1066</v>
      </c>
      <c r="AJ867" t="s">
        <v>1066</v>
      </c>
      <c r="AK867" t="s">
        <v>1066</v>
      </c>
      <c r="AL867" t="s">
        <v>1066</v>
      </c>
      <c r="AM867" t="s">
        <v>1066</v>
      </c>
      <c r="AN867" t="s">
        <v>1066</v>
      </c>
      <c r="AO867" t="s">
        <v>1066</v>
      </c>
      <c r="AP867" t="s">
        <v>1066</v>
      </c>
      <c r="AQ867" t="s">
        <v>1066</v>
      </c>
      <c r="AR867" t="s">
        <v>1066</v>
      </c>
      <c r="AS867" t="s">
        <v>1066</v>
      </c>
      <c r="AT867" t="s">
        <v>1066</v>
      </c>
      <c r="AU867" t="s">
        <v>1066</v>
      </c>
      <c r="AV867" t="s">
        <v>1066</v>
      </c>
      <c r="AW867" t="s">
        <v>1066</v>
      </c>
      <c r="AY867">
        <v>0</v>
      </c>
      <c r="AZ867" s="269"/>
      <c r="BA867" s="269"/>
      <c r="BB867" s="269"/>
      <c r="BC867" s="269"/>
      <c r="BD867" s="269"/>
      <c r="BE867" s="269"/>
    </row>
    <row r="868" spans="1:83" ht="14.4" x14ac:dyDescent="0.3">
      <c r="A868">
        <v>524487</v>
      </c>
      <c r="B868" t="s">
        <v>540</v>
      </c>
      <c r="C868" t="s">
        <v>1066</v>
      </c>
      <c r="D868" t="s">
        <v>1066</v>
      </c>
      <c r="E868" t="s">
        <v>1066</v>
      </c>
      <c r="F868" t="s">
        <v>1066</v>
      </c>
      <c r="G868" t="s">
        <v>1066</v>
      </c>
      <c r="H868" t="s">
        <v>1066</v>
      </c>
      <c r="I868" t="s">
        <v>1066</v>
      </c>
      <c r="J868" t="s">
        <v>1066</v>
      </c>
      <c r="K868" t="s">
        <v>1066</v>
      </c>
      <c r="L868" t="s">
        <v>1066</v>
      </c>
      <c r="M868" t="s">
        <v>1066</v>
      </c>
      <c r="N868" t="s">
        <v>1066</v>
      </c>
      <c r="O868" t="s">
        <v>1066</v>
      </c>
      <c r="P868" t="s">
        <v>1066</v>
      </c>
      <c r="Q868" t="s">
        <v>1066</v>
      </c>
      <c r="R868" t="s">
        <v>1066</v>
      </c>
      <c r="S868" t="s">
        <v>1066</v>
      </c>
      <c r="T868" t="s">
        <v>1066</v>
      </c>
      <c r="U868" t="s">
        <v>1066</v>
      </c>
      <c r="V868" t="s">
        <v>1066</v>
      </c>
      <c r="W868" t="s">
        <v>1066</v>
      </c>
      <c r="X868" t="s">
        <v>1066</v>
      </c>
      <c r="Y868" t="s">
        <v>1066</v>
      </c>
      <c r="Z868" t="s">
        <v>1066</v>
      </c>
      <c r="AA868" t="s">
        <v>1066</v>
      </c>
      <c r="AB868" t="s">
        <v>1066</v>
      </c>
      <c r="AC868" t="s">
        <v>1066</v>
      </c>
      <c r="AD868" t="s">
        <v>1066</v>
      </c>
      <c r="AE868" t="s">
        <v>1066</v>
      </c>
      <c r="AF868" t="s">
        <v>1066</v>
      </c>
      <c r="AG868" t="s">
        <v>1066</v>
      </c>
      <c r="AH868" t="s">
        <v>1066</v>
      </c>
      <c r="AI868" t="s">
        <v>1066</v>
      </c>
      <c r="AJ868" t="s">
        <v>1066</v>
      </c>
      <c r="AK868" t="s">
        <v>1066</v>
      </c>
      <c r="AL868" t="s">
        <v>1066</v>
      </c>
      <c r="AM868" t="s">
        <v>1066</v>
      </c>
      <c r="AN868" t="s">
        <v>1066</v>
      </c>
      <c r="AO868" t="s">
        <v>1066</v>
      </c>
      <c r="AP868" t="s">
        <v>1066</v>
      </c>
      <c r="AQ868" t="s">
        <v>1066</v>
      </c>
      <c r="AR868" t="s">
        <v>1066</v>
      </c>
      <c r="AS868" t="s">
        <v>1066</v>
      </c>
      <c r="AT868" t="s">
        <v>1066</v>
      </c>
      <c r="AU868" t="s">
        <v>1066</v>
      </c>
      <c r="AV868" t="s">
        <v>1066</v>
      </c>
      <c r="AW868" t="s">
        <v>1066</v>
      </c>
      <c r="AY868">
        <v>0</v>
      </c>
      <c r="AZ868" s="269"/>
      <c r="BA868" s="269"/>
      <c r="BB868" s="269"/>
      <c r="BC868" s="269"/>
      <c r="BD868" s="269"/>
      <c r="BE868" s="269"/>
      <c r="BH868" s="249"/>
      <c r="BI868" s="249"/>
      <c r="BJ868" s="249"/>
      <c r="BK868" s="249"/>
      <c r="BL868" s="249"/>
      <c r="BM868" s="249"/>
      <c r="BN868" s="249"/>
      <c r="BO868" s="249"/>
      <c r="BP868" s="249"/>
      <c r="BQ868" s="249"/>
      <c r="BR868" s="249"/>
      <c r="BS868" s="249"/>
      <c r="BT868" s="249"/>
      <c r="BU868" s="249"/>
      <c r="BV868" s="248"/>
      <c r="BW868" s="249"/>
      <c r="BX868" s="249"/>
      <c r="BY868" s="249"/>
      <c r="BZ868" s="249"/>
      <c r="CA868" s="242"/>
      <c r="CB868" s="242"/>
      <c r="CC868" s="242"/>
      <c r="CD868" s="242"/>
      <c r="CE868" s="249"/>
    </row>
    <row r="869" spans="1:83" ht="14.4" x14ac:dyDescent="0.3">
      <c r="A869">
        <v>524488</v>
      </c>
      <c r="B869" t="s">
        <v>540</v>
      </c>
      <c r="C869" t="s">
        <v>1066</v>
      </c>
      <c r="D869" t="s">
        <v>1066</v>
      </c>
      <c r="E869" t="s">
        <v>1066</v>
      </c>
      <c r="F869" t="s">
        <v>1066</v>
      </c>
      <c r="G869" t="s">
        <v>1066</v>
      </c>
      <c r="H869" t="s">
        <v>1066</v>
      </c>
      <c r="I869" t="s">
        <v>1066</v>
      </c>
      <c r="J869" t="s">
        <v>1066</v>
      </c>
      <c r="K869" t="s">
        <v>1066</v>
      </c>
      <c r="L869" t="s">
        <v>1066</v>
      </c>
      <c r="M869" t="s">
        <v>1066</v>
      </c>
      <c r="N869" t="s">
        <v>1066</v>
      </c>
      <c r="O869" t="s">
        <v>1066</v>
      </c>
      <c r="P869" t="s">
        <v>1066</v>
      </c>
      <c r="Q869" t="s">
        <v>1066</v>
      </c>
      <c r="R869" t="s">
        <v>1066</v>
      </c>
      <c r="S869" t="s">
        <v>1066</v>
      </c>
      <c r="T869" t="s">
        <v>1066</v>
      </c>
      <c r="U869" t="s">
        <v>1066</v>
      </c>
      <c r="V869" t="s">
        <v>1066</v>
      </c>
      <c r="W869" t="s">
        <v>1066</v>
      </c>
      <c r="X869" t="s">
        <v>1066</v>
      </c>
      <c r="Y869" t="s">
        <v>1066</v>
      </c>
      <c r="Z869" t="s">
        <v>1066</v>
      </c>
      <c r="AA869" t="s">
        <v>1066</v>
      </c>
      <c r="AB869" t="s">
        <v>1066</v>
      </c>
      <c r="AC869" t="s">
        <v>1066</v>
      </c>
      <c r="AD869" t="s">
        <v>1066</v>
      </c>
      <c r="AE869" t="s">
        <v>1066</v>
      </c>
      <c r="AF869" t="s">
        <v>1066</v>
      </c>
      <c r="AG869" t="s">
        <v>1066</v>
      </c>
      <c r="AH869" t="s">
        <v>1066</v>
      </c>
      <c r="AI869" t="s">
        <v>1066</v>
      </c>
      <c r="AJ869" t="s">
        <v>1066</v>
      </c>
      <c r="AK869" t="s">
        <v>1066</v>
      </c>
      <c r="AL869" t="s">
        <v>1066</v>
      </c>
      <c r="AM869" t="s">
        <v>1066</v>
      </c>
      <c r="AN869" t="s">
        <v>1066</v>
      </c>
      <c r="AO869" t="s">
        <v>1066</v>
      </c>
      <c r="AP869" t="s">
        <v>1066</v>
      </c>
      <c r="AQ869" t="s">
        <v>1066</v>
      </c>
      <c r="AR869" t="s">
        <v>1066</v>
      </c>
      <c r="AS869" t="s">
        <v>1066</v>
      </c>
      <c r="AT869" t="s">
        <v>1066</v>
      </c>
      <c r="AU869" t="s">
        <v>1066</v>
      </c>
      <c r="AV869" t="s">
        <v>1066</v>
      </c>
      <c r="AW869" t="s">
        <v>1066</v>
      </c>
      <c r="AY869">
        <v>0</v>
      </c>
      <c r="AZ869" s="269"/>
      <c r="BA869" s="269"/>
      <c r="BB869" s="269"/>
      <c r="BC869" s="269"/>
      <c r="BD869" s="269"/>
      <c r="BE869" s="269"/>
    </row>
    <row r="870" spans="1:83" ht="14.4" x14ac:dyDescent="0.3">
      <c r="A870">
        <v>524491</v>
      </c>
      <c r="B870" t="s">
        <v>540</v>
      </c>
      <c r="C870" t="s">
        <v>1066</v>
      </c>
      <c r="D870" t="s">
        <v>1066</v>
      </c>
      <c r="E870" t="s">
        <v>1066</v>
      </c>
      <c r="F870" t="s">
        <v>1066</v>
      </c>
      <c r="G870" t="s">
        <v>1066</v>
      </c>
      <c r="H870" t="s">
        <v>1066</v>
      </c>
      <c r="I870" t="s">
        <v>1066</v>
      </c>
      <c r="J870" t="s">
        <v>1066</v>
      </c>
      <c r="K870" t="s">
        <v>1066</v>
      </c>
      <c r="L870" t="s">
        <v>1066</v>
      </c>
      <c r="M870" t="s">
        <v>1066</v>
      </c>
      <c r="N870" t="s">
        <v>1066</v>
      </c>
      <c r="O870" t="s">
        <v>1066</v>
      </c>
      <c r="P870" t="s">
        <v>1066</v>
      </c>
      <c r="Q870" t="s">
        <v>1066</v>
      </c>
      <c r="R870" t="s">
        <v>1066</v>
      </c>
      <c r="S870" t="s">
        <v>1066</v>
      </c>
      <c r="T870" t="s">
        <v>1066</v>
      </c>
      <c r="U870" t="s">
        <v>1066</v>
      </c>
      <c r="V870" t="s">
        <v>1066</v>
      </c>
      <c r="W870" t="s">
        <v>1066</v>
      </c>
      <c r="X870" t="s">
        <v>1066</v>
      </c>
      <c r="Y870" t="s">
        <v>1066</v>
      </c>
      <c r="Z870" t="s">
        <v>1066</v>
      </c>
      <c r="AA870" t="s">
        <v>1066</v>
      </c>
      <c r="AB870" t="s">
        <v>1066</v>
      </c>
      <c r="AC870" t="s">
        <v>1066</v>
      </c>
      <c r="AD870" t="s">
        <v>1066</v>
      </c>
      <c r="AE870" t="s">
        <v>1066</v>
      </c>
      <c r="AF870" t="s">
        <v>1066</v>
      </c>
      <c r="AG870" t="s">
        <v>1066</v>
      </c>
      <c r="AH870" t="s">
        <v>1066</v>
      </c>
      <c r="AI870" t="s">
        <v>1066</v>
      </c>
      <c r="AJ870" t="s">
        <v>1066</v>
      </c>
      <c r="AK870" t="s">
        <v>1066</v>
      </c>
      <c r="AL870" t="s">
        <v>1066</v>
      </c>
      <c r="AM870" t="s">
        <v>1066</v>
      </c>
      <c r="AN870" t="s">
        <v>1066</v>
      </c>
      <c r="AO870" t="s">
        <v>1066</v>
      </c>
      <c r="AP870" t="s">
        <v>1066</v>
      </c>
      <c r="AQ870" t="s">
        <v>1066</v>
      </c>
      <c r="AR870" t="s">
        <v>1066</v>
      </c>
      <c r="AS870" t="s">
        <v>1066</v>
      </c>
      <c r="AT870" t="s">
        <v>1066</v>
      </c>
      <c r="AU870" t="s">
        <v>1066</v>
      </c>
      <c r="AV870" t="s">
        <v>1066</v>
      </c>
      <c r="AW870" t="s">
        <v>1066</v>
      </c>
      <c r="AY870">
        <v>0</v>
      </c>
      <c r="AZ870" s="269"/>
      <c r="BA870" s="269"/>
      <c r="BB870" s="269"/>
      <c r="BC870" s="269"/>
      <c r="BD870" s="269"/>
      <c r="BE870" s="269"/>
    </row>
    <row r="871" spans="1:83" ht="14.4" x14ac:dyDescent="0.3">
      <c r="A871">
        <v>524493</v>
      </c>
      <c r="B871" t="s">
        <v>540</v>
      </c>
      <c r="C871" t="s">
        <v>1066</v>
      </c>
      <c r="D871" t="s">
        <v>1066</v>
      </c>
      <c r="E871" t="s">
        <v>1066</v>
      </c>
      <c r="F871" t="s">
        <v>1066</v>
      </c>
      <c r="G871" t="s">
        <v>1066</v>
      </c>
      <c r="H871" t="s">
        <v>1066</v>
      </c>
      <c r="I871" t="s">
        <v>1066</v>
      </c>
      <c r="J871" t="s">
        <v>1066</v>
      </c>
      <c r="K871" t="s">
        <v>1066</v>
      </c>
      <c r="L871" t="s">
        <v>1066</v>
      </c>
      <c r="M871" t="s">
        <v>1066</v>
      </c>
      <c r="N871" t="s">
        <v>1066</v>
      </c>
      <c r="O871" t="s">
        <v>1066</v>
      </c>
      <c r="P871" t="s">
        <v>1066</v>
      </c>
      <c r="Q871" t="s">
        <v>1066</v>
      </c>
      <c r="R871" t="s">
        <v>1066</v>
      </c>
      <c r="S871" t="s">
        <v>1066</v>
      </c>
      <c r="T871" t="s">
        <v>1066</v>
      </c>
      <c r="U871" t="s">
        <v>1066</v>
      </c>
      <c r="V871" t="s">
        <v>1066</v>
      </c>
      <c r="W871" t="s">
        <v>1066</v>
      </c>
      <c r="X871" t="s">
        <v>1066</v>
      </c>
      <c r="Y871" t="s">
        <v>1066</v>
      </c>
      <c r="Z871" t="s">
        <v>1066</v>
      </c>
      <c r="AA871" t="s">
        <v>1066</v>
      </c>
      <c r="AB871" t="s">
        <v>1066</v>
      </c>
      <c r="AC871" t="s">
        <v>1066</v>
      </c>
      <c r="AD871" t="s">
        <v>1066</v>
      </c>
      <c r="AE871" t="s">
        <v>1066</v>
      </c>
      <c r="AF871" t="s">
        <v>1066</v>
      </c>
      <c r="AG871" t="s">
        <v>1066</v>
      </c>
      <c r="AH871" t="s">
        <v>1066</v>
      </c>
      <c r="AI871" t="s">
        <v>1066</v>
      </c>
      <c r="AJ871" t="s">
        <v>1066</v>
      </c>
      <c r="AK871" t="s">
        <v>1066</v>
      </c>
      <c r="AL871" t="s">
        <v>1066</v>
      </c>
      <c r="AM871" t="s">
        <v>1066</v>
      </c>
      <c r="AN871" t="s">
        <v>1066</v>
      </c>
      <c r="AO871" t="s">
        <v>1066</v>
      </c>
      <c r="AP871" t="s">
        <v>1066</v>
      </c>
      <c r="AQ871" t="s">
        <v>1066</v>
      </c>
      <c r="AR871" t="s">
        <v>1066</v>
      </c>
      <c r="AS871" t="s">
        <v>1066</v>
      </c>
      <c r="AT871" t="s">
        <v>1066</v>
      </c>
      <c r="AU871" t="s">
        <v>1066</v>
      </c>
      <c r="AV871" t="s">
        <v>1066</v>
      </c>
      <c r="AW871" t="s">
        <v>1066</v>
      </c>
      <c r="AY871">
        <v>0</v>
      </c>
      <c r="AZ871" s="269"/>
      <c r="BA871" s="269"/>
      <c r="BB871" s="269"/>
      <c r="BC871" s="269"/>
      <c r="BD871" s="269"/>
      <c r="BE871" s="269"/>
    </row>
    <row r="872" spans="1:83" ht="14.4" x14ac:dyDescent="0.3">
      <c r="A872">
        <v>524497</v>
      </c>
      <c r="B872" t="s">
        <v>540</v>
      </c>
      <c r="C872" t="s">
        <v>1066</v>
      </c>
      <c r="D872" t="s">
        <v>1066</v>
      </c>
      <c r="E872" t="s">
        <v>1066</v>
      </c>
      <c r="F872" t="s">
        <v>1066</v>
      </c>
      <c r="G872" t="s">
        <v>1066</v>
      </c>
      <c r="H872" t="s">
        <v>1066</v>
      </c>
      <c r="I872" t="s">
        <v>1066</v>
      </c>
      <c r="J872" t="s">
        <v>1066</v>
      </c>
      <c r="K872" t="s">
        <v>1066</v>
      </c>
      <c r="L872" t="s">
        <v>1066</v>
      </c>
      <c r="M872" t="s">
        <v>1066</v>
      </c>
      <c r="N872" t="s">
        <v>1066</v>
      </c>
      <c r="O872" t="s">
        <v>1066</v>
      </c>
      <c r="P872" t="s">
        <v>1066</v>
      </c>
      <c r="Q872" t="s">
        <v>1066</v>
      </c>
      <c r="R872" t="s">
        <v>1066</v>
      </c>
      <c r="S872" t="s">
        <v>1066</v>
      </c>
      <c r="T872" t="s">
        <v>1066</v>
      </c>
      <c r="U872" t="s">
        <v>1066</v>
      </c>
      <c r="V872" t="s">
        <v>1066</v>
      </c>
      <c r="W872" t="s">
        <v>1066</v>
      </c>
      <c r="X872" t="s">
        <v>1066</v>
      </c>
      <c r="Y872" t="s">
        <v>1066</v>
      </c>
      <c r="Z872" t="s">
        <v>1066</v>
      </c>
      <c r="AA872" t="s">
        <v>1066</v>
      </c>
      <c r="AB872" t="s">
        <v>1066</v>
      </c>
      <c r="AC872" t="s">
        <v>1066</v>
      </c>
      <c r="AD872" t="s">
        <v>1066</v>
      </c>
      <c r="AE872" t="s">
        <v>1066</v>
      </c>
      <c r="AF872" t="s">
        <v>1066</v>
      </c>
      <c r="AG872" t="s">
        <v>1066</v>
      </c>
      <c r="AH872" t="s">
        <v>1066</v>
      </c>
      <c r="AI872" t="s">
        <v>1066</v>
      </c>
      <c r="AJ872" t="s">
        <v>1066</v>
      </c>
      <c r="AK872" t="s">
        <v>1066</v>
      </c>
      <c r="AL872" t="s">
        <v>1066</v>
      </c>
      <c r="AM872" t="s">
        <v>1066</v>
      </c>
      <c r="AN872" t="s">
        <v>1066</v>
      </c>
      <c r="AO872" t="s">
        <v>1066</v>
      </c>
      <c r="AP872" t="s">
        <v>1066</v>
      </c>
      <c r="AQ872" t="s">
        <v>1066</v>
      </c>
      <c r="AR872" t="s">
        <v>1066</v>
      </c>
      <c r="AS872" t="s">
        <v>1066</v>
      </c>
      <c r="AT872" t="s">
        <v>1066</v>
      </c>
      <c r="AU872" t="s">
        <v>1066</v>
      </c>
      <c r="AV872" t="s">
        <v>1066</v>
      </c>
      <c r="AW872" t="s">
        <v>1066</v>
      </c>
      <c r="AY872">
        <v>0</v>
      </c>
      <c r="AZ872" s="269"/>
      <c r="BA872" s="269"/>
      <c r="BB872" s="269"/>
      <c r="BC872" s="269"/>
      <c r="BD872" s="269"/>
      <c r="BE872" s="269"/>
    </row>
    <row r="873" spans="1:83" ht="14.4" x14ac:dyDescent="0.3">
      <c r="A873">
        <v>524500</v>
      </c>
      <c r="B873" t="s">
        <v>540</v>
      </c>
      <c r="C873" t="s">
        <v>1066</v>
      </c>
      <c r="D873" t="s">
        <v>1066</v>
      </c>
      <c r="E873" t="s">
        <v>1066</v>
      </c>
      <c r="F873" t="s">
        <v>1066</v>
      </c>
      <c r="G873" t="s">
        <v>1066</v>
      </c>
      <c r="H873" t="s">
        <v>1066</v>
      </c>
      <c r="I873" t="s">
        <v>1066</v>
      </c>
      <c r="J873" t="s">
        <v>1066</v>
      </c>
      <c r="K873" t="s">
        <v>1066</v>
      </c>
      <c r="L873" t="s">
        <v>1066</v>
      </c>
      <c r="M873" t="s">
        <v>1066</v>
      </c>
      <c r="N873" t="s">
        <v>1066</v>
      </c>
      <c r="O873" t="s">
        <v>1066</v>
      </c>
      <c r="P873" t="s">
        <v>1066</v>
      </c>
      <c r="Q873" t="s">
        <v>1066</v>
      </c>
      <c r="R873" t="s">
        <v>1066</v>
      </c>
      <c r="S873" t="s">
        <v>1066</v>
      </c>
      <c r="T873" t="s">
        <v>1066</v>
      </c>
      <c r="U873" t="s">
        <v>1066</v>
      </c>
      <c r="V873" t="s">
        <v>1066</v>
      </c>
      <c r="W873" t="s">
        <v>1066</v>
      </c>
      <c r="X873" t="s">
        <v>1066</v>
      </c>
      <c r="Y873" t="s">
        <v>1066</v>
      </c>
      <c r="Z873" t="s">
        <v>1066</v>
      </c>
      <c r="AA873" t="s">
        <v>1066</v>
      </c>
      <c r="AB873" t="s">
        <v>1066</v>
      </c>
      <c r="AC873" t="s">
        <v>1066</v>
      </c>
      <c r="AD873" t="s">
        <v>1066</v>
      </c>
      <c r="AE873" t="s">
        <v>1066</v>
      </c>
      <c r="AF873" t="s">
        <v>1066</v>
      </c>
      <c r="AG873" t="s">
        <v>1066</v>
      </c>
      <c r="AH873" t="s">
        <v>1066</v>
      </c>
      <c r="AI873" t="s">
        <v>1066</v>
      </c>
      <c r="AJ873" t="s">
        <v>1066</v>
      </c>
      <c r="AK873" t="s">
        <v>1066</v>
      </c>
      <c r="AL873" t="s">
        <v>1066</v>
      </c>
      <c r="AM873" t="s">
        <v>1066</v>
      </c>
      <c r="AN873" t="s">
        <v>1066</v>
      </c>
      <c r="AO873" t="s">
        <v>1066</v>
      </c>
      <c r="AP873" t="s">
        <v>1066</v>
      </c>
      <c r="AQ873" t="s">
        <v>1066</v>
      </c>
      <c r="AR873" t="s">
        <v>1066</v>
      </c>
      <c r="AS873" t="s">
        <v>1066</v>
      </c>
      <c r="AT873" t="s">
        <v>1066</v>
      </c>
      <c r="AU873" t="s">
        <v>1066</v>
      </c>
      <c r="AV873" t="s">
        <v>1066</v>
      </c>
      <c r="AW873" t="s">
        <v>1066</v>
      </c>
      <c r="AY873">
        <v>0</v>
      </c>
      <c r="AZ873" s="269"/>
      <c r="BA873" s="269"/>
      <c r="BB873" s="269"/>
      <c r="BC873" s="269"/>
      <c r="BD873" s="269"/>
      <c r="BE873" s="269"/>
    </row>
    <row r="874" spans="1:83" ht="14.4" x14ac:dyDescent="0.3">
      <c r="A874">
        <v>524503</v>
      </c>
      <c r="B874" t="s">
        <v>540</v>
      </c>
      <c r="C874" t="s">
        <v>1066</v>
      </c>
      <c r="D874" t="s">
        <v>1066</v>
      </c>
      <c r="E874" t="s">
        <v>1066</v>
      </c>
      <c r="F874" t="s">
        <v>1066</v>
      </c>
      <c r="G874" t="s">
        <v>1066</v>
      </c>
      <c r="H874" t="s">
        <v>1066</v>
      </c>
      <c r="I874" t="s">
        <v>1066</v>
      </c>
      <c r="J874" t="s">
        <v>1066</v>
      </c>
      <c r="K874" t="s">
        <v>1066</v>
      </c>
      <c r="L874" t="s">
        <v>1066</v>
      </c>
      <c r="M874" t="s">
        <v>1066</v>
      </c>
      <c r="N874" t="s">
        <v>1066</v>
      </c>
      <c r="O874" t="s">
        <v>1066</v>
      </c>
      <c r="P874" t="s">
        <v>1066</v>
      </c>
      <c r="Q874" t="s">
        <v>1066</v>
      </c>
      <c r="R874" t="s">
        <v>1066</v>
      </c>
      <c r="S874" t="s">
        <v>1066</v>
      </c>
      <c r="T874" t="s">
        <v>1066</v>
      </c>
      <c r="U874" t="s">
        <v>1066</v>
      </c>
      <c r="V874" t="s">
        <v>1066</v>
      </c>
      <c r="W874" t="s">
        <v>1066</v>
      </c>
      <c r="X874" t="s">
        <v>1066</v>
      </c>
      <c r="Y874" t="s">
        <v>1066</v>
      </c>
      <c r="Z874" t="s">
        <v>1066</v>
      </c>
      <c r="AA874" t="s">
        <v>1066</v>
      </c>
      <c r="AB874" t="s">
        <v>1066</v>
      </c>
      <c r="AC874" t="s">
        <v>1066</v>
      </c>
      <c r="AD874" t="s">
        <v>1066</v>
      </c>
      <c r="AE874" t="s">
        <v>1066</v>
      </c>
      <c r="AF874" t="s">
        <v>1066</v>
      </c>
      <c r="AG874" t="s">
        <v>1066</v>
      </c>
      <c r="AH874" t="s">
        <v>1066</v>
      </c>
      <c r="AI874" t="s">
        <v>1066</v>
      </c>
      <c r="AJ874" t="s">
        <v>1066</v>
      </c>
      <c r="AK874" t="s">
        <v>1066</v>
      </c>
      <c r="AL874" t="s">
        <v>1066</v>
      </c>
      <c r="AM874" t="s">
        <v>1066</v>
      </c>
      <c r="AN874" t="s">
        <v>1066</v>
      </c>
      <c r="AO874" t="s">
        <v>1066</v>
      </c>
      <c r="AP874" t="s">
        <v>1066</v>
      </c>
      <c r="AQ874" t="s">
        <v>1066</v>
      </c>
      <c r="AR874" t="s">
        <v>1066</v>
      </c>
      <c r="AS874" t="s">
        <v>1066</v>
      </c>
      <c r="AT874" t="s">
        <v>1066</v>
      </c>
      <c r="AU874" t="s">
        <v>1066</v>
      </c>
      <c r="AV874" t="s">
        <v>1066</v>
      </c>
      <c r="AW874" t="s">
        <v>1066</v>
      </c>
      <c r="AY874">
        <v>0</v>
      </c>
      <c r="AZ874" s="269"/>
      <c r="BA874" s="269"/>
      <c r="BB874" s="269"/>
      <c r="BC874" s="269"/>
      <c r="BD874" s="269"/>
      <c r="BE874" s="269"/>
    </row>
    <row r="875" spans="1:83" ht="14.4" x14ac:dyDescent="0.3">
      <c r="A875">
        <v>524504</v>
      </c>
      <c r="B875" t="s">
        <v>540</v>
      </c>
      <c r="C875" t="s">
        <v>1066</v>
      </c>
      <c r="D875" t="s">
        <v>1066</v>
      </c>
      <c r="E875" t="s">
        <v>1066</v>
      </c>
      <c r="F875" t="s">
        <v>1066</v>
      </c>
      <c r="G875" t="s">
        <v>1066</v>
      </c>
      <c r="H875" t="s">
        <v>1066</v>
      </c>
      <c r="I875" t="s">
        <v>1066</v>
      </c>
      <c r="J875" t="s">
        <v>1066</v>
      </c>
      <c r="K875" t="s">
        <v>1066</v>
      </c>
      <c r="L875" t="s">
        <v>1066</v>
      </c>
      <c r="M875" t="s">
        <v>1066</v>
      </c>
      <c r="N875" t="s">
        <v>1066</v>
      </c>
      <c r="O875" t="s">
        <v>1066</v>
      </c>
      <c r="P875" t="s">
        <v>1066</v>
      </c>
      <c r="Q875" t="s">
        <v>1066</v>
      </c>
      <c r="R875" t="s">
        <v>1066</v>
      </c>
      <c r="S875" t="s">
        <v>1066</v>
      </c>
      <c r="T875" t="s">
        <v>1066</v>
      </c>
      <c r="U875" t="s">
        <v>1066</v>
      </c>
      <c r="V875" t="s">
        <v>1066</v>
      </c>
      <c r="W875" t="s">
        <v>1066</v>
      </c>
      <c r="X875" t="s">
        <v>1066</v>
      </c>
      <c r="Y875" t="s">
        <v>1066</v>
      </c>
      <c r="Z875" t="s">
        <v>1066</v>
      </c>
      <c r="AA875" t="s">
        <v>1066</v>
      </c>
      <c r="AB875" t="s">
        <v>1066</v>
      </c>
      <c r="AC875" t="s">
        <v>1066</v>
      </c>
      <c r="AD875" t="s">
        <v>1066</v>
      </c>
      <c r="AE875" t="s">
        <v>1066</v>
      </c>
      <c r="AF875" t="s">
        <v>1066</v>
      </c>
      <c r="AG875" t="s">
        <v>1066</v>
      </c>
      <c r="AH875" t="s">
        <v>1066</v>
      </c>
      <c r="AI875" t="s">
        <v>1066</v>
      </c>
      <c r="AJ875" t="s">
        <v>1066</v>
      </c>
      <c r="AK875" t="s">
        <v>1066</v>
      </c>
      <c r="AL875" t="s">
        <v>1066</v>
      </c>
      <c r="AM875" t="s">
        <v>1066</v>
      </c>
      <c r="AN875" t="s">
        <v>1066</v>
      </c>
      <c r="AO875" t="s">
        <v>1066</v>
      </c>
      <c r="AP875" t="s">
        <v>1066</v>
      </c>
      <c r="AQ875" t="s">
        <v>1066</v>
      </c>
      <c r="AR875" t="s">
        <v>1066</v>
      </c>
      <c r="AS875" t="s">
        <v>1066</v>
      </c>
      <c r="AT875" t="s">
        <v>1066</v>
      </c>
      <c r="AU875" t="s">
        <v>1066</v>
      </c>
      <c r="AV875" t="s">
        <v>1066</v>
      </c>
      <c r="AW875" t="s">
        <v>1066</v>
      </c>
      <c r="AY875">
        <v>0</v>
      </c>
      <c r="AZ875" s="269"/>
      <c r="BA875" s="269"/>
      <c r="BB875" s="269"/>
      <c r="BC875" s="269"/>
      <c r="BD875" s="269"/>
      <c r="BE875" s="269"/>
    </row>
    <row r="876" spans="1:83" ht="14.4" x14ac:dyDescent="0.3">
      <c r="A876">
        <v>524507</v>
      </c>
      <c r="B876" t="s">
        <v>541</v>
      </c>
      <c r="C876" t="s">
        <v>1066</v>
      </c>
      <c r="D876" t="s">
        <v>1066</v>
      </c>
      <c r="E876" t="s">
        <v>1066</v>
      </c>
      <c r="F876" t="s">
        <v>1066</v>
      </c>
      <c r="G876" t="s">
        <v>1066</v>
      </c>
      <c r="H876" t="s">
        <v>1066</v>
      </c>
      <c r="I876" t="s">
        <v>1066</v>
      </c>
      <c r="J876" t="s">
        <v>1066</v>
      </c>
      <c r="K876" t="s">
        <v>1066</v>
      </c>
      <c r="L876" t="s">
        <v>1066</v>
      </c>
      <c r="M876" t="s">
        <v>1066</v>
      </c>
      <c r="N876" t="s">
        <v>1066</v>
      </c>
      <c r="O876" t="s">
        <v>1066</v>
      </c>
      <c r="P876" t="s">
        <v>1066</v>
      </c>
      <c r="Q876" t="s">
        <v>1066</v>
      </c>
      <c r="R876" t="s">
        <v>1066</v>
      </c>
      <c r="S876" t="s">
        <v>1066</v>
      </c>
      <c r="T876" t="s">
        <v>1066</v>
      </c>
      <c r="U876" t="s">
        <v>1066</v>
      </c>
      <c r="V876" t="s">
        <v>1066</v>
      </c>
      <c r="W876" t="s">
        <v>1066</v>
      </c>
      <c r="X876" t="s">
        <v>1066</v>
      </c>
      <c r="Y876" t="s">
        <v>1066</v>
      </c>
      <c r="Z876" t="s">
        <v>1066</v>
      </c>
      <c r="AA876" t="s">
        <v>1066</v>
      </c>
      <c r="AB876" t="s">
        <v>1066</v>
      </c>
      <c r="AC876" t="s">
        <v>1066</v>
      </c>
      <c r="AD876" t="s">
        <v>1066</v>
      </c>
      <c r="AE876" t="s">
        <v>1066</v>
      </c>
      <c r="AF876" t="s">
        <v>1066</v>
      </c>
      <c r="AG876" t="s">
        <v>1066</v>
      </c>
      <c r="AH876" t="s">
        <v>1066</v>
      </c>
      <c r="AI876" t="s">
        <v>1066</v>
      </c>
      <c r="AJ876" t="s">
        <v>1066</v>
      </c>
      <c r="AK876" t="s">
        <v>1066</v>
      </c>
      <c r="AL876" t="s">
        <v>1066</v>
      </c>
      <c r="AM876" t="s">
        <v>1066</v>
      </c>
      <c r="AN876" t="s">
        <v>1066</v>
      </c>
      <c r="AO876" t="s">
        <v>1066</v>
      </c>
      <c r="AP876" t="s">
        <v>1066</v>
      </c>
      <c r="AQ876" t="s">
        <v>1066</v>
      </c>
      <c r="AR876" t="s">
        <v>1066</v>
      </c>
      <c r="AW876"/>
      <c r="AY876" t="s">
        <v>2422</v>
      </c>
      <c r="AZ876" s="269"/>
      <c r="BA876" s="269"/>
      <c r="BB876" s="269"/>
      <c r="BC876" s="269"/>
      <c r="BD876" s="269"/>
      <c r="BE876" s="269"/>
    </row>
    <row r="877" spans="1:83" ht="14.4" x14ac:dyDescent="0.3">
      <c r="A877">
        <v>524508</v>
      </c>
      <c r="B877" t="s">
        <v>540</v>
      </c>
      <c r="C877" t="s">
        <v>1066</v>
      </c>
      <c r="D877" t="s">
        <v>1066</v>
      </c>
      <c r="E877" t="s">
        <v>1066</v>
      </c>
      <c r="F877" t="s">
        <v>1066</v>
      </c>
      <c r="G877" t="s">
        <v>1066</v>
      </c>
      <c r="H877" t="s">
        <v>1066</v>
      </c>
      <c r="I877" t="s">
        <v>1066</v>
      </c>
      <c r="J877" t="s">
        <v>1066</v>
      </c>
      <c r="K877" t="s">
        <v>1066</v>
      </c>
      <c r="L877" t="s">
        <v>1066</v>
      </c>
      <c r="M877" t="s">
        <v>1066</v>
      </c>
      <c r="N877" t="s">
        <v>1066</v>
      </c>
      <c r="O877" t="s">
        <v>1066</v>
      </c>
      <c r="P877" t="s">
        <v>1066</v>
      </c>
      <c r="Q877" t="s">
        <v>1066</v>
      </c>
      <c r="R877" t="s">
        <v>1066</v>
      </c>
      <c r="S877" t="s">
        <v>1066</v>
      </c>
      <c r="T877" t="s">
        <v>1066</v>
      </c>
      <c r="U877" t="s">
        <v>1066</v>
      </c>
      <c r="V877" t="s">
        <v>1066</v>
      </c>
      <c r="W877" t="s">
        <v>1066</v>
      </c>
      <c r="X877" t="s">
        <v>1066</v>
      </c>
      <c r="Y877" t="s">
        <v>1066</v>
      </c>
      <c r="Z877" t="s">
        <v>1066</v>
      </c>
      <c r="AA877" t="s">
        <v>1066</v>
      </c>
      <c r="AB877" t="s">
        <v>1066</v>
      </c>
      <c r="AC877" t="s">
        <v>1066</v>
      </c>
      <c r="AD877" t="s">
        <v>1066</v>
      </c>
      <c r="AE877" t="s">
        <v>1066</v>
      </c>
      <c r="AF877" t="s">
        <v>1066</v>
      </c>
      <c r="AG877" t="s">
        <v>1066</v>
      </c>
      <c r="AH877" t="s">
        <v>1066</v>
      </c>
      <c r="AI877" t="s">
        <v>1066</v>
      </c>
      <c r="AJ877" t="s">
        <v>1066</v>
      </c>
      <c r="AK877" t="s">
        <v>1066</v>
      </c>
      <c r="AL877" t="s">
        <v>1066</v>
      </c>
      <c r="AM877" t="s">
        <v>1066</v>
      </c>
      <c r="AN877" t="s">
        <v>1066</v>
      </c>
      <c r="AO877" t="s">
        <v>1066</v>
      </c>
      <c r="AP877" t="s">
        <v>1066</v>
      </c>
      <c r="AQ877" t="s">
        <v>1066</v>
      </c>
      <c r="AR877" t="s">
        <v>1066</v>
      </c>
      <c r="AS877" t="s">
        <v>1066</v>
      </c>
      <c r="AT877" t="s">
        <v>1066</v>
      </c>
      <c r="AU877" t="s">
        <v>1066</v>
      </c>
      <c r="AV877" t="s">
        <v>1066</v>
      </c>
      <c r="AW877" t="s">
        <v>1066</v>
      </c>
      <c r="AY877">
        <v>0</v>
      </c>
      <c r="AZ877" s="269"/>
      <c r="BA877" s="269"/>
      <c r="BB877" s="269"/>
      <c r="BC877" s="269"/>
      <c r="BD877" s="269"/>
      <c r="BE877" s="269"/>
      <c r="BH877" s="249"/>
      <c r="BI877" s="249"/>
      <c r="BJ877" s="249"/>
      <c r="BK877" s="249"/>
      <c r="BL877" s="249"/>
      <c r="BM877" s="249"/>
      <c r="BN877" s="249"/>
      <c r="BO877" s="249"/>
      <c r="BP877" s="249"/>
      <c r="BQ877" s="249"/>
      <c r="BR877" s="249"/>
      <c r="BS877" s="249"/>
      <c r="BT877" s="249"/>
      <c r="BU877" s="249"/>
      <c r="BV877" s="248"/>
      <c r="BW877" s="249"/>
      <c r="BX877" s="249"/>
      <c r="BY877" s="249"/>
      <c r="BZ877" s="249"/>
      <c r="CA877" s="242"/>
      <c r="CB877" s="242"/>
      <c r="CC877" s="242"/>
      <c r="CD877" s="242"/>
      <c r="CE877" s="249"/>
    </row>
    <row r="878" spans="1:83" ht="14.4" x14ac:dyDescent="0.3">
      <c r="A878">
        <v>524513</v>
      </c>
      <c r="B878" t="s">
        <v>541</v>
      </c>
      <c r="C878" t="s">
        <v>1066</v>
      </c>
      <c r="D878" t="s">
        <v>1066</v>
      </c>
      <c r="E878" t="s">
        <v>1066</v>
      </c>
      <c r="F878" t="s">
        <v>1066</v>
      </c>
      <c r="G878" t="s">
        <v>1066</v>
      </c>
      <c r="H878" t="s">
        <v>1066</v>
      </c>
      <c r="I878" t="s">
        <v>1066</v>
      </c>
      <c r="J878" t="s">
        <v>1066</v>
      </c>
      <c r="K878" t="s">
        <v>1066</v>
      </c>
      <c r="L878" t="s">
        <v>1066</v>
      </c>
      <c r="M878" t="s">
        <v>1066</v>
      </c>
      <c r="N878" t="s">
        <v>1066</v>
      </c>
      <c r="O878" t="s">
        <v>1066</v>
      </c>
      <c r="P878" t="s">
        <v>1066</v>
      </c>
      <c r="Q878" t="s">
        <v>1066</v>
      </c>
      <c r="R878" t="s">
        <v>1066</v>
      </c>
      <c r="S878" t="s">
        <v>1066</v>
      </c>
      <c r="T878" t="s">
        <v>1066</v>
      </c>
      <c r="U878" t="s">
        <v>1066</v>
      </c>
      <c r="V878" t="s">
        <v>1066</v>
      </c>
      <c r="W878" t="s">
        <v>1066</v>
      </c>
      <c r="X878" t="s">
        <v>1066</v>
      </c>
      <c r="Y878" t="s">
        <v>1066</v>
      </c>
      <c r="Z878" t="s">
        <v>1066</v>
      </c>
      <c r="AA878" t="s">
        <v>1066</v>
      </c>
      <c r="AB878" t="s">
        <v>1066</v>
      </c>
      <c r="AC878" t="s">
        <v>1066</v>
      </c>
      <c r="AD878" t="s">
        <v>1066</v>
      </c>
      <c r="AE878" t="s">
        <v>1066</v>
      </c>
      <c r="AF878" t="s">
        <v>1066</v>
      </c>
      <c r="AG878" t="s">
        <v>1066</v>
      </c>
      <c r="AH878" t="s">
        <v>1066</v>
      </c>
      <c r="AI878" t="s">
        <v>1066</v>
      </c>
      <c r="AJ878" t="s">
        <v>1066</v>
      </c>
      <c r="AK878" t="s">
        <v>1066</v>
      </c>
      <c r="AL878" t="s">
        <v>1066</v>
      </c>
      <c r="AM878" t="s">
        <v>1066</v>
      </c>
      <c r="AN878" t="s">
        <v>1066</v>
      </c>
      <c r="AO878" t="s">
        <v>1066</v>
      </c>
      <c r="AP878" t="s">
        <v>1066</v>
      </c>
      <c r="AQ878" t="s">
        <v>1066</v>
      </c>
      <c r="AR878" t="s">
        <v>1066</v>
      </c>
      <c r="AW878"/>
      <c r="AY878" t="s">
        <v>2422</v>
      </c>
      <c r="AZ878" s="269"/>
      <c r="BA878" s="269"/>
      <c r="BB878" s="269"/>
      <c r="BC878" s="269"/>
      <c r="BD878" s="269"/>
      <c r="BE878" s="269"/>
      <c r="BH878" s="249"/>
      <c r="BI878" s="249"/>
      <c r="BJ878" s="249"/>
      <c r="BK878" s="249"/>
      <c r="BL878" s="249"/>
      <c r="BM878" s="249"/>
      <c r="BN878" s="249"/>
      <c r="BO878" s="249"/>
      <c r="BP878" s="249"/>
      <c r="BQ878" s="249"/>
      <c r="BR878" s="249"/>
      <c r="BS878" s="249"/>
      <c r="BT878" s="249"/>
      <c r="BU878" s="249"/>
      <c r="BV878" s="248"/>
      <c r="BW878" s="249"/>
      <c r="BX878" s="249"/>
      <c r="BY878" s="249"/>
      <c r="BZ878" s="249"/>
      <c r="CA878" s="242"/>
      <c r="CB878" s="242"/>
      <c r="CC878" s="242"/>
      <c r="CD878" s="242"/>
      <c r="CE878" s="249"/>
    </row>
    <row r="879" spans="1:83" ht="14.4" x14ac:dyDescent="0.3">
      <c r="A879">
        <v>524519</v>
      </c>
      <c r="B879" t="s">
        <v>540</v>
      </c>
      <c r="C879" t="s">
        <v>1066</v>
      </c>
      <c r="D879" t="s">
        <v>1066</v>
      </c>
      <c r="E879" t="s">
        <v>1066</v>
      </c>
      <c r="F879" t="s">
        <v>1066</v>
      </c>
      <c r="G879" t="s">
        <v>1066</v>
      </c>
      <c r="H879" t="s">
        <v>1066</v>
      </c>
      <c r="I879" t="s">
        <v>1066</v>
      </c>
      <c r="J879" t="s">
        <v>1066</v>
      </c>
      <c r="K879" t="s">
        <v>1066</v>
      </c>
      <c r="L879" t="s">
        <v>1066</v>
      </c>
      <c r="M879" t="s">
        <v>1066</v>
      </c>
      <c r="N879" t="s">
        <v>1066</v>
      </c>
      <c r="O879" t="s">
        <v>1066</v>
      </c>
      <c r="P879" t="s">
        <v>1066</v>
      </c>
      <c r="Q879" t="s">
        <v>1066</v>
      </c>
      <c r="R879" t="s">
        <v>1066</v>
      </c>
      <c r="S879" t="s">
        <v>1066</v>
      </c>
      <c r="T879" t="s">
        <v>1066</v>
      </c>
      <c r="U879" t="s">
        <v>1066</v>
      </c>
      <c r="V879" t="s">
        <v>1066</v>
      </c>
      <c r="W879" t="s">
        <v>1066</v>
      </c>
      <c r="X879" t="s">
        <v>1066</v>
      </c>
      <c r="Y879" t="s">
        <v>1066</v>
      </c>
      <c r="Z879" t="s">
        <v>1066</v>
      </c>
      <c r="AA879" t="s">
        <v>1066</v>
      </c>
      <c r="AB879" t="s">
        <v>1066</v>
      </c>
      <c r="AC879" t="s">
        <v>1066</v>
      </c>
      <c r="AD879" t="s">
        <v>1066</v>
      </c>
      <c r="AE879" t="s">
        <v>1066</v>
      </c>
      <c r="AF879" t="s">
        <v>1066</v>
      </c>
      <c r="AG879" t="s">
        <v>1066</v>
      </c>
      <c r="AH879" t="s">
        <v>1066</v>
      </c>
      <c r="AI879" t="s">
        <v>1066</v>
      </c>
      <c r="AJ879" t="s">
        <v>1066</v>
      </c>
      <c r="AK879" t="s">
        <v>1066</v>
      </c>
      <c r="AL879" t="s">
        <v>1066</v>
      </c>
      <c r="AM879" t="s">
        <v>1066</v>
      </c>
      <c r="AN879" t="s">
        <v>1066</v>
      </c>
      <c r="AO879" t="s">
        <v>1066</v>
      </c>
      <c r="AP879" t="s">
        <v>1066</v>
      </c>
      <c r="AQ879" t="s">
        <v>1066</v>
      </c>
      <c r="AR879" t="s">
        <v>1066</v>
      </c>
      <c r="AS879" t="s">
        <v>1066</v>
      </c>
      <c r="AT879" t="s">
        <v>1066</v>
      </c>
      <c r="AU879" t="s">
        <v>1066</v>
      </c>
      <c r="AV879" t="s">
        <v>1066</v>
      </c>
      <c r="AW879" t="s">
        <v>1066</v>
      </c>
      <c r="AY879">
        <v>0</v>
      </c>
      <c r="AZ879" s="269"/>
      <c r="BA879" s="269"/>
      <c r="BB879" s="269"/>
      <c r="BC879" s="269"/>
      <c r="BD879" s="269"/>
      <c r="BE879" s="269"/>
    </row>
    <row r="880" spans="1:83" ht="14.4" x14ac:dyDescent="0.3">
      <c r="A880">
        <v>524524</v>
      </c>
      <c r="B880" t="s">
        <v>540</v>
      </c>
      <c r="C880" t="s">
        <v>1066</v>
      </c>
      <c r="D880" t="s">
        <v>1066</v>
      </c>
      <c r="E880" t="s">
        <v>1066</v>
      </c>
      <c r="F880" t="s">
        <v>1066</v>
      </c>
      <c r="G880" t="s">
        <v>1066</v>
      </c>
      <c r="H880" t="s">
        <v>1066</v>
      </c>
      <c r="I880" t="s">
        <v>1066</v>
      </c>
      <c r="J880" t="s">
        <v>1066</v>
      </c>
      <c r="K880" t="s">
        <v>1066</v>
      </c>
      <c r="L880" t="s">
        <v>1066</v>
      </c>
      <c r="M880" t="s">
        <v>1066</v>
      </c>
      <c r="N880" t="s">
        <v>1066</v>
      </c>
      <c r="O880" t="s">
        <v>1066</v>
      </c>
      <c r="P880" t="s">
        <v>1066</v>
      </c>
      <c r="Q880" t="s">
        <v>1066</v>
      </c>
      <c r="R880" t="s">
        <v>1066</v>
      </c>
      <c r="S880" t="s">
        <v>1066</v>
      </c>
      <c r="T880" t="s">
        <v>1066</v>
      </c>
      <c r="U880" t="s">
        <v>1066</v>
      </c>
      <c r="V880" t="s">
        <v>1066</v>
      </c>
      <c r="W880" t="s">
        <v>1066</v>
      </c>
      <c r="X880" t="s">
        <v>1066</v>
      </c>
      <c r="Y880" t="s">
        <v>1066</v>
      </c>
      <c r="Z880" t="s">
        <v>1066</v>
      </c>
      <c r="AA880" t="s">
        <v>1066</v>
      </c>
      <c r="AB880" t="s">
        <v>1066</v>
      </c>
      <c r="AC880" t="s">
        <v>1066</v>
      </c>
      <c r="AD880" t="s">
        <v>1066</v>
      </c>
      <c r="AE880" t="s">
        <v>1066</v>
      </c>
      <c r="AF880" t="s">
        <v>1066</v>
      </c>
      <c r="AG880" t="s">
        <v>1066</v>
      </c>
      <c r="AH880" t="s">
        <v>1066</v>
      </c>
      <c r="AI880" t="s">
        <v>1066</v>
      </c>
      <c r="AJ880" t="s">
        <v>1066</v>
      </c>
      <c r="AK880" t="s">
        <v>1066</v>
      </c>
      <c r="AL880" t="s">
        <v>1066</v>
      </c>
      <c r="AM880" t="s">
        <v>1066</v>
      </c>
      <c r="AN880" t="s">
        <v>1066</v>
      </c>
      <c r="AO880" t="s">
        <v>1066</v>
      </c>
      <c r="AP880" t="s">
        <v>1066</v>
      </c>
      <c r="AQ880" t="s">
        <v>1066</v>
      </c>
      <c r="AR880" t="s">
        <v>1066</v>
      </c>
      <c r="AS880" t="s">
        <v>1066</v>
      </c>
      <c r="AT880" t="s">
        <v>1066</v>
      </c>
      <c r="AU880" t="s">
        <v>1066</v>
      </c>
      <c r="AV880" t="s">
        <v>1066</v>
      </c>
      <c r="AW880" t="s">
        <v>1066</v>
      </c>
      <c r="AY880">
        <v>0</v>
      </c>
      <c r="AZ880" s="269"/>
      <c r="BA880" s="269"/>
      <c r="BB880" s="269"/>
      <c r="BC880" s="269"/>
      <c r="BD880" s="269"/>
      <c r="BE880" s="269"/>
    </row>
    <row r="881" spans="1:83" ht="14.4" x14ac:dyDescent="0.3">
      <c r="A881">
        <v>524531</v>
      </c>
      <c r="B881" t="s">
        <v>540</v>
      </c>
      <c r="C881" t="s">
        <v>1066</v>
      </c>
      <c r="D881" t="s">
        <v>1066</v>
      </c>
      <c r="E881" t="s">
        <v>1066</v>
      </c>
      <c r="F881" t="s">
        <v>1066</v>
      </c>
      <c r="G881" t="s">
        <v>1066</v>
      </c>
      <c r="H881" t="s">
        <v>1066</v>
      </c>
      <c r="I881" t="s">
        <v>1066</v>
      </c>
      <c r="J881" t="s">
        <v>1066</v>
      </c>
      <c r="K881" t="s">
        <v>1066</v>
      </c>
      <c r="L881" t="s">
        <v>1066</v>
      </c>
      <c r="M881" t="s">
        <v>1066</v>
      </c>
      <c r="N881" t="s">
        <v>1066</v>
      </c>
      <c r="O881" t="s">
        <v>1066</v>
      </c>
      <c r="P881" t="s">
        <v>1066</v>
      </c>
      <c r="Q881" t="s">
        <v>1066</v>
      </c>
      <c r="R881" t="s">
        <v>1066</v>
      </c>
      <c r="S881" t="s">
        <v>1066</v>
      </c>
      <c r="T881" t="s">
        <v>1066</v>
      </c>
      <c r="U881" t="s">
        <v>1066</v>
      </c>
      <c r="V881" t="s">
        <v>1066</v>
      </c>
      <c r="W881" t="s">
        <v>1066</v>
      </c>
      <c r="X881" t="s">
        <v>1066</v>
      </c>
      <c r="Y881" t="s">
        <v>1066</v>
      </c>
      <c r="Z881" t="s">
        <v>1066</v>
      </c>
      <c r="AA881" t="s">
        <v>1066</v>
      </c>
      <c r="AB881" t="s">
        <v>1066</v>
      </c>
      <c r="AC881" t="s">
        <v>1066</v>
      </c>
      <c r="AD881" t="s">
        <v>1066</v>
      </c>
      <c r="AE881" t="s">
        <v>1066</v>
      </c>
      <c r="AF881" t="s">
        <v>1066</v>
      </c>
      <c r="AG881" t="s">
        <v>1066</v>
      </c>
      <c r="AH881" t="s">
        <v>1066</v>
      </c>
      <c r="AI881" t="s">
        <v>1066</v>
      </c>
      <c r="AJ881" t="s">
        <v>1066</v>
      </c>
      <c r="AK881" t="s">
        <v>1066</v>
      </c>
      <c r="AL881" t="s">
        <v>1066</v>
      </c>
      <c r="AM881" t="s">
        <v>1066</v>
      </c>
      <c r="AN881" t="s">
        <v>1066</v>
      </c>
      <c r="AO881" t="s">
        <v>1066</v>
      </c>
      <c r="AP881" t="s">
        <v>1066</v>
      </c>
      <c r="AQ881" t="s">
        <v>1066</v>
      </c>
      <c r="AR881" t="s">
        <v>1066</v>
      </c>
      <c r="AS881" t="s">
        <v>1066</v>
      </c>
      <c r="AT881" t="s">
        <v>1066</v>
      </c>
      <c r="AU881" t="s">
        <v>1066</v>
      </c>
      <c r="AV881" t="s">
        <v>1066</v>
      </c>
      <c r="AW881" t="s">
        <v>1066</v>
      </c>
      <c r="AY881">
        <v>0</v>
      </c>
      <c r="AZ881" s="269"/>
      <c r="BA881" s="269"/>
      <c r="BB881" s="269"/>
      <c r="BC881" s="269"/>
      <c r="BD881" s="269"/>
      <c r="BE881" s="269"/>
    </row>
    <row r="882" spans="1:83" ht="14.4" x14ac:dyDescent="0.3">
      <c r="A882">
        <v>524536</v>
      </c>
      <c r="B882" t="s">
        <v>540</v>
      </c>
      <c r="C882" t="s">
        <v>1066</v>
      </c>
      <c r="D882" t="s">
        <v>1066</v>
      </c>
      <c r="E882" t="s">
        <v>1066</v>
      </c>
      <c r="F882" t="s">
        <v>1066</v>
      </c>
      <c r="G882" t="s">
        <v>1066</v>
      </c>
      <c r="H882" t="s">
        <v>1066</v>
      </c>
      <c r="I882" t="s">
        <v>1066</v>
      </c>
      <c r="J882" t="s">
        <v>1066</v>
      </c>
      <c r="K882" t="s">
        <v>1066</v>
      </c>
      <c r="L882" t="s">
        <v>1066</v>
      </c>
      <c r="M882" t="s">
        <v>1066</v>
      </c>
      <c r="N882" t="s">
        <v>1066</v>
      </c>
      <c r="O882" t="s">
        <v>1066</v>
      </c>
      <c r="P882" t="s">
        <v>1066</v>
      </c>
      <c r="Q882" t="s">
        <v>1066</v>
      </c>
      <c r="R882" t="s">
        <v>1066</v>
      </c>
      <c r="S882" t="s">
        <v>1066</v>
      </c>
      <c r="T882" t="s">
        <v>1066</v>
      </c>
      <c r="U882" t="s">
        <v>1066</v>
      </c>
      <c r="V882" t="s">
        <v>1066</v>
      </c>
      <c r="W882" t="s">
        <v>1066</v>
      </c>
      <c r="X882" t="s">
        <v>1066</v>
      </c>
      <c r="Y882" t="s">
        <v>1066</v>
      </c>
      <c r="Z882" t="s">
        <v>1066</v>
      </c>
      <c r="AA882" t="s">
        <v>1066</v>
      </c>
      <c r="AB882" t="s">
        <v>1066</v>
      </c>
      <c r="AC882" t="s">
        <v>1066</v>
      </c>
      <c r="AD882" t="s">
        <v>1066</v>
      </c>
      <c r="AE882" t="s">
        <v>1066</v>
      </c>
      <c r="AF882" t="s">
        <v>1066</v>
      </c>
      <c r="AG882" t="s">
        <v>1066</v>
      </c>
      <c r="AH882" t="s">
        <v>1066</v>
      </c>
      <c r="AI882" t="s">
        <v>1066</v>
      </c>
      <c r="AJ882" t="s">
        <v>1066</v>
      </c>
      <c r="AK882" t="s">
        <v>1066</v>
      </c>
      <c r="AL882" t="s">
        <v>1066</v>
      </c>
      <c r="AM882" t="s">
        <v>1066</v>
      </c>
      <c r="AN882" t="s">
        <v>1066</v>
      </c>
      <c r="AO882" t="s">
        <v>1066</v>
      </c>
      <c r="AP882" t="s">
        <v>1066</v>
      </c>
      <c r="AQ882" t="s">
        <v>1066</v>
      </c>
      <c r="AR882" t="s">
        <v>1066</v>
      </c>
      <c r="AS882" t="s">
        <v>1066</v>
      </c>
      <c r="AT882" t="s">
        <v>1066</v>
      </c>
      <c r="AU882" t="s">
        <v>1066</v>
      </c>
      <c r="AV882" t="s">
        <v>1066</v>
      </c>
      <c r="AW882" t="s">
        <v>1066</v>
      </c>
      <c r="AY882">
        <v>0</v>
      </c>
      <c r="AZ882" s="269"/>
      <c r="BA882" s="269"/>
      <c r="BB882" s="269"/>
      <c r="BC882" s="269"/>
      <c r="BD882" s="269"/>
      <c r="BE882" s="269"/>
      <c r="BH882" s="249"/>
      <c r="BI882" s="249"/>
      <c r="BJ882" s="249"/>
      <c r="BK882" s="249"/>
      <c r="BL882" s="249"/>
      <c r="BM882" s="249"/>
      <c r="BN882" s="249"/>
      <c r="BO882" s="249"/>
      <c r="BP882" s="249"/>
      <c r="BQ882" s="249"/>
      <c r="BR882" s="249"/>
      <c r="BS882" s="249"/>
      <c r="BT882" s="249"/>
      <c r="BU882" s="249"/>
      <c r="BV882" s="248"/>
      <c r="BW882" s="249"/>
      <c r="BX882" s="249"/>
      <c r="BY882" s="249"/>
      <c r="BZ882" s="249"/>
      <c r="CA882" s="242"/>
      <c r="CB882" s="242"/>
      <c r="CC882" s="242"/>
      <c r="CD882" s="242"/>
      <c r="CE882" s="249"/>
    </row>
    <row r="883" spans="1:83" ht="14.4" x14ac:dyDescent="0.3">
      <c r="A883">
        <v>524537</v>
      </c>
      <c r="B883" t="s">
        <v>540</v>
      </c>
      <c r="C883" t="s">
        <v>1066</v>
      </c>
      <c r="D883" t="s">
        <v>1066</v>
      </c>
      <c r="E883" t="s">
        <v>1066</v>
      </c>
      <c r="F883" t="s">
        <v>1066</v>
      </c>
      <c r="G883" t="s">
        <v>1066</v>
      </c>
      <c r="H883" t="s">
        <v>1066</v>
      </c>
      <c r="I883" t="s">
        <v>1066</v>
      </c>
      <c r="J883" t="s">
        <v>1066</v>
      </c>
      <c r="K883" t="s">
        <v>1066</v>
      </c>
      <c r="L883" t="s">
        <v>1066</v>
      </c>
      <c r="M883" t="s">
        <v>1066</v>
      </c>
      <c r="N883" t="s">
        <v>1066</v>
      </c>
      <c r="O883" t="s">
        <v>1066</v>
      </c>
      <c r="P883" t="s">
        <v>1066</v>
      </c>
      <c r="Q883" t="s">
        <v>1066</v>
      </c>
      <c r="R883" t="s">
        <v>1066</v>
      </c>
      <c r="S883" t="s">
        <v>1066</v>
      </c>
      <c r="T883" t="s">
        <v>1066</v>
      </c>
      <c r="U883" t="s">
        <v>1066</v>
      </c>
      <c r="V883" t="s">
        <v>1066</v>
      </c>
      <c r="W883" t="s">
        <v>1066</v>
      </c>
      <c r="X883" t="s">
        <v>1066</v>
      </c>
      <c r="Y883" t="s">
        <v>1066</v>
      </c>
      <c r="Z883" t="s">
        <v>1066</v>
      </c>
      <c r="AA883" t="s">
        <v>1066</v>
      </c>
      <c r="AB883" t="s">
        <v>1066</v>
      </c>
      <c r="AC883" t="s">
        <v>1066</v>
      </c>
      <c r="AD883" t="s">
        <v>1066</v>
      </c>
      <c r="AE883" t="s">
        <v>1066</v>
      </c>
      <c r="AF883" t="s">
        <v>1066</v>
      </c>
      <c r="AG883" t="s">
        <v>1066</v>
      </c>
      <c r="AH883" t="s">
        <v>1066</v>
      </c>
      <c r="AI883" t="s">
        <v>1066</v>
      </c>
      <c r="AJ883" t="s">
        <v>1066</v>
      </c>
      <c r="AK883" t="s">
        <v>1066</v>
      </c>
      <c r="AL883" t="s">
        <v>1066</v>
      </c>
      <c r="AM883" t="s">
        <v>1066</v>
      </c>
      <c r="AN883" t="s">
        <v>1066</v>
      </c>
      <c r="AO883" t="s">
        <v>1066</v>
      </c>
      <c r="AP883" t="s">
        <v>1066</v>
      </c>
      <c r="AQ883" t="s">
        <v>1066</v>
      </c>
      <c r="AR883" t="s">
        <v>1066</v>
      </c>
      <c r="AS883" t="s">
        <v>1066</v>
      </c>
      <c r="AT883" t="s">
        <v>1066</v>
      </c>
      <c r="AU883" t="s">
        <v>1066</v>
      </c>
      <c r="AV883" t="s">
        <v>1066</v>
      </c>
      <c r="AW883" t="s">
        <v>1066</v>
      </c>
      <c r="AY883">
        <v>0</v>
      </c>
      <c r="AZ883" s="269"/>
      <c r="BA883" s="269"/>
      <c r="BB883" s="269"/>
      <c r="BC883" s="269"/>
      <c r="BD883" s="269"/>
      <c r="BE883" s="269"/>
    </row>
    <row r="884" spans="1:83" ht="14.4" x14ac:dyDescent="0.3">
      <c r="A884">
        <v>524540</v>
      </c>
      <c r="B884" t="s">
        <v>540</v>
      </c>
      <c r="C884" t="s">
        <v>1066</v>
      </c>
      <c r="D884" t="s">
        <v>1066</v>
      </c>
      <c r="E884" t="s">
        <v>1066</v>
      </c>
      <c r="F884" t="s">
        <v>1066</v>
      </c>
      <c r="G884" t="s">
        <v>1066</v>
      </c>
      <c r="H884" t="s">
        <v>1066</v>
      </c>
      <c r="I884" t="s">
        <v>1066</v>
      </c>
      <c r="J884" t="s">
        <v>1066</v>
      </c>
      <c r="K884" t="s">
        <v>1066</v>
      </c>
      <c r="L884" t="s">
        <v>1066</v>
      </c>
      <c r="M884" t="s">
        <v>1066</v>
      </c>
      <c r="N884" t="s">
        <v>1066</v>
      </c>
      <c r="O884" t="s">
        <v>1066</v>
      </c>
      <c r="P884" t="s">
        <v>1066</v>
      </c>
      <c r="Q884" t="s">
        <v>1066</v>
      </c>
      <c r="R884" t="s">
        <v>1066</v>
      </c>
      <c r="S884" t="s">
        <v>1066</v>
      </c>
      <c r="T884" t="s">
        <v>1066</v>
      </c>
      <c r="U884" t="s">
        <v>1066</v>
      </c>
      <c r="V884" t="s">
        <v>1066</v>
      </c>
      <c r="W884" t="s">
        <v>1066</v>
      </c>
      <c r="X884" t="s">
        <v>1066</v>
      </c>
      <c r="Y884" t="s">
        <v>1066</v>
      </c>
      <c r="Z884" t="s">
        <v>1066</v>
      </c>
      <c r="AA884" t="s">
        <v>1066</v>
      </c>
      <c r="AB884" t="s">
        <v>1066</v>
      </c>
      <c r="AC884" t="s">
        <v>1066</v>
      </c>
      <c r="AD884" t="s">
        <v>1066</v>
      </c>
      <c r="AE884" t="s">
        <v>1066</v>
      </c>
      <c r="AF884" t="s">
        <v>1066</v>
      </c>
      <c r="AG884" t="s">
        <v>1066</v>
      </c>
      <c r="AH884" t="s">
        <v>1066</v>
      </c>
      <c r="AI884" t="s">
        <v>1066</v>
      </c>
      <c r="AJ884" t="s">
        <v>1066</v>
      </c>
      <c r="AK884" t="s">
        <v>1066</v>
      </c>
      <c r="AL884" t="s">
        <v>1066</v>
      </c>
      <c r="AM884" t="s">
        <v>1066</v>
      </c>
      <c r="AN884" t="s">
        <v>1066</v>
      </c>
      <c r="AO884" t="s">
        <v>1066</v>
      </c>
      <c r="AP884" t="s">
        <v>1066</v>
      </c>
      <c r="AQ884" t="s">
        <v>1066</v>
      </c>
      <c r="AR884" t="s">
        <v>1066</v>
      </c>
      <c r="AS884" t="s">
        <v>1066</v>
      </c>
      <c r="AT884" t="s">
        <v>1066</v>
      </c>
      <c r="AU884" t="s">
        <v>1066</v>
      </c>
      <c r="AV884" t="s">
        <v>1066</v>
      </c>
      <c r="AW884" t="s">
        <v>1066</v>
      </c>
      <c r="AY884">
        <v>0</v>
      </c>
      <c r="AZ884" s="269"/>
      <c r="BA884" s="269"/>
      <c r="BB884" s="269"/>
      <c r="BC884" s="269"/>
      <c r="BD884" s="269"/>
      <c r="BE884" s="269"/>
    </row>
    <row r="885" spans="1:83" ht="14.4" x14ac:dyDescent="0.3">
      <c r="A885">
        <v>524542</v>
      </c>
      <c r="B885" t="s">
        <v>540</v>
      </c>
      <c r="C885" t="s">
        <v>1066</v>
      </c>
      <c r="D885" t="s">
        <v>1066</v>
      </c>
      <c r="E885" t="s">
        <v>1066</v>
      </c>
      <c r="F885" t="s">
        <v>1066</v>
      </c>
      <c r="G885" t="s">
        <v>1066</v>
      </c>
      <c r="H885" t="s">
        <v>1066</v>
      </c>
      <c r="I885" t="s">
        <v>1066</v>
      </c>
      <c r="J885" t="s">
        <v>1066</v>
      </c>
      <c r="K885" t="s">
        <v>1066</v>
      </c>
      <c r="L885" t="s">
        <v>1066</v>
      </c>
      <c r="M885" t="s">
        <v>1066</v>
      </c>
      <c r="N885" t="s">
        <v>1066</v>
      </c>
      <c r="O885" t="s">
        <v>1066</v>
      </c>
      <c r="P885" t="s">
        <v>1066</v>
      </c>
      <c r="Q885" t="s">
        <v>1066</v>
      </c>
      <c r="R885" t="s">
        <v>1066</v>
      </c>
      <c r="S885" t="s">
        <v>1066</v>
      </c>
      <c r="T885" t="s">
        <v>1066</v>
      </c>
      <c r="U885" t="s">
        <v>1066</v>
      </c>
      <c r="V885" t="s">
        <v>1066</v>
      </c>
      <c r="W885" t="s">
        <v>1066</v>
      </c>
      <c r="X885" t="s">
        <v>1066</v>
      </c>
      <c r="Y885" t="s">
        <v>1066</v>
      </c>
      <c r="Z885" t="s">
        <v>1066</v>
      </c>
      <c r="AA885" t="s">
        <v>1066</v>
      </c>
      <c r="AB885" t="s">
        <v>1066</v>
      </c>
      <c r="AC885" t="s">
        <v>1066</v>
      </c>
      <c r="AD885" t="s">
        <v>1066</v>
      </c>
      <c r="AE885" t="s">
        <v>1066</v>
      </c>
      <c r="AF885" t="s">
        <v>1066</v>
      </c>
      <c r="AG885" t="s">
        <v>1066</v>
      </c>
      <c r="AH885" t="s">
        <v>1066</v>
      </c>
      <c r="AI885" t="s">
        <v>1066</v>
      </c>
      <c r="AJ885" t="s">
        <v>1066</v>
      </c>
      <c r="AK885" t="s">
        <v>1066</v>
      </c>
      <c r="AL885" t="s">
        <v>1066</v>
      </c>
      <c r="AM885" t="s">
        <v>1066</v>
      </c>
      <c r="AN885" t="s">
        <v>1066</v>
      </c>
      <c r="AO885" t="s">
        <v>1066</v>
      </c>
      <c r="AP885" t="s">
        <v>1066</v>
      </c>
      <c r="AQ885" t="s">
        <v>1066</v>
      </c>
      <c r="AR885" t="s">
        <v>1066</v>
      </c>
      <c r="AS885" t="s">
        <v>1066</v>
      </c>
      <c r="AT885" t="s">
        <v>1066</v>
      </c>
      <c r="AU885" t="s">
        <v>1066</v>
      </c>
      <c r="AV885" t="s">
        <v>1066</v>
      </c>
      <c r="AW885" t="s">
        <v>1066</v>
      </c>
      <c r="AY885">
        <v>0</v>
      </c>
      <c r="AZ885" s="269"/>
      <c r="BA885" s="269"/>
      <c r="BB885" s="269"/>
      <c r="BC885" s="269"/>
      <c r="BD885" s="269"/>
      <c r="BE885" s="269"/>
    </row>
    <row r="886" spans="1:83" ht="14.4" x14ac:dyDescent="0.3">
      <c r="A886">
        <v>524546</v>
      </c>
      <c r="B886" t="s">
        <v>541</v>
      </c>
      <c r="C886" t="s">
        <v>1066</v>
      </c>
      <c r="D886" t="s">
        <v>1066</v>
      </c>
      <c r="E886" t="s">
        <v>1066</v>
      </c>
      <c r="F886" t="s">
        <v>1066</v>
      </c>
      <c r="G886" t="s">
        <v>1066</v>
      </c>
      <c r="H886" t="s">
        <v>1066</v>
      </c>
      <c r="I886" t="s">
        <v>1066</v>
      </c>
      <c r="J886" t="s">
        <v>1066</v>
      </c>
      <c r="K886" t="s">
        <v>1066</v>
      </c>
      <c r="L886" t="s">
        <v>1066</v>
      </c>
      <c r="M886" t="s">
        <v>1066</v>
      </c>
      <c r="N886" t="s">
        <v>1066</v>
      </c>
      <c r="O886" t="s">
        <v>1066</v>
      </c>
      <c r="P886" t="s">
        <v>1066</v>
      </c>
      <c r="Q886" t="s">
        <v>1066</v>
      </c>
      <c r="R886" t="s">
        <v>1066</v>
      </c>
      <c r="S886" t="s">
        <v>1066</v>
      </c>
      <c r="T886" t="s">
        <v>1066</v>
      </c>
      <c r="U886" t="s">
        <v>1066</v>
      </c>
      <c r="V886" t="s">
        <v>1066</v>
      </c>
      <c r="W886" t="s">
        <v>1066</v>
      </c>
      <c r="X886" t="s">
        <v>1066</v>
      </c>
      <c r="Y886" t="s">
        <v>1066</v>
      </c>
      <c r="Z886" t="s">
        <v>1066</v>
      </c>
      <c r="AA886" t="s">
        <v>1066</v>
      </c>
      <c r="AB886" t="s">
        <v>1066</v>
      </c>
      <c r="AC886" t="s">
        <v>1066</v>
      </c>
      <c r="AD886" t="s">
        <v>1066</v>
      </c>
      <c r="AE886" t="s">
        <v>1066</v>
      </c>
      <c r="AF886" t="s">
        <v>1066</v>
      </c>
      <c r="AG886" t="s">
        <v>1066</v>
      </c>
      <c r="AH886" t="s">
        <v>1066</v>
      </c>
      <c r="AI886" t="s">
        <v>1066</v>
      </c>
      <c r="AJ886" t="s">
        <v>1066</v>
      </c>
      <c r="AK886" t="s">
        <v>1066</v>
      </c>
      <c r="AL886" t="s">
        <v>1066</v>
      </c>
      <c r="AM886" t="s">
        <v>1066</v>
      </c>
      <c r="AN886" t="s">
        <v>1066</v>
      </c>
      <c r="AO886" t="s">
        <v>1066</v>
      </c>
      <c r="AP886" t="s">
        <v>1066</v>
      </c>
      <c r="AQ886" t="s">
        <v>1066</v>
      </c>
      <c r="AR886" t="s">
        <v>1066</v>
      </c>
      <c r="AW886"/>
      <c r="AY886" t="s">
        <v>2422</v>
      </c>
      <c r="AZ886" s="269"/>
      <c r="BA886" s="269"/>
      <c r="BB886" s="269"/>
      <c r="BC886" s="269"/>
      <c r="BD886" s="269"/>
      <c r="BE886" s="269"/>
    </row>
    <row r="887" spans="1:83" ht="14.4" x14ac:dyDescent="0.3">
      <c r="A887">
        <v>524548</v>
      </c>
      <c r="B887" t="s">
        <v>540</v>
      </c>
      <c r="C887" t="s">
        <v>1066</v>
      </c>
      <c r="D887" t="s">
        <v>1066</v>
      </c>
      <c r="E887" t="s">
        <v>1066</v>
      </c>
      <c r="F887" t="s">
        <v>1066</v>
      </c>
      <c r="G887" t="s">
        <v>1066</v>
      </c>
      <c r="H887" t="s">
        <v>1066</v>
      </c>
      <c r="I887" t="s">
        <v>1066</v>
      </c>
      <c r="J887" t="s">
        <v>1066</v>
      </c>
      <c r="K887" t="s">
        <v>1066</v>
      </c>
      <c r="L887" t="s">
        <v>1066</v>
      </c>
      <c r="M887" t="s">
        <v>1066</v>
      </c>
      <c r="N887" t="s">
        <v>1066</v>
      </c>
      <c r="O887" t="s">
        <v>1066</v>
      </c>
      <c r="P887" t="s">
        <v>1066</v>
      </c>
      <c r="Q887" t="s">
        <v>1066</v>
      </c>
      <c r="R887" t="s">
        <v>1066</v>
      </c>
      <c r="S887" t="s">
        <v>1066</v>
      </c>
      <c r="T887" t="s">
        <v>1066</v>
      </c>
      <c r="U887" t="s">
        <v>1066</v>
      </c>
      <c r="V887" t="s">
        <v>1066</v>
      </c>
      <c r="W887" t="s">
        <v>1066</v>
      </c>
      <c r="X887" t="s">
        <v>1066</v>
      </c>
      <c r="Y887" t="s">
        <v>1066</v>
      </c>
      <c r="Z887" t="s">
        <v>1066</v>
      </c>
      <c r="AA887" t="s">
        <v>1066</v>
      </c>
      <c r="AB887" t="s">
        <v>1066</v>
      </c>
      <c r="AC887" t="s">
        <v>1066</v>
      </c>
      <c r="AD887" t="s">
        <v>1066</v>
      </c>
      <c r="AE887" t="s">
        <v>1066</v>
      </c>
      <c r="AF887" t="s">
        <v>1066</v>
      </c>
      <c r="AG887" t="s">
        <v>1066</v>
      </c>
      <c r="AH887" t="s">
        <v>1066</v>
      </c>
      <c r="AI887" t="s">
        <v>1066</v>
      </c>
      <c r="AJ887" t="s">
        <v>1066</v>
      </c>
      <c r="AK887" t="s">
        <v>1066</v>
      </c>
      <c r="AL887" t="s">
        <v>1066</v>
      </c>
      <c r="AM887" t="s">
        <v>1066</v>
      </c>
      <c r="AN887" t="s">
        <v>1066</v>
      </c>
      <c r="AO887" t="s">
        <v>1066</v>
      </c>
      <c r="AP887" t="s">
        <v>1066</v>
      </c>
      <c r="AQ887" t="s">
        <v>1066</v>
      </c>
      <c r="AR887" t="s">
        <v>1066</v>
      </c>
      <c r="AS887" t="s">
        <v>1066</v>
      </c>
      <c r="AT887" t="s">
        <v>1066</v>
      </c>
      <c r="AU887" t="s">
        <v>1066</v>
      </c>
      <c r="AV887" t="s">
        <v>1066</v>
      </c>
      <c r="AW887" t="s">
        <v>1066</v>
      </c>
      <c r="AY887">
        <v>0</v>
      </c>
      <c r="AZ887" s="269"/>
      <c r="BA887" s="269"/>
      <c r="BB887" s="269"/>
      <c r="BC887" s="269"/>
      <c r="BD887" s="269"/>
      <c r="BE887" s="269"/>
      <c r="BH887" s="249"/>
      <c r="BI887" s="249"/>
      <c r="BJ887" s="249"/>
      <c r="BK887" s="249"/>
      <c r="BL887" s="249"/>
      <c r="BM887" s="249"/>
      <c r="BN887" s="249"/>
      <c r="BO887" s="249"/>
      <c r="BP887" s="249"/>
      <c r="BQ887" s="249"/>
      <c r="BR887" s="249"/>
      <c r="BS887" s="249"/>
      <c r="BT887" s="249"/>
      <c r="BU887" s="249"/>
      <c r="BV887" s="248"/>
      <c r="BW887" s="249"/>
      <c r="BX887" s="249"/>
      <c r="BY887" s="249"/>
      <c r="BZ887" s="249"/>
      <c r="CA887" s="242"/>
      <c r="CB887" s="242"/>
      <c r="CC887" s="242"/>
      <c r="CD887" s="242"/>
      <c r="CE887" s="249"/>
    </row>
    <row r="888" spans="1:83" ht="14.4" x14ac:dyDescent="0.3">
      <c r="A888">
        <v>524555</v>
      </c>
      <c r="B888" t="s">
        <v>540</v>
      </c>
      <c r="C888" t="s">
        <v>1066</v>
      </c>
      <c r="D888" t="s">
        <v>1066</v>
      </c>
      <c r="E888" t="s">
        <v>1066</v>
      </c>
      <c r="F888" t="s">
        <v>1066</v>
      </c>
      <c r="G888" t="s">
        <v>1066</v>
      </c>
      <c r="H888" t="s">
        <v>1066</v>
      </c>
      <c r="I888" t="s">
        <v>1066</v>
      </c>
      <c r="J888" t="s">
        <v>1066</v>
      </c>
      <c r="K888" t="s">
        <v>1066</v>
      </c>
      <c r="L888" t="s">
        <v>1066</v>
      </c>
      <c r="M888" t="s">
        <v>1066</v>
      </c>
      <c r="N888" t="s">
        <v>1066</v>
      </c>
      <c r="O888" t="s">
        <v>1066</v>
      </c>
      <c r="P888" t="s">
        <v>1066</v>
      </c>
      <c r="Q888" t="s">
        <v>1066</v>
      </c>
      <c r="R888" t="s">
        <v>1066</v>
      </c>
      <c r="S888" t="s">
        <v>1066</v>
      </c>
      <c r="T888" t="s">
        <v>1066</v>
      </c>
      <c r="U888" t="s">
        <v>1066</v>
      </c>
      <c r="V888" t="s">
        <v>1066</v>
      </c>
      <c r="W888" t="s">
        <v>1066</v>
      </c>
      <c r="X888" t="s">
        <v>1066</v>
      </c>
      <c r="Y888" t="s">
        <v>1066</v>
      </c>
      <c r="Z888" t="s">
        <v>1066</v>
      </c>
      <c r="AA888" t="s">
        <v>1066</v>
      </c>
      <c r="AB888" t="s">
        <v>1066</v>
      </c>
      <c r="AC888" t="s">
        <v>1066</v>
      </c>
      <c r="AD888" t="s">
        <v>1066</v>
      </c>
      <c r="AE888" t="s">
        <v>1066</v>
      </c>
      <c r="AF888" t="s">
        <v>1066</v>
      </c>
      <c r="AG888" t="s">
        <v>1066</v>
      </c>
      <c r="AH888" t="s">
        <v>1066</v>
      </c>
      <c r="AI888" t="s">
        <v>1066</v>
      </c>
      <c r="AJ888" t="s">
        <v>1066</v>
      </c>
      <c r="AK888" t="s">
        <v>1066</v>
      </c>
      <c r="AL888" t="s">
        <v>1066</v>
      </c>
      <c r="AM888" t="s">
        <v>1066</v>
      </c>
      <c r="AN888" t="s">
        <v>1066</v>
      </c>
      <c r="AO888" t="s">
        <v>1066</v>
      </c>
      <c r="AP888" t="s">
        <v>1066</v>
      </c>
      <c r="AQ888" t="s">
        <v>1066</v>
      </c>
      <c r="AR888" t="s">
        <v>1066</v>
      </c>
      <c r="AS888" t="s">
        <v>1066</v>
      </c>
      <c r="AT888" t="s">
        <v>1066</v>
      </c>
      <c r="AU888" t="s">
        <v>1066</v>
      </c>
      <c r="AV888" t="s">
        <v>1066</v>
      </c>
      <c r="AW888" t="s">
        <v>1066</v>
      </c>
      <c r="AY888">
        <v>0</v>
      </c>
      <c r="AZ888" s="269"/>
      <c r="BA888" s="269"/>
      <c r="BB888" s="269"/>
      <c r="BC888" s="269"/>
      <c r="BD888" s="269"/>
      <c r="BE888" s="269"/>
    </row>
    <row r="889" spans="1:83" ht="14.4" x14ac:dyDescent="0.3">
      <c r="A889">
        <v>524558</v>
      </c>
      <c r="B889" t="s">
        <v>540</v>
      </c>
      <c r="C889" t="s">
        <v>1066</v>
      </c>
      <c r="D889" t="s">
        <v>1066</v>
      </c>
      <c r="E889" t="s">
        <v>1066</v>
      </c>
      <c r="F889" t="s">
        <v>1066</v>
      </c>
      <c r="G889" t="s">
        <v>1066</v>
      </c>
      <c r="H889" t="s">
        <v>1066</v>
      </c>
      <c r="I889" t="s">
        <v>1066</v>
      </c>
      <c r="J889" t="s">
        <v>1066</v>
      </c>
      <c r="K889" t="s">
        <v>1066</v>
      </c>
      <c r="L889" t="s">
        <v>1066</v>
      </c>
      <c r="M889" t="s">
        <v>1066</v>
      </c>
      <c r="N889" t="s">
        <v>1066</v>
      </c>
      <c r="O889" t="s">
        <v>1066</v>
      </c>
      <c r="P889" t="s">
        <v>1066</v>
      </c>
      <c r="Q889" t="s">
        <v>1066</v>
      </c>
      <c r="R889" t="s">
        <v>1066</v>
      </c>
      <c r="S889" t="s">
        <v>1066</v>
      </c>
      <c r="T889" t="s">
        <v>1066</v>
      </c>
      <c r="U889" t="s">
        <v>1066</v>
      </c>
      <c r="V889" t="s">
        <v>1066</v>
      </c>
      <c r="W889" t="s">
        <v>1066</v>
      </c>
      <c r="X889" t="s">
        <v>1066</v>
      </c>
      <c r="Y889" t="s">
        <v>1066</v>
      </c>
      <c r="Z889" t="s">
        <v>1066</v>
      </c>
      <c r="AA889" t="s">
        <v>1066</v>
      </c>
      <c r="AB889" t="s">
        <v>1066</v>
      </c>
      <c r="AC889" t="s">
        <v>1066</v>
      </c>
      <c r="AD889" t="s">
        <v>1066</v>
      </c>
      <c r="AE889" t="s">
        <v>1066</v>
      </c>
      <c r="AF889" t="s">
        <v>1066</v>
      </c>
      <c r="AG889" t="s">
        <v>1066</v>
      </c>
      <c r="AH889" t="s">
        <v>1066</v>
      </c>
      <c r="AI889" t="s">
        <v>1066</v>
      </c>
      <c r="AJ889" t="s">
        <v>1066</v>
      </c>
      <c r="AK889" t="s">
        <v>1066</v>
      </c>
      <c r="AL889" t="s">
        <v>1066</v>
      </c>
      <c r="AM889" t="s">
        <v>1066</v>
      </c>
      <c r="AN889" t="s">
        <v>1066</v>
      </c>
      <c r="AO889" t="s">
        <v>1066</v>
      </c>
      <c r="AP889" t="s">
        <v>1066</v>
      </c>
      <c r="AQ889" t="s">
        <v>1066</v>
      </c>
      <c r="AR889" t="s">
        <v>1066</v>
      </c>
      <c r="AS889" t="s">
        <v>1066</v>
      </c>
      <c r="AT889" t="s">
        <v>1066</v>
      </c>
      <c r="AU889" t="s">
        <v>1066</v>
      </c>
      <c r="AV889" t="s">
        <v>1066</v>
      </c>
      <c r="AW889" t="s">
        <v>1066</v>
      </c>
      <c r="AY889">
        <v>0</v>
      </c>
      <c r="AZ889" s="269"/>
      <c r="BA889" s="269"/>
      <c r="BB889" s="269"/>
      <c r="BC889" s="269"/>
      <c r="BD889" s="269"/>
      <c r="BE889" s="269"/>
      <c r="BH889" s="249"/>
      <c r="BI889" s="249"/>
      <c r="BJ889" s="249"/>
      <c r="BK889" s="249"/>
      <c r="BL889" s="249"/>
      <c r="BM889" s="249"/>
      <c r="BN889" s="249"/>
      <c r="BO889" s="249"/>
      <c r="BP889" s="249"/>
      <c r="BQ889" s="249"/>
      <c r="BR889" s="249"/>
      <c r="BS889" s="249"/>
      <c r="BT889" s="249"/>
      <c r="BU889" s="249"/>
      <c r="BV889" s="248"/>
      <c r="BW889" s="249"/>
      <c r="BX889" s="249"/>
      <c r="BY889" s="249"/>
      <c r="BZ889" s="249"/>
      <c r="CA889" s="242"/>
      <c r="CB889" s="242"/>
      <c r="CC889" s="242"/>
      <c r="CD889" s="242"/>
      <c r="CE889" s="249"/>
    </row>
    <row r="890" spans="1:83" ht="14.4" x14ac:dyDescent="0.3">
      <c r="A890">
        <v>524565</v>
      </c>
      <c r="B890" t="s">
        <v>540</v>
      </c>
      <c r="C890" t="s">
        <v>1066</v>
      </c>
      <c r="D890" t="s">
        <v>1066</v>
      </c>
      <c r="E890" t="s">
        <v>1066</v>
      </c>
      <c r="F890" t="s">
        <v>1066</v>
      </c>
      <c r="G890" t="s">
        <v>1066</v>
      </c>
      <c r="H890" t="s">
        <v>1066</v>
      </c>
      <c r="I890" t="s">
        <v>1066</v>
      </c>
      <c r="J890" t="s">
        <v>1066</v>
      </c>
      <c r="K890" t="s">
        <v>1066</v>
      </c>
      <c r="L890" t="s">
        <v>1066</v>
      </c>
      <c r="M890" t="s">
        <v>1066</v>
      </c>
      <c r="N890" t="s">
        <v>1066</v>
      </c>
      <c r="O890" t="s">
        <v>1066</v>
      </c>
      <c r="P890" t="s">
        <v>1066</v>
      </c>
      <c r="Q890" t="s">
        <v>1066</v>
      </c>
      <c r="R890" t="s">
        <v>1066</v>
      </c>
      <c r="S890" t="s">
        <v>1066</v>
      </c>
      <c r="T890" t="s">
        <v>1066</v>
      </c>
      <c r="U890" t="s">
        <v>1066</v>
      </c>
      <c r="V890" t="s">
        <v>1066</v>
      </c>
      <c r="W890" t="s">
        <v>1066</v>
      </c>
      <c r="X890" t="s">
        <v>1066</v>
      </c>
      <c r="Y890" t="s">
        <v>1066</v>
      </c>
      <c r="Z890" t="s">
        <v>1066</v>
      </c>
      <c r="AA890" t="s">
        <v>1066</v>
      </c>
      <c r="AB890" t="s">
        <v>1066</v>
      </c>
      <c r="AC890" t="s">
        <v>1066</v>
      </c>
      <c r="AD890" t="s">
        <v>1066</v>
      </c>
      <c r="AE890" t="s">
        <v>1066</v>
      </c>
      <c r="AF890" t="s">
        <v>1066</v>
      </c>
      <c r="AG890" t="s">
        <v>1066</v>
      </c>
      <c r="AH890" t="s">
        <v>1066</v>
      </c>
      <c r="AI890" t="s">
        <v>1066</v>
      </c>
      <c r="AJ890" t="s">
        <v>1066</v>
      </c>
      <c r="AK890" t="s">
        <v>1066</v>
      </c>
      <c r="AL890" t="s">
        <v>1066</v>
      </c>
      <c r="AM890" t="s">
        <v>1066</v>
      </c>
      <c r="AN890" t="s">
        <v>1066</v>
      </c>
      <c r="AO890" t="s">
        <v>1066</v>
      </c>
      <c r="AP890" t="s">
        <v>1066</v>
      </c>
      <c r="AQ890" t="s">
        <v>1066</v>
      </c>
      <c r="AR890" t="s">
        <v>1066</v>
      </c>
      <c r="AS890" t="s">
        <v>1066</v>
      </c>
      <c r="AT890" t="s">
        <v>1066</v>
      </c>
      <c r="AU890" t="s">
        <v>1066</v>
      </c>
      <c r="AV890" t="s">
        <v>1066</v>
      </c>
      <c r="AW890" t="s">
        <v>1066</v>
      </c>
      <c r="AY890">
        <v>0</v>
      </c>
      <c r="AZ890" s="269"/>
      <c r="BA890" s="269"/>
      <c r="BB890" s="269"/>
      <c r="BC890" s="269"/>
      <c r="BD890" s="269"/>
      <c r="BE890" s="269"/>
    </row>
    <row r="891" spans="1:83" ht="14.4" x14ac:dyDescent="0.3">
      <c r="A891">
        <v>524571</v>
      </c>
      <c r="B891" t="s">
        <v>540</v>
      </c>
      <c r="C891" t="s">
        <v>1066</v>
      </c>
      <c r="D891" t="s">
        <v>1066</v>
      </c>
      <c r="E891" t="s">
        <v>1066</v>
      </c>
      <c r="F891" t="s">
        <v>1066</v>
      </c>
      <c r="G891" t="s">
        <v>1066</v>
      </c>
      <c r="H891" t="s">
        <v>1066</v>
      </c>
      <c r="I891" t="s">
        <v>1066</v>
      </c>
      <c r="J891" t="s">
        <v>1066</v>
      </c>
      <c r="K891" t="s">
        <v>1066</v>
      </c>
      <c r="L891" t="s">
        <v>1066</v>
      </c>
      <c r="M891" t="s">
        <v>1066</v>
      </c>
      <c r="N891" t="s">
        <v>1066</v>
      </c>
      <c r="O891" t="s">
        <v>1066</v>
      </c>
      <c r="P891" t="s">
        <v>1066</v>
      </c>
      <c r="Q891" t="s">
        <v>1066</v>
      </c>
      <c r="R891" t="s">
        <v>1066</v>
      </c>
      <c r="S891" t="s">
        <v>1066</v>
      </c>
      <c r="T891" t="s">
        <v>1066</v>
      </c>
      <c r="U891" t="s">
        <v>1066</v>
      </c>
      <c r="V891" t="s">
        <v>1066</v>
      </c>
      <c r="W891" t="s">
        <v>1066</v>
      </c>
      <c r="X891" t="s">
        <v>1066</v>
      </c>
      <c r="Y891" t="s">
        <v>1066</v>
      </c>
      <c r="Z891" t="s">
        <v>1066</v>
      </c>
      <c r="AA891" t="s">
        <v>1066</v>
      </c>
      <c r="AB891" t="s">
        <v>1066</v>
      </c>
      <c r="AC891" t="s">
        <v>1066</v>
      </c>
      <c r="AD891" t="s">
        <v>1066</v>
      </c>
      <c r="AE891" t="s">
        <v>1066</v>
      </c>
      <c r="AF891" t="s">
        <v>1066</v>
      </c>
      <c r="AG891" t="s">
        <v>1066</v>
      </c>
      <c r="AH891" t="s">
        <v>1066</v>
      </c>
      <c r="AI891" t="s">
        <v>1066</v>
      </c>
      <c r="AJ891" t="s">
        <v>1066</v>
      </c>
      <c r="AK891" t="s">
        <v>1066</v>
      </c>
      <c r="AL891" t="s">
        <v>1066</v>
      </c>
      <c r="AM891" t="s">
        <v>1066</v>
      </c>
      <c r="AN891" t="s">
        <v>1066</v>
      </c>
      <c r="AO891" t="s">
        <v>1066</v>
      </c>
      <c r="AP891" t="s">
        <v>1066</v>
      </c>
      <c r="AQ891" t="s">
        <v>1066</v>
      </c>
      <c r="AR891" t="s">
        <v>1066</v>
      </c>
      <c r="AS891" t="s">
        <v>1066</v>
      </c>
      <c r="AT891" t="s">
        <v>1066</v>
      </c>
      <c r="AU891" t="s">
        <v>1066</v>
      </c>
      <c r="AV891" t="s">
        <v>1066</v>
      </c>
      <c r="AW891" t="s">
        <v>1066</v>
      </c>
      <c r="AY891">
        <v>0</v>
      </c>
      <c r="AZ891" s="269"/>
      <c r="BA891" s="269"/>
      <c r="BB891" s="269"/>
      <c r="BC891" s="269"/>
      <c r="BD891" s="269"/>
      <c r="BE891" s="269"/>
    </row>
    <row r="892" spans="1:83" ht="14.4" x14ac:dyDescent="0.3">
      <c r="A892">
        <v>524580</v>
      </c>
      <c r="B892" t="s">
        <v>540</v>
      </c>
      <c r="C892" t="s">
        <v>1066</v>
      </c>
      <c r="D892" t="s">
        <v>1066</v>
      </c>
      <c r="E892" t="s">
        <v>1066</v>
      </c>
      <c r="F892" t="s">
        <v>1066</v>
      </c>
      <c r="G892" t="s">
        <v>1066</v>
      </c>
      <c r="H892" t="s">
        <v>1066</v>
      </c>
      <c r="I892" t="s">
        <v>1066</v>
      </c>
      <c r="J892" t="s">
        <v>1066</v>
      </c>
      <c r="K892" t="s">
        <v>1066</v>
      </c>
      <c r="L892" t="s">
        <v>1066</v>
      </c>
      <c r="M892" t="s">
        <v>1066</v>
      </c>
      <c r="N892" t="s">
        <v>1066</v>
      </c>
      <c r="O892" t="s">
        <v>1066</v>
      </c>
      <c r="P892" t="s">
        <v>1066</v>
      </c>
      <c r="Q892" t="s">
        <v>1066</v>
      </c>
      <c r="R892" t="s">
        <v>1066</v>
      </c>
      <c r="S892" t="s">
        <v>1066</v>
      </c>
      <c r="T892" t="s">
        <v>1066</v>
      </c>
      <c r="U892" t="s">
        <v>1066</v>
      </c>
      <c r="V892" t="s">
        <v>1066</v>
      </c>
      <c r="W892" t="s">
        <v>1066</v>
      </c>
      <c r="X892" t="s">
        <v>1066</v>
      </c>
      <c r="Y892" t="s">
        <v>1066</v>
      </c>
      <c r="Z892" t="s">
        <v>1066</v>
      </c>
      <c r="AA892" t="s">
        <v>1066</v>
      </c>
      <c r="AB892" t="s">
        <v>1066</v>
      </c>
      <c r="AC892" t="s">
        <v>1066</v>
      </c>
      <c r="AD892" t="s">
        <v>1066</v>
      </c>
      <c r="AE892" t="s">
        <v>1066</v>
      </c>
      <c r="AF892" t="s">
        <v>1066</v>
      </c>
      <c r="AG892" t="s">
        <v>1066</v>
      </c>
      <c r="AH892" t="s">
        <v>1066</v>
      </c>
      <c r="AI892" t="s">
        <v>1066</v>
      </c>
      <c r="AJ892" t="s">
        <v>1066</v>
      </c>
      <c r="AK892" t="s">
        <v>1066</v>
      </c>
      <c r="AL892" t="s">
        <v>1066</v>
      </c>
      <c r="AM892" t="s">
        <v>1066</v>
      </c>
      <c r="AN892" t="s">
        <v>1066</v>
      </c>
      <c r="AO892" t="s">
        <v>1066</v>
      </c>
      <c r="AP892" t="s">
        <v>1066</v>
      </c>
      <c r="AQ892" t="s">
        <v>1066</v>
      </c>
      <c r="AR892" t="s">
        <v>1066</v>
      </c>
      <c r="AS892" t="s">
        <v>1066</v>
      </c>
      <c r="AT892" t="s">
        <v>1066</v>
      </c>
      <c r="AU892" t="s">
        <v>1066</v>
      </c>
      <c r="AV892" t="s">
        <v>1066</v>
      </c>
      <c r="AW892" t="s">
        <v>1066</v>
      </c>
      <c r="AY892">
        <v>0</v>
      </c>
      <c r="AZ892" s="269"/>
      <c r="BA892" s="269"/>
      <c r="BB892" s="269"/>
      <c r="BC892" s="269"/>
      <c r="BD892" s="269"/>
      <c r="BE892" s="269"/>
      <c r="BH892" s="249"/>
      <c r="BI892" s="249"/>
      <c r="BJ892" s="249"/>
      <c r="BK892" s="249"/>
      <c r="BL892" s="249"/>
      <c r="BM892" s="249"/>
      <c r="BN892" s="249"/>
      <c r="BO892" s="249"/>
      <c r="BP892" s="249"/>
      <c r="BQ892" s="249"/>
      <c r="BR892" s="249"/>
      <c r="BS892" s="249"/>
      <c r="BT892" s="249"/>
      <c r="BU892" s="249"/>
      <c r="BV892" s="248"/>
      <c r="BW892" s="249"/>
      <c r="BX892" s="249"/>
      <c r="BY892" s="249"/>
      <c r="BZ892" s="249"/>
      <c r="CA892" s="242"/>
      <c r="CB892" s="242"/>
      <c r="CC892" s="242"/>
      <c r="CD892" s="242"/>
      <c r="CE892" s="249"/>
    </row>
    <row r="893" spans="1:83" ht="14.4" x14ac:dyDescent="0.3">
      <c r="A893">
        <v>524590</v>
      </c>
      <c r="B893" t="s">
        <v>540</v>
      </c>
      <c r="C893" t="s">
        <v>1066</v>
      </c>
      <c r="D893" t="s">
        <v>1066</v>
      </c>
      <c r="E893" t="s">
        <v>1066</v>
      </c>
      <c r="F893" t="s">
        <v>1066</v>
      </c>
      <c r="G893" t="s">
        <v>1066</v>
      </c>
      <c r="H893" t="s">
        <v>1066</v>
      </c>
      <c r="I893" t="s">
        <v>1066</v>
      </c>
      <c r="J893" t="s">
        <v>1066</v>
      </c>
      <c r="K893" t="s">
        <v>1066</v>
      </c>
      <c r="L893" t="s">
        <v>1066</v>
      </c>
      <c r="M893" t="s">
        <v>1066</v>
      </c>
      <c r="N893" t="s">
        <v>1066</v>
      </c>
      <c r="O893" t="s">
        <v>1066</v>
      </c>
      <c r="P893" t="s">
        <v>1066</v>
      </c>
      <c r="Q893" t="s">
        <v>1066</v>
      </c>
      <c r="R893" t="s">
        <v>1066</v>
      </c>
      <c r="S893" t="s">
        <v>1066</v>
      </c>
      <c r="T893" t="s">
        <v>1066</v>
      </c>
      <c r="U893" t="s">
        <v>1066</v>
      </c>
      <c r="V893" t="s">
        <v>1066</v>
      </c>
      <c r="W893" t="s">
        <v>1066</v>
      </c>
      <c r="X893" t="s">
        <v>1066</v>
      </c>
      <c r="Y893" t="s">
        <v>1066</v>
      </c>
      <c r="Z893" t="s">
        <v>1066</v>
      </c>
      <c r="AA893" t="s">
        <v>1066</v>
      </c>
      <c r="AB893" t="s">
        <v>1066</v>
      </c>
      <c r="AC893" t="s">
        <v>1066</v>
      </c>
      <c r="AD893" t="s">
        <v>1066</v>
      </c>
      <c r="AE893" t="s">
        <v>1066</v>
      </c>
      <c r="AF893" t="s">
        <v>1066</v>
      </c>
      <c r="AG893" t="s">
        <v>1066</v>
      </c>
      <c r="AH893" t="s">
        <v>1066</v>
      </c>
      <c r="AI893" t="s">
        <v>1066</v>
      </c>
      <c r="AJ893" t="s">
        <v>1066</v>
      </c>
      <c r="AK893" t="s">
        <v>1066</v>
      </c>
      <c r="AL893" t="s">
        <v>1066</v>
      </c>
      <c r="AM893" t="s">
        <v>1066</v>
      </c>
      <c r="AN893" t="s">
        <v>1066</v>
      </c>
      <c r="AO893" t="s">
        <v>1066</v>
      </c>
      <c r="AP893" t="s">
        <v>1066</v>
      </c>
      <c r="AQ893" t="s">
        <v>1066</v>
      </c>
      <c r="AR893" t="s">
        <v>1066</v>
      </c>
      <c r="AS893" t="s">
        <v>1066</v>
      </c>
      <c r="AT893" t="s">
        <v>1066</v>
      </c>
      <c r="AU893" t="s">
        <v>1066</v>
      </c>
      <c r="AV893" t="s">
        <v>1066</v>
      </c>
      <c r="AW893" t="s">
        <v>1066</v>
      </c>
      <c r="AY893">
        <v>0</v>
      </c>
      <c r="AZ893" s="269"/>
      <c r="BA893" s="269"/>
      <c r="BB893" s="269"/>
      <c r="BC893" s="269"/>
      <c r="BD893" s="269"/>
      <c r="BE893" s="269"/>
    </row>
    <row r="894" spans="1:83" ht="14.4" x14ac:dyDescent="0.3">
      <c r="A894">
        <v>524591</v>
      </c>
      <c r="B894" t="s">
        <v>540</v>
      </c>
      <c r="C894" t="s">
        <v>1066</v>
      </c>
      <c r="D894" t="s">
        <v>1066</v>
      </c>
      <c r="E894" t="s">
        <v>1066</v>
      </c>
      <c r="F894" t="s">
        <v>1066</v>
      </c>
      <c r="G894" t="s">
        <v>1066</v>
      </c>
      <c r="H894" t="s">
        <v>1066</v>
      </c>
      <c r="I894" t="s">
        <v>1066</v>
      </c>
      <c r="J894" t="s">
        <v>1066</v>
      </c>
      <c r="K894" t="s">
        <v>1066</v>
      </c>
      <c r="L894" t="s">
        <v>1066</v>
      </c>
      <c r="M894" t="s">
        <v>1066</v>
      </c>
      <c r="N894" t="s">
        <v>1066</v>
      </c>
      <c r="O894" t="s">
        <v>1066</v>
      </c>
      <c r="P894" t="s">
        <v>1066</v>
      </c>
      <c r="Q894" t="s">
        <v>1066</v>
      </c>
      <c r="R894" t="s">
        <v>1066</v>
      </c>
      <c r="S894" t="s">
        <v>1066</v>
      </c>
      <c r="T894" t="s">
        <v>1066</v>
      </c>
      <c r="U894" t="s">
        <v>1066</v>
      </c>
      <c r="V894" t="s">
        <v>1066</v>
      </c>
      <c r="W894" t="s">
        <v>1066</v>
      </c>
      <c r="X894" t="s">
        <v>1066</v>
      </c>
      <c r="Y894" t="s">
        <v>1066</v>
      </c>
      <c r="Z894" t="s">
        <v>1066</v>
      </c>
      <c r="AA894" t="s">
        <v>1066</v>
      </c>
      <c r="AB894" t="s">
        <v>1066</v>
      </c>
      <c r="AC894" t="s">
        <v>1066</v>
      </c>
      <c r="AD894" t="s">
        <v>1066</v>
      </c>
      <c r="AE894" t="s">
        <v>1066</v>
      </c>
      <c r="AF894" t="s">
        <v>1066</v>
      </c>
      <c r="AG894" t="s">
        <v>1066</v>
      </c>
      <c r="AH894" t="s">
        <v>1066</v>
      </c>
      <c r="AI894" t="s">
        <v>1066</v>
      </c>
      <c r="AJ894" t="s">
        <v>1066</v>
      </c>
      <c r="AK894" t="s">
        <v>1066</v>
      </c>
      <c r="AL894" t="s">
        <v>1066</v>
      </c>
      <c r="AM894" t="s">
        <v>1066</v>
      </c>
      <c r="AN894" t="s">
        <v>1066</v>
      </c>
      <c r="AO894" t="s">
        <v>1066</v>
      </c>
      <c r="AP894" t="s">
        <v>1066</v>
      </c>
      <c r="AQ894" t="s">
        <v>1066</v>
      </c>
      <c r="AR894" t="s">
        <v>1066</v>
      </c>
      <c r="AS894" t="s">
        <v>1066</v>
      </c>
      <c r="AT894" t="s">
        <v>1066</v>
      </c>
      <c r="AU894" t="s">
        <v>1066</v>
      </c>
      <c r="AV894" t="s">
        <v>1066</v>
      </c>
      <c r="AW894" t="s">
        <v>1066</v>
      </c>
      <c r="AY894">
        <v>0</v>
      </c>
      <c r="AZ894" s="269"/>
      <c r="BA894" s="269"/>
      <c r="BB894" s="269"/>
      <c r="BC894" s="269"/>
      <c r="BD894" s="269"/>
      <c r="BE894" s="269"/>
    </row>
    <row r="895" spans="1:83" ht="14.4" x14ac:dyDescent="0.3">
      <c r="A895">
        <v>524593</v>
      </c>
      <c r="B895" t="s">
        <v>540</v>
      </c>
      <c r="C895" t="s">
        <v>1066</v>
      </c>
      <c r="D895" t="s">
        <v>1066</v>
      </c>
      <c r="E895" t="s">
        <v>1066</v>
      </c>
      <c r="F895" t="s">
        <v>1066</v>
      </c>
      <c r="G895" t="s">
        <v>1066</v>
      </c>
      <c r="H895" t="s">
        <v>1066</v>
      </c>
      <c r="I895" t="s">
        <v>1066</v>
      </c>
      <c r="J895" t="s">
        <v>1066</v>
      </c>
      <c r="K895" t="s">
        <v>1066</v>
      </c>
      <c r="L895" t="s">
        <v>1066</v>
      </c>
      <c r="M895" t="s">
        <v>1066</v>
      </c>
      <c r="N895" t="s">
        <v>1066</v>
      </c>
      <c r="O895" t="s">
        <v>1066</v>
      </c>
      <c r="P895" t="s">
        <v>1066</v>
      </c>
      <c r="Q895" t="s">
        <v>1066</v>
      </c>
      <c r="R895" t="s">
        <v>1066</v>
      </c>
      <c r="S895" t="s">
        <v>1066</v>
      </c>
      <c r="T895" t="s">
        <v>1066</v>
      </c>
      <c r="U895" t="s">
        <v>1066</v>
      </c>
      <c r="V895" t="s">
        <v>1066</v>
      </c>
      <c r="W895" t="s">
        <v>1066</v>
      </c>
      <c r="X895" t="s">
        <v>1066</v>
      </c>
      <c r="Y895" t="s">
        <v>1066</v>
      </c>
      <c r="Z895" t="s">
        <v>1066</v>
      </c>
      <c r="AA895" t="s">
        <v>1066</v>
      </c>
      <c r="AB895" t="s">
        <v>1066</v>
      </c>
      <c r="AC895" t="s">
        <v>1066</v>
      </c>
      <c r="AD895" t="s">
        <v>1066</v>
      </c>
      <c r="AE895" t="s">
        <v>1066</v>
      </c>
      <c r="AF895" t="s">
        <v>1066</v>
      </c>
      <c r="AG895" t="s">
        <v>1066</v>
      </c>
      <c r="AH895" t="s">
        <v>1066</v>
      </c>
      <c r="AI895" t="s">
        <v>1066</v>
      </c>
      <c r="AJ895" t="s">
        <v>1066</v>
      </c>
      <c r="AK895" t="s">
        <v>1066</v>
      </c>
      <c r="AL895" t="s">
        <v>1066</v>
      </c>
      <c r="AM895" t="s">
        <v>1066</v>
      </c>
      <c r="AN895" t="s">
        <v>1066</v>
      </c>
      <c r="AO895" t="s">
        <v>1066</v>
      </c>
      <c r="AP895" t="s">
        <v>1066</v>
      </c>
      <c r="AQ895" t="s">
        <v>1066</v>
      </c>
      <c r="AR895" t="s">
        <v>1066</v>
      </c>
      <c r="AS895" t="s">
        <v>1066</v>
      </c>
      <c r="AT895" t="s">
        <v>1066</v>
      </c>
      <c r="AU895" t="s">
        <v>1066</v>
      </c>
      <c r="AV895" t="s">
        <v>1066</v>
      </c>
      <c r="AW895" t="s">
        <v>1066</v>
      </c>
      <c r="AY895">
        <v>0</v>
      </c>
      <c r="AZ895" s="269"/>
      <c r="BA895" s="269"/>
      <c r="BB895" s="269"/>
      <c r="BC895" s="269"/>
      <c r="BD895" s="269"/>
      <c r="BE895" s="269"/>
    </row>
    <row r="896" spans="1:83" ht="14.4" x14ac:dyDescent="0.3">
      <c r="A896">
        <v>524600</v>
      </c>
      <c r="B896" t="s">
        <v>540</v>
      </c>
      <c r="C896" t="s">
        <v>1066</v>
      </c>
      <c r="D896" t="s">
        <v>1066</v>
      </c>
      <c r="E896" t="s">
        <v>1066</v>
      </c>
      <c r="F896" t="s">
        <v>1066</v>
      </c>
      <c r="G896" t="s">
        <v>1066</v>
      </c>
      <c r="H896" t="s">
        <v>1066</v>
      </c>
      <c r="I896" t="s">
        <v>1066</v>
      </c>
      <c r="J896" t="s">
        <v>1066</v>
      </c>
      <c r="K896" t="s">
        <v>1066</v>
      </c>
      <c r="L896" t="s">
        <v>1066</v>
      </c>
      <c r="M896" t="s">
        <v>1066</v>
      </c>
      <c r="N896" t="s">
        <v>1066</v>
      </c>
      <c r="O896" t="s">
        <v>1066</v>
      </c>
      <c r="P896" t="s">
        <v>1066</v>
      </c>
      <c r="Q896" t="s">
        <v>1066</v>
      </c>
      <c r="R896" t="s">
        <v>1066</v>
      </c>
      <c r="S896" t="s">
        <v>1066</v>
      </c>
      <c r="T896" t="s">
        <v>1066</v>
      </c>
      <c r="U896" t="s">
        <v>1066</v>
      </c>
      <c r="V896" t="s">
        <v>1066</v>
      </c>
      <c r="W896" t="s">
        <v>1066</v>
      </c>
      <c r="X896" t="s">
        <v>1066</v>
      </c>
      <c r="Y896" t="s">
        <v>1066</v>
      </c>
      <c r="Z896" t="s">
        <v>1066</v>
      </c>
      <c r="AA896" t="s">
        <v>1066</v>
      </c>
      <c r="AB896" t="s">
        <v>1066</v>
      </c>
      <c r="AC896" t="s">
        <v>1066</v>
      </c>
      <c r="AD896" t="s">
        <v>1066</v>
      </c>
      <c r="AE896" t="s">
        <v>1066</v>
      </c>
      <c r="AF896" t="s">
        <v>1066</v>
      </c>
      <c r="AG896" t="s">
        <v>1066</v>
      </c>
      <c r="AH896" t="s">
        <v>1066</v>
      </c>
      <c r="AI896" t="s">
        <v>1066</v>
      </c>
      <c r="AJ896" t="s">
        <v>1066</v>
      </c>
      <c r="AK896" t="s">
        <v>1066</v>
      </c>
      <c r="AL896" t="s">
        <v>1066</v>
      </c>
      <c r="AM896" t="s">
        <v>1066</v>
      </c>
      <c r="AN896" t="s">
        <v>1066</v>
      </c>
      <c r="AO896" t="s">
        <v>1066</v>
      </c>
      <c r="AP896" t="s">
        <v>1066</v>
      </c>
      <c r="AQ896" t="s">
        <v>1066</v>
      </c>
      <c r="AR896" t="s">
        <v>1066</v>
      </c>
      <c r="AS896" t="s">
        <v>1066</v>
      </c>
      <c r="AT896" t="s">
        <v>1066</v>
      </c>
      <c r="AU896" t="s">
        <v>1066</v>
      </c>
      <c r="AV896" t="s">
        <v>1066</v>
      </c>
      <c r="AW896" t="s">
        <v>1066</v>
      </c>
      <c r="AY896">
        <v>0</v>
      </c>
      <c r="AZ896" s="269"/>
      <c r="BA896" s="269"/>
      <c r="BB896" s="269"/>
      <c r="BC896" s="269"/>
      <c r="BD896" s="269"/>
      <c r="BE896" s="269"/>
    </row>
    <row r="897" spans="1:83" ht="14.4" x14ac:dyDescent="0.3">
      <c r="A897">
        <v>524604</v>
      </c>
      <c r="B897" t="s">
        <v>540</v>
      </c>
      <c r="C897" t="s">
        <v>1066</v>
      </c>
      <c r="D897" t="s">
        <v>1066</v>
      </c>
      <c r="E897" t="s">
        <v>1066</v>
      </c>
      <c r="F897" t="s">
        <v>1066</v>
      </c>
      <c r="G897" t="s">
        <v>1066</v>
      </c>
      <c r="H897" t="s">
        <v>1066</v>
      </c>
      <c r="I897" t="s">
        <v>1066</v>
      </c>
      <c r="J897" t="s">
        <v>1066</v>
      </c>
      <c r="K897" t="s">
        <v>1066</v>
      </c>
      <c r="L897" t="s">
        <v>1066</v>
      </c>
      <c r="M897" t="s">
        <v>1066</v>
      </c>
      <c r="N897" t="s">
        <v>1066</v>
      </c>
      <c r="O897" t="s">
        <v>1066</v>
      </c>
      <c r="P897" t="s">
        <v>1066</v>
      </c>
      <c r="Q897" t="s">
        <v>1066</v>
      </c>
      <c r="R897" t="s">
        <v>1066</v>
      </c>
      <c r="S897" t="s">
        <v>1066</v>
      </c>
      <c r="T897" t="s">
        <v>1066</v>
      </c>
      <c r="U897" t="s">
        <v>1066</v>
      </c>
      <c r="V897" t="s">
        <v>1066</v>
      </c>
      <c r="W897" t="s">
        <v>1066</v>
      </c>
      <c r="X897" t="s">
        <v>1066</v>
      </c>
      <c r="Y897" t="s">
        <v>1066</v>
      </c>
      <c r="Z897" t="s">
        <v>1066</v>
      </c>
      <c r="AA897" t="s">
        <v>1066</v>
      </c>
      <c r="AB897" t="s">
        <v>1066</v>
      </c>
      <c r="AC897" t="s">
        <v>1066</v>
      </c>
      <c r="AD897" t="s">
        <v>1066</v>
      </c>
      <c r="AE897" t="s">
        <v>1066</v>
      </c>
      <c r="AF897" t="s">
        <v>1066</v>
      </c>
      <c r="AG897" t="s">
        <v>1066</v>
      </c>
      <c r="AH897" t="s">
        <v>1066</v>
      </c>
      <c r="AI897" t="s">
        <v>1066</v>
      </c>
      <c r="AJ897" t="s">
        <v>1066</v>
      </c>
      <c r="AK897" t="s">
        <v>1066</v>
      </c>
      <c r="AL897" t="s">
        <v>1066</v>
      </c>
      <c r="AM897" t="s">
        <v>1066</v>
      </c>
      <c r="AN897" t="s">
        <v>1066</v>
      </c>
      <c r="AO897" t="s">
        <v>1066</v>
      </c>
      <c r="AP897" t="s">
        <v>1066</v>
      </c>
      <c r="AQ897" t="s">
        <v>1066</v>
      </c>
      <c r="AR897" t="s">
        <v>1066</v>
      </c>
      <c r="AS897" t="s">
        <v>1066</v>
      </c>
      <c r="AT897" t="s">
        <v>1066</v>
      </c>
      <c r="AU897" t="s">
        <v>1066</v>
      </c>
      <c r="AV897" t="s">
        <v>1066</v>
      </c>
      <c r="AW897" t="s">
        <v>1066</v>
      </c>
      <c r="AY897">
        <v>0</v>
      </c>
      <c r="AZ897" s="269"/>
      <c r="BA897" s="269"/>
      <c r="BB897" s="269"/>
      <c r="BC897" s="269"/>
      <c r="BD897" s="269"/>
      <c r="BE897" s="269"/>
    </row>
    <row r="898" spans="1:83" ht="14.4" x14ac:dyDescent="0.3">
      <c r="A898">
        <v>524606</v>
      </c>
      <c r="B898" t="s">
        <v>540</v>
      </c>
      <c r="C898" t="s">
        <v>1066</v>
      </c>
      <c r="D898" t="s">
        <v>1066</v>
      </c>
      <c r="E898" t="s">
        <v>1066</v>
      </c>
      <c r="F898" t="s">
        <v>1066</v>
      </c>
      <c r="G898" t="s">
        <v>1066</v>
      </c>
      <c r="H898" t="s">
        <v>1066</v>
      </c>
      <c r="I898" t="s">
        <v>1066</v>
      </c>
      <c r="J898" t="s">
        <v>1066</v>
      </c>
      <c r="K898" t="s">
        <v>1066</v>
      </c>
      <c r="L898" t="s">
        <v>1066</v>
      </c>
      <c r="M898" t="s">
        <v>1066</v>
      </c>
      <c r="N898" t="s">
        <v>1066</v>
      </c>
      <c r="O898" t="s">
        <v>1066</v>
      </c>
      <c r="P898" t="s">
        <v>1066</v>
      </c>
      <c r="Q898" t="s">
        <v>1066</v>
      </c>
      <c r="R898" t="s">
        <v>1066</v>
      </c>
      <c r="S898" t="s">
        <v>1066</v>
      </c>
      <c r="T898" t="s">
        <v>1066</v>
      </c>
      <c r="U898" t="s">
        <v>1066</v>
      </c>
      <c r="V898" t="s">
        <v>1066</v>
      </c>
      <c r="W898" t="s">
        <v>1066</v>
      </c>
      <c r="X898" t="s">
        <v>1066</v>
      </c>
      <c r="Y898" t="s">
        <v>1066</v>
      </c>
      <c r="Z898" t="s">
        <v>1066</v>
      </c>
      <c r="AA898" t="s">
        <v>1066</v>
      </c>
      <c r="AB898" t="s">
        <v>1066</v>
      </c>
      <c r="AC898" t="s">
        <v>1066</v>
      </c>
      <c r="AD898" t="s">
        <v>1066</v>
      </c>
      <c r="AE898" t="s">
        <v>1066</v>
      </c>
      <c r="AF898" t="s">
        <v>1066</v>
      </c>
      <c r="AG898" t="s">
        <v>1066</v>
      </c>
      <c r="AH898" t="s">
        <v>1066</v>
      </c>
      <c r="AI898" t="s">
        <v>1066</v>
      </c>
      <c r="AJ898" t="s">
        <v>1066</v>
      </c>
      <c r="AK898" t="s">
        <v>1066</v>
      </c>
      <c r="AL898" t="s">
        <v>1066</v>
      </c>
      <c r="AM898" t="s">
        <v>1066</v>
      </c>
      <c r="AN898" t="s">
        <v>1066</v>
      </c>
      <c r="AO898" t="s">
        <v>1066</v>
      </c>
      <c r="AP898" t="s">
        <v>1066</v>
      </c>
      <c r="AQ898" t="s">
        <v>1066</v>
      </c>
      <c r="AR898" t="s">
        <v>1066</v>
      </c>
      <c r="AS898" t="s">
        <v>1066</v>
      </c>
      <c r="AT898" t="s">
        <v>1066</v>
      </c>
      <c r="AU898" t="s">
        <v>1066</v>
      </c>
      <c r="AV898" t="s">
        <v>1066</v>
      </c>
      <c r="AW898" t="s">
        <v>1066</v>
      </c>
      <c r="AY898">
        <v>0</v>
      </c>
      <c r="AZ898" s="269"/>
      <c r="BA898" s="269"/>
      <c r="BB898" s="269"/>
      <c r="BC898" s="269"/>
      <c r="BD898" s="269"/>
      <c r="BE898" s="269"/>
    </row>
    <row r="899" spans="1:83" ht="14.4" x14ac:dyDescent="0.3">
      <c r="A899">
        <v>524613</v>
      </c>
      <c r="B899" t="s">
        <v>540</v>
      </c>
      <c r="C899" t="s">
        <v>1066</v>
      </c>
      <c r="D899" t="s">
        <v>1066</v>
      </c>
      <c r="E899" t="s">
        <v>1066</v>
      </c>
      <c r="F899" t="s">
        <v>1066</v>
      </c>
      <c r="G899" t="s">
        <v>1066</v>
      </c>
      <c r="H899" t="s">
        <v>1066</v>
      </c>
      <c r="I899" t="s">
        <v>1066</v>
      </c>
      <c r="J899" t="s">
        <v>1066</v>
      </c>
      <c r="K899" t="s">
        <v>1066</v>
      </c>
      <c r="L899" t="s">
        <v>1066</v>
      </c>
      <c r="M899" t="s">
        <v>1066</v>
      </c>
      <c r="N899" t="s">
        <v>1066</v>
      </c>
      <c r="O899" t="s">
        <v>1066</v>
      </c>
      <c r="P899" t="s">
        <v>1066</v>
      </c>
      <c r="Q899" t="s">
        <v>1066</v>
      </c>
      <c r="R899" t="s">
        <v>1066</v>
      </c>
      <c r="S899" t="s">
        <v>1066</v>
      </c>
      <c r="T899" t="s">
        <v>1066</v>
      </c>
      <c r="U899" t="s">
        <v>1066</v>
      </c>
      <c r="V899" t="s">
        <v>1066</v>
      </c>
      <c r="W899" t="s">
        <v>1066</v>
      </c>
      <c r="X899" t="s">
        <v>1066</v>
      </c>
      <c r="Y899" t="s">
        <v>1066</v>
      </c>
      <c r="Z899" t="s">
        <v>1066</v>
      </c>
      <c r="AA899" t="s">
        <v>1066</v>
      </c>
      <c r="AB899" t="s">
        <v>1066</v>
      </c>
      <c r="AC899" t="s">
        <v>1066</v>
      </c>
      <c r="AD899" t="s">
        <v>1066</v>
      </c>
      <c r="AE899" t="s">
        <v>1066</v>
      </c>
      <c r="AF899" t="s">
        <v>1066</v>
      </c>
      <c r="AG899" t="s">
        <v>1066</v>
      </c>
      <c r="AH899" t="s">
        <v>1066</v>
      </c>
      <c r="AI899" t="s">
        <v>1066</v>
      </c>
      <c r="AJ899" t="s">
        <v>1066</v>
      </c>
      <c r="AK899" t="s">
        <v>1066</v>
      </c>
      <c r="AL899" t="s">
        <v>1066</v>
      </c>
      <c r="AM899" t="s">
        <v>1066</v>
      </c>
      <c r="AN899" t="s">
        <v>1066</v>
      </c>
      <c r="AO899" t="s">
        <v>1066</v>
      </c>
      <c r="AP899" t="s">
        <v>1066</v>
      </c>
      <c r="AQ899" t="s">
        <v>1066</v>
      </c>
      <c r="AR899" t="s">
        <v>1066</v>
      </c>
      <c r="AS899" t="s">
        <v>1066</v>
      </c>
      <c r="AT899" t="s">
        <v>1066</v>
      </c>
      <c r="AU899" t="s">
        <v>1066</v>
      </c>
      <c r="AV899" t="s">
        <v>1066</v>
      </c>
      <c r="AW899" t="s">
        <v>1066</v>
      </c>
      <c r="AY899">
        <v>0</v>
      </c>
      <c r="AZ899" s="269"/>
      <c r="BA899" s="269"/>
      <c r="BB899" s="269"/>
      <c r="BC899" s="269"/>
      <c r="BD899" s="269"/>
      <c r="BE899" s="269"/>
    </row>
    <row r="900" spans="1:83" ht="14.4" x14ac:dyDescent="0.3">
      <c r="A900">
        <v>524627</v>
      </c>
      <c r="B900" t="s">
        <v>540</v>
      </c>
      <c r="C900" t="s">
        <v>1066</v>
      </c>
      <c r="D900" t="s">
        <v>1066</v>
      </c>
      <c r="E900" t="s">
        <v>1066</v>
      </c>
      <c r="F900" t="s">
        <v>1066</v>
      </c>
      <c r="G900" t="s">
        <v>1066</v>
      </c>
      <c r="H900" t="s">
        <v>1066</v>
      </c>
      <c r="I900" t="s">
        <v>1066</v>
      </c>
      <c r="J900" t="s">
        <v>1066</v>
      </c>
      <c r="K900" t="s">
        <v>1066</v>
      </c>
      <c r="L900" t="s">
        <v>1066</v>
      </c>
      <c r="M900" t="s">
        <v>1066</v>
      </c>
      <c r="N900" t="s">
        <v>1066</v>
      </c>
      <c r="O900" t="s">
        <v>1066</v>
      </c>
      <c r="P900" t="s">
        <v>1066</v>
      </c>
      <c r="Q900" t="s">
        <v>1066</v>
      </c>
      <c r="R900" t="s">
        <v>1066</v>
      </c>
      <c r="S900" t="s">
        <v>1066</v>
      </c>
      <c r="T900" t="s">
        <v>1066</v>
      </c>
      <c r="U900" t="s">
        <v>1066</v>
      </c>
      <c r="V900" t="s">
        <v>1066</v>
      </c>
      <c r="W900" t="s">
        <v>1066</v>
      </c>
      <c r="X900" t="s">
        <v>1066</v>
      </c>
      <c r="Y900" t="s">
        <v>1066</v>
      </c>
      <c r="Z900" t="s">
        <v>1066</v>
      </c>
      <c r="AA900" t="s">
        <v>1066</v>
      </c>
      <c r="AB900" t="s">
        <v>1066</v>
      </c>
      <c r="AC900" t="s">
        <v>1066</v>
      </c>
      <c r="AD900" t="s">
        <v>1066</v>
      </c>
      <c r="AE900" t="s">
        <v>1066</v>
      </c>
      <c r="AF900" t="s">
        <v>1066</v>
      </c>
      <c r="AG900" t="s">
        <v>1066</v>
      </c>
      <c r="AH900" t="s">
        <v>1066</v>
      </c>
      <c r="AI900" t="s">
        <v>1066</v>
      </c>
      <c r="AJ900" t="s">
        <v>1066</v>
      </c>
      <c r="AK900" t="s">
        <v>1066</v>
      </c>
      <c r="AL900" t="s">
        <v>1066</v>
      </c>
      <c r="AM900" t="s">
        <v>1066</v>
      </c>
      <c r="AN900" t="s">
        <v>1066</v>
      </c>
      <c r="AO900" t="s">
        <v>1066</v>
      </c>
      <c r="AP900" t="s">
        <v>1066</v>
      </c>
      <c r="AQ900" t="s">
        <v>1066</v>
      </c>
      <c r="AR900" t="s">
        <v>1066</v>
      </c>
      <c r="AS900" t="s">
        <v>1066</v>
      </c>
      <c r="AT900" t="s">
        <v>1066</v>
      </c>
      <c r="AU900" t="s">
        <v>1066</v>
      </c>
      <c r="AV900" t="s">
        <v>1066</v>
      </c>
      <c r="AW900" t="s">
        <v>1066</v>
      </c>
      <c r="AY900">
        <v>0</v>
      </c>
      <c r="AZ900" s="269"/>
      <c r="BA900" s="269"/>
      <c r="BB900" s="269"/>
      <c r="BC900" s="269"/>
      <c r="BD900" s="269"/>
      <c r="BE900" s="269"/>
    </row>
    <row r="901" spans="1:83" ht="14.4" x14ac:dyDescent="0.3">
      <c r="A901">
        <v>524631</v>
      </c>
      <c r="B901" t="s">
        <v>541</v>
      </c>
      <c r="C901" t="s">
        <v>1066</v>
      </c>
      <c r="D901" t="s">
        <v>1066</v>
      </c>
      <c r="E901" t="s">
        <v>1066</v>
      </c>
      <c r="F901" t="s">
        <v>1066</v>
      </c>
      <c r="G901" t="s">
        <v>1066</v>
      </c>
      <c r="H901" t="s">
        <v>1066</v>
      </c>
      <c r="I901" t="s">
        <v>1066</v>
      </c>
      <c r="J901" t="s">
        <v>1066</v>
      </c>
      <c r="K901" t="s">
        <v>1066</v>
      </c>
      <c r="L901" t="s">
        <v>1066</v>
      </c>
      <c r="M901" t="s">
        <v>1066</v>
      </c>
      <c r="N901" t="s">
        <v>1066</v>
      </c>
      <c r="O901" t="s">
        <v>1066</v>
      </c>
      <c r="P901" t="s">
        <v>1066</v>
      </c>
      <c r="Q901" t="s">
        <v>1066</v>
      </c>
      <c r="R901" t="s">
        <v>1066</v>
      </c>
      <c r="S901" t="s">
        <v>1066</v>
      </c>
      <c r="T901" t="s">
        <v>1066</v>
      </c>
      <c r="U901" t="s">
        <v>1066</v>
      </c>
      <c r="V901" t="s">
        <v>1066</v>
      </c>
      <c r="W901" t="s">
        <v>1066</v>
      </c>
      <c r="X901" t="s">
        <v>1066</v>
      </c>
      <c r="Y901" t="s">
        <v>1066</v>
      </c>
      <c r="Z901" t="s">
        <v>1066</v>
      </c>
      <c r="AA901" t="s">
        <v>1066</v>
      </c>
      <c r="AB901" t="s">
        <v>1066</v>
      </c>
      <c r="AC901" t="s">
        <v>1066</v>
      </c>
      <c r="AD901" t="s">
        <v>1066</v>
      </c>
      <c r="AE901" t="s">
        <v>1066</v>
      </c>
      <c r="AF901" t="s">
        <v>1066</v>
      </c>
      <c r="AG901" t="s">
        <v>1066</v>
      </c>
      <c r="AH901" t="s">
        <v>1066</v>
      </c>
      <c r="AI901" t="s">
        <v>1066</v>
      </c>
      <c r="AJ901" t="s">
        <v>1066</v>
      </c>
      <c r="AK901" t="s">
        <v>1066</v>
      </c>
      <c r="AL901" t="s">
        <v>1066</v>
      </c>
      <c r="AM901" t="s">
        <v>1066</v>
      </c>
      <c r="AN901" t="s">
        <v>1066</v>
      </c>
      <c r="AO901" t="s">
        <v>1066</v>
      </c>
      <c r="AP901" t="s">
        <v>1066</v>
      </c>
      <c r="AQ901" t="s">
        <v>1066</v>
      </c>
      <c r="AR901" t="s">
        <v>1066</v>
      </c>
      <c r="AW901"/>
      <c r="AY901" t="s">
        <v>2422</v>
      </c>
      <c r="AZ901" s="269"/>
      <c r="BA901" s="269"/>
      <c r="BB901" s="269"/>
      <c r="BC901" s="269"/>
      <c r="BD901" s="269"/>
      <c r="BE901" s="269"/>
    </row>
    <row r="902" spans="1:83" ht="14.4" x14ac:dyDescent="0.3">
      <c r="A902">
        <v>524638</v>
      </c>
      <c r="B902" t="s">
        <v>540</v>
      </c>
      <c r="C902" t="s">
        <v>1066</v>
      </c>
      <c r="D902" t="s">
        <v>1066</v>
      </c>
      <c r="E902" t="s">
        <v>1066</v>
      </c>
      <c r="F902" t="s">
        <v>1066</v>
      </c>
      <c r="G902" t="s">
        <v>1066</v>
      </c>
      <c r="H902" t="s">
        <v>1066</v>
      </c>
      <c r="I902" t="s">
        <v>1066</v>
      </c>
      <c r="J902" t="s">
        <v>1066</v>
      </c>
      <c r="K902" t="s">
        <v>1066</v>
      </c>
      <c r="L902" t="s">
        <v>1066</v>
      </c>
      <c r="M902" t="s">
        <v>1066</v>
      </c>
      <c r="N902" t="s">
        <v>1066</v>
      </c>
      <c r="O902" t="s">
        <v>1066</v>
      </c>
      <c r="P902" t="s">
        <v>1066</v>
      </c>
      <c r="Q902" t="s">
        <v>1066</v>
      </c>
      <c r="R902" t="s">
        <v>1066</v>
      </c>
      <c r="S902" t="s">
        <v>1066</v>
      </c>
      <c r="T902" t="s">
        <v>1066</v>
      </c>
      <c r="U902" t="s">
        <v>1066</v>
      </c>
      <c r="V902" t="s">
        <v>1066</v>
      </c>
      <c r="W902" t="s">
        <v>1066</v>
      </c>
      <c r="X902" t="s">
        <v>1066</v>
      </c>
      <c r="Y902" t="s">
        <v>1066</v>
      </c>
      <c r="Z902" t="s">
        <v>1066</v>
      </c>
      <c r="AA902" t="s">
        <v>1066</v>
      </c>
      <c r="AB902" t="s">
        <v>1066</v>
      </c>
      <c r="AC902" t="s">
        <v>1066</v>
      </c>
      <c r="AD902" t="s">
        <v>1066</v>
      </c>
      <c r="AE902" t="s">
        <v>1066</v>
      </c>
      <c r="AF902" t="s">
        <v>1066</v>
      </c>
      <c r="AG902" t="s">
        <v>1066</v>
      </c>
      <c r="AH902" t="s">
        <v>1066</v>
      </c>
      <c r="AI902" t="s">
        <v>1066</v>
      </c>
      <c r="AJ902" t="s">
        <v>1066</v>
      </c>
      <c r="AK902" t="s">
        <v>1066</v>
      </c>
      <c r="AL902" t="s">
        <v>1066</v>
      </c>
      <c r="AM902" t="s">
        <v>1066</v>
      </c>
      <c r="AN902" t="s">
        <v>1066</v>
      </c>
      <c r="AO902" t="s">
        <v>1066</v>
      </c>
      <c r="AP902" t="s">
        <v>1066</v>
      </c>
      <c r="AQ902" t="s">
        <v>1066</v>
      </c>
      <c r="AR902" t="s">
        <v>1066</v>
      </c>
      <c r="AS902" t="s">
        <v>1066</v>
      </c>
      <c r="AT902" t="s">
        <v>1066</v>
      </c>
      <c r="AU902" t="s">
        <v>1066</v>
      </c>
      <c r="AV902" t="s">
        <v>1066</v>
      </c>
      <c r="AW902" t="s">
        <v>1066</v>
      </c>
      <c r="AY902">
        <v>0</v>
      </c>
      <c r="AZ902" s="269"/>
      <c r="BA902" s="269"/>
      <c r="BB902" s="269"/>
      <c r="BC902" s="269"/>
      <c r="BD902" s="269"/>
      <c r="BE902" s="269"/>
    </row>
    <row r="903" spans="1:83" ht="14.4" x14ac:dyDescent="0.3">
      <c r="A903">
        <v>524653</v>
      </c>
      <c r="B903" t="s">
        <v>540</v>
      </c>
      <c r="C903" t="s">
        <v>1066</v>
      </c>
      <c r="D903" t="s">
        <v>1066</v>
      </c>
      <c r="E903" t="s">
        <v>1066</v>
      </c>
      <c r="F903" t="s">
        <v>1066</v>
      </c>
      <c r="G903" t="s">
        <v>1066</v>
      </c>
      <c r="H903" t="s">
        <v>1066</v>
      </c>
      <c r="I903" t="s">
        <v>1066</v>
      </c>
      <c r="J903" t="s">
        <v>1066</v>
      </c>
      <c r="K903" t="s">
        <v>1066</v>
      </c>
      <c r="L903" t="s">
        <v>1066</v>
      </c>
      <c r="M903" t="s">
        <v>1066</v>
      </c>
      <c r="N903" t="s">
        <v>1066</v>
      </c>
      <c r="O903" t="s">
        <v>1066</v>
      </c>
      <c r="P903" t="s">
        <v>1066</v>
      </c>
      <c r="Q903" t="s">
        <v>1066</v>
      </c>
      <c r="R903" t="s">
        <v>1066</v>
      </c>
      <c r="S903" t="s">
        <v>1066</v>
      </c>
      <c r="T903" t="s">
        <v>1066</v>
      </c>
      <c r="U903" t="s">
        <v>1066</v>
      </c>
      <c r="V903" t="s">
        <v>1066</v>
      </c>
      <c r="W903" t="s">
        <v>1066</v>
      </c>
      <c r="X903" t="s">
        <v>1066</v>
      </c>
      <c r="Y903" t="s">
        <v>1066</v>
      </c>
      <c r="Z903" t="s">
        <v>1066</v>
      </c>
      <c r="AA903" t="s">
        <v>1066</v>
      </c>
      <c r="AB903" t="s">
        <v>1066</v>
      </c>
      <c r="AC903" t="s">
        <v>1066</v>
      </c>
      <c r="AD903" t="s">
        <v>1066</v>
      </c>
      <c r="AE903" t="s">
        <v>1066</v>
      </c>
      <c r="AF903" t="s">
        <v>1066</v>
      </c>
      <c r="AG903" t="s">
        <v>1066</v>
      </c>
      <c r="AH903" t="s">
        <v>1066</v>
      </c>
      <c r="AI903" t="s">
        <v>1066</v>
      </c>
      <c r="AJ903" t="s">
        <v>1066</v>
      </c>
      <c r="AK903" t="s">
        <v>1066</v>
      </c>
      <c r="AL903" t="s">
        <v>1066</v>
      </c>
      <c r="AM903" t="s">
        <v>1066</v>
      </c>
      <c r="AN903" t="s">
        <v>1066</v>
      </c>
      <c r="AO903" t="s">
        <v>1066</v>
      </c>
      <c r="AP903" t="s">
        <v>1066</v>
      </c>
      <c r="AQ903" t="s">
        <v>1066</v>
      </c>
      <c r="AR903" t="s">
        <v>1066</v>
      </c>
      <c r="AS903" t="s">
        <v>1066</v>
      </c>
      <c r="AT903" t="s">
        <v>1066</v>
      </c>
      <c r="AU903" t="s">
        <v>1066</v>
      </c>
      <c r="AV903" t="s">
        <v>1066</v>
      </c>
      <c r="AW903" t="s">
        <v>1066</v>
      </c>
      <c r="AY903">
        <v>0</v>
      </c>
      <c r="AZ903" s="269"/>
      <c r="BA903" s="269"/>
      <c r="BB903" s="269"/>
      <c r="BC903" s="269"/>
      <c r="BD903" s="269"/>
      <c r="BE903" s="269"/>
    </row>
    <row r="904" spans="1:83" ht="14.4" x14ac:dyDescent="0.3">
      <c r="A904">
        <v>524659</v>
      </c>
      <c r="B904" t="s">
        <v>540</v>
      </c>
      <c r="C904" t="s">
        <v>1066</v>
      </c>
      <c r="D904" t="s">
        <v>1066</v>
      </c>
      <c r="E904" t="s">
        <v>1066</v>
      </c>
      <c r="F904" t="s">
        <v>1066</v>
      </c>
      <c r="G904" t="s">
        <v>1066</v>
      </c>
      <c r="H904" t="s">
        <v>1066</v>
      </c>
      <c r="I904" t="s">
        <v>1066</v>
      </c>
      <c r="J904" t="s">
        <v>1066</v>
      </c>
      <c r="K904" t="s">
        <v>1066</v>
      </c>
      <c r="L904" t="s">
        <v>1066</v>
      </c>
      <c r="M904" t="s">
        <v>1066</v>
      </c>
      <c r="N904" t="s">
        <v>1066</v>
      </c>
      <c r="O904" t="s">
        <v>1066</v>
      </c>
      <c r="P904" t="s">
        <v>1066</v>
      </c>
      <c r="Q904" t="s">
        <v>1066</v>
      </c>
      <c r="R904" t="s">
        <v>1066</v>
      </c>
      <c r="S904" t="s">
        <v>1066</v>
      </c>
      <c r="T904" t="s">
        <v>1066</v>
      </c>
      <c r="U904" t="s">
        <v>1066</v>
      </c>
      <c r="V904" t="s">
        <v>1066</v>
      </c>
      <c r="W904" t="s">
        <v>1066</v>
      </c>
      <c r="X904" t="s">
        <v>1066</v>
      </c>
      <c r="Y904" t="s">
        <v>1066</v>
      </c>
      <c r="Z904" t="s">
        <v>1066</v>
      </c>
      <c r="AA904" t="s">
        <v>1066</v>
      </c>
      <c r="AB904" t="s">
        <v>1066</v>
      </c>
      <c r="AC904" t="s">
        <v>1066</v>
      </c>
      <c r="AD904" t="s">
        <v>1066</v>
      </c>
      <c r="AE904" t="s">
        <v>1066</v>
      </c>
      <c r="AF904" t="s">
        <v>1066</v>
      </c>
      <c r="AG904" t="s">
        <v>1066</v>
      </c>
      <c r="AH904" t="s">
        <v>1066</v>
      </c>
      <c r="AI904" t="s">
        <v>1066</v>
      </c>
      <c r="AJ904" t="s">
        <v>1066</v>
      </c>
      <c r="AK904" t="s">
        <v>1066</v>
      </c>
      <c r="AL904" t="s">
        <v>1066</v>
      </c>
      <c r="AM904" t="s">
        <v>1066</v>
      </c>
      <c r="AN904" t="s">
        <v>1066</v>
      </c>
      <c r="AO904" t="s">
        <v>1066</v>
      </c>
      <c r="AP904" t="s">
        <v>1066</v>
      </c>
      <c r="AQ904" t="s">
        <v>1066</v>
      </c>
      <c r="AR904" t="s">
        <v>1066</v>
      </c>
      <c r="AS904" t="s">
        <v>1066</v>
      </c>
      <c r="AT904" t="s">
        <v>1066</v>
      </c>
      <c r="AU904" t="s">
        <v>1066</v>
      </c>
      <c r="AV904" t="s">
        <v>1066</v>
      </c>
      <c r="AW904" t="s">
        <v>1066</v>
      </c>
      <c r="AY904">
        <v>0</v>
      </c>
      <c r="AZ904" s="269"/>
      <c r="BA904" s="269"/>
      <c r="BB904" s="269"/>
      <c r="BC904" s="269"/>
      <c r="BD904" s="269"/>
      <c r="BE904" s="269"/>
    </row>
    <row r="905" spans="1:83" ht="14.4" x14ac:dyDescent="0.3">
      <c r="A905">
        <v>524666</v>
      </c>
      <c r="B905" t="s">
        <v>540</v>
      </c>
      <c r="C905" t="s">
        <v>1066</v>
      </c>
      <c r="D905" t="s">
        <v>1066</v>
      </c>
      <c r="E905" t="s">
        <v>1066</v>
      </c>
      <c r="F905" t="s">
        <v>1066</v>
      </c>
      <c r="G905" t="s">
        <v>1066</v>
      </c>
      <c r="H905" t="s">
        <v>1066</v>
      </c>
      <c r="I905" t="s">
        <v>1066</v>
      </c>
      <c r="J905" t="s">
        <v>1066</v>
      </c>
      <c r="K905" t="s">
        <v>1066</v>
      </c>
      <c r="L905" t="s">
        <v>1066</v>
      </c>
      <c r="M905" t="s">
        <v>1066</v>
      </c>
      <c r="N905" t="s">
        <v>1066</v>
      </c>
      <c r="O905" t="s">
        <v>1066</v>
      </c>
      <c r="P905" t="s">
        <v>1066</v>
      </c>
      <c r="Q905" t="s">
        <v>1066</v>
      </c>
      <c r="R905" t="s">
        <v>1066</v>
      </c>
      <c r="S905" t="s">
        <v>1066</v>
      </c>
      <c r="T905" t="s">
        <v>1066</v>
      </c>
      <c r="U905" t="s">
        <v>1066</v>
      </c>
      <c r="V905" t="s">
        <v>1066</v>
      </c>
      <c r="W905" t="s">
        <v>1066</v>
      </c>
      <c r="X905" t="s">
        <v>1066</v>
      </c>
      <c r="Y905" t="s">
        <v>1066</v>
      </c>
      <c r="Z905" t="s">
        <v>1066</v>
      </c>
      <c r="AA905" t="s">
        <v>1066</v>
      </c>
      <c r="AB905" t="s">
        <v>1066</v>
      </c>
      <c r="AC905" t="s">
        <v>1066</v>
      </c>
      <c r="AD905" t="s">
        <v>1066</v>
      </c>
      <c r="AE905" t="s">
        <v>1066</v>
      </c>
      <c r="AF905" t="s">
        <v>1066</v>
      </c>
      <c r="AG905" t="s">
        <v>1066</v>
      </c>
      <c r="AH905" t="s">
        <v>1066</v>
      </c>
      <c r="AI905" t="s">
        <v>1066</v>
      </c>
      <c r="AJ905" t="s">
        <v>1066</v>
      </c>
      <c r="AK905" t="s">
        <v>1066</v>
      </c>
      <c r="AL905" t="s">
        <v>1066</v>
      </c>
      <c r="AM905" t="s">
        <v>1066</v>
      </c>
      <c r="AN905" t="s">
        <v>1066</v>
      </c>
      <c r="AO905" t="s">
        <v>1066</v>
      </c>
      <c r="AP905" t="s">
        <v>1066</v>
      </c>
      <c r="AQ905" t="s">
        <v>1066</v>
      </c>
      <c r="AR905" t="s">
        <v>1066</v>
      </c>
      <c r="AS905" t="s">
        <v>1066</v>
      </c>
      <c r="AT905" t="s">
        <v>1066</v>
      </c>
      <c r="AU905" t="s">
        <v>1066</v>
      </c>
      <c r="AV905" t="s">
        <v>1066</v>
      </c>
      <c r="AW905" t="s">
        <v>1066</v>
      </c>
      <c r="AY905">
        <v>0</v>
      </c>
      <c r="AZ905" s="269"/>
      <c r="BA905" s="269"/>
      <c r="BB905" s="269"/>
      <c r="BC905" s="269"/>
      <c r="BD905" s="269"/>
      <c r="BE905" s="269"/>
    </row>
    <row r="906" spans="1:83" ht="14.4" x14ac:dyDescent="0.3">
      <c r="A906">
        <v>524670</v>
      </c>
      <c r="B906" t="s">
        <v>540</v>
      </c>
      <c r="C906" t="s">
        <v>1066</v>
      </c>
      <c r="D906" t="s">
        <v>1066</v>
      </c>
      <c r="E906" t="s">
        <v>1066</v>
      </c>
      <c r="F906" t="s">
        <v>1066</v>
      </c>
      <c r="G906" t="s">
        <v>1066</v>
      </c>
      <c r="H906" t="s">
        <v>1066</v>
      </c>
      <c r="I906" t="s">
        <v>1066</v>
      </c>
      <c r="J906" t="s">
        <v>1066</v>
      </c>
      <c r="K906" t="s">
        <v>1066</v>
      </c>
      <c r="L906" t="s">
        <v>1066</v>
      </c>
      <c r="M906" t="s">
        <v>1066</v>
      </c>
      <c r="N906" t="s">
        <v>1066</v>
      </c>
      <c r="O906" t="s">
        <v>1066</v>
      </c>
      <c r="P906" t="s">
        <v>1066</v>
      </c>
      <c r="Q906" t="s">
        <v>1066</v>
      </c>
      <c r="R906" t="s">
        <v>1066</v>
      </c>
      <c r="S906" t="s">
        <v>1066</v>
      </c>
      <c r="T906" t="s">
        <v>1066</v>
      </c>
      <c r="U906" t="s">
        <v>1066</v>
      </c>
      <c r="V906" t="s">
        <v>1066</v>
      </c>
      <c r="W906" t="s">
        <v>1066</v>
      </c>
      <c r="X906" t="s">
        <v>1066</v>
      </c>
      <c r="Y906" t="s">
        <v>1066</v>
      </c>
      <c r="Z906" t="s">
        <v>1066</v>
      </c>
      <c r="AA906" t="s">
        <v>1066</v>
      </c>
      <c r="AB906" t="s">
        <v>1066</v>
      </c>
      <c r="AC906" t="s">
        <v>1066</v>
      </c>
      <c r="AD906" t="s">
        <v>1066</v>
      </c>
      <c r="AE906" t="s">
        <v>1066</v>
      </c>
      <c r="AF906" t="s">
        <v>1066</v>
      </c>
      <c r="AG906" t="s">
        <v>1066</v>
      </c>
      <c r="AH906" t="s">
        <v>1066</v>
      </c>
      <c r="AI906" t="s">
        <v>1066</v>
      </c>
      <c r="AJ906" t="s">
        <v>1066</v>
      </c>
      <c r="AK906" t="s">
        <v>1066</v>
      </c>
      <c r="AL906" t="s">
        <v>1066</v>
      </c>
      <c r="AM906" t="s">
        <v>1066</v>
      </c>
      <c r="AN906" t="s">
        <v>1066</v>
      </c>
      <c r="AO906" t="s">
        <v>1066</v>
      </c>
      <c r="AP906" t="s">
        <v>1066</v>
      </c>
      <c r="AQ906" t="s">
        <v>1066</v>
      </c>
      <c r="AR906" t="s">
        <v>1066</v>
      </c>
      <c r="AS906" t="s">
        <v>1066</v>
      </c>
      <c r="AT906" t="s">
        <v>1066</v>
      </c>
      <c r="AU906" t="s">
        <v>1066</v>
      </c>
      <c r="AV906" t="s">
        <v>1066</v>
      </c>
      <c r="AW906" t="s">
        <v>1066</v>
      </c>
      <c r="AY906">
        <v>0</v>
      </c>
      <c r="AZ906" s="269"/>
      <c r="BA906" s="269"/>
      <c r="BB906" s="269"/>
      <c r="BC906" s="269"/>
      <c r="BD906" s="269"/>
      <c r="BE906" s="269"/>
    </row>
    <row r="907" spans="1:83" ht="14.4" x14ac:dyDescent="0.3">
      <c r="A907">
        <v>524671</v>
      </c>
      <c r="B907" t="s">
        <v>540</v>
      </c>
      <c r="C907" t="s">
        <v>1066</v>
      </c>
      <c r="D907" t="s">
        <v>1066</v>
      </c>
      <c r="E907" t="s">
        <v>1066</v>
      </c>
      <c r="F907" t="s">
        <v>1066</v>
      </c>
      <c r="G907" t="s">
        <v>1066</v>
      </c>
      <c r="H907" t="s">
        <v>1066</v>
      </c>
      <c r="I907" t="s">
        <v>1066</v>
      </c>
      <c r="J907" t="s">
        <v>1066</v>
      </c>
      <c r="K907" t="s">
        <v>1066</v>
      </c>
      <c r="L907" t="s">
        <v>1066</v>
      </c>
      <c r="M907" t="s">
        <v>1066</v>
      </c>
      <c r="N907" t="s">
        <v>1066</v>
      </c>
      <c r="O907" t="s">
        <v>1066</v>
      </c>
      <c r="P907" t="s">
        <v>1066</v>
      </c>
      <c r="Q907" t="s">
        <v>1066</v>
      </c>
      <c r="R907" t="s">
        <v>1066</v>
      </c>
      <c r="S907" t="s">
        <v>1066</v>
      </c>
      <c r="T907" t="s">
        <v>1066</v>
      </c>
      <c r="U907" t="s">
        <v>1066</v>
      </c>
      <c r="V907" t="s">
        <v>1066</v>
      </c>
      <c r="W907" t="s">
        <v>1066</v>
      </c>
      <c r="X907" t="s">
        <v>1066</v>
      </c>
      <c r="Y907" t="s">
        <v>1066</v>
      </c>
      <c r="Z907" t="s">
        <v>1066</v>
      </c>
      <c r="AA907" t="s">
        <v>1066</v>
      </c>
      <c r="AB907" t="s">
        <v>1066</v>
      </c>
      <c r="AC907" t="s">
        <v>1066</v>
      </c>
      <c r="AD907" t="s">
        <v>1066</v>
      </c>
      <c r="AE907" t="s">
        <v>1066</v>
      </c>
      <c r="AF907" t="s">
        <v>1066</v>
      </c>
      <c r="AG907" t="s">
        <v>1066</v>
      </c>
      <c r="AH907" t="s">
        <v>1066</v>
      </c>
      <c r="AI907" t="s">
        <v>1066</v>
      </c>
      <c r="AJ907" t="s">
        <v>1066</v>
      </c>
      <c r="AK907" t="s">
        <v>1066</v>
      </c>
      <c r="AL907" t="s">
        <v>1066</v>
      </c>
      <c r="AM907" t="s">
        <v>1066</v>
      </c>
      <c r="AN907" t="s">
        <v>1066</v>
      </c>
      <c r="AO907" t="s">
        <v>1066</v>
      </c>
      <c r="AP907" t="s">
        <v>1066</v>
      </c>
      <c r="AQ907" t="s">
        <v>1066</v>
      </c>
      <c r="AR907" t="s">
        <v>1066</v>
      </c>
      <c r="AS907" t="s">
        <v>1066</v>
      </c>
      <c r="AT907" t="s">
        <v>1066</v>
      </c>
      <c r="AU907" t="s">
        <v>1066</v>
      </c>
      <c r="AV907" t="s">
        <v>1066</v>
      </c>
      <c r="AW907" t="s">
        <v>1066</v>
      </c>
      <c r="AY907">
        <v>0</v>
      </c>
      <c r="AZ907" s="269"/>
      <c r="BA907" s="269"/>
      <c r="BB907" s="269"/>
      <c r="BC907" s="269"/>
      <c r="BD907" s="269"/>
      <c r="BE907" s="269"/>
      <c r="BH907" s="249"/>
      <c r="BI907" s="249"/>
      <c r="BJ907" s="249"/>
      <c r="BK907" s="249"/>
      <c r="BL907" s="249"/>
      <c r="BM907" s="249"/>
      <c r="BN907" s="249"/>
      <c r="BO907" s="249"/>
      <c r="BP907" s="249"/>
      <c r="BQ907" s="249"/>
      <c r="BR907" s="249"/>
      <c r="BS907" s="249"/>
      <c r="BT907" s="249"/>
      <c r="BU907" s="249"/>
      <c r="BV907" s="248"/>
      <c r="BW907" s="249"/>
      <c r="BX907" s="249"/>
      <c r="BY907" s="249"/>
      <c r="BZ907" s="249"/>
      <c r="CA907" s="242"/>
      <c r="CB907" s="242"/>
      <c r="CC907" s="242"/>
      <c r="CD907" s="242"/>
      <c r="CE907" s="249"/>
    </row>
    <row r="908" spans="1:83" ht="14.4" x14ac:dyDescent="0.3">
      <c r="A908">
        <v>524676</v>
      </c>
      <c r="B908" t="s">
        <v>541</v>
      </c>
      <c r="C908" t="s">
        <v>1066</v>
      </c>
      <c r="D908" t="s">
        <v>1066</v>
      </c>
      <c r="E908" t="s">
        <v>1066</v>
      </c>
      <c r="F908" t="s">
        <v>1066</v>
      </c>
      <c r="G908" t="s">
        <v>1066</v>
      </c>
      <c r="H908" t="s">
        <v>1066</v>
      </c>
      <c r="I908" t="s">
        <v>1066</v>
      </c>
      <c r="J908" t="s">
        <v>1066</v>
      </c>
      <c r="K908" t="s">
        <v>1066</v>
      </c>
      <c r="L908" t="s">
        <v>1066</v>
      </c>
      <c r="M908" t="s">
        <v>1066</v>
      </c>
      <c r="N908" t="s">
        <v>1066</v>
      </c>
      <c r="O908" t="s">
        <v>1066</v>
      </c>
      <c r="P908" t="s">
        <v>1066</v>
      </c>
      <c r="Q908" t="s">
        <v>1066</v>
      </c>
      <c r="R908" t="s">
        <v>1066</v>
      </c>
      <c r="S908" t="s">
        <v>1066</v>
      </c>
      <c r="T908" t="s">
        <v>1066</v>
      </c>
      <c r="U908" t="s">
        <v>1066</v>
      </c>
      <c r="V908" t="s">
        <v>1066</v>
      </c>
      <c r="W908" t="s">
        <v>1066</v>
      </c>
      <c r="X908" t="s">
        <v>1066</v>
      </c>
      <c r="Y908" t="s">
        <v>1066</v>
      </c>
      <c r="Z908" t="s">
        <v>1066</v>
      </c>
      <c r="AA908" t="s">
        <v>1066</v>
      </c>
      <c r="AB908" t="s">
        <v>1066</v>
      </c>
      <c r="AC908" t="s">
        <v>1066</v>
      </c>
      <c r="AD908" t="s">
        <v>1066</v>
      </c>
      <c r="AE908" t="s">
        <v>1066</v>
      </c>
      <c r="AF908" t="s">
        <v>1066</v>
      </c>
      <c r="AG908" t="s">
        <v>1066</v>
      </c>
      <c r="AH908" t="s">
        <v>1066</v>
      </c>
      <c r="AI908" t="s">
        <v>1066</v>
      </c>
      <c r="AJ908" t="s">
        <v>1066</v>
      </c>
      <c r="AK908" t="s">
        <v>1066</v>
      </c>
      <c r="AL908" t="s">
        <v>1066</v>
      </c>
      <c r="AM908" t="s">
        <v>1066</v>
      </c>
      <c r="AN908" t="s">
        <v>1066</v>
      </c>
      <c r="AO908" t="s">
        <v>1066</v>
      </c>
      <c r="AP908" t="s">
        <v>1066</v>
      </c>
      <c r="AQ908" t="s">
        <v>1066</v>
      </c>
      <c r="AR908" t="s">
        <v>1066</v>
      </c>
      <c r="AW908"/>
      <c r="AY908" t="s">
        <v>2422</v>
      </c>
      <c r="AZ908" s="269"/>
      <c r="BA908" s="269"/>
      <c r="BB908" s="269"/>
      <c r="BC908" s="269"/>
      <c r="BD908" s="269"/>
      <c r="BE908" s="269"/>
    </row>
    <row r="909" spans="1:83" ht="14.4" x14ac:dyDescent="0.3">
      <c r="A909">
        <v>524677</v>
      </c>
      <c r="B909" t="s">
        <v>540</v>
      </c>
      <c r="C909" t="s">
        <v>1066</v>
      </c>
      <c r="D909" t="s">
        <v>1066</v>
      </c>
      <c r="E909" t="s">
        <v>1066</v>
      </c>
      <c r="F909" t="s">
        <v>1066</v>
      </c>
      <c r="G909" t="s">
        <v>1066</v>
      </c>
      <c r="H909" t="s">
        <v>1066</v>
      </c>
      <c r="I909" t="s">
        <v>1066</v>
      </c>
      <c r="J909" t="s">
        <v>1066</v>
      </c>
      <c r="K909" t="s">
        <v>1066</v>
      </c>
      <c r="L909" t="s">
        <v>1066</v>
      </c>
      <c r="M909" t="s">
        <v>1066</v>
      </c>
      <c r="N909" t="s">
        <v>1066</v>
      </c>
      <c r="O909" t="s">
        <v>1066</v>
      </c>
      <c r="P909" t="s">
        <v>1066</v>
      </c>
      <c r="Q909" t="s">
        <v>1066</v>
      </c>
      <c r="R909" t="s">
        <v>1066</v>
      </c>
      <c r="S909" t="s">
        <v>1066</v>
      </c>
      <c r="T909" t="s">
        <v>1066</v>
      </c>
      <c r="U909" t="s">
        <v>1066</v>
      </c>
      <c r="V909" t="s">
        <v>1066</v>
      </c>
      <c r="W909" t="s">
        <v>1066</v>
      </c>
      <c r="X909" t="s">
        <v>1066</v>
      </c>
      <c r="Y909" t="s">
        <v>1066</v>
      </c>
      <c r="Z909" t="s">
        <v>1066</v>
      </c>
      <c r="AA909" t="s">
        <v>1066</v>
      </c>
      <c r="AB909" t="s">
        <v>1066</v>
      </c>
      <c r="AC909" t="s">
        <v>1066</v>
      </c>
      <c r="AD909" t="s">
        <v>1066</v>
      </c>
      <c r="AE909" t="s">
        <v>1066</v>
      </c>
      <c r="AF909" t="s">
        <v>1066</v>
      </c>
      <c r="AG909" t="s">
        <v>1066</v>
      </c>
      <c r="AH909" t="s">
        <v>1066</v>
      </c>
      <c r="AI909" t="s">
        <v>1066</v>
      </c>
      <c r="AJ909" t="s">
        <v>1066</v>
      </c>
      <c r="AK909" t="s">
        <v>1066</v>
      </c>
      <c r="AL909" t="s">
        <v>1066</v>
      </c>
      <c r="AM909" t="s">
        <v>1066</v>
      </c>
      <c r="AN909" t="s">
        <v>1066</v>
      </c>
      <c r="AO909" t="s">
        <v>1066</v>
      </c>
      <c r="AP909" t="s">
        <v>1066</v>
      </c>
      <c r="AQ909" t="s">
        <v>1066</v>
      </c>
      <c r="AR909" t="s">
        <v>1066</v>
      </c>
      <c r="AS909" t="s">
        <v>1066</v>
      </c>
      <c r="AT909" t="s">
        <v>1066</v>
      </c>
      <c r="AU909" t="s">
        <v>1066</v>
      </c>
      <c r="AV909" t="s">
        <v>1066</v>
      </c>
      <c r="AW909" t="s">
        <v>1066</v>
      </c>
      <c r="AY909">
        <v>0</v>
      </c>
      <c r="AZ909" s="250"/>
      <c r="BA909" s="250"/>
      <c r="BB909" s="250"/>
      <c r="BC909" s="250"/>
      <c r="BD909" s="250"/>
      <c r="BE909" s="269"/>
    </row>
    <row r="910" spans="1:83" ht="14.4" x14ac:dyDescent="0.3">
      <c r="A910">
        <v>524682</v>
      </c>
      <c r="B910" t="s">
        <v>541</v>
      </c>
      <c r="C910" t="s">
        <v>1066</v>
      </c>
      <c r="D910" t="s">
        <v>1066</v>
      </c>
      <c r="E910" t="s">
        <v>1066</v>
      </c>
      <c r="F910" t="s">
        <v>1066</v>
      </c>
      <c r="G910" t="s">
        <v>1066</v>
      </c>
      <c r="H910" t="s">
        <v>1066</v>
      </c>
      <c r="I910" t="s">
        <v>1066</v>
      </c>
      <c r="J910" t="s">
        <v>1066</v>
      </c>
      <c r="K910" t="s">
        <v>1066</v>
      </c>
      <c r="L910" t="s">
        <v>1066</v>
      </c>
      <c r="M910" t="s">
        <v>1066</v>
      </c>
      <c r="N910" t="s">
        <v>1066</v>
      </c>
      <c r="O910" t="s">
        <v>1066</v>
      </c>
      <c r="P910" t="s">
        <v>1066</v>
      </c>
      <c r="Q910" t="s">
        <v>1066</v>
      </c>
      <c r="R910" t="s">
        <v>1066</v>
      </c>
      <c r="S910" t="s">
        <v>1066</v>
      </c>
      <c r="T910" t="s">
        <v>1066</v>
      </c>
      <c r="U910" t="s">
        <v>1066</v>
      </c>
      <c r="V910" t="s">
        <v>1066</v>
      </c>
      <c r="W910" t="s">
        <v>1066</v>
      </c>
      <c r="X910" t="s">
        <v>1066</v>
      </c>
      <c r="Y910" t="s">
        <v>1066</v>
      </c>
      <c r="Z910" t="s">
        <v>1066</v>
      </c>
      <c r="AA910" t="s">
        <v>1066</v>
      </c>
      <c r="AB910" t="s">
        <v>1066</v>
      </c>
      <c r="AC910" t="s">
        <v>1066</v>
      </c>
      <c r="AD910" t="s">
        <v>1066</v>
      </c>
      <c r="AE910" t="s">
        <v>1066</v>
      </c>
      <c r="AF910" t="s">
        <v>1066</v>
      </c>
      <c r="AG910" t="s">
        <v>1066</v>
      </c>
      <c r="AH910" t="s">
        <v>1066</v>
      </c>
      <c r="AI910" t="s">
        <v>1066</v>
      </c>
      <c r="AJ910" t="s">
        <v>1066</v>
      </c>
      <c r="AK910" t="s">
        <v>1066</v>
      </c>
      <c r="AL910" t="s">
        <v>1066</v>
      </c>
      <c r="AM910" t="s">
        <v>1066</v>
      </c>
      <c r="AN910" t="s">
        <v>1066</v>
      </c>
      <c r="AO910" t="s">
        <v>1066</v>
      </c>
      <c r="AP910" t="s">
        <v>1066</v>
      </c>
      <c r="AQ910" t="s">
        <v>1066</v>
      </c>
      <c r="AR910" t="s">
        <v>1066</v>
      </c>
      <c r="AW910"/>
      <c r="AY910" t="s">
        <v>2422</v>
      </c>
      <c r="AZ910" s="269"/>
      <c r="BA910" s="269"/>
      <c r="BB910" s="269"/>
      <c r="BC910" s="269"/>
      <c r="BD910" s="269"/>
      <c r="BE910" s="269"/>
    </row>
    <row r="911" spans="1:83" ht="14.4" x14ac:dyDescent="0.3">
      <c r="A911">
        <v>524693</v>
      </c>
      <c r="B911" t="s">
        <v>540</v>
      </c>
      <c r="C911" t="s">
        <v>1066</v>
      </c>
      <c r="D911" t="s">
        <v>1066</v>
      </c>
      <c r="E911" t="s">
        <v>1066</v>
      </c>
      <c r="F911" t="s">
        <v>1066</v>
      </c>
      <c r="G911" t="s">
        <v>1066</v>
      </c>
      <c r="H911" t="s">
        <v>1066</v>
      </c>
      <c r="I911" t="s">
        <v>1066</v>
      </c>
      <c r="J911" t="s">
        <v>1066</v>
      </c>
      <c r="K911" t="s">
        <v>1066</v>
      </c>
      <c r="L911" t="s">
        <v>1066</v>
      </c>
      <c r="M911" t="s">
        <v>1066</v>
      </c>
      <c r="N911" t="s">
        <v>1066</v>
      </c>
      <c r="O911" t="s">
        <v>1066</v>
      </c>
      <c r="P911" t="s">
        <v>1066</v>
      </c>
      <c r="Q911" t="s">
        <v>1066</v>
      </c>
      <c r="R911" t="s">
        <v>1066</v>
      </c>
      <c r="S911" t="s">
        <v>1066</v>
      </c>
      <c r="T911" t="s">
        <v>1066</v>
      </c>
      <c r="U911" t="s">
        <v>1066</v>
      </c>
      <c r="V911" t="s">
        <v>1066</v>
      </c>
      <c r="W911" t="s">
        <v>1066</v>
      </c>
      <c r="X911" t="s">
        <v>1066</v>
      </c>
      <c r="Y911" t="s">
        <v>1066</v>
      </c>
      <c r="Z911" t="s">
        <v>1066</v>
      </c>
      <c r="AA911" t="s">
        <v>1066</v>
      </c>
      <c r="AB911" t="s">
        <v>1066</v>
      </c>
      <c r="AC911" t="s">
        <v>1066</v>
      </c>
      <c r="AD911" t="s">
        <v>1066</v>
      </c>
      <c r="AE911" t="s">
        <v>1066</v>
      </c>
      <c r="AF911" t="s">
        <v>1066</v>
      </c>
      <c r="AG911" t="s">
        <v>1066</v>
      </c>
      <c r="AH911" t="s">
        <v>1066</v>
      </c>
      <c r="AI911" t="s">
        <v>1066</v>
      </c>
      <c r="AJ911" t="s">
        <v>1066</v>
      </c>
      <c r="AK911" t="s">
        <v>1066</v>
      </c>
      <c r="AL911" t="s">
        <v>1066</v>
      </c>
      <c r="AM911" t="s">
        <v>1066</v>
      </c>
      <c r="AN911" t="s">
        <v>1066</v>
      </c>
      <c r="AO911" t="s">
        <v>1066</v>
      </c>
      <c r="AP911" t="s">
        <v>1066</v>
      </c>
      <c r="AQ911" t="s">
        <v>1066</v>
      </c>
      <c r="AR911" t="s">
        <v>1066</v>
      </c>
      <c r="AS911" t="s">
        <v>1066</v>
      </c>
      <c r="AT911" t="s">
        <v>1066</v>
      </c>
      <c r="AU911" t="s">
        <v>1066</v>
      </c>
      <c r="AV911" t="s">
        <v>1066</v>
      </c>
      <c r="AW911" t="s">
        <v>1066</v>
      </c>
      <c r="AY911">
        <v>0</v>
      </c>
      <c r="AZ911" s="269"/>
      <c r="BA911" s="269"/>
      <c r="BB911" s="269"/>
      <c r="BC911" s="269"/>
      <c r="BD911" s="269"/>
      <c r="BE911" s="269"/>
    </row>
    <row r="912" spans="1:83" ht="14.4" x14ac:dyDescent="0.3">
      <c r="A912">
        <v>524698</v>
      </c>
      <c r="B912" t="s">
        <v>540</v>
      </c>
      <c r="C912" t="s">
        <v>1066</v>
      </c>
      <c r="D912" t="s">
        <v>1066</v>
      </c>
      <c r="E912" t="s">
        <v>1066</v>
      </c>
      <c r="F912" t="s">
        <v>1066</v>
      </c>
      <c r="G912" t="s">
        <v>1066</v>
      </c>
      <c r="H912" t="s">
        <v>1066</v>
      </c>
      <c r="I912" t="s">
        <v>1066</v>
      </c>
      <c r="J912" t="s">
        <v>1066</v>
      </c>
      <c r="K912" t="s">
        <v>1066</v>
      </c>
      <c r="L912" t="s">
        <v>1066</v>
      </c>
      <c r="M912" t="s">
        <v>1066</v>
      </c>
      <c r="N912" t="s">
        <v>1066</v>
      </c>
      <c r="O912" t="s">
        <v>1066</v>
      </c>
      <c r="P912" t="s">
        <v>1066</v>
      </c>
      <c r="Q912" t="s">
        <v>1066</v>
      </c>
      <c r="R912" t="s">
        <v>1066</v>
      </c>
      <c r="S912" t="s">
        <v>1066</v>
      </c>
      <c r="T912" t="s">
        <v>1066</v>
      </c>
      <c r="U912" t="s">
        <v>1066</v>
      </c>
      <c r="V912" t="s">
        <v>1066</v>
      </c>
      <c r="W912" t="s">
        <v>1066</v>
      </c>
      <c r="X912" t="s">
        <v>1066</v>
      </c>
      <c r="Y912" t="s">
        <v>1066</v>
      </c>
      <c r="Z912" t="s">
        <v>1066</v>
      </c>
      <c r="AA912" t="s">
        <v>1066</v>
      </c>
      <c r="AB912" t="s">
        <v>1066</v>
      </c>
      <c r="AC912" t="s">
        <v>1066</v>
      </c>
      <c r="AD912" t="s">
        <v>1066</v>
      </c>
      <c r="AE912" t="s">
        <v>1066</v>
      </c>
      <c r="AF912" t="s">
        <v>1066</v>
      </c>
      <c r="AG912" t="s">
        <v>1066</v>
      </c>
      <c r="AH912" t="s">
        <v>1066</v>
      </c>
      <c r="AI912" t="s">
        <v>1066</v>
      </c>
      <c r="AJ912" t="s">
        <v>1066</v>
      </c>
      <c r="AK912" t="s">
        <v>1066</v>
      </c>
      <c r="AL912" t="s">
        <v>1066</v>
      </c>
      <c r="AM912" t="s">
        <v>1066</v>
      </c>
      <c r="AN912" t="s">
        <v>1066</v>
      </c>
      <c r="AO912" t="s">
        <v>1066</v>
      </c>
      <c r="AP912" t="s">
        <v>1066</v>
      </c>
      <c r="AQ912" t="s">
        <v>1066</v>
      </c>
      <c r="AR912" t="s">
        <v>1066</v>
      </c>
      <c r="AS912" t="s">
        <v>1066</v>
      </c>
      <c r="AT912" t="s">
        <v>1066</v>
      </c>
      <c r="AU912" t="s">
        <v>1066</v>
      </c>
      <c r="AV912" t="s">
        <v>1066</v>
      </c>
      <c r="AW912" t="s">
        <v>1066</v>
      </c>
      <c r="AY912">
        <v>0</v>
      </c>
      <c r="AZ912" s="269"/>
      <c r="BA912" s="269"/>
      <c r="BB912" s="269"/>
      <c r="BC912" s="269"/>
      <c r="BD912" s="269"/>
      <c r="BE912" s="269"/>
    </row>
    <row r="913" spans="1:83" ht="14.4" x14ac:dyDescent="0.3">
      <c r="A913">
        <v>524712</v>
      </c>
      <c r="B913" t="s">
        <v>540</v>
      </c>
      <c r="C913" t="s">
        <v>1066</v>
      </c>
      <c r="D913" t="s">
        <v>1066</v>
      </c>
      <c r="E913" t="s">
        <v>1066</v>
      </c>
      <c r="F913" t="s">
        <v>1066</v>
      </c>
      <c r="G913" t="s">
        <v>1066</v>
      </c>
      <c r="H913" t="s">
        <v>1066</v>
      </c>
      <c r="I913" t="s">
        <v>1066</v>
      </c>
      <c r="J913" t="s">
        <v>1066</v>
      </c>
      <c r="K913" t="s">
        <v>1066</v>
      </c>
      <c r="L913" t="s">
        <v>1066</v>
      </c>
      <c r="M913" t="s">
        <v>1066</v>
      </c>
      <c r="N913" t="s">
        <v>1066</v>
      </c>
      <c r="O913" t="s">
        <v>1066</v>
      </c>
      <c r="P913" t="s">
        <v>1066</v>
      </c>
      <c r="Q913" t="s">
        <v>1066</v>
      </c>
      <c r="R913" t="s">
        <v>1066</v>
      </c>
      <c r="S913" t="s">
        <v>1066</v>
      </c>
      <c r="T913" t="s">
        <v>1066</v>
      </c>
      <c r="U913" t="s">
        <v>1066</v>
      </c>
      <c r="V913" t="s">
        <v>1066</v>
      </c>
      <c r="W913" t="s">
        <v>1066</v>
      </c>
      <c r="X913" t="s">
        <v>1066</v>
      </c>
      <c r="Y913" t="s">
        <v>1066</v>
      </c>
      <c r="Z913" t="s">
        <v>1066</v>
      </c>
      <c r="AA913" t="s">
        <v>1066</v>
      </c>
      <c r="AB913" t="s">
        <v>1066</v>
      </c>
      <c r="AC913" t="s">
        <v>1066</v>
      </c>
      <c r="AD913" t="s">
        <v>1066</v>
      </c>
      <c r="AE913" t="s">
        <v>1066</v>
      </c>
      <c r="AF913" t="s">
        <v>1066</v>
      </c>
      <c r="AG913" t="s">
        <v>1066</v>
      </c>
      <c r="AH913" t="s">
        <v>1066</v>
      </c>
      <c r="AI913" t="s">
        <v>1066</v>
      </c>
      <c r="AJ913" t="s">
        <v>1066</v>
      </c>
      <c r="AK913" t="s">
        <v>1066</v>
      </c>
      <c r="AL913" t="s">
        <v>1066</v>
      </c>
      <c r="AM913" t="s">
        <v>1066</v>
      </c>
      <c r="AN913" t="s">
        <v>1066</v>
      </c>
      <c r="AO913" t="s">
        <v>1066</v>
      </c>
      <c r="AP913" t="s">
        <v>1066</v>
      </c>
      <c r="AQ913" t="s">
        <v>1066</v>
      </c>
      <c r="AR913" t="s">
        <v>1066</v>
      </c>
      <c r="AS913" t="s">
        <v>1066</v>
      </c>
      <c r="AT913" t="s">
        <v>1066</v>
      </c>
      <c r="AU913" t="s">
        <v>1066</v>
      </c>
      <c r="AV913" t="s">
        <v>1066</v>
      </c>
      <c r="AW913" t="s">
        <v>1066</v>
      </c>
      <c r="AY913">
        <v>0</v>
      </c>
      <c r="AZ913" s="269"/>
      <c r="BA913" s="269"/>
      <c r="BB913" s="269"/>
      <c r="BC913" s="269"/>
      <c r="BD913" s="269"/>
      <c r="BE913" s="269"/>
    </row>
    <row r="914" spans="1:83" ht="14.4" x14ac:dyDescent="0.3">
      <c r="A914">
        <v>524715</v>
      </c>
      <c r="B914" t="s">
        <v>540</v>
      </c>
      <c r="C914" t="s">
        <v>1066</v>
      </c>
      <c r="D914" t="s">
        <v>1066</v>
      </c>
      <c r="E914" t="s">
        <v>1066</v>
      </c>
      <c r="F914" t="s">
        <v>1066</v>
      </c>
      <c r="G914" t="s">
        <v>1066</v>
      </c>
      <c r="H914" t="s">
        <v>1066</v>
      </c>
      <c r="I914" t="s">
        <v>1066</v>
      </c>
      <c r="J914" t="s">
        <v>1066</v>
      </c>
      <c r="K914" t="s">
        <v>1066</v>
      </c>
      <c r="L914" t="s">
        <v>1066</v>
      </c>
      <c r="M914" t="s">
        <v>1066</v>
      </c>
      <c r="N914" t="s">
        <v>1066</v>
      </c>
      <c r="O914" t="s">
        <v>1066</v>
      </c>
      <c r="P914" t="s">
        <v>1066</v>
      </c>
      <c r="Q914" t="s">
        <v>1066</v>
      </c>
      <c r="R914" t="s">
        <v>1066</v>
      </c>
      <c r="S914" t="s">
        <v>1066</v>
      </c>
      <c r="T914" t="s">
        <v>1066</v>
      </c>
      <c r="U914" t="s">
        <v>1066</v>
      </c>
      <c r="V914" t="s">
        <v>1066</v>
      </c>
      <c r="W914" t="s">
        <v>1066</v>
      </c>
      <c r="X914" t="s">
        <v>1066</v>
      </c>
      <c r="Y914" t="s">
        <v>1066</v>
      </c>
      <c r="Z914" t="s">
        <v>1066</v>
      </c>
      <c r="AA914" t="s">
        <v>1066</v>
      </c>
      <c r="AB914" t="s">
        <v>1066</v>
      </c>
      <c r="AC914" t="s">
        <v>1066</v>
      </c>
      <c r="AD914" t="s">
        <v>1066</v>
      </c>
      <c r="AE914" t="s">
        <v>1066</v>
      </c>
      <c r="AF914" t="s">
        <v>1066</v>
      </c>
      <c r="AG914" t="s">
        <v>1066</v>
      </c>
      <c r="AH914" t="s">
        <v>1066</v>
      </c>
      <c r="AI914" t="s">
        <v>1066</v>
      </c>
      <c r="AJ914" t="s">
        <v>1066</v>
      </c>
      <c r="AK914" t="s">
        <v>1066</v>
      </c>
      <c r="AL914" t="s">
        <v>1066</v>
      </c>
      <c r="AM914" t="s">
        <v>1066</v>
      </c>
      <c r="AN914" t="s">
        <v>1066</v>
      </c>
      <c r="AO914" t="s">
        <v>1066</v>
      </c>
      <c r="AP914" t="s">
        <v>1066</v>
      </c>
      <c r="AQ914" t="s">
        <v>1066</v>
      </c>
      <c r="AR914" t="s">
        <v>1066</v>
      </c>
      <c r="AS914" t="s">
        <v>1066</v>
      </c>
      <c r="AT914" t="s">
        <v>1066</v>
      </c>
      <c r="AU914" t="s">
        <v>1066</v>
      </c>
      <c r="AV914" t="s">
        <v>1066</v>
      </c>
      <c r="AW914" t="s">
        <v>1066</v>
      </c>
      <c r="AY914">
        <v>0</v>
      </c>
      <c r="AZ914" s="269"/>
      <c r="BA914" s="269"/>
      <c r="BB914" s="269"/>
      <c r="BC914" s="269"/>
      <c r="BD914" s="269"/>
      <c r="BE914" s="269"/>
    </row>
    <row r="915" spans="1:83" ht="14.4" x14ac:dyDescent="0.3">
      <c r="A915">
        <v>524722</v>
      </c>
      <c r="B915" t="s">
        <v>540</v>
      </c>
      <c r="C915" t="s">
        <v>1066</v>
      </c>
      <c r="D915" t="s">
        <v>1066</v>
      </c>
      <c r="E915" t="s">
        <v>1066</v>
      </c>
      <c r="F915" t="s">
        <v>1066</v>
      </c>
      <c r="G915" t="s">
        <v>1066</v>
      </c>
      <c r="H915" t="s">
        <v>1066</v>
      </c>
      <c r="I915" t="s">
        <v>1066</v>
      </c>
      <c r="J915" t="s">
        <v>1066</v>
      </c>
      <c r="K915" t="s">
        <v>1066</v>
      </c>
      <c r="L915" t="s">
        <v>1066</v>
      </c>
      <c r="M915" t="s">
        <v>1066</v>
      </c>
      <c r="N915" t="s">
        <v>1066</v>
      </c>
      <c r="O915" t="s">
        <v>1066</v>
      </c>
      <c r="P915" t="s">
        <v>1066</v>
      </c>
      <c r="Q915" t="s">
        <v>1066</v>
      </c>
      <c r="R915" t="s">
        <v>1066</v>
      </c>
      <c r="S915" t="s">
        <v>1066</v>
      </c>
      <c r="T915" t="s">
        <v>1066</v>
      </c>
      <c r="U915" t="s">
        <v>1066</v>
      </c>
      <c r="V915" t="s">
        <v>1066</v>
      </c>
      <c r="W915" t="s">
        <v>1066</v>
      </c>
      <c r="X915" t="s">
        <v>1066</v>
      </c>
      <c r="Y915" t="s">
        <v>1066</v>
      </c>
      <c r="Z915" t="s">
        <v>1066</v>
      </c>
      <c r="AA915" t="s">
        <v>1066</v>
      </c>
      <c r="AB915" t="s">
        <v>1066</v>
      </c>
      <c r="AC915" t="s">
        <v>1066</v>
      </c>
      <c r="AD915" t="s">
        <v>1066</v>
      </c>
      <c r="AE915" t="s">
        <v>1066</v>
      </c>
      <c r="AF915" t="s">
        <v>1066</v>
      </c>
      <c r="AG915" t="s">
        <v>1066</v>
      </c>
      <c r="AH915" t="s">
        <v>1066</v>
      </c>
      <c r="AI915" t="s">
        <v>1066</v>
      </c>
      <c r="AJ915" t="s">
        <v>1066</v>
      </c>
      <c r="AK915" t="s">
        <v>1066</v>
      </c>
      <c r="AL915" t="s">
        <v>1066</v>
      </c>
      <c r="AM915" t="s">
        <v>1066</v>
      </c>
      <c r="AN915" t="s">
        <v>1066</v>
      </c>
      <c r="AO915" t="s">
        <v>1066</v>
      </c>
      <c r="AP915" t="s">
        <v>1066</v>
      </c>
      <c r="AQ915" t="s">
        <v>1066</v>
      </c>
      <c r="AR915" t="s">
        <v>1066</v>
      </c>
      <c r="AS915" t="s">
        <v>1066</v>
      </c>
      <c r="AT915" t="s">
        <v>1066</v>
      </c>
      <c r="AU915" t="s">
        <v>1066</v>
      </c>
      <c r="AV915" t="s">
        <v>1066</v>
      </c>
      <c r="AW915" t="s">
        <v>1066</v>
      </c>
      <c r="AY915">
        <v>0</v>
      </c>
      <c r="AZ915" s="269"/>
      <c r="BA915" s="269"/>
      <c r="BB915" s="269"/>
      <c r="BC915" s="269"/>
      <c r="BD915" s="269"/>
      <c r="BE915" s="269"/>
      <c r="BH915" s="249"/>
      <c r="BI915" s="249"/>
      <c r="BJ915" s="249"/>
      <c r="BK915" s="249"/>
      <c r="BL915" s="249"/>
      <c r="BM915" s="249"/>
      <c r="BN915" s="249"/>
      <c r="BO915" s="249"/>
      <c r="BP915" s="249"/>
      <c r="BQ915" s="249"/>
      <c r="BR915" s="249"/>
      <c r="BS915" s="249"/>
      <c r="BT915" s="249"/>
      <c r="BU915" s="249"/>
      <c r="BV915" s="248"/>
      <c r="BW915" s="249"/>
      <c r="BX915" s="249"/>
      <c r="BY915" s="249"/>
      <c r="BZ915" s="249"/>
      <c r="CA915" s="242"/>
      <c r="CB915" s="242"/>
      <c r="CC915" s="242"/>
      <c r="CD915" s="242"/>
      <c r="CE915" s="249"/>
    </row>
    <row r="916" spans="1:83" ht="14.4" x14ac:dyDescent="0.3">
      <c r="A916">
        <v>524725</v>
      </c>
      <c r="B916" t="s">
        <v>540</v>
      </c>
      <c r="C916" t="s">
        <v>1066</v>
      </c>
      <c r="D916" t="s">
        <v>1066</v>
      </c>
      <c r="E916" t="s">
        <v>1066</v>
      </c>
      <c r="F916" t="s">
        <v>1066</v>
      </c>
      <c r="G916" t="s">
        <v>1066</v>
      </c>
      <c r="H916" t="s">
        <v>1066</v>
      </c>
      <c r="I916" t="s">
        <v>1066</v>
      </c>
      <c r="J916" t="s">
        <v>1066</v>
      </c>
      <c r="K916" t="s">
        <v>1066</v>
      </c>
      <c r="L916" t="s">
        <v>1066</v>
      </c>
      <c r="M916" t="s">
        <v>1066</v>
      </c>
      <c r="N916" t="s">
        <v>1066</v>
      </c>
      <c r="O916" t="s">
        <v>1066</v>
      </c>
      <c r="P916" t="s">
        <v>1066</v>
      </c>
      <c r="Q916" t="s">
        <v>1066</v>
      </c>
      <c r="R916" t="s">
        <v>1066</v>
      </c>
      <c r="S916" t="s">
        <v>1066</v>
      </c>
      <c r="T916" t="s">
        <v>1066</v>
      </c>
      <c r="U916" t="s">
        <v>1066</v>
      </c>
      <c r="V916" t="s">
        <v>1066</v>
      </c>
      <c r="W916" t="s">
        <v>1066</v>
      </c>
      <c r="X916" t="s">
        <v>1066</v>
      </c>
      <c r="Y916" t="s">
        <v>1066</v>
      </c>
      <c r="Z916" t="s">
        <v>1066</v>
      </c>
      <c r="AA916" t="s">
        <v>1066</v>
      </c>
      <c r="AB916" t="s">
        <v>1066</v>
      </c>
      <c r="AC916" t="s">
        <v>1066</v>
      </c>
      <c r="AD916" t="s">
        <v>1066</v>
      </c>
      <c r="AE916" t="s">
        <v>1066</v>
      </c>
      <c r="AF916" t="s">
        <v>1066</v>
      </c>
      <c r="AG916" t="s">
        <v>1066</v>
      </c>
      <c r="AH916" t="s">
        <v>1066</v>
      </c>
      <c r="AI916" t="s">
        <v>1066</v>
      </c>
      <c r="AJ916" t="s">
        <v>1066</v>
      </c>
      <c r="AK916" t="s">
        <v>1066</v>
      </c>
      <c r="AL916" t="s">
        <v>1066</v>
      </c>
      <c r="AM916" t="s">
        <v>1066</v>
      </c>
      <c r="AN916" t="s">
        <v>1066</v>
      </c>
      <c r="AO916" t="s">
        <v>1066</v>
      </c>
      <c r="AP916" t="s">
        <v>1066</v>
      </c>
      <c r="AQ916" t="s">
        <v>1066</v>
      </c>
      <c r="AR916" t="s">
        <v>1066</v>
      </c>
      <c r="AS916" t="s">
        <v>1066</v>
      </c>
      <c r="AT916" t="s">
        <v>1066</v>
      </c>
      <c r="AU916" t="s">
        <v>1066</v>
      </c>
      <c r="AV916" t="s">
        <v>1066</v>
      </c>
      <c r="AW916" t="s">
        <v>1066</v>
      </c>
      <c r="AY916">
        <v>0</v>
      </c>
      <c r="AZ916" s="269"/>
      <c r="BA916" s="269"/>
      <c r="BB916" s="269"/>
      <c r="BC916" s="269"/>
      <c r="BD916" s="269"/>
      <c r="BE916" s="269"/>
    </row>
    <row r="917" spans="1:83" ht="14.4" x14ac:dyDescent="0.3">
      <c r="A917">
        <v>524726</v>
      </c>
      <c r="B917" t="s">
        <v>540</v>
      </c>
      <c r="C917" t="s">
        <v>1066</v>
      </c>
      <c r="D917" t="s">
        <v>1066</v>
      </c>
      <c r="E917" t="s">
        <v>1066</v>
      </c>
      <c r="F917" t="s">
        <v>1066</v>
      </c>
      <c r="G917" t="s">
        <v>1066</v>
      </c>
      <c r="H917" t="s">
        <v>1066</v>
      </c>
      <c r="I917" t="s">
        <v>1066</v>
      </c>
      <c r="J917" t="s">
        <v>1066</v>
      </c>
      <c r="K917" t="s">
        <v>1066</v>
      </c>
      <c r="L917" t="s">
        <v>1066</v>
      </c>
      <c r="M917" t="s">
        <v>1066</v>
      </c>
      <c r="N917" t="s">
        <v>1066</v>
      </c>
      <c r="O917" t="s">
        <v>1066</v>
      </c>
      <c r="P917" t="s">
        <v>1066</v>
      </c>
      <c r="Q917" t="s">
        <v>1066</v>
      </c>
      <c r="R917" t="s">
        <v>1066</v>
      </c>
      <c r="S917" t="s">
        <v>1066</v>
      </c>
      <c r="T917" t="s">
        <v>1066</v>
      </c>
      <c r="U917" t="s">
        <v>1066</v>
      </c>
      <c r="V917" t="s">
        <v>1066</v>
      </c>
      <c r="W917" t="s">
        <v>1066</v>
      </c>
      <c r="X917" t="s">
        <v>1066</v>
      </c>
      <c r="Y917" t="s">
        <v>1066</v>
      </c>
      <c r="Z917" t="s">
        <v>1066</v>
      </c>
      <c r="AA917" t="s">
        <v>1066</v>
      </c>
      <c r="AB917" t="s">
        <v>1066</v>
      </c>
      <c r="AC917" t="s">
        <v>1066</v>
      </c>
      <c r="AD917" t="s">
        <v>1066</v>
      </c>
      <c r="AE917" t="s">
        <v>1066</v>
      </c>
      <c r="AF917" t="s">
        <v>1066</v>
      </c>
      <c r="AG917" t="s">
        <v>1066</v>
      </c>
      <c r="AH917" t="s">
        <v>1066</v>
      </c>
      <c r="AI917" t="s">
        <v>1066</v>
      </c>
      <c r="AJ917" t="s">
        <v>1066</v>
      </c>
      <c r="AK917" t="s">
        <v>1066</v>
      </c>
      <c r="AL917" t="s">
        <v>1066</v>
      </c>
      <c r="AM917" t="s">
        <v>1066</v>
      </c>
      <c r="AN917" t="s">
        <v>1066</v>
      </c>
      <c r="AO917" t="s">
        <v>1066</v>
      </c>
      <c r="AP917" t="s">
        <v>1066</v>
      </c>
      <c r="AQ917" t="s">
        <v>1066</v>
      </c>
      <c r="AR917" t="s">
        <v>1066</v>
      </c>
      <c r="AS917" t="s">
        <v>1066</v>
      </c>
      <c r="AT917" t="s">
        <v>1066</v>
      </c>
      <c r="AU917" t="s">
        <v>1066</v>
      </c>
      <c r="AV917" t="s">
        <v>1066</v>
      </c>
      <c r="AW917" t="s">
        <v>1066</v>
      </c>
      <c r="AY917">
        <v>0</v>
      </c>
      <c r="AZ917" s="269"/>
      <c r="BA917" s="269"/>
      <c r="BB917" s="269"/>
      <c r="BC917" s="269"/>
      <c r="BD917" s="269"/>
      <c r="BE917" s="269"/>
    </row>
    <row r="918" spans="1:83" ht="14.4" x14ac:dyDescent="0.3">
      <c r="A918">
        <v>524729</v>
      </c>
      <c r="B918" t="s">
        <v>541</v>
      </c>
      <c r="C918" t="s">
        <v>1066</v>
      </c>
      <c r="D918" t="s">
        <v>1066</v>
      </c>
      <c r="E918" t="s">
        <v>1066</v>
      </c>
      <c r="F918" t="s">
        <v>1066</v>
      </c>
      <c r="G918" t="s">
        <v>1066</v>
      </c>
      <c r="H918" t="s">
        <v>1066</v>
      </c>
      <c r="I918" t="s">
        <v>1066</v>
      </c>
      <c r="J918" t="s">
        <v>1066</v>
      </c>
      <c r="K918" t="s">
        <v>1066</v>
      </c>
      <c r="L918" t="s">
        <v>1066</v>
      </c>
      <c r="M918" t="s">
        <v>1066</v>
      </c>
      <c r="N918" t="s">
        <v>1066</v>
      </c>
      <c r="O918" t="s">
        <v>1066</v>
      </c>
      <c r="P918" t="s">
        <v>1066</v>
      </c>
      <c r="Q918" t="s">
        <v>1066</v>
      </c>
      <c r="R918" t="s">
        <v>1066</v>
      </c>
      <c r="S918" t="s">
        <v>1066</v>
      </c>
      <c r="T918" t="s">
        <v>1066</v>
      </c>
      <c r="U918" t="s">
        <v>1066</v>
      </c>
      <c r="V918" t="s">
        <v>1066</v>
      </c>
      <c r="W918" t="s">
        <v>1066</v>
      </c>
      <c r="X918" t="s">
        <v>1066</v>
      </c>
      <c r="Y918" t="s">
        <v>1066</v>
      </c>
      <c r="Z918" t="s">
        <v>1066</v>
      </c>
      <c r="AA918" t="s">
        <v>1066</v>
      </c>
      <c r="AB918" t="s">
        <v>1066</v>
      </c>
      <c r="AC918" t="s">
        <v>1066</v>
      </c>
      <c r="AD918" t="s">
        <v>1066</v>
      </c>
      <c r="AE918" t="s">
        <v>1066</v>
      </c>
      <c r="AF918" t="s">
        <v>1066</v>
      </c>
      <c r="AG918" t="s">
        <v>1066</v>
      </c>
      <c r="AH918" t="s">
        <v>1066</v>
      </c>
      <c r="AI918" t="s">
        <v>1066</v>
      </c>
      <c r="AJ918" t="s">
        <v>1066</v>
      </c>
      <c r="AK918" t="s">
        <v>1066</v>
      </c>
      <c r="AL918" t="s">
        <v>1066</v>
      </c>
      <c r="AM918" t="s">
        <v>1066</v>
      </c>
      <c r="AN918" t="s">
        <v>1066</v>
      </c>
      <c r="AO918" t="s">
        <v>1066</v>
      </c>
      <c r="AP918" t="s">
        <v>1066</v>
      </c>
      <c r="AQ918" t="s">
        <v>1066</v>
      </c>
      <c r="AR918" t="s">
        <v>1066</v>
      </c>
      <c r="AW918"/>
      <c r="AY918" t="s">
        <v>2422</v>
      </c>
      <c r="AZ918" s="269"/>
      <c r="BA918" s="269"/>
      <c r="BB918" s="269"/>
      <c r="BC918" s="269"/>
      <c r="BD918" s="269"/>
      <c r="BE918" s="269"/>
    </row>
    <row r="919" spans="1:83" ht="14.4" x14ac:dyDescent="0.3">
      <c r="A919">
        <v>524732</v>
      </c>
      <c r="B919" t="s">
        <v>540</v>
      </c>
      <c r="C919" t="s">
        <v>1066</v>
      </c>
      <c r="D919" t="s">
        <v>1066</v>
      </c>
      <c r="E919" t="s">
        <v>1066</v>
      </c>
      <c r="F919" t="s">
        <v>1066</v>
      </c>
      <c r="G919" t="s">
        <v>1066</v>
      </c>
      <c r="H919" t="s">
        <v>1066</v>
      </c>
      <c r="I919" t="s">
        <v>1066</v>
      </c>
      <c r="J919" t="s">
        <v>1066</v>
      </c>
      <c r="K919" t="s">
        <v>1066</v>
      </c>
      <c r="L919" t="s">
        <v>1066</v>
      </c>
      <c r="M919" t="s">
        <v>1066</v>
      </c>
      <c r="N919" t="s">
        <v>1066</v>
      </c>
      <c r="O919" t="s">
        <v>1066</v>
      </c>
      <c r="P919" t="s">
        <v>1066</v>
      </c>
      <c r="Q919" t="s">
        <v>1066</v>
      </c>
      <c r="R919" t="s">
        <v>1066</v>
      </c>
      <c r="S919" t="s">
        <v>1066</v>
      </c>
      <c r="T919" t="s">
        <v>1066</v>
      </c>
      <c r="U919" t="s">
        <v>1066</v>
      </c>
      <c r="V919" t="s">
        <v>1066</v>
      </c>
      <c r="W919" t="s">
        <v>1066</v>
      </c>
      <c r="X919" t="s">
        <v>1066</v>
      </c>
      <c r="Y919" t="s">
        <v>1066</v>
      </c>
      <c r="Z919" t="s">
        <v>1066</v>
      </c>
      <c r="AA919" t="s">
        <v>1066</v>
      </c>
      <c r="AB919" t="s">
        <v>1066</v>
      </c>
      <c r="AC919" t="s">
        <v>1066</v>
      </c>
      <c r="AD919" t="s">
        <v>1066</v>
      </c>
      <c r="AE919" t="s">
        <v>1066</v>
      </c>
      <c r="AF919" t="s">
        <v>1066</v>
      </c>
      <c r="AG919" t="s">
        <v>1066</v>
      </c>
      <c r="AH919" t="s">
        <v>1066</v>
      </c>
      <c r="AI919" t="s">
        <v>1066</v>
      </c>
      <c r="AJ919" t="s">
        <v>1066</v>
      </c>
      <c r="AK919" t="s">
        <v>1066</v>
      </c>
      <c r="AL919" t="s">
        <v>1066</v>
      </c>
      <c r="AM919" t="s">
        <v>1066</v>
      </c>
      <c r="AN919" t="s">
        <v>1066</v>
      </c>
      <c r="AO919" t="s">
        <v>1066</v>
      </c>
      <c r="AP919" t="s">
        <v>1066</v>
      </c>
      <c r="AQ919" t="s">
        <v>1066</v>
      </c>
      <c r="AR919" t="s">
        <v>1066</v>
      </c>
      <c r="AS919" t="s">
        <v>1066</v>
      </c>
      <c r="AT919" t="s">
        <v>1066</v>
      </c>
      <c r="AU919" t="s">
        <v>1066</v>
      </c>
      <c r="AV919" t="s">
        <v>1066</v>
      </c>
      <c r="AW919" t="s">
        <v>1066</v>
      </c>
      <c r="AY919">
        <v>0</v>
      </c>
      <c r="AZ919" s="269"/>
      <c r="BA919" s="269"/>
      <c r="BB919" s="269"/>
      <c r="BC919" s="269"/>
      <c r="BD919" s="269"/>
      <c r="BE919" s="269"/>
    </row>
    <row r="920" spans="1:83" ht="14.4" x14ac:dyDescent="0.3">
      <c r="A920">
        <v>524733</v>
      </c>
      <c r="B920" t="s">
        <v>540</v>
      </c>
      <c r="C920" t="s">
        <v>1066</v>
      </c>
      <c r="D920" t="s">
        <v>1066</v>
      </c>
      <c r="E920" t="s">
        <v>1066</v>
      </c>
      <c r="F920" t="s">
        <v>1066</v>
      </c>
      <c r="G920" t="s">
        <v>1066</v>
      </c>
      <c r="H920" t="s">
        <v>1066</v>
      </c>
      <c r="I920" t="s">
        <v>1066</v>
      </c>
      <c r="J920" t="s">
        <v>1066</v>
      </c>
      <c r="K920" t="s">
        <v>1066</v>
      </c>
      <c r="L920" t="s">
        <v>1066</v>
      </c>
      <c r="M920" t="s">
        <v>1066</v>
      </c>
      <c r="N920" t="s">
        <v>1066</v>
      </c>
      <c r="O920" t="s">
        <v>1066</v>
      </c>
      <c r="P920" t="s">
        <v>1066</v>
      </c>
      <c r="Q920" t="s">
        <v>1066</v>
      </c>
      <c r="R920" t="s">
        <v>1066</v>
      </c>
      <c r="S920" t="s">
        <v>1066</v>
      </c>
      <c r="T920" t="s">
        <v>1066</v>
      </c>
      <c r="U920" t="s">
        <v>1066</v>
      </c>
      <c r="V920" t="s">
        <v>1066</v>
      </c>
      <c r="W920" t="s">
        <v>1066</v>
      </c>
      <c r="X920" t="s">
        <v>1066</v>
      </c>
      <c r="Y920" t="s">
        <v>1066</v>
      </c>
      <c r="Z920" t="s">
        <v>1066</v>
      </c>
      <c r="AA920" t="s">
        <v>1066</v>
      </c>
      <c r="AB920" t="s">
        <v>1066</v>
      </c>
      <c r="AC920" t="s">
        <v>1066</v>
      </c>
      <c r="AD920" t="s">
        <v>1066</v>
      </c>
      <c r="AE920" t="s">
        <v>1066</v>
      </c>
      <c r="AF920" t="s">
        <v>1066</v>
      </c>
      <c r="AG920" t="s">
        <v>1066</v>
      </c>
      <c r="AH920" t="s">
        <v>1066</v>
      </c>
      <c r="AI920" t="s">
        <v>1066</v>
      </c>
      <c r="AJ920" t="s">
        <v>1066</v>
      </c>
      <c r="AK920" t="s">
        <v>1066</v>
      </c>
      <c r="AL920" t="s">
        <v>1066</v>
      </c>
      <c r="AM920" t="s">
        <v>1066</v>
      </c>
      <c r="AN920" t="s">
        <v>1066</v>
      </c>
      <c r="AO920" t="s">
        <v>1066</v>
      </c>
      <c r="AP920" t="s">
        <v>1066</v>
      </c>
      <c r="AQ920" t="s">
        <v>1066</v>
      </c>
      <c r="AR920" t="s">
        <v>1066</v>
      </c>
      <c r="AS920" t="s">
        <v>1066</v>
      </c>
      <c r="AT920" t="s">
        <v>1066</v>
      </c>
      <c r="AU920" t="s">
        <v>1066</v>
      </c>
      <c r="AV920" t="s">
        <v>1066</v>
      </c>
      <c r="AW920" t="s">
        <v>1066</v>
      </c>
      <c r="AY920">
        <v>0</v>
      </c>
      <c r="AZ920" s="269"/>
      <c r="BA920" s="269"/>
      <c r="BB920" s="269"/>
      <c r="BC920" s="269"/>
      <c r="BD920" s="269"/>
      <c r="BE920" s="269"/>
    </row>
    <row r="921" spans="1:83" ht="14.4" x14ac:dyDescent="0.3">
      <c r="A921">
        <v>524746</v>
      </c>
      <c r="B921" t="s">
        <v>540</v>
      </c>
      <c r="C921" t="s">
        <v>1066</v>
      </c>
      <c r="D921" t="s">
        <v>1066</v>
      </c>
      <c r="E921" t="s">
        <v>1066</v>
      </c>
      <c r="F921" t="s">
        <v>1066</v>
      </c>
      <c r="G921" t="s">
        <v>1066</v>
      </c>
      <c r="H921" t="s">
        <v>1066</v>
      </c>
      <c r="I921" t="s">
        <v>1066</v>
      </c>
      <c r="J921" t="s">
        <v>1066</v>
      </c>
      <c r="K921" t="s">
        <v>1066</v>
      </c>
      <c r="L921" t="s">
        <v>1066</v>
      </c>
      <c r="M921" t="s">
        <v>1066</v>
      </c>
      <c r="N921" t="s">
        <v>1066</v>
      </c>
      <c r="O921" t="s">
        <v>1066</v>
      </c>
      <c r="P921" t="s">
        <v>1066</v>
      </c>
      <c r="Q921" t="s">
        <v>1066</v>
      </c>
      <c r="R921" t="s">
        <v>1066</v>
      </c>
      <c r="S921" t="s">
        <v>1066</v>
      </c>
      <c r="T921" t="s">
        <v>1066</v>
      </c>
      <c r="U921" t="s">
        <v>1066</v>
      </c>
      <c r="V921" t="s">
        <v>1066</v>
      </c>
      <c r="W921" t="s">
        <v>1066</v>
      </c>
      <c r="X921" t="s">
        <v>1066</v>
      </c>
      <c r="Y921" t="s">
        <v>1066</v>
      </c>
      <c r="Z921" t="s">
        <v>1066</v>
      </c>
      <c r="AA921" t="s">
        <v>1066</v>
      </c>
      <c r="AB921" t="s">
        <v>1066</v>
      </c>
      <c r="AC921" t="s">
        <v>1066</v>
      </c>
      <c r="AD921" t="s">
        <v>1066</v>
      </c>
      <c r="AE921" t="s">
        <v>1066</v>
      </c>
      <c r="AF921" t="s">
        <v>1066</v>
      </c>
      <c r="AG921" t="s">
        <v>1066</v>
      </c>
      <c r="AH921" t="s">
        <v>1066</v>
      </c>
      <c r="AI921" t="s">
        <v>1066</v>
      </c>
      <c r="AJ921" t="s">
        <v>1066</v>
      </c>
      <c r="AK921" t="s">
        <v>1066</v>
      </c>
      <c r="AL921" t="s">
        <v>1066</v>
      </c>
      <c r="AM921" t="s">
        <v>1066</v>
      </c>
      <c r="AN921" t="s">
        <v>1066</v>
      </c>
      <c r="AO921" t="s">
        <v>1066</v>
      </c>
      <c r="AP921" t="s">
        <v>1066</v>
      </c>
      <c r="AQ921" t="s">
        <v>1066</v>
      </c>
      <c r="AR921" t="s">
        <v>1066</v>
      </c>
      <c r="AS921" t="s">
        <v>1066</v>
      </c>
      <c r="AT921" t="s">
        <v>1066</v>
      </c>
      <c r="AU921" t="s">
        <v>1066</v>
      </c>
      <c r="AV921" t="s">
        <v>1066</v>
      </c>
      <c r="AW921" t="s">
        <v>1066</v>
      </c>
      <c r="AY921">
        <v>0</v>
      </c>
      <c r="AZ921" s="269"/>
      <c r="BA921" s="269"/>
      <c r="BB921" s="269"/>
      <c r="BC921" s="269"/>
      <c r="BD921" s="269"/>
      <c r="BE921" s="269"/>
    </row>
    <row r="922" spans="1:83" ht="14.4" x14ac:dyDescent="0.3">
      <c r="A922">
        <v>524748</v>
      </c>
      <c r="B922" t="s">
        <v>540</v>
      </c>
      <c r="C922" t="s">
        <v>1066</v>
      </c>
      <c r="D922" t="s">
        <v>1066</v>
      </c>
      <c r="E922" t="s">
        <v>1066</v>
      </c>
      <c r="F922" t="s">
        <v>1066</v>
      </c>
      <c r="G922" t="s">
        <v>1066</v>
      </c>
      <c r="H922" t="s">
        <v>1066</v>
      </c>
      <c r="I922" t="s">
        <v>1066</v>
      </c>
      <c r="J922" t="s">
        <v>1066</v>
      </c>
      <c r="K922" t="s">
        <v>1066</v>
      </c>
      <c r="L922" t="s">
        <v>1066</v>
      </c>
      <c r="M922" t="s">
        <v>1066</v>
      </c>
      <c r="N922" t="s">
        <v>1066</v>
      </c>
      <c r="O922" t="s">
        <v>1066</v>
      </c>
      <c r="P922" t="s">
        <v>1066</v>
      </c>
      <c r="Q922" t="s">
        <v>1066</v>
      </c>
      <c r="R922" t="s">
        <v>1066</v>
      </c>
      <c r="S922" t="s">
        <v>1066</v>
      </c>
      <c r="T922" t="s">
        <v>1066</v>
      </c>
      <c r="U922" t="s">
        <v>1066</v>
      </c>
      <c r="V922" t="s">
        <v>1066</v>
      </c>
      <c r="W922" t="s">
        <v>1066</v>
      </c>
      <c r="X922" t="s">
        <v>1066</v>
      </c>
      <c r="Y922" t="s">
        <v>1066</v>
      </c>
      <c r="Z922" t="s">
        <v>1066</v>
      </c>
      <c r="AA922" t="s">
        <v>1066</v>
      </c>
      <c r="AB922" t="s">
        <v>1066</v>
      </c>
      <c r="AC922" t="s">
        <v>1066</v>
      </c>
      <c r="AD922" t="s">
        <v>1066</v>
      </c>
      <c r="AE922" t="s">
        <v>1066</v>
      </c>
      <c r="AF922" t="s">
        <v>1066</v>
      </c>
      <c r="AG922" t="s">
        <v>1066</v>
      </c>
      <c r="AH922" t="s">
        <v>1066</v>
      </c>
      <c r="AI922" t="s">
        <v>1066</v>
      </c>
      <c r="AJ922" t="s">
        <v>1066</v>
      </c>
      <c r="AK922" t="s">
        <v>1066</v>
      </c>
      <c r="AL922" t="s">
        <v>1066</v>
      </c>
      <c r="AM922" t="s">
        <v>1066</v>
      </c>
      <c r="AN922" t="s">
        <v>1066</v>
      </c>
      <c r="AO922" t="s">
        <v>1066</v>
      </c>
      <c r="AP922" t="s">
        <v>1066</v>
      </c>
      <c r="AQ922" t="s">
        <v>1066</v>
      </c>
      <c r="AR922" t="s">
        <v>1066</v>
      </c>
      <c r="AS922" t="s">
        <v>1066</v>
      </c>
      <c r="AT922" t="s">
        <v>1066</v>
      </c>
      <c r="AU922" t="s">
        <v>1066</v>
      </c>
      <c r="AV922" t="s">
        <v>1066</v>
      </c>
      <c r="AW922" t="s">
        <v>1066</v>
      </c>
      <c r="AY922">
        <v>0</v>
      </c>
      <c r="AZ922" s="269"/>
      <c r="BA922" s="269"/>
      <c r="BB922" s="269"/>
      <c r="BC922" s="269"/>
      <c r="BD922" s="269"/>
      <c r="BE922" s="269"/>
      <c r="BH922" s="249"/>
      <c r="BI922" s="249"/>
      <c r="BJ922" s="249"/>
      <c r="BK922" s="249"/>
      <c r="BL922" s="249"/>
      <c r="BM922" s="249"/>
      <c r="BN922" s="249"/>
      <c r="BO922" s="249"/>
      <c r="BP922" s="249"/>
      <c r="BQ922" s="249"/>
      <c r="BR922" s="249"/>
      <c r="BS922" s="249"/>
      <c r="BT922" s="249"/>
      <c r="BU922" s="249"/>
      <c r="BV922" s="248"/>
      <c r="BW922" s="249"/>
      <c r="BX922" s="249"/>
      <c r="BY922" s="249"/>
      <c r="BZ922" s="249"/>
      <c r="CA922" s="242"/>
      <c r="CB922" s="242"/>
      <c r="CC922" s="242"/>
      <c r="CD922" s="242"/>
      <c r="CE922" s="249"/>
    </row>
    <row r="923" spans="1:83" ht="14.4" x14ac:dyDescent="0.3">
      <c r="A923">
        <v>524750</v>
      </c>
      <c r="B923" t="s">
        <v>540</v>
      </c>
      <c r="C923" t="s">
        <v>1066</v>
      </c>
      <c r="D923" t="s">
        <v>1066</v>
      </c>
      <c r="E923" t="s">
        <v>1066</v>
      </c>
      <c r="F923" t="s">
        <v>1066</v>
      </c>
      <c r="G923" t="s">
        <v>1066</v>
      </c>
      <c r="H923" t="s">
        <v>1066</v>
      </c>
      <c r="I923" t="s">
        <v>1066</v>
      </c>
      <c r="J923" t="s">
        <v>1066</v>
      </c>
      <c r="K923" t="s">
        <v>1066</v>
      </c>
      <c r="L923" t="s">
        <v>1066</v>
      </c>
      <c r="M923" t="s">
        <v>1066</v>
      </c>
      <c r="N923" t="s">
        <v>1066</v>
      </c>
      <c r="O923" t="s">
        <v>1066</v>
      </c>
      <c r="P923" t="s">
        <v>1066</v>
      </c>
      <c r="Q923" t="s">
        <v>1066</v>
      </c>
      <c r="R923" t="s">
        <v>1066</v>
      </c>
      <c r="S923" t="s">
        <v>1066</v>
      </c>
      <c r="T923" t="s">
        <v>1066</v>
      </c>
      <c r="U923" t="s">
        <v>1066</v>
      </c>
      <c r="V923" t="s">
        <v>1066</v>
      </c>
      <c r="W923" t="s">
        <v>1066</v>
      </c>
      <c r="X923" t="s">
        <v>1066</v>
      </c>
      <c r="Y923" t="s">
        <v>1066</v>
      </c>
      <c r="Z923" t="s">
        <v>1066</v>
      </c>
      <c r="AA923" t="s">
        <v>1066</v>
      </c>
      <c r="AB923" t="s">
        <v>1066</v>
      </c>
      <c r="AC923" t="s">
        <v>1066</v>
      </c>
      <c r="AD923" t="s">
        <v>1066</v>
      </c>
      <c r="AE923" t="s">
        <v>1066</v>
      </c>
      <c r="AF923" t="s">
        <v>1066</v>
      </c>
      <c r="AG923" t="s">
        <v>1066</v>
      </c>
      <c r="AH923" t="s">
        <v>1066</v>
      </c>
      <c r="AI923" t="s">
        <v>1066</v>
      </c>
      <c r="AJ923" t="s">
        <v>1066</v>
      </c>
      <c r="AK923" t="s">
        <v>1066</v>
      </c>
      <c r="AL923" t="s">
        <v>1066</v>
      </c>
      <c r="AM923" t="s">
        <v>1066</v>
      </c>
      <c r="AN923" t="s">
        <v>1066</v>
      </c>
      <c r="AO923" t="s">
        <v>1066</v>
      </c>
      <c r="AP923" t="s">
        <v>1066</v>
      </c>
      <c r="AQ923" t="s">
        <v>1066</v>
      </c>
      <c r="AR923" t="s">
        <v>1066</v>
      </c>
      <c r="AS923" t="s">
        <v>1066</v>
      </c>
      <c r="AT923" t="s">
        <v>1066</v>
      </c>
      <c r="AU923" t="s">
        <v>1066</v>
      </c>
      <c r="AV923" t="s">
        <v>1066</v>
      </c>
      <c r="AW923" t="s">
        <v>1066</v>
      </c>
      <c r="AY923">
        <v>0</v>
      </c>
      <c r="AZ923" s="269"/>
      <c r="BA923" s="269"/>
      <c r="BB923" s="269"/>
      <c r="BC923" s="269"/>
      <c r="BD923" s="269"/>
      <c r="BE923" s="269"/>
      <c r="BH923" s="249"/>
      <c r="BI923" s="249"/>
      <c r="BJ923" s="249"/>
      <c r="BK923" s="249"/>
      <c r="BL923" s="249"/>
      <c r="BM923" s="249"/>
      <c r="BN923" s="249"/>
      <c r="BO923" s="249"/>
      <c r="BP923" s="249"/>
      <c r="BQ923" s="249"/>
      <c r="BR923" s="249"/>
      <c r="BS923" s="249"/>
      <c r="BT923" s="249"/>
      <c r="BU923" s="249"/>
      <c r="BV923" s="248"/>
      <c r="BW923" s="249"/>
      <c r="BX923" s="249"/>
      <c r="BY923" s="249"/>
      <c r="BZ923" s="249"/>
      <c r="CA923" s="242"/>
      <c r="CB923" s="242"/>
      <c r="CC923" s="242"/>
      <c r="CD923" s="242"/>
      <c r="CE923" s="249"/>
    </row>
    <row r="924" spans="1:83" ht="14.4" x14ac:dyDescent="0.3">
      <c r="A924">
        <v>524751</v>
      </c>
      <c r="B924" t="s">
        <v>540</v>
      </c>
      <c r="C924" t="s">
        <v>1066</v>
      </c>
      <c r="D924" t="s">
        <v>1066</v>
      </c>
      <c r="E924" t="s">
        <v>1066</v>
      </c>
      <c r="F924" t="s">
        <v>1066</v>
      </c>
      <c r="G924" t="s">
        <v>1066</v>
      </c>
      <c r="H924" t="s">
        <v>1066</v>
      </c>
      <c r="I924" t="s">
        <v>1066</v>
      </c>
      <c r="J924" t="s">
        <v>1066</v>
      </c>
      <c r="K924" t="s">
        <v>1066</v>
      </c>
      <c r="L924" t="s">
        <v>1066</v>
      </c>
      <c r="M924" t="s">
        <v>1066</v>
      </c>
      <c r="N924" t="s">
        <v>1066</v>
      </c>
      <c r="O924" t="s">
        <v>1066</v>
      </c>
      <c r="P924" t="s">
        <v>1066</v>
      </c>
      <c r="Q924" t="s">
        <v>1066</v>
      </c>
      <c r="R924" t="s">
        <v>1066</v>
      </c>
      <c r="S924" t="s">
        <v>1066</v>
      </c>
      <c r="T924" t="s">
        <v>1066</v>
      </c>
      <c r="U924" t="s">
        <v>1066</v>
      </c>
      <c r="V924" t="s">
        <v>1066</v>
      </c>
      <c r="W924" t="s">
        <v>1066</v>
      </c>
      <c r="X924" t="s">
        <v>1066</v>
      </c>
      <c r="Y924" t="s">
        <v>1066</v>
      </c>
      <c r="Z924" t="s">
        <v>1066</v>
      </c>
      <c r="AA924" t="s">
        <v>1066</v>
      </c>
      <c r="AB924" t="s">
        <v>1066</v>
      </c>
      <c r="AC924" t="s">
        <v>1066</v>
      </c>
      <c r="AD924" t="s">
        <v>1066</v>
      </c>
      <c r="AE924" t="s">
        <v>1066</v>
      </c>
      <c r="AF924" t="s">
        <v>1066</v>
      </c>
      <c r="AG924" t="s">
        <v>1066</v>
      </c>
      <c r="AH924" t="s">
        <v>1066</v>
      </c>
      <c r="AI924" t="s">
        <v>1066</v>
      </c>
      <c r="AJ924" t="s">
        <v>1066</v>
      </c>
      <c r="AK924" t="s">
        <v>1066</v>
      </c>
      <c r="AL924" t="s">
        <v>1066</v>
      </c>
      <c r="AM924" t="s">
        <v>1066</v>
      </c>
      <c r="AN924" t="s">
        <v>1066</v>
      </c>
      <c r="AO924" t="s">
        <v>1066</v>
      </c>
      <c r="AP924" t="s">
        <v>1066</v>
      </c>
      <c r="AQ924" t="s">
        <v>1066</v>
      </c>
      <c r="AR924" t="s">
        <v>1066</v>
      </c>
      <c r="AS924" t="s">
        <v>1066</v>
      </c>
      <c r="AT924" t="s">
        <v>1066</v>
      </c>
      <c r="AU924" t="s">
        <v>1066</v>
      </c>
      <c r="AV924" t="s">
        <v>1066</v>
      </c>
      <c r="AW924" t="s">
        <v>1066</v>
      </c>
      <c r="AY924">
        <v>0</v>
      </c>
      <c r="AZ924" s="269"/>
      <c r="BA924" s="269"/>
      <c r="BB924" s="269"/>
      <c r="BC924" s="269"/>
      <c r="BD924" s="269"/>
      <c r="BE924" s="269"/>
    </row>
    <row r="925" spans="1:83" ht="14.4" x14ac:dyDescent="0.3">
      <c r="A925">
        <v>524755</v>
      </c>
      <c r="B925" t="s">
        <v>540</v>
      </c>
      <c r="C925" t="s">
        <v>1066</v>
      </c>
      <c r="D925" t="s">
        <v>1066</v>
      </c>
      <c r="E925" t="s">
        <v>1066</v>
      </c>
      <c r="F925" t="s">
        <v>1066</v>
      </c>
      <c r="G925" t="s">
        <v>1066</v>
      </c>
      <c r="H925" t="s">
        <v>1066</v>
      </c>
      <c r="I925" t="s">
        <v>1066</v>
      </c>
      <c r="J925" t="s">
        <v>1066</v>
      </c>
      <c r="K925" t="s">
        <v>1066</v>
      </c>
      <c r="L925" t="s">
        <v>1066</v>
      </c>
      <c r="M925" t="s">
        <v>1066</v>
      </c>
      <c r="N925" t="s">
        <v>1066</v>
      </c>
      <c r="O925" t="s">
        <v>1066</v>
      </c>
      <c r="P925" t="s">
        <v>1066</v>
      </c>
      <c r="Q925" t="s">
        <v>1066</v>
      </c>
      <c r="R925" t="s">
        <v>1066</v>
      </c>
      <c r="S925" t="s">
        <v>1066</v>
      </c>
      <c r="T925" t="s">
        <v>1066</v>
      </c>
      <c r="U925" t="s">
        <v>1066</v>
      </c>
      <c r="V925" t="s">
        <v>1066</v>
      </c>
      <c r="W925" t="s">
        <v>1066</v>
      </c>
      <c r="X925" t="s">
        <v>1066</v>
      </c>
      <c r="Y925" t="s">
        <v>1066</v>
      </c>
      <c r="Z925" t="s">
        <v>1066</v>
      </c>
      <c r="AA925" t="s">
        <v>1066</v>
      </c>
      <c r="AB925" t="s">
        <v>1066</v>
      </c>
      <c r="AC925" t="s">
        <v>1066</v>
      </c>
      <c r="AD925" t="s">
        <v>1066</v>
      </c>
      <c r="AE925" t="s">
        <v>1066</v>
      </c>
      <c r="AF925" t="s">
        <v>1066</v>
      </c>
      <c r="AG925" t="s">
        <v>1066</v>
      </c>
      <c r="AH925" t="s">
        <v>1066</v>
      </c>
      <c r="AI925" t="s">
        <v>1066</v>
      </c>
      <c r="AJ925" t="s">
        <v>1066</v>
      </c>
      <c r="AK925" t="s">
        <v>1066</v>
      </c>
      <c r="AL925" t="s">
        <v>1066</v>
      </c>
      <c r="AM925" t="s">
        <v>1066</v>
      </c>
      <c r="AN925" t="s">
        <v>1066</v>
      </c>
      <c r="AO925" t="s">
        <v>1066</v>
      </c>
      <c r="AP925" t="s">
        <v>1066</v>
      </c>
      <c r="AQ925" t="s">
        <v>1066</v>
      </c>
      <c r="AR925" t="s">
        <v>1066</v>
      </c>
      <c r="AS925" t="s">
        <v>1066</v>
      </c>
      <c r="AT925" t="s">
        <v>1066</v>
      </c>
      <c r="AU925" t="s">
        <v>1066</v>
      </c>
      <c r="AV925" t="s">
        <v>1066</v>
      </c>
      <c r="AW925" t="s">
        <v>1066</v>
      </c>
      <c r="AY925">
        <v>0</v>
      </c>
      <c r="AZ925" s="269"/>
      <c r="BA925" s="269"/>
      <c r="BB925" s="269"/>
      <c r="BC925" s="269"/>
      <c r="BD925" s="269"/>
      <c r="BE925" s="269"/>
    </row>
    <row r="926" spans="1:83" ht="14.4" x14ac:dyDescent="0.3">
      <c r="A926">
        <v>524757</v>
      </c>
      <c r="B926" t="s">
        <v>540</v>
      </c>
      <c r="C926" t="s">
        <v>1066</v>
      </c>
      <c r="D926" t="s">
        <v>1066</v>
      </c>
      <c r="E926" t="s">
        <v>1066</v>
      </c>
      <c r="F926" t="s">
        <v>1066</v>
      </c>
      <c r="G926" t="s">
        <v>1066</v>
      </c>
      <c r="H926" t="s">
        <v>1066</v>
      </c>
      <c r="I926" t="s">
        <v>1066</v>
      </c>
      <c r="J926" t="s">
        <v>1066</v>
      </c>
      <c r="K926" t="s">
        <v>1066</v>
      </c>
      <c r="L926" t="s">
        <v>1066</v>
      </c>
      <c r="M926" t="s">
        <v>1066</v>
      </c>
      <c r="N926" t="s">
        <v>1066</v>
      </c>
      <c r="O926" t="s">
        <v>1066</v>
      </c>
      <c r="P926" t="s">
        <v>1066</v>
      </c>
      <c r="Q926" t="s">
        <v>1066</v>
      </c>
      <c r="R926" t="s">
        <v>1066</v>
      </c>
      <c r="S926" t="s">
        <v>1066</v>
      </c>
      <c r="T926" t="s">
        <v>1066</v>
      </c>
      <c r="U926" t="s">
        <v>1066</v>
      </c>
      <c r="V926" t="s">
        <v>1066</v>
      </c>
      <c r="W926" t="s">
        <v>1066</v>
      </c>
      <c r="X926" t="s">
        <v>1066</v>
      </c>
      <c r="Y926" t="s">
        <v>1066</v>
      </c>
      <c r="Z926" t="s">
        <v>1066</v>
      </c>
      <c r="AA926" t="s">
        <v>1066</v>
      </c>
      <c r="AB926" t="s">
        <v>1066</v>
      </c>
      <c r="AC926" t="s">
        <v>1066</v>
      </c>
      <c r="AD926" t="s">
        <v>1066</v>
      </c>
      <c r="AE926" t="s">
        <v>1066</v>
      </c>
      <c r="AF926" t="s">
        <v>1066</v>
      </c>
      <c r="AG926" t="s">
        <v>1066</v>
      </c>
      <c r="AH926" t="s">
        <v>1066</v>
      </c>
      <c r="AI926" t="s">
        <v>1066</v>
      </c>
      <c r="AJ926" t="s">
        <v>1066</v>
      </c>
      <c r="AK926" t="s">
        <v>1066</v>
      </c>
      <c r="AL926" t="s">
        <v>1066</v>
      </c>
      <c r="AM926" t="s">
        <v>1066</v>
      </c>
      <c r="AN926" t="s">
        <v>1066</v>
      </c>
      <c r="AO926" t="s">
        <v>1066</v>
      </c>
      <c r="AP926" t="s">
        <v>1066</v>
      </c>
      <c r="AQ926" t="s">
        <v>1066</v>
      </c>
      <c r="AR926" t="s">
        <v>1066</v>
      </c>
      <c r="AS926" t="s">
        <v>1066</v>
      </c>
      <c r="AT926" t="s">
        <v>1066</v>
      </c>
      <c r="AU926" t="s">
        <v>1066</v>
      </c>
      <c r="AV926" t="s">
        <v>1066</v>
      </c>
      <c r="AW926" t="s">
        <v>1066</v>
      </c>
      <c r="AY926">
        <v>0</v>
      </c>
      <c r="AZ926" s="269"/>
      <c r="BA926" s="269"/>
      <c r="BB926" s="269"/>
      <c r="BC926" s="269"/>
      <c r="BD926" s="269"/>
      <c r="BE926" s="269"/>
    </row>
    <row r="927" spans="1:83" ht="14.4" x14ac:dyDescent="0.3">
      <c r="A927">
        <v>524760</v>
      </c>
      <c r="B927" t="s">
        <v>540</v>
      </c>
      <c r="C927" t="s">
        <v>1066</v>
      </c>
      <c r="D927" t="s">
        <v>1066</v>
      </c>
      <c r="E927" t="s">
        <v>1066</v>
      </c>
      <c r="F927" t="s">
        <v>1066</v>
      </c>
      <c r="G927" t="s">
        <v>1066</v>
      </c>
      <c r="H927" t="s">
        <v>1066</v>
      </c>
      <c r="I927" t="s">
        <v>1066</v>
      </c>
      <c r="J927" t="s">
        <v>1066</v>
      </c>
      <c r="K927" t="s">
        <v>1066</v>
      </c>
      <c r="L927" t="s">
        <v>1066</v>
      </c>
      <c r="M927" t="s">
        <v>1066</v>
      </c>
      <c r="N927" t="s">
        <v>1066</v>
      </c>
      <c r="O927" t="s">
        <v>1066</v>
      </c>
      <c r="P927" t="s">
        <v>1066</v>
      </c>
      <c r="Q927" t="s">
        <v>1066</v>
      </c>
      <c r="R927" t="s">
        <v>1066</v>
      </c>
      <c r="S927" t="s">
        <v>1066</v>
      </c>
      <c r="T927" t="s">
        <v>1066</v>
      </c>
      <c r="U927" t="s">
        <v>1066</v>
      </c>
      <c r="V927" t="s">
        <v>1066</v>
      </c>
      <c r="W927" t="s">
        <v>1066</v>
      </c>
      <c r="X927" t="s">
        <v>1066</v>
      </c>
      <c r="Y927" t="s">
        <v>1066</v>
      </c>
      <c r="Z927" t="s">
        <v>1066</v>
      </c>
      <c r="AA927" t="s">
        <v>1066</v>
      </c>
      <c r="AB927" t="s">
        <v>1066</v>
      </c>
      <c r="AC927" t="s">
        <v>1066</v>
      </c>
      <c r="AD927" t="s">
        <v>1066</v>
      </c>
      <c r="AE927" t="s">
        <v>1066</v>
      </c>
      <c r="AF927" t="s">
        <v>1066</v>
      </c>
      <c r="AG927" t="s">
        <v>1066</v>
      </c>
      <c r="AH927" t="s">
        <v>1066</v>
      </c>
      <c r="AI927" t="s">
        <v>1066</v>
      </c>
      <c r="AJ927" t="s">
        <v>1066</v>
      </c>
      <c r="AK927" t="s">
        <v>1066</v>
      </c>
      <c r="AL927" t="s">
        <v>1066</v>
      </c>
      <c r="AM927" t="s">
        <v>1066</v>
      </c>
      <c r="AN927" t="s">
        <v>1066</v>
      </c>
      <c r="AO927" t="s">
        <v>1066</v>
      </c>
      <c r="AP927" t="s">
        <v>1066</v>
      </c>
      <c r="AQ927" t="s">
        <v>1066</v>
      </c>
      <c r="AR927" t="s">
        <v>1066</v>
      </c>
      <c r="AS927" t="s">
        <v>1066</v>
      </c>
      <c r="AT927" t="s">
        <v>1066</v>
      </c>
      <c r="AU927" t="s">
        <v>1066</v>
      </c>
      <c r="AV927" t="s">
        <v>1066</v>
      </c>
      <c r="AW927" t="s">
        <v>1066</v>
      </c>
      <c r="AY927">
        <v>0</v>
      </c>
      <c r="AZ927" s="269"/>
      <c r="BA927" s="269"/>
      <c r="BB927" s="269"/>
      <c r="BC927" s="269"/>
      <c r="BD927" s="269"/>
      <c r="BE927" s="269"/>
    </row>
    <row r="928" spans="1:83" ht="14.4" x14ac:dyDescent="0.3">
      <c r="A928">
        <v>524765</v>
      </c>
      <c r="B928" t="s">
        <v>540</v>
      </c>
      <c r="C928" t="s">
        <v>1066</v>
      </c>
      <c r="D928" t="s">
        <v>1066</v>
      </c>
      <c r="E928" t="s">
        <v>1066</v>
      </c>
      <c r="F928" t="s">
        <v>1066</v>
      </c>
      <c r="G928" t="s">
        <v>1066</v>
      </c>
      <c r="H928" t="s">
        <v>1066</v>
      </c>
      <c r="I928" t="s">
        <v>1066</v>
      </c>
      <c r="J928" t="s">
        <v>1066</v>
      </c>
      <c r="K928" t="s">
        <v>1066</v>
      </c>
      <c r="L928" t="s">
        <v>1066</v>
      </c>
      <c r="M928" t="s">
        <v>1066</v>
      </c>
      <c r="N928" t="s">
        <v>1066</v>
      </c>
      <c r="O928" t="s">
        <v>1066</v>
      </c>
      <c r="P928" t="s">
        <v>1066</v>
      </c>
      <c r="Q928" t="s">
        <v>1066</v>
      </c>
      <c r="R928" t="s">
        <v>1066</v>
      </c>
      <c r="S928" t="s">
        <v>1066</v>
      </c>
      <c r="T928" t="s">
        <v>1066</v>
      </c>
      <c r="U928" t="s">
        <v>1066</v>
      </c>
      <c r="V928" t="s">
        <v>1066</v>
      </c>
      <c r="W928" t="s">
        <v>1066</v>
      </c>
      <c r="X928" t="s">
        <v>1066</v>
      </c>
      <c r="Y928" t="s">
        <v>1066</v>
      </c>
      <c r="Z928" t="s">
        <v>1066</v>
      </c>
      <c r="AA928" t="s">
        <v>1066</v>
      </c>
      <c r="AB928" t="s">
        <v>1066</v>
      </c>
      <c r="AC928" t="s">
        <v>1066</v>
      </c>
      <c r="AD928" t="s">
        <v>1066</v>
      </c>
      <c r="AE928" t="s">
        <v>1066</v>
      </c>
      <c r="AF928" t="s">
        <v>1066</v>
      </c>
      <c r="AG928" t="s">
        <v>1066</v>
      </c>
      <c r="AH928" t="s">
        <v>1066</v>
      </c>
      <c r="AI928" t="s">
        <v>1066</v>
      </c>
      <c r="AJ928" t="s">
        <v>1066</v>
      </c>
      <c r="AK928" t="s">
        <v>1066</v>
      </c>
      <c r="AL928" t="s">
        <v>1066</v>
      </c>
      <c r="AM928" t="s">
        <v>1066</v>
      </c>
      <c r="AN928" t="s">
        <v>1066</v>
      </c>
      <c r="AO928" t="s">
        <v>1066</v>
      </c>
      <c r="AP928" t="s">
        <v>1066</v>
      </c>
      <c r="AQ928" t="s">
        <v>1066</v>
      </c>
      <c r="AR928" t="s">
        <v>1066</v>
      </c>
      <c r="AS928" t="s">
        <v>1066</v>
      </c>
      <c r="AT928" t="s">
        <v>1066</v>
      </c>
      <c r="AU928" t="s">
        <v>1066</v>
      </c>
      <c r="AV928" t="s">
        <v>1066</v>
      </c>
      <c r="AW928" t="s">
        <v>1066</v>
      </c>
      <c r="AY928">
        <v>0</v>
      </c>
      <c r="AZ928" s="269"/>
      <c r="BA928" s="269"/>
      <c r="BB928" s="269"/>
      <c r="BC928" s="269"/>
      <c r="BD928" s="269"/>
      <c r="BE928" s="269"/>
    </row>
    <row r="929" spans="1:83" ht="14.4" x14ac:dyDescent="0.3">
      <c r="A929">
        <v>524769</v>
      </c>
      <c r="B929" t="s">
        <v>540</v>
      </c>
      <c r="C929" t="s">
        <v>1066</v>
      </c>
      <c r="D929" t="s">
        <v>1066</v>
      </c>
      <c r="E929" t="s">
        <v>1066</v>
      </c>
      <c r="F929" t="s">
        <v>1066</v>
      </c>
      <c r="G929" t="s">
        <v>1066</v>
      </c>
      <c r="H929" t="s">
        <v>1066</v>
      </c>
      <c r="I929" t="s">
        <v>1066</v>
      </c>
      <c r="J929" t="s">
        <v>1066</v>
      </c>
      <c r="K929" t="s">
        <v>1066</v>
      </c>
      <c r="L929" t="s">
        <v>1066</v>
      </c>
      <c r="M929" t="s">
        <v>1066</v>
      </c>
      <c r="N929" t="s">
        <v>1066</v>
      </c>
      <c r="O929" t="s">
        <v>1066</v>
      </c>
      <c r="P929" t="s">
        <v>1066</v>
      </c>
      <c r="Q929" t="s">
        <v>1066</v>
      </c>
      <c r="R929" t="s">
        <v>1066</v>
      </c>
      <c r="S929" t="s">
        <v>1066</v>
      </c>
      <c r="T929" t="s">
        <v>1066</v>
      </c>
      <c r="U929" t="s">
        <v>1066</v>
      </c>
      <c r="V929" t="s">
        <v>1066</v>
      </c>
      <c r="W929" t="s">
        <v>1066</v>
      </c>
      <c r="X929" t="s">
        <v>1066</v>
      </c>
      <c r="Y929" t="s">
        <v>1066</v>
      </c>
      <c r="Z929" t="s">
        <v>1066</v>
      </c>
      <c r="AA929" t="s">
        <v>1066</v>
      </c>
      <c r="AB929" t="s">
        <v>1066</v>
      </c>
      <c r="AC929" t="s">
        <v>1066</v>
      </c>
      <c r="AD929" t="s">
        <v>1066</v>
      </c>
      <c r="AE929" t="s">
        <v>1066</v>
      </c>
      <c r="AF929" t="s">
        <v>1066</v>
      </c>
      <c r="AG929" t="s">
        <v>1066</v>
      </c>
      <c r="AH929" t="s">
        <v>1066</v>
      </c>
      <c r="AI929" t="s">
        <v>1066</v>
      </c>
      <c r="AJ929" t="s">
        <v>1066</v>
      </c>
      <c r="AK929" t="s">
        <v>1066</v>
      </c>
      <c r="AL929" t="s">
        <v>1066</v>
      </c>
      <c r="AM929" t="s">
        <v>1066</v>
      </c>
      <c r="AN929" t="s">
        <v>1066</v>
      </c>
      <c r="AO929" t="s">
        <v>1066</v>
      </c>
      <c r="AP929" t="s">
        <v>1066</v>
      </c>
      <c r="AQ929" t="s">
        <v>1066</v>
      </c>
      <c r="AR929" t="s">
        <v>1066</v>
      </c>
      <c r="AS929" t="s">
        <v>1066</v>
      </c>
      <c r="AT929" t="s">
        <v>1066</v>
      </c>
      <c r="AU929" t="s">
        <v>1066</v>
      </c>
      <c r="AV929" t="s">
        <v>1066</v>
      </c>
      <c r="AW929" t="s">
        <v>1066</v>
      </c>
      <c r="AY929">
        <v>0</v>
      </c>
      <c r="AZ929" s="269"/>
      <c r="BA929" s="269"/>
      <c r="BB929" s="269"/>
      <c r="BC929" s="269"/>
      <c r="BD929" s="269"/>
      <c r="BE929" s="269"/>
      <c r="BH929" s="249"/>
      <c r="BI929" s="249"/>
      <c r="BJ929" s="249"/>
      <c r="BK929" s="249"/>
      <c r="BL929" s="249"/>
      <c r="BM929" s="249"/>
      <c r="BN929" s="249"/>
      <c r="BO929" s="249"/>
      <c r="BP929" s="249"/>
      <c r="BQ929" s="249"/>
      <c r="BR929" s="249"/>
      <c r="BS929" s="249"/>
      <c r="BT929" s="249"/>
      <c r="BU929" s="249"/>
      <c r="BV929" s="248"/>
      <c r="BW929" s="249"/>
      <c r="BX929" s="249"/>
      <c r="BY929" s="249"/>
      <c r="BZ929" s="249"/>
      <c r="CA929" s="242"/>
      <c r="CB929" s="242"/>
      <c r="CC929" s="242"/>
      <c r="CD929" s="242"/>
      <c r="CE929" s="249"/>
    </row>
    <row r="930" spans="1:83" ht="14.4" x14ac:dyDescent="0.3">
      <c r="A930">
        <v>524772</v>
      </c>
      <c r="B930" t="s">
        <v>541</v>
      </c>
      <c r="C930" t="s">
        <v>1066</v>
      </c>
      <c r="D930" t="s">
        <v>1066</v>
      </c>
      <c r="E930" t="s">
        <v>1066</v>
      </c>
      <c r="F930" t="s">
        <v>1066</v>
      </c>
      <c r="G930" t="s">
        <v>1066</v>
      </c>
      <c r="H930" t="s">
        <v>1066</v>
      </c>
      <c r="I930" t="s">
        <v>1066</v>
      </c>
      <c r="J930" t="s">
        <v>1066</v>
      </c>
      <c r="K930" t="s">
        <v>1066</v>
      </c>
      <c r="L930" t="s">
        <v>1066</v>
      </c>
      <c r="M930" t="s">
        <v>1066</v>
      </c>
      <c r="N930" t="s">
        <v>1066</v>
      </c>
      <c r="O930" t="s">
        <v>1066</v>
      </c>
      <c r="P930" t="s">
        <v>1066</v>
      </c>
      <c r="Q930" t="s">
        <v>1066</v>
      </c>
      <c r="R930" t="s">
        <v>1066</v>
      </c>
      <c r="S930" t="s">
        <v>1066</v>
      </c>
      <c r="T930" t="s">
        <v>1066</v>
      </c>
      <c r="U930" t="s">
        <v>1066</v>
      </c>
      <c r="V930" t="s">
        <v>1066</v>
      </c>
      <c r="W930" t="s">
        <v>1066</v>
      </c>
      <c r="X930" t="s">
        <v>1066</v>
      </c>
      <c r="Y930" t="s">
        <v>1066</v>
      </c>
      <c r="Z930" t="s">
        <v>1066</v>
      </c>
      <c r="AA930" t="s">
        <v>1066</v>
      </c>
      <c r="AB930" t="s">
        <v>1066</v>
      </c>
      <c r="AC930" t="s">
        <v>1066</v>
      </c>
      <c r="AD930" t="s">
        <v>1066</v>
      </c>
      <c r="AE930" t="s">
        <v>1066</v>
      </c>
      <c r="AF930" t="s">
        <v>1066</v>
      </c>
      <c r="AG930" t="s">
        <v>1066</v>
      </c>
      <c r="AH930" t="s">
        <v>1066</v>
      </c>
      <c r="AI930" t="s">
        <v>1066</v>
      </c>
      <c r="AJ930" t="s">
        <v>1066</v>
      </c>
      <c r="AK930" t="s">
        <v>1066</v>
      </c>
      <c r="AL930" t="s">
        <v>1066</v>
      </c>
      <c r="AM930" t="s">
        <v>1066</v>
      </c>
      <c r="AN930" t="s">
        <v>1066</v>
      </c>
      <c r="AO930" t="s">
        <v>1066</v>
      </c>
      <c r="AP930" t="s">
        <v>1066</v>
      </c>
      <c r="AQ930" t="s">
        <v>1066</v>
      </c>
      <c r="AR930" t="s">
        <v>1066</v>
      </c>
      <c r="AW930"/>
      <c r="AY930" t="s">
        <v>2422</v>
      </c>
      <c r="AZ930" s="269"/>
      <c r="BA930" s="269"/>
      <c r="BB930" s="269"/>
      <c r="BC930" s="269"/>
      <c r="BD930" s="269"/>
      <c r="BE930" s="269"/>
      <c r="BH930" s="249"/>
      <c r="BI930" s="249"/>
      <c r="BJ930" s="249"/>
      <c r="BK930" s="249"/>
      <c r="BL930" s="249"/>
      <c r="BM930" s="249"/>
      <c r="BN930" s="249"/>
      <c r="BO930" s="249"/>
      <c r="BP930" s="249"/>
      <c r="BQ930" s="249"/>
      <c r="BR930" s="249"/>
      <c r="BS930" s="249"/>
      <c r="BT930" s="249"/>
      <c r="BU930" s="249"/>
      <c r="BV930" s="248"/>
      <c r="BW930" s="249"/>
      <c r="BX930" s="249"/>
      <c r="BY930" s="249"/>
      <c r="BZ930" s="249"/>
      <c r="CA930" s="242"/>
      <c r="CB930" s="242"/>
      <c r="CC930" s="242"/>
      <c r="CD930" s="242"/>
      <c r="CE930" s="249"/>
    </row>
    <row r="931" spans="1:83" ht="14.4" x14ac:dyDescent="0.3">
      <c r="A931">
        <v>524773</v>
      </c>
      <c r="B931" t="s">
        <v>540</v>
      </c>
      <c r="C931" t="s">
        <v>1066</v>
      </c>
      <c r="D931" t="s">
        <v>1066</v>
      </c>
      <c r="E931" t="s">
        <v>1066</v>
      </c>
      <c r="F931" t="s">
        <v>1066</v>
      </c>
      <c r="G931" t="s">
        <v>1066</v>
      </c>
      <c r="H931" t="s">
        <v>1066</v>
      </c>
      <c r="I931" t="s">
        <v>1066</v>
      </c>
      <c r="J931" t="s">
        <v>1066</v>
      </c>
      <c r="K931" t="s">
        <v>1066</v>
      </c>
      <c r="L931" t="s">
        <v>1066</v>
      </c>
      <c r="M931" t="s">
        <v>1066</v>
      </c>
      <c r="N931" t="s">
        <v>1066</v>
      </c>
      <c r="O931" t="s">
        <v>1066</v>
      </c>
      <c r="P931" t="s">
        <v>1066</v>
      </c>
      <c r="Q931" t="s">
        <v>1066</v>
      </c>
      <c r="R931" t="s">
        <v>1066</v>
      </c>
      <c r="S931" t="s">
        <v>1066</v>
      </c>
      <c r="T931" t="s">
        <v>1066</v>
      </c>
      <c r="U931" t="s">
        <v>1066</v>
      </c>
      <c r="V931" t="s">
        <v>1066</v>
      </c>
      <c r="W931" t="s">
        <v>1066</v>
      </c>
      <c r="X931" t="s">
        <v>1066</v>
      </c>
      <c r="Y931" t="s">
        <v>1066</v>
      </c>
      <c r="Z931" t="s">
        <v>1066</v>
      </c>
      <c r="AA931" t="s">
        <v>1066</v>
      </c>
      <c r="AB931" t="s">
        <v>1066</v>
      </c>
      <c r="AC931" t="s">
        <v>1066</v>
      </c>
      <c r="AD931" t="s">
        <v>1066</v>
      </c>
      <c r="AE931" t="s">
        <v>1066</v>
      </c>
      <c r="AF931" t="s">
        <v>1066</v>
      </c>
      <c r="AG931" t="s">
        <v>1066</v>
      </c>
      <c r="AH931" t="s">
        <v>1066</v>
      </c>
      <c r="AI931" t="s">
        <v>1066</v>
      </c>
      <c r="AJ931" t="s">
        <v>1066</v>
      </c>
      <c r="AK931" t="s">
        <v>1066</v>
      </c>
      <c r="AL931" t="s">
        <v>1066</v>
      </c>
      <c r="AM931" t="s">
        <v>1066</v>
      </c>
      <c r="AN931" t="s">
        <v>1066</v>
      </c>
      <c r="AO931" t="s">
        <v>1066</v>
      </c>
      <c r="AP931" t="s">
        <v>1066</v>
      </c>
      <c r="AQ931" t="s">
        <v>1066</v>
      </c>
      <c r="AR931" t="s">
        <v>1066</v>
      </c>
      <c r="AS931" t="s">
        <v>1066</v>
      </c>
      <c r="AT931" t="s">
        <v>1066</v>
      </c>
      <c r="AU931" t="s">
        <v>1066</v>
      </c>
      <c r="AV931" t="s">
        <v>1066</v>
      </c>
      <c r="AW931" t="s">
        <v>1066</v>
      </c>
      <c r="AY931">
        <v>0</v>
      </c>
      <c r="AZ931" s="269"/>
      <c r="BA931" s="269"/>
      <c r="BB931" s="269"/>
      <c r="BC931" s="269"/>
      <c r="BD931" s="269"/>
      <c r="BE931" s="269"/>
    </row>
    <row r="932" spans="1:83" ht="14.4" x14ac:dyDescent="0.3">
      <c r="A932">
        <v>524777</v>
      </c>
      <c r="B932" t="s">
        <v>540</v>
      </c>
      <c r="C932" t="s">
        <v>1066</v>
      </c>
      <c r="D932" t="s">
        <v>1066</v>
      </c>
      <c r="E932" t="s">
        <v>1066</v>
      </c>
      <c r="F932" t="s">
        <v>1066</v>
      </c>
      <c r="G932" t="s">
        <v>1066</v>
      </c>
      <c r="H932" t="s">
        <v>1066</v>
      </c>
      <c r="I932" t="s">
        <v>1066</v>
      </c>
      <c r="J932" t="s">
        <v>1066</v>
      </c>
      <c r="K932" t="s">
        <v>1066</v>
      </c>
      <c r="L932" t="s">
        <v>1066</v>
      </c>
      <c r="M932" t="s">
        <v>1066</v>
      </c>
      <c r="N932" t="s">
        <v>1066</v>
      </c>
      <c r="O932" t="s">
        <v>1066</v>
      </c>
      <c r="P932" t="s">
        <v>1066</v>
      </c>
      <c r="Q932" t="s">
        <v>1066</v>
      </c>
      <c r="R932" t="s">
        <v>1066</v>
      </c>
      <c r="S932" t="s">
        <v>1066</v>
      </c>
      <c r="T932" t="s">
        <v>1066</v>
      </c>
      <c r="U932" t="s">
        <v>1066</v>
      </c>
      <c r="V932" t="s">
        <v>1066</v>
      </c>
      <c r="W932" t="s">
        <v>1066</v>
      </c>
      <c r="X932" t="s">
        <v>1066</v>
      </c>
      <c r="Y932" t="s">
        <v>1066</v>
      </c>
      <c r="Z932" t="s">
        <v>1066</v>
      </c>
      <c r="AA932" t="s">
        <v>1066</v>
      </c>
      <c r="AB932" t="s">
        <v>1066</v>
      </c>
      <c r="AC932" t="s">
        <v>1066</v>
      </c>
      <c r="AD932" t="s">
        <v>1066</v>
      </c>
      <c r="AE932" t="s">
        <v>1066</v>
      </c>
      <c r="AF932" t="s">
        <v>1066</v>
      </c>
      <c r="AG932" t="s">
        <v>1066</v>
      </c>
      <c r="AH932" t="s">
        <v>1066</v>
      </c>
      <c r="AI932" t="s">
        <v>1066</v>
      </c>
      <c r="AJ932" t="s">
        <v>1066</v>
      </c>
      <c r="AK932" t="s">
        <v>1066</v>
      </c>
      <c r="AL932" t="s">
        <v>1066</v>
      </c>
      <c r="AM932" t="s">
        <v>1066</v>
      </c>
      <c r="AN932" t="s">
        <v>1066</v>
      </c>
      <c r="AO932" t="s">
        <v>1066</v>
      </c>
      <c r="AP932" t="s">
        <v>1066</v>
      </c>
      <c r="AQ932" t="s">
        <v>1066</v>
      </c>
      <c r="AR932" t="s">
        <v>1066</v>
      </c>
      <c r="AS932" t="s">
        <v>1066</v>
      </c>
      <c r="AT932" t="s">
        <v>1066</v>
      </c>
      <c r="AU932" t="s">
        <v>1066</v>
      </c>
      <c r="AV932" t="s">
        <v>1066</v>
      </c>
      <c r="AW932" t="s">
        <v>1066</v>
      </c>
      <c r="AY932">
        <v>0</v>
      </c>
      <c r="AZ932" s="269"/>
      <c r="BA932" s="269"/>
      <c r="BB932" s="269"/>
      <c r="BC932" s="269"/>
      <c r="BD932" s="269"/>
      <c r="BE932" s="269"/>
    </row>
    <row r="933" spans="1:83" ht="14.4" x14ac:dyDescent="0.3">
      <c r="A933">
        <v>524781</v>
      </c>
      <c r="B933" t="s">
        <v>540</v>
      </c>
      <c r="C933" t="s">
        <v>1066</v>
      </c>
      <c r="D933" t="s">
        <v>1066</v>
      </c>
      <c r="E933" t="s">
        <v>1066</v>
      </c>
      <c r="F933" t="s">
        <v>1066</v>
      </c>
      <c r="G933" t="s">
        <v>1066</v>
      </c>
      <c r="H933" t="s">
        <v>1066</v>
      </c>
      <c r="I933" t="s">
        <v>1066</v>
      </c>
      <c r="J933" t="s">
        <v>1066</v>
      </c>
      <c r="K933" t="s">
        <v>1066</v>
      </c>
      <c r="L933" t="s">
        <v>1066</v>
      </c>
      <c r="M933" t="s">
        <v>1066</v>
      </c>
      <c r="N933" t="s">
        <v>1066</v>
      </c>
      <c r="O933" t="s">
        <v>1066</v>
      </c>
      <c r="P933" t="s">
        <v>1066</v>
      </c>
      <c r="Q933" t="s">
        <v>1066</v>
      </c>
      <c r="R933" t="s">
        <v>1066</v>
      </c>
      <c r="S933" t="s">
        <v>1066</v>
      </c>
      <c r="T933" t="s">
        <v>1066</v>
      </c>
      <c r="U933" t="s">
        <v>1066</v>
      </c>
      <c r="V933" t="s">
        <v>1066</v>
      </c>
      <c r="W933" t="s">
        <v>1066</v>
      </c>
      <c r="X933" t="s">
        <v>1066</v>
      </c>
      <c r="Y933" t="s">
        <v>1066</v>
      </c>
      <c r="Z933" t="s">
        <v>1066</v>
      </c>
      <c r="AA933" t="s">
        <v>1066</v>
      </c>
      <c r="AB933" t="s">
        <v>1066</v>
      </c>
      <c r="AC933" t="s">
        <v>1066</v>
      </c>
      <c r="AD933" t="s">
        <v>1066</v>
      </c>
      <c r="AE933" t="s">
        <v>1066</v>
      </c>
      <c r="AF933" t="s">
        <v>1066</v>
      </c>
      <c r="AG933" t="s">
        <v>1066</v>
      </c>
      <c r="AH933" t="s">
        <v>1066</v>
      </c>
      <c r="AI933" t="s">
        <v>1066</v>
      </c>
      <c r="AJ933" t="s">
        <v>1066</v>
      </c>
      <c r="AK933" t="s">
        <v>1066</v>
      </c>
      <c r="AL933" t="s">
        <v>1066</v>
      </c>
      <c r="AM933" t="s">
        <v>1066</v>
      </c>
      <c r="AN933" t="s">
        <v>1066</v>
      </c>
      <c r="AO933" t="s">
        <v>1066</v>
      </c>
      <c r="AP933" t="s">
        <v>1066</v>
      </c>
      <c r="AQ933" t="s">
        <v>1066</v>
      </c>
      <c r="AR933" t="s">
        <v>1066</v>
      </c>
      <c r="AS933" t="s">
        <v>1066</v>
      </c>
      <c r="AT933" t="s">
        <v>1066</v>
      </c>
      <c r="AU933" t="s">
        <v>1066</v>
      </c>
      <c r="AV933" t="s">
        <v>1066</v>
      </c>
      <c r="AW933" t="s">
        <v>1066</v>
      </c>
      <c r="AY933">
        <v>0</v>
      </c>
      <c r="AZ933" s="269"/>
      <c r="BA933" s="269"/>
      <c r="BB933" s="269"/>
      <c r="BC933" s="269"/>
      <c r="BD933" s="269"/>
      <c r="BE933" s="269"/>
      <c r="BH933" s="249"/>
      <c r="BI933" s="249"/>
      <c r="BJ933" s="249"/>
      <c r="BK933" s="249"/>
      <c r="BL933" s="249"/>
      <c r="BM933" s="249"/>
      <c r="BN933" s="249"/>
      <c r="BO933" s="249"/>
      <c r="BP933" s="249"/>
      <c r="BQ933" s="249"/>
      <c r="BR933" s="249"/>
      <c r="BS933" s="249"/>
      <c r="BT933" s="249"/>
      <c r="BU933" s="249"/>
      <c r="BV933" s="248"/>
      <c r="BW933" s="249"/>
      <c r="BX933" s="249"/>
      <c r="BY933" s="249"/>
      <c r="BZ933" s="249"/>
      <c r="CA933" s="242"/>
      <c r="CB933" s="242"/>
      <c r="CC933" s="242"/>
      <c r="CD933" s="242"/>
      <c r="CE933" s="249"/>
    </row>
    <row r="934" spans="1:83" ht="14.4" x14ac:dyDescent="0.3">
      <c r="A934">
        <v>524784</v>
      </c>
      <c r="B934" t="s">
        <v>540</v>
      </c>
      <c r="C934" t="s">
        <v>1066</v>
      </c>
      <c r="D934" t="s">
        <v>1066</v>
      </c>
      <c r="E934" t="s">
        <v>1066</v>
      </c>
      <c r="F934" t="s">
        <v>1066</v>
      </c>
      <c r="G934" t="s">
        <v>1066</v>
      </c>
      <c r="H934" t="s">
        <v>1066</v>
      </c>
      <c r="I934" t="s">
        <v>1066</v>
      </c>
      <c r="J934" t="s">
        <v>1066</v>
      </c>
      <c r="K934" t="s">
        <v>1066</v>
      </c>
      <c r="L934" t="s">
        <v>1066</v>
      </c>
      <c r="M934" t="s">
        <v>1066</v>
      </c>
      <c r="N934" t="s">
        <v>1066</v>
      </c>
      <c r="O934" t="s">
        <v>1066</v>
      </c>
      <c r="P934" t="s">
        <v>1066</v>
      </c>
      <c r="Q934" t="s">
        <v>1066</v>
      </c>
      <c r="R934" t="s">
        <v>1066</v>
      </c>
      <c r="S934" t="s">
        <v>1066</v>
      </c>
      <c r="T934" t="s">
        <v>1066</v>
      </c>
      <c r="U934" t="s">
        <v>1066</v>
      </c>
      <c r="V934" t="s">
        <v>1066</v>
      </c>
      <c r="W934" t="s">
        <v>1066</v>
      </c>
      <c r="X934" t="s">
        <v>1066</v>
      </c>
      <c r="Y934" t="s">
        <v>1066</v>
      </c>
      <c r="Z934" t="s">
        <v>1066</v>
      </c>
      <c r="AA934" t="s">
        <v>1066</v>
      </c>
      <c r="AB934" t="s">
        <v>1066</v>
      </c>
      <c r="AC934" t="s">
        <v>1066</v>
      </c>
      <c r="AD934" t="s">
        <v>1066</v>
      </c>
      <c r="AE934" t="s">
        <v>1066</v>
      </c>
      <c r="AF934" t="s">
        <v>1066</v>
      </c>
      <c r="AG934" t="s">
        <v>1066</v>
      </c>
      <c r="AH934" t="s">
        <v>1066</v>
      </c>
      <c r="AI934" t="s">
        <v>1066</v>
      </c>
      <c r="AJ934" t="s">
        <v>1066</v>
      </c>
      <c r="AK934" t="s">
        <v>1066</v>
      </c>
      <c r="AL934" t="s">
        <v>1066</v>
      </c>
      <c r="AM934" t="s">
        <v>1066</v>
      </c>
      <c r="AN934" t="s">
        <v>1066</v>
      </c>
      <c r="AO934" t="s">
        <v>1066</v>
      </c>
      <c r="AP934" t="s">
        <v>1066</v>
      </c>
      <c r="AQ934" t="s">
        <v>1066</v>
      </c>
      <c r="AR934" t="s">
        <v>1066</v>
      </c>
      <c r="AS934" t="s">
        <v>1066</v>
      </c>
      <c r="AT934" t="s">
        <v>1066</v>
      </c>
      <c r="AU934" t="s">
        <v>1066</v>
      </c>
      <c r="AV934" t="s">
        <v>1066</v>
      </c>
      <c r="AW934" t="s">
        <v>1066</v>
      </c>
      <c r="AY934">
        <v>0</v>
      </c>
      <c r="AZ934" s="269"/>
      <c r="BA934" s="269"/>
      <c r="BB934" s="269"/>
      <c r="BC934" s="269"/>
      <c r="BD934" s="269"/>
      <c r="BE934" s="269"/>
    </row>
    <row r="935" spans="1:83" ht="14.4" x14ac:dyDescent="0.3">
      <c r="A935">
        <v>524788</v>
      </c>
      <c r="B935" t="s">
        <v>540</v>
      </c>
      <c r="C935" t="s">
        <v>1066</v>
      </c>
      <c r="D935" t="s">
        <v>1066</v>
      </c>
      <c r="E935" t="s">
        <v>1066</v>
      </c>
      <c r="F935" t="s">
        <v>1066</v>
      </c>
      <c r="G935" t="s">
        <v>1066</v>
      </c>
      <c r="H935" t="s">
        <v>1066</v>
      </c>
      <c r="I935" t="s">
        <v>1066</v>
      </c>
      <c r="J935" t="s">
        <v>1066</v>
      </c>
      <c r="K935" t="s">
        <v>1066</v>
      </c>
      <c r="L935" t="s">
        <v>1066</v>
      </c>
      <c r="M935" t="s">
        <v>1066</v>
      </c>
      <c r="N935" t="s">
        <v>1066</v>
      </c>
      <c r="O935" t="s">
        <v>1066</v>
      </c>
      <c r="P935" t="s">
        <v>1066</v>
      </c>
      <c r="Q935" t="s">
        <v>1066</v>
      </c>
      <c r="R935" t="s">
        <v>1066</v>
      </c>
      <c r="S935" t="s">
        <v>1066</v>
      </c>
      <c r="T935" t="s">
        <v>1066</v>
      </c>
      <c r="U935" t="s">
        <v>1066</v>
      </c>
      <c r="V935" t="s">
        <v>1066</v>
      </c>
      <c r="W935" t="s">
        <v>1066</v>
      </c>
      <c r="X935" t="s">
        <v>1066</v>
      </c>
      <c r="Y935" t="s">
        <v>1066</v>
      </c>
      <c r="Z935" t="s">
        <v>1066</v>
      </c>
      <c r="AA935" t="s">
        <v>1066</v>
      </c>
      <c r="AB935" t="s">
        <v>1066</v>
      </c>
      <c r="AC935" t="s">
        <v>1066</v>
      </c>
      <c r="AD935" t="s">
        <v>1066</v>
      </c>
      <c r="AE935" t="s">
        <v>1066</v>
      </c>
      <c r="AF935" t="s">
        <v>1066</v>
      </c>
      <c r="AG935" t="s">
        <v>1066</v>
      </c>
      <c r="AH935" t="s">
        <v>1066</v>
      </c>
      <c r="AI935" t="s">
        <v>1066</v>
      </c>
      <c r="AJ935" t="s">
        <v>1066</v>
      </c>
      <c r="AK935" t="s">
        <v>1066</v>
      </c>
      <c r="AL935" t="s">
        <v>1066</v>
      </c>
      <c r="AM935" t="s">
        <v>1066</v>
      </c>
      <c r="AN935" t="s">
        <v>1066</v>
      </c>
      <c r="AO935" t="s">
        <v>1066</v>
      </c>
      <c r="AP935" t="s">
        <v>1066</v>
      </c>
      <c r="AQ935" t="s">
        <v>1066</v>
      </c>
      <c r="AR935" t="s">
        <v>1066</v>
      </c>
      <c r="AS935" t="s">
        <v>1066</v>
      </c>
      <c r="AT935" t="s">
        <v>1066</v>
      </c>
      <c r="AU935" t="s">
        <v>1066</v>
      </c>
      <c r="AV935" t="s">
        <v>1066</v>
      </c>
      <c r="AW935" t="s">
        <v>1066</v>
      </c>
      <c r="AY935">
        <v>0</v>
      </c>
      <c r="AZ935" s="269"/>
      <c r="BA935" s="269"/>
      <c r="BB935" s="269"/>
      <c r="BC935" s="269"/>
      <c r="BD935" s="269"/>
      <c r="BE935" s="269"/>
    </row>
    <row r="936" spans="1:83" ht="14.4" x14ac:dyDescent="0.3">
      <c r="A936">
        <v>524790</v>
      </c>
      <c r="B936" t="s">
        <v>540</v>
      </c>
      <c r="C936" t="s">
        <v>1066</v>
      </c>
      <c r="D936" t="s">
        <v>1066</v>
      </c>
      <c r="E936" t="s">
        <v>1066</v>
      </c>
      <c r="F936" t="s">
        <v>1066</v>
      </c>
      <c r="G936" t="s">
        <v>1066</v>
      </c>
      <c r="H936" t="s">
        <v>1066</v>
      </c>
      <c r="I936" t="s">
        <v>1066</v>
      </c>
      <c r="J936" t="s">
        <v>1066</v>
      </c>
      <c r="K936" t="s">
        <v>1066</v>
      </c>
      <c r="L936" t="s">
        <v>1066</v>
      </c>
      <c r="M936" t="s">
        <v>1066</v>
      </c>
      <c r="N936" t="s">
        <v>1066</v>
      </c>
      <c r="O936" t="s">
        <v>1066</v>
      </c>
      <c r="P936" t="s">
        <v>1066</v>
      </c>
      <c r="Q936" t="s">
        <v>1066</v>
      </c>
      <c r="R936" t="s">
        <v>1066</v>
      </c>
      <c r="S936" t="s">
        <v>1066</v>
      </c>
      <c r="T936" t="s">
        <v>1066</v>
      </c>
      <c r="U936" t="s">
        <v>1066</v>
      </c>
      <c r="V936" t="s">
        <v>1066</v>
      </c>
      <c r="W936" t="s">
        <v>1066</v>
      </c>
      <c r="X936" t="s">
        <v>1066</v>
      </c>
      <c r="Y936" t="s">
        <v>1066</v>
      </c>
      <c r="Z936" t="s">
        <v>1066</v>
      </c>
      <c r="AA936" t="s">
        <v>1066</v>
      </c>
      <c r="AB936" t="s">
        <v>1066</v>
      </c>
      <c r="AC936" t="s">
        <v>1066</v>
      </c>
      <c r="AD936" t="s">
        <v>1066</v>
      </c>
      <c r="AE936" t="s">
        <v>1066</v>
      </c>
      <c r="AF936" t="s">
        <v>1066</v>
      </c>
      <c r="AG936" t="s">
        <v>1066</v>
      </c>
      <c r="AH936" t="s">
        <v>1066</v>
      </c>
      <c r="AI936" t="s">
        <v>1066</v>
      </c>
      <c r="AJ936" t="s">
        <v>1066</v>
      </c>
      <c r="AK936" t="s">
        <v>1066</v>
      </c>
      <c r="AL936" t="s">
        <v>1066</v>
      </c>
      <c r="AM936" t="s">
        <v>1066</v>
      </c>
      <c r="AN936" t="s">
        <v>1066</v>
      </c>
      <c r="AO936" t="s">
        <v>1066</v>
      </c>
      <c r="AP936" t="s">
        <v>1066</v>
      </c>
      <c r="AQ936" t="s">
        <v>1066</v>
      </c>
      <c r="AR936" t="s">
        <v>1066</v>
      </c>
      <c r="AS936" t="s">
        <v>1066</v>
      </c>
      <c r="AT936" t="s">
        <v>1066</v>
      </c>
      <c r="AU936" t="s">
        <v>1066</v>
      </c>
      <c r="AV936" t="s">
        <v>1066</v>
      </c>
      <c r="AW936" t="s">
        <v>1066</v>
      </c>
      <c r="AY936">
        <v>0</v>
      </c>
      <c r="AZ936" s="269"/>
      <c r="BA936" s="269"/>
      <c r="BB936" s="269"/>
      <c r="BC936" s="269"/>
      <c r="BD936" s="269"/>
      <c r="BE936" s="269"/>
    </row>
    <row r="937" spans="1:83" ht="14.4" x14ac:dyDescent="0.3">
      <c r="A937">
        <v>524793</v>
      </c>
      <c r="B937" t="s">
        <v>540</v>
      </c>
      <c r="C937" t="s">
        <v>1066</v>
      </c>
      <c r="D937" t="s">
        <v>1066</v>
      </c>
      <c r="E937" t="s">
        <v>1066</v>
      </c>
      <c r="F937" t="s">
        <v>1066</v>
      </c>
      <c r="G937" t="s">
        <v>1066</v>
      </c>
      <c r="H937" t="s">
        <v>1066</v>
      </c>
      <c r="I937" t="s">
        <v>1066</v>
      </c>
      <c r="J937" t="s">
        <v>1066</v>
      </c>
      <c r="K937" t="s">
        <v>1066</v>
      </c>
      <c r="L937" t="s">
        <v>1066</v>
      </c>
      <c r="M937" t="s">
        <v>1066</v>
      </c>
      <c r="N937" t="s">
        <v>1066</v>
      </c>
      <c r="O937" t="s">
        <v>1066</v>
      </c>
      <c r="P937" t="s">
        <v>1066</v>
      </c>
      <c r="Q937" t="s">
        <v>1066</v>
      </c>
      <c r="R937" t="s">
        <v>1066</v>
      </c>
      <c r="S937" t="s">
        <v>1066</v>
      </c>
      <c r="T937" t="s">
        <v>1066</v>
      </c>
      <c r="U937" t="s">
        <v>1066</v>
      </c>
      <c r="V937" t="s">
        <v>1066</v>
      </c>
      <c r="W937" t="s">
        <v>1066</v>
      </c>
      <c r="X937" t="s">
        <v>1066</v>
      </c>
      <c r="Y937" t="s">
        <v>1066</v>
      </c>
      <c r="Z937" t="s">
        <v>1066</v>
      </c>
      <c r="AA937" t="s">
        <v>1066</v>
      </c>
      <c r="AB937" t="s">
        <v>1066</v>
      </c>
      <c r="AC937" t="s">
        <v>1066</v>
      </c>
      <c r="AD937" t="s">
        <v>1066</v>
      </c>
      <c r="AE937" t="s">
        <v>1066</v>
      </c>
      <c r="AF937" t="s">
        <v>1066</v>
      </c>
      <c r="AG937" t="s">
        <v>1066</v>
      </c>
      <c r="AH937" t="s">
        <v>1066</v>
      </c>
      <c r="AI937" t="s">
        <v>1066</v>
      </c>
      <c r="AJ937" t="s">
        <v>1066</v>
      </c>
      <c r="AK937" t="s">
        <v>1066</v>
      </c>
      <c r="AL937" t="s">
        <v>1066</v>
      </c>
      <c r="AM937" t="s">
        <v>1066</v>
      </c>
      <c r="AN937" t="s">
        <v>1066</v>
      </c>
      <c r="AO937" t="s">
        <v>1066</v>
      </c>
      <c r="AP937" t="s">
        <v>1066</v>
      </c>
      <c r="AQ937" t="s">
        <v>1066</v>
      </c>
      <c r="AR937" t="s">
        <v>1066</v>
      </c>
      <c r="AS937" t="s">
        <v>1066</v>
      </c>
      <c r="AT937" t="s">
        <v>1066</v>
      </c>
      <c r="AU937" t="s">
        <v>1066</v>
      </c>
      <c r="AV937" t="s">
        <v>1066</v>
      </c>
      <c r="AW937" t="s">
        <v>1066</v>
      </c>
      <c r="AY937">
        <v>0</v>
      </c>
      <c r="AZ937" s="269"/>
      <c r="BA937" s="269"/>
      <c r="BB937" s="269"/>
      <c r="BC937" s="269"/>
      <c r="BD937" s="269"/>
      <c r="BE937" s="269"/>
    </row>
    <row r="938" spans="1:83" ht="14.4" x14ac:dyDescent="0.3">
      <c r="A938">
        <v>524797</v>
      </c>
      <c r="B938" t="s">
        <v>540</v>
      </c>
      <c r="C938" t="s">
        <v>1066</v>
      </c>
      <c r="D938" t="s">
        <v>1066</v>
      </c>
      <c r="E938" t="s">
        <v>1066</v>
      </c>
      <c r="F938" t="s">
        <v>1066</v>
      </c>
      <c r="G938" t="s">
        <v>1066</v>
      </c>
      <c r="H938" t="s">
        <v>1066</v>
      </c>
      <c r="I938" t="s">
        <v>1066</v>
      </c>
      <c r="J938" t="s">
        <v>1066</v>
      </c>
      <c r="K938" t="s">
        <v>1066</v>
      </c>
      <c r="L938" t="s">
        <v>1066</v>
      </c>
      <c r="M938" t="s">
        <v>1066</v>
      </c>
      <c r="N938" t="s">
        <v>1066</v>
      </c>
      <c r="O938" t="s">
        <v>1066</v>
      </c>
      <c r="P938" t="s">
        <v>1066</v>
      </c>
      <c r="Q938" t="s">
        <v>1066</v>
      </c>
      <c r="R938" t="s">
        <v>1066</v>
      </c>
      <c r="S938" t="s">
        <v>1066</v>
      </c>
      <c r="T938" t="s">
        <v>1066</v>
      </c>
      <c r="U938" t="s">
        <v>1066</v>
      </c>
      <c r="V938" t="s">
        <v>1066</v>
      </c>
      <c r="W938" t="s">
        <v>1066</v>
      </c>
      <c r="X938" t="s">
        <v>1066</v>
      </c>
      <c r="Y938" t="s">
        <v>1066</v>
      </c>
      <c r="Z938" t="s">
        <v>1066</v>
      </c>
      <c r="AA938" t="s">
        <v>1066</v>
      </c>
      <c r="AB938" t="s">
        <v>1066</v>
      </c>
      <c r="AC938" t="s">
        <v>1066</v>
      </c>
      <c r="AD938" t="s">
        <v>1066</v>
      </c>
      <c r="AE938" t="s">
        <v>1066</v>
      </c>
      <c r="AF938" t="s">
        <v>1066</v>
      </c>
      <c r="AG938" t="s">
        <v>1066</v>
      </c>
      <c r="AH938" t="s">
        <v>1066</v>
      </c>
      <c r="AI938" t="s">
        <v>1066</v>
      </c>
      <c r="AJ938" t="s">
        <v>1066</v>
      </c>
      <c r="AK938" t="s">
        <v>1066</v>
      </c>
      <c r="AL938" t="s">
        <v>1066</v>
      </c>
      <c r="AM938" t="s">
        <v>1066</v>
      </c>
      <c r="AN938" t="s">
        <v>1066</v>
      </c>
      <c r="AO938" t="s">
        <v>1066</v>
      </c>
      <c r="AP938" t="s">
        <v>1066</v>
      </c>
      <c r="AQ938" t="s">
        <v>1066</v>
      </c>
      <c r="AR938" t="s">
        <v>1066</v>
      </c>
      <c r="AS938" t="s">
        <v>1066</v>
      </c>
      <c r="AT938" t="s">
        <v>1066</v>
      </c>
      <c r="AU938" t="s">
        <v>1066</v>
      </c>
      <c r="AV938" t="s">
        <v>1066</v>
      </c>
      <c r="AW938" t="s">
        <v>1066</v>
      </c>
      <c r="AY938">
        <v>0</v>
      </c>
      <c r="AZ938" s="269"/>
      <c r="BA938" s="269"/>
      <c r="BB938" s="269"/>
      <c r="BC938" s="269"/>
      <c r="BD938" s="269"/>
      <c r="BE938" s="269"/>
    </row>
    <row r="939" spans="1:83" ht="14.4" x14ac:dyDescent="0.3">
      <c r="A939">
        <v>524798</v>
      </c>
      <c r="B939" t="s">
        <v>540</v>
      </c>
      <c r="C939" t="s">
        <v>1066</v>
      </c>
      <c r="D939" t="s">
        <v>1066</v>
      </c>
      <c r="E939" t="s">
        <v>1066</v>
      </c>
      <c r="F939" t="s">
        <v>1066</v>
      </c>
      <c r="G939" t="s">
        <v>1066</v>
      </c>
      <c r="H939" t="s">
        <v>1066</v>
      </c>
      <c r="I939" t="s">
        <v>1066</v>
      </c>
      <c r="J939" t="s">
        <v>1066</v>
      </c>
      <c r="K939" t="s">
        <v>1066</v>
      </c>
      <c r="L939" t="s">
        <v>1066</v>
      </c>
      <c r="M939" t="s">
        <v>1066</v>
      </c>
      <c r="N939" t="s">
        <v>1066</v>
      </c>
      <c r="O939" t="s">
        <v>1066</v>
      </c>
      <c r="P939" t="s">
        <v>1066</v>
      </c>
      <c r="Q939" t="s">
        <v>1066</v>
      </c>
      <c r="R939" t="s">
        <v>1066</v>
      </c>
      <c r="S939" t="s">
        <v>1066</v>
      </c>
      <c r="T939" t="s">
        <v>1066</v>
      </c>
      <c r="U939" t="s">
        <v>1066</v>
      </c>
      <c r="V939" t="s">
        <v>1066</v>
      </c>
      <c r="W939" t="s">
        <v>1066</v>
      </c>
      <c r="X939" t="s">
        <v>1066</v>
      </c>
      <c r="Y939" t="s">
        <v>1066</v>
      </c>
      <c r="Z939" t="s">
        <v>1066</v>
      </c>
      <c r="AA939" t="s">
        <v>1066</v>
      </c>
      <c r="AB939" t="s">
        <v>1066</v>
      </c>
      <c r="AC939" t="s">
        <v>1066</v>
      </c>
      <c r="AD939" t="s">
        <v>1066</v>
      </c>
      <c r="AE939" t="s">
        <v>1066</v>
      </c>
      <c r="AF939" t="s">
        <v>1066</v>
      </c>
      <c r="AG939" t="s">
        <v>1066</v>
      </c>
      <c r="AH939" t="s">
        <v>1066</v>
      </c>
      <c r="AI939" t="s">
        <v>1066</v>
      </c>
      <c r="AJ939" t="s">
        <v>1066</v>
      </c>
      <c r="AK939" t="s">
        <v>1066</v>
      </c>
      <c r="AL939" t="s">
        <v>1066</v>
      </c>
      <c r="AM939" t="s">
        <v>1066</v>
      </c>
      <c r="AN939" t="s">
        <v>1066</v>
      </c>
      <c r="AO939" t="s">
        <v>1066</v>
      </c>
      <c r="AP939" t="s">
        <v>1066</v>
      </c>
      <c r="AQ939" t="s">
        <v>1066</v>
      </c>
      <c r="AR939" t="s">
        <v>1066</v>
      </c>
      <c r="AS939" t="s">
        <v>1066</v>
      </c>
      <c r="AT939" t="s">
        <v>1066</v>
      </c>
      <c r="AU939" t="s">
        <v>1066</v>
      </c>
      <c r="AV939" t="s">
        <v>1066</v>
      </c>
      <c r="AW939" t="s">
        <v>1066</v>
      </c>
      <c r="AY939">
        <v>0</v>
      </c>
      <c r="AZ939" s="269"/>
      <c r="BA939" s="269"/>
      <c r="BB939" s="269"/>
      <c r="BC939" s="269"/>
      <c r="BD939" s="269"/>
      <c r="BE939" s="269"/>
    </row>
    <row r="940" spans="1:83" ht="14.4" x14ac:dyDescent="0.3">
      <c r="A940">
        <v>524806</v>
      </c>
      <c r="B940" t="s">
        <v>540</v>
      </c>
      <c r="C940" t="s">
        <v>1066</v>
      </c>
      <c r="D940" t="s">
        <v>1066</v>
      </c>
      <c r="E940" t="s">
        <v>1066</v>
      </c>
      <c r="F940" t="s">
        <v>1066</v>
      </c>
      <c r="G940" t="s">
        <v>1066</v>
      </c>
      <c r="H940" t="s">
        <v>1066</v>
      </c>
      <c r="I940" t="s">
        <v>1066</v>
      </c>
      <c r="J940" t="s">
        <v>1066</v>
      </c>
      <c r="K940" t="s">
        <v>1066</v>
      </c>
      <c r="L940" t="s">
        <v>1066</v>
      </c>
      <c r="M940" t="s">
        <v>1066</v>
      </c>
      <c r="N940" t="s">
        <v>1066</v>
      </c>
      <c r="O940" t="s">
        <v>1066</v>
      </c>
      <c r="P940" t="s">
        <v>1066</v>
      </c>
      <c r="Q940" t="s">
        <v>1066</v>
      </c>
      <c r="R940" t="s">
        <v>1066</v>
      </c>
      <c r="S940" t="s">
        <v>1066</v>
      </c>
      <c r="T940" t="s">
        <v>1066</v>
      </c>
      <c r="U940" t="s">
        <v>1066</v>
      </c>
      <c r="V940" t="s">
        <v>1066</v>
      </c>
      <c r="W940" t="s">
        <v>1066</v>
      </c>
      <c r="X940" t="s">
        <v>1066</v>
      </c>
      <c r="Y940" t="s">
        <v>1066</v>
      </c>
      <c r="Z940" t="s">
        <v>1066</v>
      </c>
      <c r="AA940" t="s">
        <v>1066</v>
      </c>
      <c r="AB940" t="s">
        <v>1066</v>
      </c>
      <c r="AC940" t="s">
        <v>1066</v>
      </c>
      <c r="AD940" t="s">
        <v>1066</v>
      </c>
      <c r="AE940" t="s">
        <v>1066</v>
      </c>
      <c r="AF940" t="s">
        <v>1066</v>
      </c>
      <c r="AG940" t="s">
        <v>1066</v>
      </c>
      <c r="AH940" t="s">
        <v>1066</v>
      </c>
      <c r="AI940" t="s">
        <v>1066</v>
      </c>
      <c r="AJ940" t="s">
        <v>1066</v>
      </c>
      <c r="AK940" t="s">
        <v>1066</v>
      </c>
      <c r="AL940" t="s">
        <v>1066</v>
      </c>
      <c r="AM940" t="s">
        <v>1066</v>
      </c>
      <c r="AN940" t="s">
        <v>1066</v>
      </c>
      <c r="AO940" t="s">
        <v>1066</v>
      </c>
      <c r="AP940" t="s">
        <v>1066</v>
      </c>
      <c r="AQ940" t="s">
        <v>1066</v>
      </c>
      <c r="AR940" t="s">
        <v>1066</v>
      </c>
      <c r="AS940" t="s">
        <v>1066</v>
      </c>
      <c r="AT940" t="s">
        <v>1066</v>
      </c>
      <c r="AU940" t="s">
        <v>1066</v>
      </c>
      <c r="AV940" t="s">
        <v>1066</v>
      </c>
      <c r="AW940" t="s">
        <v>1066</v>
      </c>
      <c r="AY940">
        <v>0</v>
      </c>
      <c r="AZ940" s="269"/>
      <c r="BA940" s="269"/>
      <c r="BB940" s="269"/>
      <c r="BC940" s="269"/>
      <c r="BD940" s="269"/>
      <c r="BE940" s="269"/>
    </row>
    <row r="941" spans="1:83" ht="14.4" x14ac:dyDescent="0.3">
      <c r="A941">
        <v>524813</v>
      </c>
      <c r="B941" t="s">
        <v>540</v>
      </c>
      <c r="C941" t="s">
        <v>1066</v>
      </c>
      <c r="D941" t="s">
        <v>1066</v>
      </c>
      <c r="E941" t="s">
        <v>1066</v>
      </c>
      <c r="F941" t="s">
        <v>1066</v>
      </c>
      <c r="G941" t="s">
        <v>1066</v>
      </c>
      <c r="H941" t="s">
        <v>1066</v>
      </c>
      <c r="I941" t="s">
        <v>1066</v>
      </c>
      <c r="J941" t="s">
        <v>1066</v>
      </c>
      <c r="K941" t="s">
        <v>1066</v>
      </c>
      <c r="L941" t="s">
        <v>1066</v>
      </c>
      <c r="M941" t="s">
        <v>1066</v>
      </c>
      <c r="N941" t="s">
        <v>1066</v>
      </c>
      <c r="O941" t="s">
        <v>1066</v>
      </c>
      <c r="P941" t="s">
        <v>1066</v>
      </c>
      <c r="Q941" t="s">
        <v>1066</v>
      </c>
      <c r="R941" t="s">
        <v>1066</v>
      </c>
      <c r="S941" t="s">
        <v>1066</v>
      </c>
      <c r="T941" t="s">
        <v>1066</v>
      </c>
      <c r="U941" t="s">
        <v>1066</v>
      </c>
      <c r="V941" t="s">
        <v>1066</v>
      </c>
      <c r="W941" t="s">
        <v>1066</v>
      </c>
      <c r="X941" t="s">
        <v>1066</v>
      </c>
      <c r="Y941" t="s">
        <v>1066</v>
      </c>
      <c r="Z941" t="s">
        <v>1066</v>
      </c>
      <c r="AA941" t="s">
        <v>1066</v>
      </c>
      <c r="AB941" t="s">
        <v>1066</v>
      </c>
      <c r="AC941" t="s">
        <v>1066</v>
      </c>
      <c r="AD941" t="s">
        <v>1066</v>
      </c>
      <c r="AE941" t="s">
        <v>1066</v>
      </c>
      <c r="AF941" t="s">
        <v>1066</v>
      </c>
      <c r="AG941" t="s">
        <v>1066</v>
      </c>
      <c r="AH941" t="s">
        <v>1066</v>
      </c>
      <c r="AI941" t="s">
        <v>1066</v>
      </c>
      <c r="AJ941" t="s">
        <v>1066</v>
      </c>
      <c r="AK941" t="s">
        <v>1066</v>
      </c>
      <c r="AL941" t="s">
        <v>1066</v>
      </c>
      <c r="AM941" t="s">
        <v>1066</v>
      </c>
      <c r="AN941" t="s">
        <v>1066</v>
      </c>
      <c r="AO941" t="s">
        <v>1066</v>
      </c>
      <c r="AP941" t="s">
        <v>1066</v>
      </c>
      <c r="AQ941" t="s">
        <v>1066</v>
      </c>
      <c r="AR941" t="s">
        <v>1066</v>
      </c>
      <c r="AS941" t="s">
        <v>1066</v>
      </c>
      <c r="AT941" t="s">
        <v>1066</v>
      </c>
      <c r="AU941" t="s">
        <v>1066</v>
      </c>
      <c r="AV941" t="s">
        <v>1066</v>
      </c>
      <c r="AW941" t="s">
        <v>1066</v>
      </c>
      <c r="AY941">
        <v>0</v>
      </c>
      <c r="AZ941" s="269"/>
      <c r="BA941" s="269"/>
      <c r="BB941" s="269"/>
      <c r="BC941" s="269"/>
      <c r="BD941" s="269"/>
      <c r="BE941" s="269"/>
    </row>
    <row r="942" spans="1:83" ht="14.4" x14ac:dyDescent="0.3">
      <c r="A942">
        <v>524819</v>
      </c>
      <c r="B942" t="s">
        <v>541</v>
      </c>
      <c r="C942" t="s">
        <v>1067</v>
      </c>
      <c r="D942" t="s">
        <v>1067</v>
      </c>
      <c r="E942" t="s">
        <v>1067</v>
      </c>
      <c r="F942" t="s">
        <v>1067</v>
      </c>
      <c r="G942" t="s">
        <v>1067</v>
      </c>
      <c r="H942" t="s">
        <v>1067</v>
      </c>
      <c r="I942" t="s">
        <v>1067</v>
      </c>
      <c r="J942" t="s">
        <v>1067</v>
      </c>
      <c r="K942" t="s">
        <v>1067</v>
      </c>
      <c r="L942" t="s">
        <v>1067</v>
      </c>
      <c r="M942" t="s">
        <v>1067</v>
      </c>
      <c r="N942" t="s">
        <v>1067</v>
      </c>
      <c r="O942" t="s">
        <v>1067</v>
      </c>
      <c r="P942" t="s">
        <v>1067</v>
      </c>
      <c r="Q942" t="s">
        <v>1067</v>
      </c>
      <c r="R942" t="s">
        <v>1067</v>
      </c>
      <c r="S942" t="s">
        <v>1067</v>
      </c>
      <c r="T942" t="s">
        <v>1067</v>
      </c>
      <c r="U942" t="s">
        <v>1067</v>
      </c>
      <c r="V942" t="s">
        <v>1067</v>
      </c>
      <c r="W942" t="s">
        <v>1067</v>
      </c>
      <c r="X942" t="s">
        <v>1067</v>
      </c>
      <c r="Y942" t="s">
        <v>1067</v>
      </c>
      <c r="Z942" t="s">
        <v>1067</v>
      </c>
      <c r="AA942" t="s">
        <v>1067</v>
      </c>
      <c r="AB942" t="s">
        <v>1067</v>
      </c>
      <c r="AC942" t="s">
        <v>1067</v>
      </c>
      <c r="AD942" t="s">
        <v>1067</v>
      </c>
      <c r="AE942" t="s">
        <v>1067</v>
      </c>
      <c r="AF942" t="s">
        <v>1067</v>
      </c>
      <c r="AG942" t="s">
        <v>1067</v>
      </c>
      <c r="AH942" t="s">
        <v>1067</v>
      </c>
      <c r="AI942" t="s">
        <v>1067</v>
      </c>
      <c r="AJ942" t="s">
        <v>1067</v>
      </c>
      <c r="AK942" t="s">
        <v>1067</v>
      </c>
      <c r="AL942" t="s">
        <v>1067</v>
      </c>
      <c r="AM942" t="s">
        <v>1067</v>
      </c>
      <c r="AN942" t="s">
        <v>1067</v>
      </c>
      <c r="AO942" t="s">
        <v>1067</v>
      </c>
      <c r="AP942" t="s">
        <v>1067</v>
      </c>
      <c r="AQ942" t="s">
        <v>1067</v>
      </c>
      <c r="AR942" t="s">
        <v>1067</v>
      </c>
      <c r="AW942"/>
      <c r="AY942" t="s">
        <v>5749</v>
      </c>
      <c r="AZ942" s="269"/>
      <c r="BA942" s="269"/>
      <c r="BB942" s="269"/>
      <c r="BC942" s="269"/>
      <c r="BD942" s="269"/>
      <c r="BE942" s="269"/>
    </row>
    <row r="943" spans="1:83" ht="14.4" x14ac:dyDescent="0.3">
      <c r="A943">
        <v>524821</v>
      </c>
      <c r="B943" t="s">
        <v>540</v>
      </c>
      <c r="C943" t="s">
        <v>1066</v>
      </c>
      <c r="D943" t="s">
        <v>1066</v>
      </c>
      <c r="E943" t="s">
        <v>1066</v>
      </c>
      <c r="F943" t="s">
        <v>1066</v>
      </c>
      <c r="G943" t="s">
        <v>1066</v>
      </c>
      <c r="H943" t="s">
        <v>1066</v>
      </c>
      <c r="I943" t="s">
        <v>1066</v>
      </c>
      <c r="J943" t="s">
        <v>1066</v>
      </c>
      <c r="K943" t="s">
        <v>1066</v>
      </c>
      <c r="L943" t="s">
        <v>1066</v>
      </c>
      <c r="M943" t="s">
        <v>1066</v>
      </c>
      <c r="N943" t="s">
        <v>1066</v>
      </c>
      <c r="O943" t="s">
        <v>1066</v>
      </c>
      <c r="P943" t="s">
        <v>1066</v>
      </c>
      <c r="Q943" t="s">
        <v>1066</v>
      </c>
      <c r="R943" t="s">
        <v>1066</v>
      </c>
      <c r="S943" t="s">
        <v>1066</v>
      </c>
      <c r="T943" t="s">
        <v>1066</v>
      </c>
      <c r="U943" t="s">
        <v>1066</v>
      </c>
      <c r="V943" t="s">
        <v>1066</v>
      </c>
      <c r="W943" t="s">
        <v>1066</v>
      </c>
      <c r="X943" t="s">
        <v>1066</v>
      </c>
      <c r="Y943" t="s">
        <v>1066</v>
      </c>
      <c r="Z943" t="s">
        <v>1066</v>
      </c>
      <c r="AA943" t="s">
        <v>1066</v>
      </c>
      <c r="AB943" t="s">
        <v>1066</v>
      </c>
      <c r="AC943" t="s">
        <v>1066</v>
      </c>
      <c r="AD943" t="s">
        <v>1066</v>
      </c>
      <c r="AE943" t="s">
        <v>1066</v>
      </c>
      <c r="AF943" t="s">
        <v>1066</v>
      </c>
      <c r="AG943" t="s">
        <v>1066</v>
      </c>
      <c r="AH943" t="s">
        <v>1066</v>
      </c>
      <c r="AI943" t="s">
        <v>1066</v>
      </c>
      <c r="AJ943" t="s">
        <v>1066</v>
      </c>
      <c r="AK943" t="s">
        <v>1066</v>
      </c>
      <c r="AL943" t="s">
        <v>1066</v>
      </c>
      <c r="AM943" t="s">
        <v>1066</v>
      </c>
      <c r="AN943" t="s">
        <v>1066</v>
      </c>
      <c r="AO943" t="s">
        <v>1066</v>
      </c>
      <c r="AP943" t="s">
        <v>1066</v>
      </c>
      <c r="AQ943" t="s">
        <v>1066</v>
      </c>
      <c r="AR943" t="s">
        <v>1066</v>
      </c>
      <c r="AS943" t="s">
        <v>1066</v>
      </c>
      <c r="AT943" t="s">
        <v>1066</v>
      </c>
      <c r="AU943" t="s">
        <v>1066</v>
      </c>
      <c r="AV943" t="s">
        <v>1066</v>
      </c>
      <c r="AW943" t="s">
        <v>1066</v>
      </c>
      <c r="AY943">
        <v>0</v>
      </c>
      <c r="AZ943" s="269"/>
      <c r="BA943" s="269"/>
      <c r="BB943" s="269"/>
      <c r="BC943" s="269"/>
      <c r="BD943" s="269"/>
      <c r="BE943" s="269"/>
    </row>
    <row r="944" spans="1:83" ht="14.4" x14ac:dyDescent="0.3">
      <c r="A944">
        <v>524831</v>
      </c>
      <c r="B944" t="s">
        <v>540</v>
      </c>
      <c r="C944" t="s">
        <v>1066</v>
      </c>
      <c r="D944" t="s">
        <v>1066</v>
      </c>
      <c r="E944" t="s">
        <v>1066</v>
      </c>
      <c r="F944" t="s">
        <v>1066</v>
      </c>
      <c r="G944" t="s">
        <v>1066</v>
      </c>
      <c r="H944" t="s">
        <v>1066</v>
      </c>
      <c r="I944" t="s">
        <v>1066</v>
      </c>
      <c r="J944" t="s">
        <v>1066</v>
      </c>
      <c r="K944" t="s">
        <v>1066</v>
      </c>
      <c r="L944" t="s">
        <v>1066</v>
      </c>
      <c r="M944" t="s">
        <v>1066</v>
      </c>
      <c r="N944" t="s">
        <v>1066</v>
      </c>
      <c r="O944" t="s">
        <v>1066</v>
      </c>
      <c r="P944" t="s">
        <v>1066</v>
      </c>
      <c r="Q944" t="s">
        <v>1066</v>
      </c>
      <c r="R944" t="s">
        <v>1066</v>
      </c>
      <c r="S944" t="s">
        <v>1066</v>
      </c>
      <c r="T944" t="s">
        <v>1066</v>
      </c>
      <c r="U944" t="s">
        <v>1066</v>
      </c>
      <c r="V944" t="s">
        <v>1066</v>
      </c>
      <c r="W944" t="s">
        <v>1066</v>
      </c>
      <c r="X944" t="s">
        <v>1066</v>
      </c>
      <c r="Y944" t="s">
        <v>1066</v>
      </c>
      <c r="Z944" t="s">
        <v>1066</v>
      </c>
      <c r="AA944" t="s">
        <v>1066</v>
      </c>
      <c r="AB944" t="s">
        <v>1066</v>
      </c>
      <c r="AC944" t="s">
        <v>1066</v>
      </c>
      <c r="AD944" t="s">
        <v>1066</v>
      </c>
      <c r="AE944" t="s">
        <v>1066</v>
      </c>
      <c r="AF944" t="s">
        <v>1066</v>
      </c>
      <c r="AG944" t="s">
        <v>1066</v>
      </c>
      <c r="AH944" t="s">
        <v>1066</v>
      </c>
      <c r="AI944" t="s">
        <v>1066</v>
      </c>
      <c r="AJ944" t="s">
        <v>1066</v>
      </c>
      <c r="AK944" t="s">
        <v>1066</v>
      </c>
      <c r="AL944" t="s">
        <v>1066</v>
      </c>
      <c r="AM944" t="s">
        <v>1066</v>
      </c>
      <c r="AN944" t="s">
        <v>1066</v>
      </c>
      <c r="AO944" t="s">
        <v>1066</v>
      </c>
      <c r="AP944" t="s">
        <v>1066</v>
      </c>
      <c r="AQ944" t="s">
        <v>1066</v>
      </c>
      <c r="AR944" t="s">
        <v>1066</v>
      </c>
      <c r="AS944" t="s">
        <v>1066</v>
      </c>
      <c r="AT944" t="s">
        <v>1066</v>
      </c>
      <c r="AU944" t="s">
        <v>1066</v>
      </c>
      <c r="AV944" t="s">
        <v>1066</v>
      </c>
      <c r="AW944" t="s">
        <v>1066</v>
      </c>
      <c r="AY944">
        <v>0</v>
      </c>
      <c r="AZ944" s="269"/>
      <c r="BA944" s="269"/>
      <c r="BB944" s="269"/>
      <c r="BC944" s="269"/>
      <c r="BD944" s="269"/>
      <c r="BE944" s="269"/>
    </row>
    <row r="945" spans="1:83" ht="14.4" x14ac:dyDescent="0.3">
      <c r="A945">
        <v>524833</v>
      </c>
      <c r="B945" t="s">
        <v>540</v>
      </c>
      <c r="C945" t="s">
        <v>1066</v>
      </c>
      <c r="D945" t="s">
        <v>1066</v>
      </c>
      <c r="E945" t="s">
        <v>1066</v>
      </c>
      <c r="F945" t="s">
        <v>1066</v>
      </c>
      <c r="G945" t="s">
        <v>1066</v>
      </c>
      <c r="H945" t="s">
        <v>1066</v>
      </c>
      <c r="I945" t="s">
        <v>1066</v>
      </c>
      <c r="J945" t="s">
        <v>1066</v>
      </c>
      <c r="K945" t="s">
        <v>1066</v>
      </c>
      <c r="L945" t="s">
        <v>1066</v>
      </c>
      <c r="M945" t="s">
        <v>1066</v>
      </c>
      <c r="N945" t="s">
        <v>1066</v>
      </c>
      <c r="O945" t="s">
        <v>1066</v>
      </c>
      <c r="P945" t="s">
        <v>1066</v>
      </c>
      <c r="Q945" t="s">
        <v>1066</v>
      </c>
      <c r="R945" t="s">
        <v>1066</v>
      </c>
      <c r="S945" t="s">
        <v>1066</v>
      </c>
      <c r="T945" t="s">
        <v>1066</v>
      </c>
      <c r="U945" t="s">
        <v>1066</v>
      </c>
      <c r="V945" t="s">
        <v>1066</v>
      </c>
      <c r="W945" t="s">
        <v>1066</v>
      </c>
      <c r="X945" t="s">
        <v>1066</v>
      </c>
      <c r="Y945" t="s">
        <v>1066</v>
      </c>
      <c r="Z945" t="s">
        <v>1066</v>
      </c>
      <c r="AA945" t="s">
        <v>1066</v>
      </c>
      <c r="AB945" t="s">
        <v>1066</v>
      </c>
      <c r="AC945" t="s">
        <v>1066</v>
      </c>
      <c r="AD945" t="s">
        <v>1066</v>
      </c>
      <c r="AE945" t="s">
        <v>1066</v>
      </c>
      <c r="AF945" t="s">
        <v>1066</v>
      </c>
      <c r="AG945" t="s">
        <v>1066</v>
      </c>
      <c r="AH945" t="s">
        <v>1066</v>
      </c>
      <c r="AI945" t="s">
        <v>1066</v>
      </c>
      <c r="AJ945" t="s">
        <v>1066</v>
      </c>
      <c r="AK945" t="s">
        <v>1066</v>
      </c>
      <c r="AL945" t="s">
        <v>1066</v>
      </c>
      <c r="AM945" t="s">
        <v>1066</v>
      </c>
      <c r="AN945" t="s">
        <v>1066</v>
      </c>
      <c r="AO945" t="s">
        <v>1066</v>
      </c>
      <c r="AP945" t="s">
        <v>1066</v>
      </c>
      <c r="AQ945" t="s">
        <v>1066</v>
      </c>
      <c r="AR945" t="s">
        <v>1066</v>
      </c>
      <c r="AS945" t="s">
        <v>1066</v>
      </c>
      <c r="AT945" t="s">
        <v>1066</v>
      </c>
      <c r="AU945" t="s">
        <v>1066</v>
      </c>
      <c r="AV945" t="s">
        <v>1066</v>
      </c>
      <c r="AW945" t="s">
        <v>1066</v>
      </c>
      <c r="AY945">
        <v>0</v>
      </c>
      <c r="AZ945" s="269"/>
      <c r="BA945" s="269"/>
      <c r="BB945" s="269"/>
      <c r="BC945" s="269"/>
      <c r="BD945" s="269"/>
      <c r="BE945" s="269"/>
    </row>
    <row r="946" spans="1:83" ht="14.4" x14ac:dyDescent="0.3">
      <c r="A946">
        <v>524849</v>
      </c>
      <c r="B946" t="s">
        <v>540</v>
      </c>
      <c r="C946" t="s">
        <v>1066</v>
      </c>
      <c r="D946" t="s">
        <v>1066</v>
      </c>
      <c r="E946" t="s">
        <v>1066</v>
      </c>
      <c r="F946" t="s">
        <v>1066</v>
      </c>
      <c r="G946" t="s">
        <v>1066</v>
      </c>
      <c r="H946" t="s">
        <v>1066</v>
      </c>
      <c r="I946" t="s">
        <v>1066</v>
      </c>
      <c r="J946" t="s">
        <v>1066</v>
      </c>
      <c r="K946" t="s">
        <v>1066</v>
      </c>
      <c r="L946" t="s">
        <v>1066</v>
      </c>
      <c r="M946" t="s">
        <v>1066</v>
      </c>
      <c r="N946" t="s">
        <v>1066</v>
      </c>
      <c r="O946" t="s">
        <v>1066</v>
      </c>
      <c r="P946" t="s">
        <v>1066</v>
      </c>
      <c r="Q946" t="s">
        <v>1066</v>
      </c>
      <c r="R946" t="s">
        <v>1066</v>
      </c>
      <c r="S946" t="s">
        <v>1066</v>
      </c>
      <c r="T946" t="s">
        <v>1066</v>
      </c>
      <c r="U946" t="s">
        <v>1066</v>
      </c>
      <c r="V946" t="s">
        <v>1066</v>
      </c>
      <c r="W946" t="s">
        <v>1066</v>
      </c>
      <c r="X946" t="s">
        <v>1066</v>
      </c>
      <c r="Y946" t="s">
        <v>1066</v>
      </c>
      <c r="Z946" t="s">
        <v>1066</v>
      </c>
      <c r="AA946" t="s">
        <v>1066</v>
      </c>
      <c r="AB946" t="s">
        <v>1066</v>
      </c>
      <c r="AC946" t="s">
        <v>1066</v>
      </c>
      <c r="AD946" t="s">
        <v>1066</v>
      </c>
      <c r="AE946" t="s">
        <v>1066</v>
      </c>
      <c r="AF946" t="s">
        <v>1066</v>
      </c>
      <c r="AG946" t="s">
        <v>1066</v>
      </c>
      <c r="AH946" t="s">
        <v>1066</v>
      </c>
      <c r="AI946" t="s">
        <v>1066</v>
      </c>
      <c r="AJ946" t="s">
        <v>1066</v>
      </c>
      <c r="AK946" t="s">
        <v>1066</v>
      </c>
      <c r="AL946" t="s">
        <v>1066</v>
      </c>
      <c r="AM946" t="s">
        <v>1066</v>
      </c>
      <c r="AN946" t="s">
        <v>1066</v>
      </c>
      <c r="AO946" t="s">
        <v>1066</v>
      </c>
      <c r="AP946" t="s">
        <v>1066</v>
      </c>
      <c r="AQ946" t="s">
        <v>1066</v>
      </c>
      <c r="AR946" t="s">
        <v>1066</v>
      </c>
      <c r="AS946" t="s">
        <v>1066</v>
      </c>
      <c r="AT946" t="s">
        <v>1066</v>
      </c>
      <c r="AU946" t="s">
        <v>1066</v>
      </c>
      <c r="AV946" t="s">
        <v>1066</v>
      </c>
      <c r="AW946" t="s">
        <v>1066</v>
      </c>
      <c r="AY946">
        <v>0</v>
      </c>
      <c r="AZ946" s="269"/>
      <c r="BA946" s="269"/>
      <c r="BB946" s="269"/>
      <c r="BC946" s="269"/>
      <c r="BD946" s="269"/>
      <c r="BE946" s="269"/>
    </row>
    <row r="947" spans="1:83" ht="14.4" x14ac:dyDescent="0.3">
      <c r="A947">
        <v>524859</v>
      </c>
      <c r="B947" t="s">
        <v>540</v>
      </c>
      <c r="C947" t="s">
        <v>1066</v>
      </c>
      <c r="D947" t="s">
        <v>1066</v>
      </c>
      <c r="E947" t="s">
        <v>1066</v>
      </c>
      <c r="F947" t="s">
        <v>1066</v>
      </c>
      <c r="G947" t="s">
        <v>1066</v>
      </c>
      <c r="H947" t="s">
        <v>1066</v>
      </c>
      <c r="I947" t="s">
        <v>1066</v>
      </c>
      <c r="J947" t="s">
        <v>1066</v>
      </c>
      <c r="K947" t="s">
        <v>1066</v>
      </c>
      <c r="L947" t="s">
        <v>1066</v>
      </c>
      <c r="M947" t="s">
        <v>1066</v>
      </c>
      <c r="N947" t="s">
        <v>1066</v>
      </c>
      <c r="O947" t="s">
        <v>1066</v>
      </c>
      <c r="P947" t="s">
        <v>1066</v>
      </c>
      <c r="Q947" t="s">
        <v>1066</v>
      </c>
      <c r="R947" t="s">
        <v>1066</v>
      </c>
      <c r="S947" t="s">
        <v>1066</v>
      </c>
      <c r="T947" t="s">
        <v>1066</v>
      </c>
      <c r="U947" t="s">
        <v>1066</v>
      </c>
      <c r="V947" t="s">
        <v>1066</v>
      </c>
      <c r="W947" t="s">
        <v>1066</v>
      </c>
      <c r="X947" t="s">
        <v>1066</v>
      </c>
      <c r="Y947" t="s">
        <v>1066</v>
      </c>
      <c r="Z947" t="s">
        <v>1066</v>
      </c>
      <c r="AA947" t="s">
        <v>1066</v>
      </c>
      <c r="AB947" t="s">
        <v>1066</v>
      </c>
      <c r="AC947" t="s">
        <v>1066</v>
      </c>
      <c r="AD947" t="s">
        <v>1066</v>
      </c>
      <c r="AE947" t="s">
        <v>1066</v>
      </c>
      <c r="AF947" t="s">
        <v>1066</v>
      </c>
      <c r="AG947" t="s">
        <v>1066</v>
      </c>
      <c r="AH947" t="s">
        <v>1066</v>
      </c>
      <c r="AI947" t="s">
        <v>1066</v>
      </c>
      <c r="AJ947" t="s">
        <v>1066</v>
      </c>
      <c r="AK947" t="s">
        <v>1066</v>
      </c>
      <c r="AL947" t="s">
        <v>1066</v>
      </c>
      <c r="AM947" t="s">
        <v>1066</v>
      </c>
      <c r="AN947" t="s">
        <v>1066</v>
      </c>
      <c r="AO947" t="s">
        <v>1066</v>
      </c>
      <c r="AP947" t="s">
        <v>1066</v>
      </c>
      <c r="AQ947" t="s">
        <v>1066</v>
      </c>
      <c r="AR947" t="s">
        <v>1066</v>
      </c>
      <c r="AS947" t="s">
        <v>1066</v>
      </c>
      <c r="AT947" t="s">
        <v>1066</v>
      </c>
      <c r="AU947" t="s">
        <v>1066</v>
      </c>
      <c r="AV947" t="s">
        <v>1066</v>
      </c>
      <c r="AW947" t="s">
        <v>1066</v>
      </c>
      <c r="AY947">
        <v>0</v>
      </c>
      <c r="AZ947" s="269"/>
      <c r="BA947" s="269"/>
      <c r="BB947" s="269"/>
      <c r="BC947" s="269"/>
      <c r="BD947" s="269"/>
      <c r="BE947" s="269"/>
    </row>
    <row r="948" spans="1:83" ht="14.4" x14ac:dyDescent="0.3">
      <c r="A948">
        <v>524861</v>
      </c>
      <c r="B948" t="s">
        <v>540</v>
      </c>
      <c r="C948" t="s">
        <v>1066</v>
      </c>
      <c r="D948" t="s">
        <v>1066</v>
      </c>
      <c r="E948" t="s">
        <v>1066</v>
      </c>
      <c r="F948" t="s">
        <v>1066</v>
      </c>
      <c r="G948" t="s">
        <v>1066</v>
      </c>
      <c r="H948" t="s">
        <v>1066</v>
      </c>
      <c r="I948" t="s">
        <v>1066</v>
      </c>
      <c r="J948" t="s">
        <v>1066</v>
      </c>
      <c r="K948" t="s">
        <v>1066</v>
      </c>
      <c r="L948" t="s">
        <v>1066</v>
      </c>
      <c r="M948" t="s">
        <v>1066</v>
      </c>
      <c r="N948" t="s">
        <v>1066</v>
      </c>
      <c r="O948" t="s">
        <v>1066</v>
      </c>
      <c r="P948" t="s">
        <v>1066</v>
      </c>
      <c r="Q948" t="s">
        <v>1066</v>
      </c>
      <c r="R948" t="s">
        <v>1066</v>
      </c>
      <c r="S948" t="s">
        <v>1066</v>
      </c>
      <c r="T948" t="s">
        <v>1066</v>
      </c>
      <c r="U948" t="s">
        <v>1066</v>
      </c>
      <c r="V948" t="s">
        <v>1066</v>
      </c>
      <c r="W948" t="s">
        <v>1066</v>
      </c>
      <c r="X948" t="s">
        <v>1066</v>
      </c>
      <c r="Y948" t="s">
        <v>1066</v>
      </c>
      <c r="Z948" t="s">
        <v>1066</v>
      </c>
      <c r="AA948" t="s">
        <v>1066</v>
      </c>
      <c r="AB948" t="s">
        <v>1066</v>
      </c>
      <c r="AC948" t="s">
        <v>1066</v>
      </c>
      <c r="AD948" t="s">
        <v>1066</v>
      </c>
      <c r="AE948" t="s">
        <v>1066</v>
      </c>
      <c r="AF948" t="s">
        <v>1066</v>
      </c>
      <c r="AG948" t="s">
        <v>1066</v>
      </c>
      <c r="AH948" t="s">
        <v>1066</v>
      </c>
      <c r="AI948" t="s">
        <v>1066</v>
      </c>
      <c r="AJ948" t="s">
        <v>1066</v>
      </c>
      <c r="AK948" t="s">
        <v>1066</v>
      </c>
      <c r="AL948" t="s">
        <v>1066</v>
      </c>
      <c r="AM948" t="s">
        <v>1066</v>
      </c>
      <c r="AN948" t="s">
        <v>1066</v>
      </c>
      <c r="AO948" t="s">
        <v>1066</v>
      </c>
      <c r="AP948" t="s">
        <v>1066</v>
      </c>
      <c r="AQ948" t="s">
        <v>1066</v>
      </c>
      <c r="AR948" t="s">
        <v>1066</v>
      </c>
      <c r="AS948" t="s">
        <v>1066</v>
      </c>
      <c r="AT948" t="s">
        <v>1066</v>
      </c>
      <c r="AU948" t="s">
        <v>1066</v>
      </c>
      <c r="AV948" t="s">
        <v>1066</v>
      </c>
      <c r="AW948" t="s">
        <v>1066</v>
      </c>
      <c r="AY948">
        <v>0</v>
      </c>
      <c r="AZ948" s="269"/>
      <c r="BA948" s="269"/>
      <c r="BB948" s="269"/>
      <c r="BC948" s="269"/>
      <c r="BD948" s="269"/>
      <c r="BE948" s="269"/>
    </row>
    <row r="949" spans="1:83" ht="14.4" x14ac:dyDescent="0.3">
      <c r="A949">
        <v>524872</v>
      </c>
      <c r="B949" t="s">
        <v>540</v>
      </c>
      <c r="C949" t="s">
        <v>1066</v>
      </c>
      <c r="D949" t="s">
        <v>1066</v>
      </c>
      <c r="E949" t="s">
        <v>1066</v>
      </c>
      <c r="F949" t="s">
        <v>1066</v>
      </c>
      <c r="G949" t="s">
        <v>1066</v>
      </c>
      <c r="H949" t="s">
        <v>1066</v>
      </c>
      <c r="I949" t="s">
        <v>1066</v>
      </c>
      <c r="J949" t="s">
        <v>1066</v>
      </c>
      <c r="K949" t="s">
        <v>1066</v>
      </c>
      <c r="L949" t="s">
        <v>1066</v>
      </c>
      <c r="M949" t="s">
        <v>1066</v>
      </c>
      <c r="N949" t="s">
        <v>1066</v>
      </c>
      <c r="O949" t="s">
        <v>1066</v>
      </c>
      <c r="P949" t="s">
        <v>1066</v>
      </c>
      <c r="Q949" t="s">
        <v>1066</v>
      </c>
      <c r="R949" t="s">
        <v>1066</v>
      </c>
      <c r="S949" t="s">
        <v>1066</v>
      </c>
      <c r="T949" t="s">
        <v>1066</v>
      </c>
      <c r="U949" t="s">
        <v>1066</v>
      </c>
      <c r="V949" t="s">
        <v>1066</v>
      </c>
      <c r="W949" t="s">
        <v>1066</v>
      </c>
      <c r="X949" t="s">
        <v>1066</v>
      </c>
      <c r="Y949" t="s">
        <v>1066</v>
      </c>
      <c r="Z949" t="s">
        <v>1066</v>
      </c>
      <c r="AA949" t="s">
        <v>1066</v>
      </c>
      <c r="AB949" t="s">
        <v>1066</v>
      </c>
      <c r="AC949" t="s">
        <v>1066</v>
      </c>
      <c r="AD949" t="s">
        <v>1066</v>
      </c>
      <c r="AE949" t="s">
        <v>1066</v>
      </c>
      <c r="AF949" t="s">
        <v>1066</v>
      </c>
      <c r="AG949" t="s">
        <v>1066</v>
      </c>
      <c r="AH949" t="s">
        <v>1066</v>
      </c>
      <c r="AI949" t="s">
        <v>1066</v>
      </c>
      <c r="AJ949" t="s">
        <v>1066</v>
      </c>
      <c r="AK949" t="s">
        <v>1066</v>
      </c>
      <c r="AL949" t="s">
        <v>1066</v>
      </c>
      <c r="AM949" t="s">
        <v>1066</v>
      </c>
      <c r="AN949" t="s">
        <v>1066</v>
      </c>
      <c r="AO949" t="s">
        <v>1066</v>
      </c>
      <c r="AP949" t="s">
        <v>1066</v>
      </c>
      <c r="AQ949" t="s">
        <v>1066</v>
      </c>
      <c r="AR949" t="s">
        <v>1066</v>
      </c>
      <c r="AS949" t="s">
        <v>1066</v>
      </c>
      <c r="AT949" t="s">
        <v>1066</v>
      </c>
      <c r="AU949" t="s">
        <v>1066</v>
      </c>
      <c r="AV949" t="s">
        <v>1066</v>
      </c>
      <c r="AW949" t="s">
        <v>1066</v>
      </c>
      <c r="AY949">
        <v>0</v>
      </c>
      <c r="AZ949" s="269"/>
      <c r="BA949" s="269"/>
      <c r="BB949" s="269"/>
      <c r="BC949" s="269"/>
      <c r="BD949" s="269"/>
      <c r="BE949" s="269"/>
    </row>
    <row r="950" spans="1:83" ht="14.4" x14ac:dyDescent="0.3">
      <c r="A950">
        <v>524885</v>
      </c>
      <c r="B950" t="s">
        <v>541</v>
      </c>
      <c r="C950" t="s">
        <v>1066</v>
      </c>
      <c r="D950" t="s">
        <v>1066</v>
      </c>
      <c r="E950" t="s">
        <v>1066</v>
      </c>
      <c r="F950" t="s">
        <v>1066</v>
      </c>
      <c r="G950" t="s">
        <v>1066</v>
      </c>
      <c r="H950" t="s">
        <v>1066</v>
      </c>
      <c r="I950" t="s">
        <v>1066</v>
      </c>
      <c r="J950" t="s">
        <v>1066</v>
      </c>
      <c r="K950" t="s">
        <v>1066</v>
      </c>
      <c r="L950" t="s">
        <v>1066</v>
      </c>
      <c r="M950" t="s">
        <v>1066</v>
      </c>
      <c r="N950" t="s">
        <v>1066</v>
      </c>
      <c r="O950" t="s">
        <v>1066</v>
      </c>
      <c r="P950" t="s">
        <v>1066</v>
      </c>
      <c r="Q950" t="s">
        <v>1066</v>
      </c>
      <c r="R950" t="s">
        <v>1066</v>
      </c>
      <c r="S950" t="s">
        <v>1066</v>
      </c>
      <c r="T950" t="s">
        <v>1066</v>
      </c>
      <c r="U950" t="s">
        <v>1066</v>
      </c>
      <c r="V950" t="s">
        <v>1066</v>
      </c>
      <c r="W950" t="s">
        <v>1066</v>
      </c>
      <c r="X950" t="s">
        <v>1066</v>
      </c>
      <c r="Y950" t="s">
        <v>1066</v>
      </c>
      <c r="Z950" t="s">
        <v>1066</v>
      </c>
      <c r="AA950" t="s">
        <v>1066</v>
      </c>
      <c r="AB950" t="s">
        <v>1066</v>
      </c>
      <c r="AC950" t="s">
        <v>1066</v>
      </c>
      <c r="AD950" t="s">
        <v>1066</v>
      </c>
      <c r="AE950" t="s">
        <v>1066</v>
      </c>
      <c r="AF950" t="s">
        <v>1066</v>
      </c>
      <c r="AG950" t="s">
        <v>1066</v>
      </c>
      <c r="AH950" t="s">
        <v>1066</v>
      </c>
      <c r="AI950" t="s">
        <v>1066</v>
      </c>
      <c r="AJ950" t="s">
        <v>1066</v>
      </c>
      <c r="AK950" t="s">
        <v>1066</v>
      </c>
      <c r="AL950" t="s">
        <v>1066</v>
      </c>
      <c r="AM950" t="s">
        <v>1066</v>
      </c>
      <c r="AN950" t="s">
        <v>1066</v>
      </c>
      <c r="AO950" t="s">
        <v>1066</v>
      </c>
      <c r="AP950" t="s">
        <v>1066</v>
      </c>
      <c r="AQ950" t="s">
        <v>1066</v>
      </c>
      <c r="AR950" t="s">
        <v>1066</v>
      </c>
      <c r="AW950"/>
      <c r="AY950" t="s">
        <v>2422</v>
      </c>
      <c r="AZ950" s="269"/>
      <c r="BA950" s="269"/>
      <c r="BB950" s="269"/>
      <c r="BC950" s="269"/>
      <c r="BD950" s="269"/>
      <c r="BE950" s="269"/>
      <c r="BH950" s="249"/>
      <c r="BI950" s="249"/>
      <c r="BJ950" s="249"/>
      <c r="BK950" s="249"/>
      <c r="BL950" s="249"/>
      <c r="BM950" s="249"/>
      <c r="BN950" s="249"/>
      <c r="BO950" s="249"/>
      <c r="BP950" s="249"/>
      <c r="BQ950" s="249"/>
      <c r="BR950" s="249"/>
      <c r="BS950" s="249"/>
      <c r="BT950" s="249"/>
      <c r="BU950" s="249"/>
      <c r="BV950" s="248"/>
      <c r="BW950" s="249"/>
      <c r="BX950" s="249"/>
      <c r="BY950" s="249"/>
      <c r="BZ950" s="249"/>
      <c r="CA950" s="242"/>
      <c r="CB950" s="242"/>
      <c r="CC950" s="242"/>
      <c r="CD950" s="242"/>
      <c r="CE950" s="249"/>
    </row>
    <row r="951" spans="1:83" ht="14.4" x14ac:dyDescent="0.3">
      <c r="A951">
        <v>524894</v>
      </c>
      <c r="B951" t="s">
        <v>540</v>
      </c>
      <c r="C951" t="s">
        <v>1066</v>
      </c>
      <c r="D951" t="s">
        <v>1066</v>
      </c>
      <c r="E951" t="s">
        <v>1066</v>
      </c>
      <c r="F951" t="s">
        <v>1066</v>
      </c>
      <c r="G951" t="s">
        <v>1066</v>
      </c>
      <c r="H951" t="s">
        <v>1066</v>
      </c>
      <c r="I951" t="s">
        <v>1066</v>
      </c>
      <c r="J951" t="s">
        <v>1066</v>
      </c>
      <c r="K951" t="s">
        <v>1066</v>
      </c>
      <c r="L951" t="s">
        <v>1066</v>
      </c>
      <c r="M951" t="s">
        <v>1066</v>
      </c>
      <c r="N951" t="s">
        <v>1066</v>
      </c>
      <c r="O951" t="s">
        <v>1066</v>
      </c>
      <c r="P951" t="s">
        <v>1066</v>
      </c>
      <c r="Q951" t="s">
        <v>1066</v>
      </c>
      <c r="R951" t="s">
        <v>1066</v>
      </c>
      <c r="S951" t="s">
        <v>1066</v>
      </c>
      <c r="T951" t="s">
        <v>1066</v>
      </c>
      <c r="U951" t="s">
        <v>1066</v>
      </c>
      <c r="V951" t="s">
        <v>1066</v>
      </c>
      <c r="W951" t="s">
        <v>1066</v>
      </c>
      <c r="X951" t="s">
        <v>1066</v>
      </c>
      <c r="Y951" t="s">
        <v>1066</v>
      </c>
      <c r="Z951" t="s">
        <v>1066</v>
      </c>
      <c r="AA951" t="s">
        <v>1066</v>
      </c>
      <c r="AB951" t="s">
        <v>1066</v>
      </c>
      <c r="AC951" t="s">
        <v>1066</v>
      </c>
      <c r="AD951" t="s">
        <v>1066</v>
      </c>
      <c r="AE951" t="s">
        <v>1066</v>
      </c>
      <c r="AF951" t="s">
        <v>1066</v>
      </c>
      <c r="AG951" t="s">
        <v>1066</v>
      </c>
      <c r="AH951" t="s">
        <v>1066</v>
      </c>
      <c r="AI951" t="s">
        <v>1066</v>
      </c>
      <c r="AJ951" t="s">
        <v>1066</v>
      </c>
      <c r="AK951" t="s">
        <v>1066</v>
      </c>
      <c r="AL951" t="s">
        <v>1066</v>
      </c>
      <c r="AM951" t="s">
        <v>1066</v>
      </c>
      <c r="AN951" t="s">
        <v>1066</v>
      </c>
      <c r="AO951" t="s">
        <v>1066</v>
      </c>
      <c r="AP951" t="s">
        <v>1066</v>
      </c>
      <c r="AQ951" t="s">
        <v>1066</v>
      </c>
      <c r="AR951" t="s">
        <v>1066</v>
      </c>
      <c r="AS951" t="s">
        <v>1066</v>
      </c>
      <c r="AT951" t="s">
        <v>1066</v>
      </c>
      <c r="AU951" t="s">
        <v>1066</v>
      </c>
      <c r="AV951" t="s">
        <v>1066</v>
      </c>
      <c r="AW951" t="s">
        <v>1066</v>
      </c>
      <c r="AY951">
        <v>0</v>
      </c>
      <c r="AZ951" s="269"/>
      <c r="BA951" s="269"/>
      <c r="BB951" s="269"/>
      <c r="BC951" s="269"/>
      <c r="BD951" s="269"/>
      <c r="BE951" s="269"/>
      <c r="BH951" s="249"/>
      <c r="BI951" s="249"/>
      <c r="BJ951" s="249"/>
      <c r="BK951" s="249"/>
      <c r="BL951" s="249"/>
      <c r="BM951" s="249"/>
      <c r="BN951" s="249"/>
      <c r="BO951" s="249"/>
      <c r="BP951" s="249"/>
      <c r="BQ951" s="249"/>
      <c r="BR951" s="249"/>
      <c r="BS951" s="249"/>
      <c r="BT951" s="249"/>
      <c r="BU951" s="249"/>
      <c r="BV951" s="248"/>
      <c r="BW951" s="249"/>
      <c r="BX951" s="249"/>
      <c r="BY951" s="249"/>
      <c r="BZ951" s="249"/>
      <c r="CA951" s="242"/>
      <c r="CB951" s="242"/>
      <c r="CC951" s="242"/>
      <c r="CD951" s="242"/>
      <c r="CE951" s="249"/>
    </row>
    <row r="952" spans="1:83" ht="14.4" x14ac:dyDescent="0.3">
      <c r="A952">
        <v>524911</v>
      </c>
      <c r="B952" t="s">
        <v>540</v>
      </c>
      <c r="C952" t="s">
        <v>1066</v>
      </c>
      <c r="D952" t="s">
        <v>1066</v>
      </c>
      <c r="E952" t="s">
        <v>1066</v>
      </c>
      <c r="F952" t="s">
        <v>1066</v>
      </c>
      <c r="G952" t="s">
        <v>1066</v>
      </c>
      <c r="H952" t="s">
        <v>1066</v>
      </c>
      <c r="I952" t="s">
        <v>1066</v>
      </c>
      <c r="J952" t="s">
        <v>1066</v>
      </c>
      <c r="K952" t="s">
        <v>1066</v>
      </c>
      <c r="L952" t="s">
        <v>1066</v>
      </c>
      <c r="M952" t="s">
        <v>1066</v>
      </c>
      <c r="N952" t="s">
        <v>1066</v>
      </c>
      <c r="O952" t="s">
        <v>1066</v>
      </c>
      <c r="P952" t="s">
        <v>1066</v>
      </c>
      <c r="Q952" t="s">
        <v>1066</v>
      </c>
      <c r="R952" t="s">
        <v>1066</v>
      </c>
      <c r="S952" t="s">
        <v>1066</v>
      </c>
      <c r="T952" t="s">
        <v>1066</v>
      </c>
      <c r="U952" t="s">
        <v>1066</v>
      </c>
      <c r="V952" t="s">
        <v>1066</v>
      </c>
      <c r="W952" t="s">
        <v>1066</v>
      </c>
      <c r="X952" t="s">
        <v>1066</v>
      </c>
      <c r="Y952" t="s">
        <v>1066</v>
      </c>
      <c r="Z952" t="s">
        <v>1066</v>
      </c>
      <c r="AA952" t="s">
        <v>1066</v>
      </c>
      <c r="AB952" t="s">
        <v>1066</v>
      </c>
      <c r="AC952" t="s">
        <v>1066</v>
      </c>
      <c r="AD952" t="s">
        <v>1066</v>
      </c>
      <c r="AE952" t="s">
        <v>1066</v>
      </c>
      <c r="AF952" t="s">
        <v>1066</v>
      </c>
      <c r="AG952" t="s">
        <v>1066</v>
      </c>
      <c r="AH952" t="s">
        <v>1066</v>
      </c>
      <c r="AI952" t="s">
        <v>1066</v>
      </c>
      <c r="AJ952" t="s">
        <v>1066</v>
      </c>
      <c r="AK952" t="s">
        <v>1066</v>
      </c>
      <c r="AL952" t="s">
        <v>1066</v>
      </c>
      <c r="AM952" t="s">
        <v>1066</v>
      </c>
      <c r="AN952" t="s">
        <v>1066</v>
      </c>
      <c r="AO952" t="s">
        <v>1066</v>
      </c>
      <c r="AP952" t="s">
        <v>1066</v>
      </c>
      <c r="AQ952" t="s">
        <v>1066</v>
      </c>
      <c r="AR952" t="s">
        <v>1066</v>
      </c>
      <c r="AS952" t="s">
        <v>1066</v>
      </c>
      <c r="AT952" t="s">
        <v>1066</v>
      </c>
      <c r="AU952" t="s">
        <v>1066</v>
      </c>
      <c r="AV952" t="s">
        <v>1066</v>
      </c>
      <c r="AW952" t="s">
        <v>1066</v>
      </c>
      <c r="AY952">
        <v>0</v>
      </c>
      <c r="AZ952" s="269"/>
      <c r="BA952" s="269"/>
      <c r="BB952" s="269"/>
      <c r="BC952" s="269"/>
      <c r="BD952" s="269"/>
      <c r="BE952" s="269"/>
    </row>
    <row r="953" spans="1:83" ht="14.4" x14ac:dyDescent="0.3">
      <c r="A953">
        <v>524912</v>
      </c>
      <c r="B953" t="s">
        <v>541</v>
      </c>
      <c r="C953" t="s">
        <v>1066</v>
      </c>
      <c r="D953" t="s">
        <v>1066</v>
      </c>
      <c r="E953" t="s">
        <v>1066</v>
      </c>
      <c r="F953" t="s">
        <v>1066</v>
      </c>
      <c r="G953" t="s">
        <v>1066</v>
      </c>
      <c r="H953" t="s">
        <v>1066</v>
      </c>
      <c r="I953" t="s">
        <v>1066</v>
      </c>
      <c r="J953" t="s">
        <v>1066</v>
      </c>
      <c r="K953" t="s">
        <v>1066</v>
      </c>
      <c r="L953" t="s">
        <v>1066</v>
      </c>
      <c r="M953" t="s">
        <v>1066</v>
      </c>
      <c r="N953" t="s">
        <v>1066</v>
      </c>
      <c r="O953" t="s">
        <v>1066</v>
      </c>
      <c r="P953" t="s">
        <v>1066</v>
      </c>
      <c r="Q953" t="s">
        <v>1066</v>
      </c>
      <c r="R953" t="s">
        <v>1066</v>
      </c>
      <c r="S953" t="s">
        <v>1066</v>
      </c>
      <c r="T953" t="s">
        <v>1066</v>
      </c>
      <c r="U953" t="s">
        <v>1066</v>
      </c>
      <c r="V953" t="s">
        <v>1066</v>
      </c>
      <c r="W953" t="s">
        <v>1066</v>
      </c>
      <c r="X953" t="s">
        <v>1066</v>
      </c>
      <c r="Y953" t="s">
        <v>1066</v>
      </c>
      <c r="Z953" t="s">
        <v>1066</v>
      </c>
      <c r="AA953" t="s">
        <v>1066</v>
      </c>
      <c r="AB953" t="s">
        <v>1066</v>
      </c>
      <c r="AC953" t="s">
        <v>1066</v>
      </c>
      <c r="AD953" t="s">
        <v>1066</v>
      </c>
      <c r="AE953" t="s">
        <v>1066</v>
      </c>
      <c r="AF953" t="s">
        <v>1066</v>
      </c>
      <c r="AG953" t="s">
        <v>1066</v>
      </c>
      <c r="AH953" t="s">
        <v>1066</v>
      </c>
      <c r="AI953" t="s">
        <v>1066</v>
      </c>
      <c r="AJ953" t="s">
        <v>1066</v>
      </c>
      <c r="AK953" t="s">
        <v>1066</v>
      </c>
      <c r="AL953" t="s">
        <v>1066</v>
      </c>
      <c r="AM953" t="s">
        <v>1066</v>
      </c>
      <c r="AN953" t="s">
        <v>1066</v>
      </c>
      <c r="AO953" t="s">
        <v>1066</v>
      </c>
      <c r="AP953" t="s">
        <v>1066</v>
      </c>
      <c r="AQ953" t="s">
        <v>1066</v>
      </c>
      <c r="AR953" t="s">
        <v>1066</v>
      </c>
      <c r="AW953"/>
      <c r="AY953" t="s">
        <v>2422</v>
      </c>
      <c r="AZ953" s="269"/>
      <c r="BA953" s="269"/>
      <c r="BB953" s="269"/>
      <c r="BC953" s="269"/>
      <c r="BD953" s="269"/>
      <c r="BE953" s="269"/>
    </row>
    <row r="954" spans="1:83" ht="14.4" x14ac:dyDescent="0.3">
      <c r="A954">
        <v>524920</v>
      </c>
      <c r="B954" t="s">
        <v>540</v>
      </c>
      <c r="C954" t="s">
        <v>1066</v>
      </c>
      <c r="D954" t="s">
        <v>1066</v>
      </c>
      <c r="E954" t="s">
        <v>1066</v>
      </c>
      <c r="F954" t="s">
        <v>1066</v>
      </c>
      <c r="G954" t="s">
        <v>1066</v>
      </c>
      <c r="H954" t="s">
        <v>1066</v>
      </c>
      <c r="I954" t="s">
        <v>1066</v>
      </c>
      <c r="J954" t="s">
        <v>1066</v>
      </c>
      <c r="K954" t="s">
        <v>1066</v>
      </c>
      <c r="L954" t="s">
        <v>1066</v>
      </c>
      <c r="M954" t="s">
        <v>1066</v>
      </c>
      <c r="N954" t="s">
        <v>1066</v>
      </c>
      <c r="O954" t="s">
        <v>1066</v>
      </c>
      <c r="P954" t="s">
        <v>1066</v>
      </c>
      <c r="Q954" t="s">
        <v>1066</v>
      </c>
      <c r="R954" t="s">
        <v>1066</v>
      </c>
      <c r="S954" t="s">
        <v>1066</v>
      </c>
      <c r="T954" t="s">
        <v>1066</v>
      </c>
      <c r="U954" t="s">
        <v>1066</v>
      </c>
      <c r="V954" t="s">
        <v>1066</v>
      </c>
      <c r="W954" t="s">
        <v>1066</v>
      </c>
      <c r="X954" t="s">
        <v>1066</v>
      </c>
      <c r="Y954" t="s">
        <v>1066</v>
      </c>
      <c r="Z954" t="s">
        <v>1066</v>
      </c>
      <c r="AA954" t="s">
        <v>1066</v>
      </c>
      <c r="AB954" t="s">
        <v>1066</v>
      </c>
      <c r="AC954" t="s">
        <v>1066</v>
      </c>
      <c r="AD954" t="s">
        <v>1066</v>
      </c>
      <c r="AE954" t="s">
        <v>1066</v>
      </c>
      <c r="AF954" t="s">
        <v>1066</v>
      </c>
      <c r="AG954" t="s">
        <v>1066</v>
      </c>
      <c r="AH954" t="s">
        <v>1066</v>
      </c>
      <c r="AI954" t="s">
        <v>1066</v>
      </c>
      <c r="AJ954" t="s">
        <v>1066</v>
      </c>
      <c r="AK954" t="s">
        <v>1066</v>
      </c>
      <c r="AL954" t="s">
        <v>1066</v>
      </c>
      <c r="AM954" t="s">
        <v>1066</v>
      </c>
      <c r="AN954" t="s">
        <v>1066</v>
      </c>
      <c r="AO954" t="s">
        <v>1066</v>
      </c>
      <c r="AP954" t="s">
        <v>1066</v>
      </c>
      <c r="AQ954" t="s">
        <v>1066</v>
      </c>
      <c r="AR954" t="s">
        <v>1066</v>
      </c>
      <c r="AS954" t="s">
        <v>1066</v>
      </c>
      <c r="AT954" t="s">
        <v>1066</v>
      </c>
      <c r="AU954" t="s">
        <v>1066</v>
      </c>
      <c r="AV954" t="s">
        <v>1066</v>
      </c>
      <c r="AW954" t="s">
        <v>1066</v>
      </c>
      <c r="AY954">
        <v>0</v>
      </c>
      <c r="AZ954" s="269"/>
      <c r="BA954" s="269"/>
      <c r="BB954" s="269"/>
      <c r="BC954" s="269"/>
      <c r="BD954" s="269"/>
      <c r="BE954" s="269"/>
      <c r="BH954" s="249"/>
      <c r="BI954" s="249"/>
      <c r="BJ954" s="249"/>
      <c r="BK954" s="249"/>
      <c r="BL954" s="249"/>
      <c r="BM954" s="249"/>
      <c r="BN954" s="249"/>
      <c r="BO954" s="249"/>
      <c r="BP954" s="249"/>
      <c r="BQ954" s="249"/>
      <c r="BR954" s="249"/>
      <c r="BS954" s="249"/>
      <c r="BT954" s="249"/>
      <c r="BU954" s="249"/>
      <c r="BV954" s="248"/>
      <c r="BW954" s="249"/>
      <c r="BX954" s="249"/>
      <c r="BY954" s="249"/>
      <c r="BZ954" s="249"/>
      <c r="CA954" s="242"/>
      <c r="CB954" s="242"/>
      <c r="CC954" s="242"/>
      <c r="CD954" s="242"/>
      <c r="CE954" s="249"/>
    </row>
    <row r="955" spans="1:83" ht="14.4" x14ac:dyDescent="0.3">
      <c r="A955">
        <v>524925</v>
      </c>
      <c r="B955" t="s">
        <v>540</v>
      </c>
      <c r="C955" t="s">
        <v>1066</v>
      </c>
      <c r="D955" t="s">
        <v>1066</v>
      </c>
      <c r="E955" t="s">
        <v>1066</v>
      </c>
      <c r="F955" t="s">
        <v>1066</v>
      </c>
      <c r="G955" t="s">
        <v>1066</v>
      </c>
      <c r="H955" t="s">
        <v>1066</v>
      </c>
      <c r="I955" t="s">
        <v>1066</v>
      </c>
      <c r="J955" t="s">
        <v>1066</v>
      </c>
      <c r="K955" t="s">
        <v>1066</v>
      </c>
      <c r="L955" t="s">
        <v>1066</v>
      </c>
      <c r="M955" t="s">
        <v>1066</v>
      </c>
      <c r="N955" t="s">
        <v>1066</v>
      </c>
      <c r="O955" t="s">
        <v>1066</v>
      </c>
      <c r="P955" t="s">
        <v>1066</v>
      </c>
      <c r="Q955" t="s">
        <v>1066</v>
      </c>
      <c r="R955" t="s">
        <v>1066</v>
      </c>
      <c r="S955" t="s">
        <v>1066</v>
      </c>
      <c r="T955" t="s">
        <v>1066</v>
      </c>
      <c r="U955" t="s">
        <v>1066</v>
      </c>
      <c r="V955" t="s">
        <v>1066</v>
      </c>
      <c r="W955" t="s">
        <v>1066</v>
      </c>
      <c r="X955" t="s">
        <v>1066</v>
      </c>
      <c r="Y955" t="s">
        <v>1066</v>
      </c>
      <c r="Z955" t="s">
        <v>1066</v>
      </c>
      <c r="AA955" t="s">
        <v>1066</v>
      </c>
      <c r="AB955" t="s">
        <v>1066</v>
      </c>
      <c r="AC955" t="s">
        <v>1066</v>
      </c>
      <c r="AD955" t="s">
        <v>1066</v>
      </c>
      <c r="AE955" t="s">
        <v>1066</v>
      </c>
      <c r="AF955" t="s">
        <v>1066</v>
      </c>
      <c r="AG955" t="s">
        <v>1066</v>
      </c>
      <c r="AH955" t="s">
        <v>1066</v>
      </c>
      <c r="AI955" t="s">
        <v>1066</v>
      </c>
      <c r="AJ955" t="s">
        <v>1066</v>
      </c>
      <c r="AK955" t="s">
        <v>1066</v>
      </c>
      <c r="AL955" t="s">
        <v>1066</v>
      </c>
      <c r="AM955" t="s">
        <v>1066</v>
      </c>
      <c r="AN955" t="s">
        <v>1066</v>
      </c>
      <c r="AO955" t="s">
        <v>1066</v>
      </c>
      <c r="AP955" t="s">
        <v>1066</v>
      </c>
      <c r="AQ955" t="s">
        <v>1066</v>
      </c>
      <c r="AR955" t="s">
        <v>1066</v>
      </c>
      <c r="AS955" t="s">
        <v>1066</v>
      </c>
      <c r="AT955" t="s">
        <v>1066</v>
      </c>
      <c r="AU955" t="s">
        <v>1066</v>
      </c>
      <c r="AV955" t="s">
        <v>1066</v>
      </c>
      <c r="AW955" t="s">
        <v>1066</v>
      </c>
      <c r="AY955">
        <v>0</v>
      </c>
      <c r="AZ955" s="269"/>
      <c r="BA955" s="269"/>
      <c r="BB955" s="269"/>
      <c r="BC955" s="269"/>
      <c r="BD955" s="269"/>
      <c r="BE955" s="269"/>
    </row>
    <row r="956" spans="1:83" ht="14.4" x14ac:dyDescent="0.3">
      <c r="A956">
        <v>524936</v>
      </c>
      <c r="B956" t="s">
        <v>540</v>
      </c>
      <c r="C956" t="s">
        <v>1066</v>
      </c>
      <c r="D956" t="s">
        <v>1066</v>
      </c>
      <c r="E956" t="s">
        <v>1066</v>
      </c>
      <c r="F956" t="s">
        <v>1066</v>
      </c>
      <c r="G956" t="s">
        <v>1066</v>
      </c>
      <c r="H956" t="s">
        <v>1066</v>
      </c>
      <c r="I956" t="s">
        <v>1066</v>
      </c>
      <c r="J956" t="s">
        <v>1066</v>
      </c>
      <c r="K956" t="s">
        <v>1066</v>
      </c>
      <c r="L956" t="s">
        <v>1066</v>
      </c>
      <c r="M956" t="s">
        <v>1066</v>
      </c>
      <c r="N956" t="s">
        <v>1066</v>
      </c>
      <c r="O956" t="s">
        <v>1066</v>
      </c>
      <c r="P956" t="s">
        <v>1066</v>
      </c>
      <c r="Q956" t="s">
        <v>1066</v>
      </c>
      <c r="R956" t="s">
        <v>1066</v>
      </c>
      <c r="S956" t="s">
        <v>1066</v>
      </c>
      <c r="T956" t="s">
        <v>1066</v>
      </c>
      <c r="U956" t="s">
        <v>1066</v>
      </c>
      <c r="V956" t="s">
        <v>1066</v>
      </c>
      <c r="W956" t="s">
        <v>1066</v>
      </c>
      <c r="X956" t="s">
        <v>1066</v>
      </c>
      <c r="Y956" t="s">
        <v>1066</v>
      </c>
      <c r="Z956" t="s">
        <v>1066</v>
      </c>
      <c r="AA956" t="s">
        <v>1066</v>
      </c>
      <c r="AB956" t="s">
        <v>1066</v>
      </c>
      <c r="AC956" t="s">
        <v>1066</v>
      </c>
      <c r="AD956" t="s">
        <v>1066</v>
      </c>
      <c r="AE956" t="s">
        <v>1066</v>
      </c>
      <c r="AF956" t="s">
        <v>1066</v>
      </c>
      <c r="AG956" t="s">
        <v>1066</v>
      </c>
      <c r="AH956" t="s">
        <v>1066</v>
      </c>
      <c r="AI956" t="s">
        <v>1066</v>
      </c>
      <c r="AJ956" t="s">
        <v>1066</v>
      </c>
      <c r="AK956" t="s">
        <v>1066</v>
      </c>
      <c r="AL956" t="s">
        <v>1066</v>
      </c>
      <c r="AM956" t="s">
        <v>1066</v>
      </c>
      <c r="AN956" t="s">
        <v>1066</v>
      </c>
      <c r="AO956" t="s">
        <v>1066</v>
      </c>
      <c r="AP956" t="s">
        <v>1066</v>
      </c>
      <c r="AQ956" t="s">
        <v>1066</v>
      </c>
      <c r="AR956" t="s">
        <v>1066</v>
      </c>
      <c r="AS956" t="s">
        <v>1066</v>
      </c>
      <c r="AT956" t="s">
        <v>1066</v>
      </c>
      <c r="AU956" t="s">
        <v>1066</v>
      </c>
      <c r="AV956" t="s">
        <v>1066</v>
      </c>
      <c r="AW956" t="s">
        <v>1066</v>
      </c>
      <c r="AY956">
        <v>0</v>
      </c>
      <c r="AZ956" s="269"/>
      <c r="BA956" s="269"/>
      <c r="BB956" s="269"/>
      <c r="BC956" s="269"/>
      <c r="BD956" s="269"/>
      <c r="BE956" s="269"/>
      <c r="BH956" s="249"/>
      <c r="BI956" s="249"/>
      <c r="BJ956" s="249"/>
      <c r="BK956" s="249"/>
      <c r="BL956" s="249"/>
      <c r="BM956" s="249"/>
      <c r="BN956" s="249"/>
      <c r="BO956" s="249"/>
      <c r="BP956" s="249"/>
      <c r="BQ956" s="249"/>
      <c r="BR956" s="249"/>
      <c r="BS956" s="249"/>
      <c r="BT956" s="249"/>
      <c r="BU956" s="249"/>
      <c r="BV956" s="248"/>
      <c r="BW956" s="249"/>
      <c r="BX956" s="249"/>
      <c r="BY956" s="249"/>
      <c r="BZ956" s="249"/>
      <c r="CA956" s="242"/>
      <c r="CB956" s="242"/>
      <c r="CC956" s="242"/>
      <c r="CD956" s="242"/>
      <c r="CE956" s="249"/>
    </row>
    <row r="957" spans="1:83" ht="14.4" x14ac:dyDescent="0.3">
      <c r="A957">
        <v>524937</v>
      </c>
      <c r="B957" t="s">
        <v>540</v>
      </c>
      <c r="C957" t="s">
        <v>1066</v>
      </c>
      <c r="D957" t="s">
        <v>1066</v>
      </c>
      <c r="E957" t="s">
        <v>1066</v>
      </c>
      <c r="F957" t="s">
        <v>1066</v>
      </c>
      <c r="G957" t="s">
        <v>1066</v>
      </c>
      <c r="H957" t="s">
        <v>1066</v>
      </c>
      <c r="I957" t="s">
        <v>1066</v>
      </c>
      <c r="J957" t="s">
        <v>1066</v>
      </c>
      <c r="K957" t="s">
        <v>1066</v>
      </c>
      <c r="L957" t="s">
        <v>1066</v>
      </c>
      <c r="M957" t="s">
        <v>1066</v>
      </c>
      <c r="N957" t="s">
        <v>1066</v>
      </c>
      <c r="O957" t="s">
        <v>1066</v>
      </c>
      <c r="P957" t="s">
        <v>1066</v>
      </c>
      <c r="Q957" t="s">
        <v>1066</v>
      </c>
      <c r="R957" t="s">
        <v>1066</v>
      </c>
      <c r="S957" t="s">
        <v>1066</v>
      </c>
      <c r="T957" t="s">
        <v>1066</v>
      </c>
      <c r="U957" t="s">
        <v>1066</v>
      </c>
      <c r="V957" t="s">
        <v>1066</v>
      </c>
      <c r="W957" t="s">
        <v>1066</v>
      </c>
      <c r="X957" t="s">
        <v>1066</v>
      </c>
      <c r="Y957" t="s">
        <v>1066</v>
      </c>
      <c r="Z957" t="s">
        <v>1066</v>
      </c>
      <c r="AA957" t="s">
        <v>1066</v>
      </c>
      <c r="AB957" t="s">
        <v>1066</v>
      </c>
      <c r="AC957" t="s">
        <v>1066</v>
      </c>
      <c r="AD957" t="s">
        <v>1066</v>
      </c>
      <c r="AE957" t="s">
        <v>1066</v>
      </c>
      <c r="AF957" t="s">
        <v>1066</v>
      </c>
      <c r="AG957" t="s">
        <v>1066</v>
      </c>
      <c r="AH957" t="s">
        <v>1066</v>
      </c>
      <c r="AI957" t="s">
        <v>1066</v>
      </c>
      <c r="AJ957" t="s">
        <v>1066</v>
      </c>
      <c r="AK957" t="s">
        <v>1066</v>
      </c>
      <c r="AL957" t="s">
        <v>1066</v>
      </c>
      <c r="AM957" t="s">
        <v>1066</v>
      </c>
      <c r="AN957" t="s">
        <v>1066</v>
      </c>
      <c r="AO957" t="s">
        <v>1066</v>
      </c>
      <c r="AP957" t="s">
        <v>1066</v>
      </c>
      <c r="AQ957" t="s">
        <v>1066</v>
      </c>
      <c r="AR957" t="s">
        <v>1066</v>
      </c>
      <c r="AS957" t="s">
        <v>1066</v>
      </c>
      <c r="AT957" t="s">
        <v>1066</v>
      </c>
      <c r="AU957" t="s">
        <v>1066</v>
      </c>
      <c r="AV957" t="s">
        <v>1066</v>
      </c>
      <c r="AW957" t="s">
        <v>1066</v>
      </c>
      <c r="AY957">
        <v>0</v>
      </c>
      <c r="AZ957" s="269"/>
      <c r="BA957" s="269"/>
      <c r="BB957" s="269"/>
      <c r="BC957" s="269"/>
      <c r="BD957" s="269"/>
      <c r="BE957" s="269"/>
    </row>
    <row r="958" spans="1:83" ht="14.4" x14ac:dyDescent="0.3">
      <c r="A958">
        <v>524940</v>
      </c>
      <c r="B958" t="s">
        <v>540</v>
      </c>
      <c r="C958" t="s">
        <v>1066</v>
      </c>
      <c r="D958" t="s">
        <v>1066</v>
      </c>
      <c r="E958" t="s">
        <v>1066</v>
      </c>
      <c r="F958" t="s">
        <v>1066</v>
      </c>
      <c r="G958" t="s">
        <v>1066</v>
      </c>
      <c r="H958" t="s">
        <v>1066</v>
      </c>
      <c r="I958" t="s">
        <v>1066</v>
      </c>
      <c r="J958" t="s">
        <v>1066</v>
      </c>
      <c r="K958" t="s">
        <v>1066</v>
      </c>
      <c r="L958" t="s">
        <v>1066</v>
      </c>
      <c r="M958" t="s">
        <v>1066</v>
      </c>
      <c r="N958" t="s">
        <v>1066</v>
      </c>
      <c r="O958" t="s">
        <v>1066</v>
      </c>
      <c r="P958" t="s">
        <v>1066</v>
      </c>
      <c r="Q958" t="s">
        <v>1066</v>
      </c>
      <c r="R958" t="s">
        <v>1066</v>
      </c>
      <c r="S958" t="s">
        <v>1066</v>
      </c>
      <c r="T958" t="s">
        <v>1066</v>
      </c>
      <c r="U958" t="s">
        <v>1066</v>
      </c>
      <c r="V958" t="s">
        <v>1066</v>
      </c>
      <c r="W958" t="s">
        <v>1066</v>
      </c>
      <c r="X958" t="s">
        <v>1066</v>
      </c>
      <c r="Y958" t="s">
        <v>1066</v>
      </c>
      <c r="Z958" t="s">
        <v>1066</v>
      </c>
      <c r="AA958" t="s">
        <v>1066</v>
      </c>
      <c r="AB958" t="s">
        <v>1066</v>
      </c>
      <c r="AC958" t="s">
        <v>1066</v>
      </c>
      <c r="AD958" t="s">
        <v>1066</v>
      </c>
      <c r="AE958" t="s">
        <v>1066</v>
      </c>
      <c r="AF958" t="s">
        <v>1066</v>
      </c>
      <c r="AG958" t="s">
        <v>1066</v>
      </c>
      <c r="AH958" t="s">
        <v>1066</v>
      </c>
      <c r="AI958" t="s">
        <v>1066</v>
      </c>
      <c r="AJ958" t="s">
        <v>1066</v>
      </c>
      <c r="AK958" t="s">
        <v>1066</v>
      </c>
      <c r="AL958" t="s">
        <v>1066</v>
      </c>
      <c r="AM958" t="s">
        <v>1066</v>
      </c>
      <c r="AN958" t="s">
        <v>1066</v>
      </c>
      <c r="AO958" t="s">
        <v>1066</v>
      </c>
      <c r="AP958" t="s">
        <v>1066</v>
      </c>
      <c r="AQ958" t="s">
        <v>1066</v>
      </c>
      <c r="AR958" t="s">
        <v>1066</v>
      </c>
      <c r="AS958" t="s">
        <v>1066</v>
      </c>
      <c r="AT958" t="s">
        <v>1066</v>
      </c>
      <c r="AU958" t="s">
        <v>1066</v>
      </c>
      <c r="AV958" t="s">
        <v>1066</v>
      </c>
      <c r="AW958" t="s">
        <v>1066</v>
      </c>
      <c r="AY958">
        <v>0</v>
      </c>
      <c r="AZ958" s="269"/>
      <c r="BA958" s="269"/>
      <c r="BB958" s="269"/>
      <c r="BC958" s="269"/>
      <c r="BD958" s="269"/>
      <c r="BE958" s="269"/>
      <c r="BH958" s="249"/>
      <c r="BI958" s="249"/>
      <c r="BJ958" s="249"/>
      <c r="BK958" s="249"/>
      <c r="BL958" s="249"/>
      <c r="BM958" s="249"/>
      <c r="BN958" s="249"/>
      <c r="BO958" s="249"/>
      <c r="BP958" s="249"/>
      <c r="BQ958" s="249"/>
      <c r="BR958" s="249"/>
      <c r="BS958" s="249"/>
      <c r="BT958" s="249"/>
      <c r="BU958" s="249"/>
      <c r="BV958" s="248"/>
      <c r="BW958" s="249"/>
      <c r="BX958" s="249"/>
      <c r="BY958" s="249"/>
      <c r="BZ958" s="249"/>
      <c r="CA958" s="242"/>
      <c r="CB958" s="242"/>
      <c r="CC958" s="242"/>
      <c r="CD958" s="242"/>
      <c r="CE958" s="249"/>
    </row>
    <row r="959" spans="1:83" ht="14.4" x14ac:dyDescent="0.3">
      <c r="A959">
        <v>524948</v>
      </c>
      <c r="B959" t="s">
        <v>540</v>
      </c>
      <c r="C959" t="s">
        <v>1066</v>
      </c>
      <c r="D959" t="s">
        <v>1066</v>
      </c>
      <c r="E959" t="s">
        <v>1066</v>
      </c>
      <c r="F959" t="s">
        <v>1066</v>
      </c>
      <c r="G959" t="s">
        <v>1066</v>
      </c>
      <c r="H959" t="s">
        <v>1066</v>
      </c>
      <c r="I959" t="s">
        <v>1066</v>
      </c>
      <c r="J959" t="s">
        <v>1066</v>
      </c>
      <c r="K959" t="s">
        <v>1066</v>
      </c>
      <c r="L959" t="s">
        <v>1066</v>
      </c>
      <c r="M959" t="s">
        <v>1066</v>
      </c>
      <c r="N959" t="s">
        <v>1066</v>
      </c>
      <c r="O959" t="s">
        <v>1066</v>
      </c>
      <c r="P959" t="s">
        <v>1066</v>
      </c>
      <c r="Q959" t="s">
        <v>1066</v>
      </c>
      <c r="R959" t="s">
        <v>1066</v>
      </c>
      <c r="S959" t="s">
        <v>1066</v>
      </c>
      <c r="T959" t="s">
        <v>1066</v>
      </c>
      <c r="U959" t="s">
        <v>1066</v>
      </c>
      <c r="V959" t="s">
        <v>1066</v>
      </c>
      <c r="W959" t="s">
        <v>1066</v>
      </c>
      <c r="X959" t="s">
        <v>1066</v>
      </c>
      <c r="Y959" t="s">
        <v>1066</v>
      </c>
      <c r="Z959" t="s">
        <v>1066</v>
      </c>
      <c r="AA959" t="s">
        <v>1066</v>
      </c>
      <c r="AB959" t="s">
        <v>1066</v>
      </c>
      <c r="AC959" t="s">
        <v>1066</v>
      </c>
      <c r="AD959" t="s">
        <v>1066</v>
      </c>
      <c r="AE959" t="s">
        <v>1066</v>
      </c>
      <c r="AF959" t="s">
        <v>1066</v>
      </c>
      <c r="AG959" t="s">
        <v>1066</v>
      </c>
      <c r="AH959" t="s">
        <v>1066</v>
      </c>
      <c r="AI959" t="s">
        <v>1066</v>
      </c>
      <c r="AJ959" t="s">
        <v>1066</v>
      </c>
      <c r="AK959" t="s">
        <v>1066</v>
      </c>
      <c r="AL959" t="s">
        <v>1066</v>
      </c>
      <c r="AM959" t="s">
        <v>1066</v>
      </c>
      <c r="AN959" t="s">
        <v>1066</v>
      </c>
      <c r="AO959" t="s">
        <v>1066</v>
      </c>
      <c r="AP959" t="s">
        <v>1066</v>
      </c>
      <c r="AQ959" t="s">
        <v>1066</v>
      </c>
      <c r="AR959" t="s">
        <v>1066</v>
      </c>
      <c r="AS959" t="s">
        <v>1066</v>
      </c>
      <c r="AT959" t="s">
        <v>1066</v>
      </c>
      <c r="AU959" t="s">
        <v>1066</v>
      </c>
      <c r="AV959" t="s">
        <v>1066</v>
      </c>
      <c r="AW959" t="s">
        <v>1066</v>
      </c>
      <c r="AY959">
        <v>0</v>
      </c>
      <c r="AZ959" s="269"/>
      <c r="BA959" s="269"/>
      <c r="BB959" s="269"/>
      <c r="BC959" s="269"/>
      <c r="BD959" s="269"/>
      <c r="BE959" s="269"/>
      <c r="BH959" s="249"/>
      <c r="BI959" s="249"/>
      <c r="BJ959" s="249"/>
      <c r="BK959" s="249"/>
      <c r="BL959" s="249"/>
      <c r="BM959" s="249"/>
      <c r="BN959" s="249"/>
      <c r="BO959" s="249"/>
      <c r="BP959" s="249"/>
      <c r="BQ959" s="249"/>
      <c r="BR959" s="249"/>
      <c r="BS959" s="249"/>
      <c r="BT959" s="249"/>
      <c r="BU959" s="249"/>
      <c r="BV959" s="248"/>
      <c r="BW959" s="249"/>
      <c r="BX959" s="249"/>
      <c r="BY959" s="249"/>
      <c r="BZ959" s="249"/>
      <c r="CA959" s="242"/>
      <c r="CB959" s="242"/>
      <c r="CC959" s="242"/>
      <c r="CD959" s="242"/>
      <c r="CE959" s="249"/>
    </row>
    <row r="960" spans="1:83" ht="14.4" x14ac:dyDescent="0.3">
      <c r="A960">
        <v>524949</v>
      </c>
      <c r="B960" t="s">
        <v>540</v>
      </c>
      <c r="C960" t="s">
        <v>1066</v>
      </c>
      <c r="D960" t="s">
        <v>1066</v>
      </c>
      <c r="E960" t="s">
        <v>1066</v>
      </c>
      <c r="F960" t="s">
        <v>1066</v>
      </c>
      <c r="G960" t="s">
        <v>1066</v>
      </c>
      <c r="H960" t="s">
        <v>1066</v>
      </c>
      <c r="I960" t="s">
        <v>1066</v>
      </c>
      <c r="J960" t="s">
        <v>1066</v>
      </c>
      <c r="K960" t="s">
        <v>1066</v>
      </c>
      <c r="L960" t="s">
        <v>1066</v>
      </c>
      <c r="M960" t="s">
        <v>1066</v>
      </c>
      <c r="N960" t="s">
        <v>1066</v>
      </c>
      <c r="O960" t="s">
        <v>1066</v>
      </c>
      <c r="P960" t="s">
        <v>1066</v>
      </c>
      <c r="Q960" t="s">
        <v>1066</v>
      </c>
      <c r="R960" t="s">
        <v>1066</v>
      </c>
      <c r="S960" t="s">
        <v>1066</v>
      </c>
      <c r="T960" t="s">
        <v>1066</v>
      </c>
      <c r="U960" t="s">
        <v>1066</v>
      </c>
      <c r="V960" t="s">
        <v>1066</v>
      </c>
      <c r="W960" t="s">
        <v>1066</v>
      </c>
      <c r="X960" t="s">
        <v>1066</v>
      </c>
      <c r="Y960" t="s">
        <v>1066</v>
      </c>
      <c r="Z960" t="s">
        <v>1066</v>
      </c>
      <c r="AA960" t="s">
        <v>1066</v>
      </c>
      <c r="AB960" t="s">
        <v>1066</v>
      </c>
      <c r="AC960" t="s">
        <v>1066</v>
      </c>
      <c r="AD960" t="s">
        <v>1066</v>
      </c>
      <c r="AE960" t="s">
        <v>1066</v>
      </c>
      <c r="AF960" t="s">
        <v>1066</v>
      </c>
      <c r="AG960" t="s">
        <v>1066</v>
      </c>
      <c r="AH960" t="s">
        <v>1066</v>
      </c>
      <c r="AI960" t="s">
        <v>1066</v>
      </c>
      <c r="AJ960" t="s">
        <v>1066</v>
      </c>
      <c r="AK960" t="s">
        <v>1066</v>
      </c>
      <c r="AL960" t="s">
        <v>1066</v>
      </c>
      <c r="AM960" t="s">
        <v>1066</v>
      </c>
      <c r="AN960" t="s">
        <v>1066</v>
      </c>
      <c r="AO960" t="s">
        <v>1066</v>
      </c>
      <c r="AP960" t="s">
        <v>1066</v>
      </c>
      <c r="AQ960" t="s">
        <v>1066</v>
      </c>
      <c r="AR960" t="s">
        <v>1066</v>
      </c>
      <c r="AS960" t="s">
        <v>1066</v>
      </c>
      <c r="AT960" t="s">
        <v>1066</v>
      </c>
      <c r="AU960" t="s">
        <v>1066</v>
      </c>
      <c r="AV960" t="s">
        <v>1066</v>
      </c>
      <c r="AW960" t="s">
        <v>1066</v>
      </c>
      <c r="AY960">
        <v>0</v>
      </c>
      <c r="AZ960" s="269"/>
      <c r="BA960" s="269"/>
      <c r="BB960" s="269"/>
      <c r="BC960" s="269"/>
      <c r="BD960" s="269"/>
      <c r="BE960" s="269"/>
      <c r="BH960" s="249"/>
      <c r="BI960" s="249"/>
      <c r="BJ960" s="249"/>
      <c r="BK960" s="249"/>
      <c r="BL960" s="249"/>
      <c r="BM960" s="249"/>
      <c r="BN960" s="249"/>
      <c r="BO960" s="249"/>
      <c r="BP960" s="249"/>
      <c r="BQ960" s="249"/>
      <c r="BR960" s="249"/>
      <c r="BS960" s="249"/>
      <c r="BT960" s="249"/>
      <c r="BU960" s="249"/>
      <c r="BV960" s="248"/>
      <c r="BW960" s="249"/>
      <c r="BX960" s="249"/>
      <c r="BY960" s="249"/>
      <c r="BZ960" s="249"/>
      <c r="CA960" s="242"/>
      <c r="CB960" s="242"/>
      <c r="CC960" s="242"/>
      <c r="CD960" s="242"/>
      <c r="CE960" s="249"/>
    </row>
    <row r="961" spans="1:83" ht="14.4" x14ac:dyDescent="0.3">
      <c r="A961">
        <v>524951</v>
      </c>
      <c r="B961" t="s">
        <v>540</v>
      </c>
      <c r="C961" t="s">
        <v>1066</v>
      </c>
      <c r="D961" t="s">
        <v>1066</v>
      </c>
      <c r="E961" t="s">
        <v>1066</v>
      </c>
      <c r="F961" t="s">
        <v>1066</v>
      </c>
      <c r="G961" t="s">
        <v>1066</v>
      </c>
      <c r="H961" t="s">
        <v>1066</v>
      </c>
      <c r="I961" t="s">
        <v>1066</v>
      </c>
      <c r="J961" t="s">
        <v>1066</v>
      </c>
      <c r="K961" t="s">
        <v>1066</v>
      </c>
      <c r="L961" t="s">
        <v>1066</v>
      </c>
      <c r="M961" t="s">
        <v>1066</v>
      </c>
      <c r="N961" t="s">
        <v>1066</v>
      </c>
      <c r="O961" t="s">
        <v>1066</v>
      </c>
      <c r="P961" t="s">
        <v>1066</v>
      </c>
      <c r="Q961" t="s">
        <v>1066</v>
      </c>
      <c r="R961" t="s">
        <v>1066</v>
      </c>
      <c r="S961" t="s">
        <v>1066</v>
      </c>
      <c r="T961" t="s">
        <v>1066</v>
      </c>
      <c r="U961" t="s">
        <v>1066</v>
      </c>
      <c r="V961" t="s">
        <v>1066</v>
      </c>
      <c r="W961" t="s">
        <v>1066</v>
      </c>
      <c r="X961" t="s">
        <v>1066</v>
      </c>
      <c r="Y961" t="s">
        <v>1066</v>
      </c>
      <c r="Z961" t="s">
        <v>1066</v>
      </c>
      <c r="AA961" t="s">
        <v>1066</v>
      </c>
      <c r="AB961" t="s">
        <v>1066</v>
      </c>
      <c r="AC961" t="s">
        <v>1066</v>
      </c>
      <c r="AD961" t="s">
        <v>1066</v>
      </c>
      <c r="AE961" t="s">
        <v>1066</v>
      </c>
      <c r="AF961" t="s">
        <v>1066</v>
      </c>
      <c r="AG961" t="s">
        <v>1066</v>
      </c>
      <c r="AH961" t="s">
        <v>1066</v>
      </c>
      <c r="AI961" t="s">
        <v>1066</v>
      </c>
      <c r="AJ961" t="s">
        <v>1066</v>
      </c>
      <c r="AK961" t="s">
        <v>1066</v>
      </c>
      <c r="AL961" t="s">
        <v>1066</v>
      </c>
      <c r="AM961" t="s">
        <v>1066</v>
      </c>
      <c r="AN961" t="s">
        <v>1066</v>
      </c>
      <c r="AO961" t="s">
        <v>1066</v>
      </c>
      <c r="AP961" t="s">
        <v>1066</v>
      </c>
      <c r="AQ961" t="s">
        <v>1066</v>
      </c>
      <c r="AR961" t="s">
        <v>1066</v>
      </c>
      <c r="AS961" t="s">
        <v>1066</v>
      </c>
      <c r="AT961" t="s">
        <v>1066</v>
      </c>
      <c r="AU961" t="s">
        <v>1066</v>
      </c>
      <c r="AV961" t="s">
        <v>1066</v>
      </c>
      <c r="AW961" t="s">
        <v>1066</v>
      </c>
      <c r="AY961">
        <v>0</v>
      </c>
      <c r="AZ961" s="269"/>
      <c r="BA961" s="269"/>
      <c r="BB961" s="269"/>
      <c r="BC961" s="269"/>
      <c r="BD961" s="269"/>
      <c r="BE961" s="269"/>
    </row>
    <row r="962" spans="1:83" ht="14.4" x14ac:dyDescent="0.3">
      <c r="A962">
        <v>524961</v>
      </c>
      <c r="B962" t="s">
        <v>540</v>
      </c>
      <c r="C962" t="s">
        <v>1066</v>
      </c>
      <c r="D962" t="s">
        <v>1066</v>
      </c>
      <c r="E962" t="s">
        <v>1066</v>
      </c>
      <c r="F962" t="s">
        <v>1066</v>
      </c>
      <c r="G962" t="s">
        <v>1066</v>
      </c>
      <c r="H962" t="s">
        <v>1066</v>
      </c>
      <c r="I962" t="s">
        <v>1066</v>
      </c>
      <c r="J962" t="s">
        <v>1066</v>
      </c>
      <c r="K962" t="s">
        <v>1066</v>
      </c>
      <c r="L962" t="s">
        <v>1066</v>
      </c>
      <c r="M962" t="s">
        <v>1066</v>
      </c>
      <c r="N962" t="s">
        <v>1066</v>
      </c>
      <c r="O962" t="s">
        <v>1066</v>
      </c>
      <c r="P962" t="s">
        <v>1066</v>
      </c>
      <c r="Q962" t="s">
        <v>1066</v>
      </c>
      <c r="R962" t="s">
        <v>1066</v>
      </c>
      <c r="S962" t="s">
        <v>1066</v>
      </c>
      <c r="T962" t="s">
        <v>1066</v>
      </c>
      <c r="U962" t="s">
        <v>1066</v>
      </c>
      <c r="V962" t="s">
        <v>1066</v>
      </c>
      <c r="W962" t="s">
        <v>1066</v>
      </c>
      <c r="X962" t="s">
        <v>1066</v>
      </c>
      <c r="Y962" t="s">
        <v>1066</v>
      </c>
      <c r="Z962" t="s">
        <v>1066</v>
      </c>
      <c r="AA962" t="s">
        <v>1066</v>
      </c>
      <c r="AB962" t="s">
        <v>1066</v>
      </c>
      <c r="AC962" t="s">
        <v>1066</v>
      </c>
      <c r="AD962" t="s">
        <v>1066</v>
      </c>
      <c r="AE962" t="s">
        <v>1066</v>
      </c>
      <c r="AF962" t="s">
        <v>1066</v>
      </c>
      <c r="AG962" t="s">
        <v>1066</v>
      </c>
      <c r="AH962" t="s">
        <v>1066</v>
      </c>
      <c r="AI962" t="s">
        <v>1066</v>
      </c>
      <c r="AJ962" t="s">
        <v>1066</v>
      </c>
      <c r="AK962" t="s">
        <v>1066</v>
      </c>
      <c r="AL962" t="s">
        <v>1066</v>
      </c>
      <c r="AM962" t="s">
        <v>1066</v>
      </c>
      <c r="AN962" t="s">
        <v>1066</v>
      </c>
      <c r="AO962" t="s">
        <v>1066</v>
      </c>
      <c r="AP962" t="s">
        <v>1066</v>
      </c>
      <c r="AQ962" t="s">
        <v>1066</v>
      </c>
      <c r="AR962" t="s">
        <v>1066</v>
      </c>
      <c r="AS962" t="s">
        <v>1066</v>
      </c>
      <c r="AT962" t="s">
        <v>1066</v>
      </c>
      <c r="AU962" t="s">
        <v>1066</v>
      </c>
      <c r="AV962" t="s">
        <v>1066</v>
      </c>
      <c r="AW962" t="s">
        <v>1066</v>
      </c>
      <c r="AY962">
        <v>0</v>
      </c>
      <c r="AZ962" s="269"/>
      <c r="BA962" s="269"/>
      <c r="BB962" s="269"/>
      <c r="BC962" s="269"/>
      <c r="BD962" s="269"/>
      <c r="BE962" s="269"/>
      <c r="BH962" s="249"/>
      <c r="BI962" s="249"/>
      <c r="BJ962" s="249"/>
      <c r="BK962" s="249"/>
      <c r="BL962" s="249"/>
      <c r="BM962" s="249"/>
      <c r="BN962" s="249"/>
      <c r="BO962" s="249"/>
      <c r="BP962" s="249"/>
      <c r="BQ962" s="249"/>
      <c r="BR962" s="249"/>
      <c r="BS962" s="249"/>
      <c r="BT962" s="249"/>
      <c r="BU962" s="249"/>
      <c r="BV962" s="248"/>
      <c r="BW962" s="249"/>
      <c r="BX962" s="249"/>
      <c r="BY962" s="249"/>
      <c r="BZ962" s="249"/>
      <c r="CA962" s="242"/>
      <c r="CB962" s="242"/>
      <c r="CC962" s="242"/>
      <c r="CD962" s="242"/>
      <c r="CE962" s="249"/>
    </row>
    <row r="963" spans="1:83" ht="14.4" x14ac:dyDescent="0.3">
      <c r="A963">
        <v>524977</v>
      </c>
      <c r="B963" t="s">
        <v>540</v>
      </c>
      <c r="C963" t="s">
        <v>1066</v>
      </c>
      <c r="D963" t="s">
        <v>1066</v>
      </c>
      <c r="E963" t="s">
        <v>1066</v>
      </c>
      <c r="F963" t="s">
        <v>1066</v>
      </c>
      <c r="G963" t="s">
        <v>1066</v>
      </c>
      <c r="H963" t="s">
        <v>1066</v>
      </c>
      <c r="I963" t="s">
        <v>1066</v>
      </c>
      <c r="J963" t="s">
        <v>1066</v>
      </c>
      <c r="K963" t="s">
        <v>1066</v>
      </c>
      <c r="L963" t="s">
        <v>1066</v>
      </c>
      <c r="M963" t="s">
        <v>1066</v>
      </c>
      <c r="N963" t="s">
        <v>1066</v>
      </c>
      <c r="O963" t="s">
        <v>1066</v>
      </c>
      <c r="P963" t="s">
        <v>1066</v>
      </c>
      <c r="Q963" t="s">
        <v>1066</v>
      </c>
      <c r="R963" t="s">
        <v>1066</v>
      </c>
      <c r="S963" t="s">
        <v>1066</v>
      </c>
      <c r="T963" t="s">
        <v>1066</v>
      </c>
      <c r="U963" t="s">
        <v>1066</v>
      </c>
      <c r="V963" t="s">
        <v>1066</v>
      </c>
      <c r="W963" t="s">
        <v>1066</v>
      </c>
      <c r="X963" t="s">
        <v>1066</v>
      </c>
      <c r="Y963" t="s">
        <v>1066</v>
      </c>
      <c r="Z963" t="s">
        <v>1066</v>
      </c>
      <c r="AA963" t="s">
        <v>1066</v>
      </c>
      <c r="AB963" t="s">
        <v>1066</v>
      </c>
      <c r="AC963" t="s">
        <v>1066</v>
      </c>
      <c r="AD963" t="s">
        <v>1066</v>
      </c>
      <c r="AE963" t="s">
        <v>1066</v>
      </c>
      <c r="AF963" t="s">
        <v>1066</v>
      </c>
      <c r="AG963" t="s">
        <v>1066</v>
      </c>
      <c r="AH963" t="s">
        <v>1066</v>
      </c>
      <c r="AI963" t="s">
        <v>1066</v>
      </c>
      <c r="AJ963" t="s">
        <v>1066</v>
      </c>
      <c r="AK963" t="s">
        <v>1066</v>
      </c>
      <c r="AL963" t="s">
        <v>1066</v>
      </c>
      <c r="AM963" t="s">
        <v>1066</v>
      </c>
      <c r="AN963" t="s">
        <v>1066</v>
      </c>
      <c r="AO963" t="s">
        <v>1066</v>
      </c>
      <c r="AP963" t="s">
        <v>1066</v>
      </c>
      <c r="AQ963" t="s">
        <v>1066</v>
      </c>
      <c r="AR963" t="s">
        <v>1066</v>
      </c>
      <c r="AS963" t="s">
        <v>1066</v>
      </c>
      <c r="AT963" t="s">
        <v>1066</v>
      </c>
      <c r="AU963" t="s">
        <v>1066</v>
      </c>
      <c r="AV963" t="s">
        <v>1066</v>
      </c>
      <c r="AW963" t="s">
        <v>1066</v>
      </c>
      <c r="AY963">
        <v>0</v>
      </c>
      <c r="AZ963" s="269"/>
      <c r="BA963" s="269"/>
      <c r="BB963" s="269"/>
      <c r="BC963" s="269"/>
      <c r="BD963" s="269"/>
      <c r="BE963" s="269"/>
      <c r="BH963" s="249"/>
      <c r="BI963" s="249"/>
      <c r="BJ963" s="249"/>
      <c r="BK963" s="249"/>
      <c r="BL963" s="249"/>
      <c r="BM963" s="249"/>
      <c r="BN963" s="249"/>
      <c r="BO963" s="249"/>
      <c r="BP963" s="249"/>
      <c r="BQ963" s="249"/>
      <c r="BR963" s="249"/>
      <c r="BS963" s="249"/>
      <c r="BT963" s="249"/>
      <c r="BU963" s="249"/>
      <c r="BV963" s="248"/>
      <c r="BW963" s="249"/>
      <c r="BX963" s="249"/>
      <c r="BY963" s="249"/>
      <c r="BZ963" s="249"/>
      <c r="CA963" s="242"/>
      <c r="CB963" s="242"/>
      <c r="CC963" s="242"/>
      <c r="CD963" s="242"/>
      <c r="CE963" s="249"/>
    </row>
    <row r="964" spans="1:83" ht="14.4" x14ac:dyDescent="0.3">
      <c r="A964">
        <v>524980</v>
      </c>
      <c r="B964" t="s">
        <v>540</v>
      </c>
      <c r="C964" t="s">
        <v>1066</v>
      </c>
      <c r="D964" t="s">
        <v>1066</v>
      </c>
      <c r="E964" t="s">
        <v>1066</v>
      </c>
      <c r="F964" t="s">
        <v>1066</v>
      </c>
      <c r="G964" t="s">
        <v>1066</v>
      </c>
      <c r="H964" t="s">
        <v>1066</v>
      </c>
      <c r="I964" t="s">
        <v>1066</v>
      </c>
      <c r="J964" t="s">
        <v>1066</v>
      </c>
      <c r="K964" t="s">
        <v>1066</v>
      </c>
      <c r="L964" t="s">
        <v>1066</v>
      </c>
      <c r="M964" t="s">
        <v>1066</v>
      </c>
      <c r="N964" t="s">
        <v>1066</v>
      </c>
      <c r="O964" t="s">
        <v>1066</v>
      </c>
      <c r="P964" t="s">
        <v>1066</v>
      </c>
      <c r="Q964" t="s">
        <v>1066</v>
      </c>
      <c r="R964" t="s">
        <v>1066</v>
      </c>
      <c r="S964" t="s">
        <v>1066</v>
      </c>
      <c r="T964" t="s">
        <v>1066</v>
      </c>
      <c r="U964" t="s">
        <v>1066</v>
      </c>
      <c r="V964" t="s">
        <v>1066</v>
      </c>
      <c r="W964" t="s">
        <v>1066</v>
      </c>
      <c r="X964" t="s">
        <v>1066</v>
      </c>
      <c r="Y964" t="s">
        <v>1066</v>
      </c>
      <c r="Z964" t="s">
        <v>1066</v>
      </c>
      <c r="AA964" t="s">
        <v>1066</v>
      </c>
      <c r="AB964" t="s">
        <v>1066</v>
      </c>
      <c r="AC964" t="s">
        <v>1066</v>
      </c>
      <c r="AD964" t="s">
        <v>1066</v>
      </c>
      <c r="AE964" t="s">
        <v>1066</v>
      </c>
      <c r="AF964" t="s">
        <v>1066</v>
      </c>
      <c r="AG964" t="s">
        <v>1066</v>
      </c>
      <c r="AH964" t="s">
        <v>1066</v>
      </c>
      <c r="AI964" t="s">
        <v>1066</v>
      </c>
      <c r="AJ964" t="s">
        <v>1066</v>
      </c>
      <c r="AK964" t="s">
        <v>1066</v>
      </c>
      <c r="AL964" t="s">
        <v>1066</v>
      </c>
      <c r="AM964" t="s">
        <v>1066</v>
      </c>
      <c r="AN964" t="s">
        <v>1066</v>
      </c>
      <c r="AO964" t="s">
        <v>1066</v>
      </c>
      <c r="AP964" t="s">
        <v>1066</v>
      </c>
      <c r="AQ964" t="s">
        <v>1066</v>
      </c>
      <c r="AR964" t="s">
        <v>1066</v>
      </c>
      <c r="AS964" t="s">
        <v>1066</v>
      </c>
      <c r="AT964" t="s">
        <v>1066</v>
      </c>
      <c r="AU964" t="s">
        <v>1066</v>
      </c>
      <c r="AV964" t="s">
        <v>1066</v>
      </c>
      <c r="AW964" t="s">
        <v>1066</v>
      </c>
      <c r="AY964">
        <v>0</v>
      </c>
      <c r="AZ964" s="269"/>
      <c r="BA964" s="269"/>
      <c r="BB964" s="269"/>
      <c r="BC964" s="269"/>
      <c r="BD964" s="269"/>
      <c r="BE964" s="269"/>
      <c r="BH964" s="249"/>
      <c r="BI964" s="249"/>
      <c r="BJ964" s="249"/>
      <c r="BK964" s="249"/>
      <c r="BL964" s="249"/>
      <c r="BM964" s="249"/>
      <c r="BN964" s="249"/>
      <c r="BO964" s="249"/>
      <c r="BP964" s="249"/>
      <c r="BQ964" s="249"/>
      <c r="BR964" s="249"/>
      <c r="BS964" s="249"/>
      <c r="BT964" s="249"/>
      <c r="BU964" s="249"/>
      <c r="BV964" s="248"/>
      <c r="BW964" s="249"/>
      <c r="BX964" s="249"/>
      <c r="BY964" s="249"/>
      <c r="BZ964" s="249"/>
      <c r="CA964" s="242"/>
      <c r="CB964" s="242"/>
      <c r="CC964" s="242"/>
      <c r="CD964" s="242"/>
      <c r="CE964" s="249"/>
    </row>
    <row r="965" spans="1:83" ht="14.4" x14ac:dyDescent="0.3">
      <c r="A965">
        <v>524992</v>
      </c>
      <c r="B965" t="s">
        <v>540</v>
      </c>
      <c r="C965" t="s">
        <v>1066</v>
      </c>
      <c r="D965" t="s">
        <v>1066</v>
      </c>
      <c r="E965" t="s">
        <v>1066</v>
      </c>
      <c r="F965" t="s">
        <v>1066</v>
      </c>
      <c r="G965" t="s">
        <v>1066</v>
      </c>
      <c r="H965" t="s">
        <v>1066</v>
      </c>
      <c r="I965" t="s">
        <v>1066</v>
      </c>
      <c r="J965" t="s">
        <v>1066</v>
      </c>
      <c r="K965" t="s">
        <v>1066</v>
      </c>
      <c r="L965" t="s">
        <v>1066</v>
      </c>
      <c r="M965" t="s">
        <v>1066</v>
      </c>
      <c r="N965" t="s">
        <v>1066</v>
      </c>
      <c r="O965" t="s">
        <v>1066</v>
      </c>
      <c r="P965" t="s">
        <v>1066</v>
      </c>
      <c r="Q965" t="s">
        <v>1066</v>
      </c>
      <c r="R965" t="s">
        <v>1066</v>
      </c>
      <c r="S965" t="s">
        <v>1066</v>
      </c>
      <c r="T965" t="s">
        <v>1066</v>
      </c>
      <c r="U965" t="s">
        <v>1066</v>
      </c>
      <c r="V965" t="s">
        <v>1066</v>
      </c>
      <c r="W965" t="s">
        <v>1066</v>
      </c>
      <c r="X965" t="s">
        <v>1066</v>
      </c>
      <c r="Y965" t="s">
        <v>1066</v>
      </c>
      <c r="Z965" t="s">
        <v>1066</v>
      </c>
      <c r="AA965" t="s">
        <v>1066</v>
      </c>
      <c r="AB965" t="s">
        <v>1066</v>
      </c>
      <c r="AC965" t="s">
        <v>1066</v>
      </c>
      <c r="AD965" t="s">
        <v>1066</v>
      </c>
      <c r="AE965" t="s">
        <v>1066</v>
      </c>
      <c r="AF965" t="s">
        <v>1066</v>
      </c>
      <c r="AG965" t="s">
        <v>1066</v>
      </c>
      <c r="AH965" t="s">
        <v>1066</v>
      </c>
      <c r="AI965" t="s">
        <v>1066</v>
      </c>
      <c r="AJ965" t="s">
        <v>1066</v>
      </c>
      <c r="AK965" t="s">
        <v>1066</v>
      </c>
      <c r="AL965" t="s">
        <v>1066</v>
      </c>
      <c r="AM965" t="s">
        <v>1066</v>
      </c>
      <c r="AN965" t="s">
        <v>1066</v>
      </c>
      <c r="AO965" t="s">
        <v>1066</v>
      </c>
      <c r="AP965" t="s">
        <v>1066</v>
      </c>
      <c r="AQ965" t="s">
        <v>1066</v>
      </c>
      <c r="AR965" t="s">
        <v>1066</v>
      </c>
      <c r="AS965" t="s">
        <v>1066</v>
      </c>
      <c r="AT965" t="s">
        <v>1066</v>
      </c>
      <c r="AU965" t="s">
        <v>1066</v>
      </c>
      <c r="AV965" t="s">
        <v>1066</v>
      </c>
      <c r="AW965" t="s">
        <v>1066</v>
      </c>
      <c r="AY965">
        <v>0</v>
      </c>
      <c r="AZ965" s="269"/>
      <c r="BA965" s="269"/>
      <c r="BB965" s="269"/>
      <c r="BC965" s="269"/>
      <c r="BD965" s="269"/>
      <c r="BE965" s="269"/>
    </row>
    <row r="966" spans="1:83" ht="14.4" x14ac:dyDescent="0.3">
      <c r="A966">
        <v>524996</v>
      </c>
      <c r="B966" t="s">
        <v>540</v>
      </c>
      <c r="C966" t="s">
        <v>1066</v>
      </c>
      <c r="D966" t="s">
        <v>1066</v>
      </c>
      <c r="E966" t="s">
        <v>1066</v>
      </c>
      <c r="F966" t="s">
        <v>1066</v>
      </c>
      <c r="G966" t="s">
        <v>1066</v>
      </c>
      <c r="H966" t="s">
        <v>1066</v>
      </c>
      <c r="I966" t="s">
        <v>1066</v>
      </c>
      <c r="J966" t="s">
        <v>1066</v>
      </c>
      <c r="K966" t="s">
        <v>1066</v>
      </c>
      <c r="L966" t="s">
        <v>1066</v>
      </c>
      <c r="M966" t="s">
        <v>1066</v>
      </c>
      <c r="N966" t="s">
        <v>1066</v>
      </c>
      <c r="O966" t="s">
        <v>1066</v>
      </c>
      <c r="P966" t="s">
        <v>1066</v>
      </c>
      <c r="Q966" t="s">
        <v>1066</v>
      </c>
      <c r="R966" t="s">
        <v>1066</v>
      </c>
      <c r="S966" t="s">
        <v>1066</v>
      </c>
      <c r="T966" t="s">
        <v>1066</v>
      </c>
      <c r="U966" t="s">
        <v>1066</v>
      </c>
      <c r="V966" t="s">
        <v>1066</v>
      </c>
      <c r="W966" t="s">
        <v>1066</v>
      </c>
      <c r="X966" t="s">
        <v>1066</v>
      </c>
      <c r="Y966" t="s">
        <v>1066</v>
      </c>
      <c r="Z966" t="s">
        <v>1066</v>
      </c>
      <c r="AA966" t="s">
        <v>1066</v>
      </c>
      <c r="AB966" t="s">
        <v>1066</v>
      </c>
      <c r="AC966" t="s">
        <v>1066</v>
      </c>
      <c r="AD966" t="s">
        <v>1066</v>
      </c>
      <c r="AE966" t="s">
        <v>1066</v>
      </c>
      <c r="AF966" t="s">
        <v>1066</v>
      </c>
      <c r="AG966" t="s">
        <v>1066</v>
      </c>
      <c r="AH966" t="s">
        <v>1066</v>
      </c>
      <c r="AI966" t="s">
        <v>1066</v>
      </c>
      <c r="AJ966" t="s">
        <v>1066</v>
      </c>
      <c r="AK966" t="s">
        <v>1066</v>
      </c>
      <c r="AL966" t="s">
        <v>1066</v>
      </c>
      <c r="AM966" t="s">
        <v>1066</v>
      </c>
      <c r="AN966" t="s">
        <v>1066</v>
      </c>
      <c r="AO966" t="s">
        <v>1066</v>
      </c>
      <c r="AP966" t="s">
        <v>1066</v>
      </c>
      <c r="AQ966" t="s">
        <v>1066</v>
      </c>
      <c r="AR966" t="s">
        <v>1066</v>
      </c>
      <c r="AS966" t="s">
        <v>1066</v>
      </c>
      <c r="AT966" t="s">
        <v>1066</v>
      </c>
      <c r="AU966" t="s">
        <v>1066</v>
      </c>
      <c r="AV966" t="s">
        <v>1066</v>
      </c>
      <c r="AW966" t="s">
        <v>1066</v>
      </c>
      <c r="AY966">
        <v>0</v>
      </c>
      <c r="AZ966" s="269"/>
      <c r="BA966" s="269"/>
      <c r="BB966" s="269"/>
      <c r="BC966" s="269"/>
      <c r="BD966" s="269"/>
      <c r="BE966" s="269"/>
    </row>
    <row r="967" spans="1:83" ht="14.4" x14ac:dyDescent="0.3">
      <c r="A967">
        <v>525011</v>
      </c>
      <c r="B967" t="s">
        <v>540</v>
      </c>
      <c r="C967" t="s">
        <v>1066</v>
      </c>
      <c r="D967" t="s">
        <v>1066</v>
      </c>
      <c r="E967" t="s">
        <v>1066</v>
      </c>
      <c r="F967" t="s">
        <v>1066</v>
      </c>
      <c r="G967" t="s">
        <v>1066</v>
      </c>
      <c r="H967" t="s">
        <v>1066</v>
      </c>
      <c r="I967" t="s">
        <v>1066</v>
      </c>
      <c r="J967" t="s">
        <v>1066</v>
      </c>
      <c r="K967" t="s">
        <v>1066</v>
      </c>
      <c r="L967" t="s">
        <v>1066</v>
      </c>
      <c r="M967" t="s">
        <v>1066</v>
      </c>
      <c r="N967" t="s">
        <v>1066</v>
      </c>
      <c r="O967" t="s">
        <v>1066</v>
      </c>
      <c r="P967" t="s">
        <v>1066</v>
      </c>
      <c r="Q967" t="s">
        <v>1066</v>
      </c>
      <c r="R967" t="s">
        <v>1066</v>
      </c>
      <c r="S967" t="s">
        <v>1066</v>
      </c>
      <c r="T967" t="s">
        <v>1066</v>
      </c>
      <c r="U967" t="s">
        <v>1066</v>
      </c>
      <c r="V967" t="s">
        <v>1066</v>
      </c>
      <c r="W967" t="s">
        <v>1066</v>
      </c>
      <c r="X967" t="s">
        <v>1066</v>
      </c>
      <c r="Y967" t="s">
        <v>1066</v>
      </c>
      <c r="Z967" t="s">
        <v>1066</v>
      </c>
      <c r="AA967" t="s">
        <v>1066</v>
      </c>
      <c r="AB967" t="s">
        <v>1066</v>
      </c>
      <c r="AC967" t="s">
        <v>1066</v>
      </c>
      <c r="AD967" t="s">
        <v>1066</v>
      </c>
      <c r="AE967" t="s">
        <v>1066</v>
      </c>
      <c r="AF967" t="s">
        <v>1066</v>
      </c>
      <c r="AG967" t="s">
        <v>1066</v>
      </c>
      <c r="AH967" t="s">
        <v>1066</v>
      </c>
      <c r="AI967" t="s">
        <v>1066</v>
      </c>
      <c r="AJ967" t="s">
        <v>1066</v>
      </c>
      <c r="AK967" t="s">
        <v>1066</v>
      </c>
      <c r="AL967" t="s">
        <v>1066</v>
      </c>
      <c r="AM967" t="s">
        <v>1066</v>
      </c>
      <c r="AN967" t="s">
        <v>1066</v>
      </c>
      <c r="AO967" t="s">
        <v>1066</v>
      </c>
      <c r="AP967" t="s">
        <v>1066</v>
      </c>
      <c r="AQ967" t="s">
        <v>1066</v>
      </c>
      <c r="AR967" t="s">
        <v>1066</v>
      </c>
      <c r="AS967" t="s">
        <v>1066</v>
      </c>
      <c r="AT967" t="s">
        <v>1066</v>
      </c>
      <c r="AU967" t="s">
        <v>1066</v>
      </c>
      <c r="AV967" t="s">
        <v>1066</v>
      </c>
      <c r="AW967" t="s">
        <v>1066</v>
      </c>
      <c r="AY967">
        <v>0</v>
      </c>
      <c r="AZ967" s="269"/>
      <c r="BA967" s="269"/>
      <c r="BB967" s="269"/>
      <c r="BC967" s="269"/>
      <c r="BD967" s="269"/>
      <c r="BE967" s="269"/>
    </row>
    <row r="968" spans="1:83" ht="14.4" x14ac:dyDescent="0.3">
      <c r="A968">
        <v>525015</v>
      </c>
      <c r="B968" t="s">
        <v>540</v>
      </c>
      <c r="C968" t="s">
        <v>1066</v>
      </c>
      <c r="D968" t="s">
        <v>1066</v>
      </c>
      <c r="E968" t="s">
        <v>1066</v>
      </c>
      <c r="F968" t="s">
        <v>1066</v>
      </c>
      <c r="G968" t="s">
        <v>1066</v>
      </c>
      <c r="H968" t="s">
        <v>1066</v>
      </c>
      <c r="I968" t="s">
        <v>1066</v>
      </c>
      <c r="J968" t="s">
        <v>1066</v>
      </c>
      <c r="K968" t="s">
        <v>1066</v>
      </c>
      <c r="L968" t="s">
        <v>1066</v>
      </c>
      <c r="M968" t="s">
        <v>1066</v>
      </c>
      <c r="N968" t="s">
        <v>1066</v>
      </c>
      <c r="O968" t="s">
        <v>1066</v>
      </c>
      <c r="P968" t="s">
        <v>1066</v>
      </c>
      <c r="Q968" t="s">
        <v>1066</v>
      </c>
      <c r="R968" t="s">
        <v>1066</v>
      </c>
      <c r="S968" t="s">
        <v>1066</v>
      </c>
      <c r="T968" t="s">
        <v>1066</v>
      </c>
      <c r="U968" t="s">
        <v>1066</v>
      </c>
      <c r="V968" t="s">
        <v>1066</v>
      </c>
      <c r="W968" t="s">
        <v>1066</v>
      </c>
      <c r="X968" t="s">
        <v>1066</v>
      </c>
      <c r="Y968" t="s">
        <v>1066</v>
      </c>
      <c r="Z968" t="s">
        <v>1066</v>
      </c>
      <c r="AA968" t="s">
        <v>1066</v>
      </c>
      <c r="AB968" t="s">
        <v>1066</v>
      </c>
      <c r="AC968" t="s">
        <v>1066</v>
      </c>
      <c r="AD968" t="s">
        <v>1066</v>
      </c>
      <c r="AE968" t="s">
        <v>1066</v>
      </c>
      <c r="AF968" t="s">
        <v>1066</v>
      </c>
      <c r="AG968" t="s">
        <v>1066</v>
      </c>
      <c r="AH968" t="s">
        <v>1066</v>
      </c>
      <c r="AI968" t="s">
        <v>1066</v>
      </c>
      <c r="AJ968" t="s">
        <v>1066</v>
      </c>
      <c r="AK968" t="s">
        <v>1066</v>
      </c>
      <c r="AL968" t="s">
        <v>1066</v>
      </c>
      <c r="AM968" t="s">
        <v>1066</v>
      </c>
      <c r="AN968" t="s">
        <v>1066</v>
      </c>
      <c r="AO968" t="s">
        <v>1066</v>
      </c>
      <c r="AP968" t="s">
        <v>1066</v>
      </c>
      <c r="AQ968" t="s">
        <v>1066</v>
      </c>
      <c r="AR968" t="s">
        <v>1066</v>
      </c>
      <c r="AS968" t="s">
        <v>1066</v>
      </c>
      <c r="AT968" t="s">
        <v>1066</v>
      </c>
      <c r="AU968" t="s">
        <v>1066</v>
      </c>
      <c r="AV968" t="s">
        <v>1066</v>
      </c>
      <c r="AW968" t="s">
        <v>1066</v>
      </c>
      <c r="AY968">
        <v>0</v>
      </c>
      <c r="AZ968" s="269"/>
      <c r="BA968" s="269"/>
      <c r="BB968" s="269"/>
      <c r="BC968" s="269"/>
      <c r="BD968" s="269"/>
      <c r="BE968" s="269"/>
    </row>
    <row r="969" spans="1:83" ht="14.4" x14ac:dyDescent="0.3">
      <c r="A969">
        <v>525023</v>
      </c>
      <c r="B969" t="s">
        <v>541</v>
      </c>
      <c r="C969" t="s">
        <v>1066</v>
      </c>
      <c r="D969" t="s">
        <v>1066</v>
      </c>
      <c r="E969" t="s">
        <v>1066</v>
      </c>
      <c r="F969" t="s">
        <v>1066</v>
      </c>
      <c r="G969" t="s">
        <v>1066</v>
      </c>
      <c r="H969" t="s">
        <v>1066</v>
      </c>
      <c r="I969" t="s">
        <v>1066</v>
      </c>
      <c r="J969" t="s">
        <v>1066</v>
      </c>
      <c r="K969" t="s">
        <v>1066</v>
      </c>
      <c r="L969" t="s">
        <v>1066</v>
      </c>
      <c r="M969" t="s">
        <v>1066</v>
      </c>
      <c r="N969" t="s">
        <v>1066</v>
      </c>
      <c r="O969" t="s">
        <v>1066</v>
      </c>
      <c r="P969" t="s">
        <v>1066</v>
      </c>
      <c r="Q969" t="s">
        <v>1066</v>
      </c>
      <c r="R969" t="s">
        <v>1066</v>
      </c>
      <c r="S969" t="s">
        <v>1066</v>
      </c>
      <c r="T969" t="s">
        <v>1066</v>
      </c>
      <c r="U969" t="s">
        <v>1066</v>
      </c>
      <c r="V969" t="s">
        <v>1066</v>
      </c>
      <c r="W969" t="s">
        <v>1066</v>
      </c>
      <c r="X969" t="s">
        <v>1066</v>
      </c>
      <c r="Y969" t="s">
        <v>1066</v>
      </c>
      <c r="Z969" t="s">
        <v>1066</v>
      </c>
      <c r="AA969" t="s">
        <v>1066</v>
      </c>
      <c r="AB969" t="s">
        <v>1066</v>
      </c>
      <c r="AC969" t="s">
        <v>1066</v>
      </c>
      <c r="AD969" t="s">
        <v>1066</v>
      </c>
      <c r="AE969" t="s">
        <v>1066</v>
      </c>
      <c r="AF969" t="s">
        <v>1066</v>
      </c>
      <c r="AG969" t="s">
        <v>1066</v>
      </c>
      <c r="AH969" t="s">
        <v>1066</v>
      </c>
      <c r="AI969" t="s">
        <v>1066</v>
      </c>
      <c r="AJ969" t="s">
        <v>1066</v>
      </c>
      <c r="AK969" t="s">
        <v>1066</v>
      </c>
      <c r="AL969" t="s">
        <v>1066</v>
      </c>
      <c r="AM969" t="s">
        <v>1066</v>
      </c>
      <c r="AN969" t="s">
        <v>1066</v>
      </c>
      <c r="AO969" t="s">
        <v>1066</v>
      </c>
      <c r="AP969" t="s">
        <v>1066</v>
      </c>
      <c r="AQ969" t="s">
        <v>1066</v>
      </c>
      <c r="AR969" t="s">
        <v>1066</v>
      </c>
      <c r="AW969"/>
      <c r="AY969" t="s">
        <v>2422</v>
      </c>
      <c r="AZ969" s="269"/>
      <c r="BA969" s="269"/>
      <c r="BB969" s="269"/>
      <c r="BC969" s="269"/>
      <c r="BD969" s="269"/>
      <c r="BE969" s="269"/>
    </row>
    <row r="970" spans="1:83" ht="14.4" x14ac:dyDescent="0.3">
      <c r="A970">
        <v>525027</v>
      </c>
      <c r="B970" t="s">
        <v>541</v>
      </c>
      <c r="C970" t="s">
        <v>1066</v>
      </c>
      <c r="D970" t="s">
        <v>1066</v>
      </c>
      <c r="E970" t="s">
        <v>1066</v>
      </c>
      <c r="F970" t="s">
        <v>1066</v>
      </c>
      <c r="G970" t="s">
        <v>1066</v>
      </c>
      <c r="H970" t="s">
        <v>1066</v>
      </c>
      <c r="I970" t="s">
        <v>1066</v>
      </c>
      <c r="J970" t="s">
        <v>1066</v>
      </c>
      <c r="K970" t="s">
        <v>1066</v>
      </c>
      <c r="L970" t="s">
        <v>1066</v>
      </c>
      <c r="M970" t="s">
        <v>1066</v>
      </c>
      <c r="N970" t="s">
        <v>1066</v>
      </c>
      <c r="O970" t="s">
        <v>1066</v>
      </c>
      <c r="P970" t="s">
        <v>1066</v>
      </c>
      <c r="Q970" t="s">
        <v>1066</v>
      </c>
      <c r="R970" t="s">
        <v>1066</v>
      </c>
      <c r="S970" t="s">
        <v>1066</v>
      </c>
      <c r="T970" t="s">
        <v>1066</v>
      </c>
      <c r="U970" t="s">
        <v>1066</v>
      </c>
      <c r="V970" t="s">
        <v>1066</v>
      </c>
      <c r="W970" t="s">
        <v>1066</v>
      </c>
      <c r="X970" t="s">
        <v>1066</v>
      </c>
      <c r="Y970" t="s">
        <v>1066</v>
      </c>
      <c r="Z970" t="s">
        <v>1066</v>
      </c>
      <c r="AA970" t="s">
        <v>1066</v>
      </c>
      <c r="AB970" t="s">
        <v>1066</v>
      </c>
      <c r="AC970" t="s">
        <v>1066</v>
      </c>
      <c r="AD970" t="s">
        <v>1066</v>
      </c>
      <c r="AE970" t="s">
        <v>1066</v>
      </c>
      <c r="AF970" t="s">
        <v>1066</v>
      </c>
      <c r="AG970" t="s">
        <v>1066</v>
      </c>
      <c r="AH970" t="s">
        <v>1066</v>
      </c>
      <c r="AI970" t="s">
        <v>1066</v>
      </c>
      <c r="AJ970" t="s">
        <v>1066</v>
      </c>
      <c r="AK970" t="s">
        <v>1066</v>
      </c>
      <c r="AL970" t="s">
        <v>1066</v>
      </c>
      <c r="AM970" t="s">
        <v>1066</v>
      </c>
      <c r="AN970" t="s">
        <v>1066</v>
      </c>
      <c r="AO970" t="s">
        <v>1066</v>
      </c>
      <c r="AP970" t="s">
        <v>1066</v>
      </c>
      <c r="AQ970" t="s">
        <v>1066</v>
      </c>
      <c r="AR970" t="s">
        <v>1066</v>
      </c>
      <c r="AW970"/>
      <c r="AY970" t="s">
        <v>2422</v>
      </c>
      <c r="AZ970" s="269"/>
      <c r="BA970" s="269"/>
      <c r="BB970" s="269"/>
      <c r="BC970" s="269"/>
      <c r="BD970" s="269"/>
      <c r="BE970" s="269"/>
    </row>
    <row r="971" spans="1:83" ht="14.4" x14ac:dyDescent="0.3">
      <c r="A971">
        <v>525064</v>
      </c>
      <c r="B971" t="s">
        <v>540</v>
      </c>
      <c r="C971" t="s">
        <v>1066</v>
      </c>
      <c r="D971" t="s">
        <v>1066</v>
      </c>
      <c r="E971" t="s">
        <v>1066</v>
      </c>
      <c r="F971" t="s">
        <v>1066</v>
      </c>
      <c r="G971" t="s">
        <v>1066</v>
      </c>
      <c r="H971" t="s">
        <v>1066</v>
      </c>
      <c r="I971" t="s">
        <v>1066</v>
      </c>
      <c r="J971" t="s">
        <v>1066</v>
      </c>
      <c r="K971" t="s">
        <v>1066</v>
      </c>
      <c r="L971" t="s">
        <v>1066</v>
      </c>
      <c r="M971" t="s">
        <v>1066</v>
      </c>
      <c r="N971" t="s">
        <v>1066</v>
      </c>
      <c r="O971" t="s">
        <v>1066</v>
      </c>
      <c r="P971" t="s">
        <v>1066</v>
      </c>
      <c r="Q971" t="s">
        <v>1066</v>
      </c>
      <c r="R971" t="s">
        <v>1066</v>
      </c>
      <c r="S971" t="s">
        <v>1066</v>
      </c>
      <c r="T971" t="s">
        <v>1066</v>
      </c>
      <c r="U971" t="s">
        <v>1066</v>
      </c>
      <c r="V971" t="s">
        <v>1066</v>
      </c>
      <c r="W971" t="s">
        <v>1066</v>
      </c>
      <c r="X971" t="s">
        <v>1066</v>
      </c>
      <c r="Y971" t="s">
        <v>1066</v>
      </c>
      <c r="Z971" t="s">
        <v>1066</v>
      </c>
      <c r="AA971" t="s">
        <v>1066</v>
      </c>
      <c r="AB971" t="s">
        <v>1066</v>
      </c>
      <c r="AC971" t="s">
        <v>1066</v>
      </c>
      <c r="AD971" t="s">
        <v>1066</v>
      </c>
      <c r="AE971" t="s">
        <v>1066</v>
      </c>
      <c r="AF971" t="s">
        <v>1066</v>
      </c>
      <c r="AG971" t="s">
        <v>1066</v>
      </c>
      <c r="AH971" t="s">
        <v>1066</v>
      </c>
      <c r="AI971" t="s">
        <v>1066</v>
      </c>
      <c r="AJ971" t="s">
        <v>1066</v>
      </c>
      <c r="AK971" t="s">
        <v>1066</v>
      </c>
      <c r="AL971" t="s">
        <v>1066</v>
      </c>
      <c r="AM971" t="s">
        <v>1066</v>
      </c>
      <c r="AN971" t="s">
        <v>1066</v>
      </c>
      <c r="AO971" t="s">
        <v>1066</v>
      </c>
      <c r="AP971" t="s">
        <v>1066</v>
      </c>
      <c r="AQ971" t="s">
        <v>1066</v>
      </c>
      <c r="AR971" t="s">
        <v>1066</v>
      </c>
      <c r="AS971" t="s">
        <v>1066</v>
      </c>
      <c r="AT971" t="s">
        <v>1066</v>
      </c>
      <c r="AU971" t="s">
        <v>1066</v>
      </c>
      <c r="AV971" t="s">
        <v>1066</v>
      </c>
      <c r="AW971" t="s">
        <v>1066</v>
      </c>
      <c r="AY971">
        <v>0</v>
      </c>
      <c r="AZ971" s="269"/>
      <c r="BA971" s="269"/>
      <c r="BB971" s="269"/>
      <c r="BC971" s="269"/>
      <c r="BD971" s="269"/>
      <c r="BE971" s="269"/>
    </row>
    <row r="972" spans="1:83" ht="14.4" x14ac:dyDescent="0.3">
      <c r="A972">
        <v>525096</v>
      </c>
      <c r="B972" t="s">
        <v>540</v>
      </c>
      <c r="C972" t="s">
        <v>1066</v>
      </c>
      <c r="D972" t="s">
        <v>1066</v>
      </c>
      <c r="E972" t="s">
        <v>1066</v>
      </c>
      <c r="F972" t="s">
        <v>1066</v>
      </c>
      <c r="G972" t="s">
        <v>1066</v>
      </c>
      <c r="H972" t="s">
        <v>1066</v>
      </c>
      <c r="I972" t="s">
        <v>1066</v>
      </c>
      <c r="J972" t="s">
        <v>1066</v>
      </c>
      <c r="K972" t="s">
        <v>1066</v>
      </c>
      <c r="L972" t="s">
        <v>1066</v>
      </c>
      <c r="M972" t="s">
        <v>1066</v>
      </c>
      <c r="N972" t="s">
        <v>1066</v>
      </c>
      <c r="O972" t="s">
        <v>1066</v>
      </c>
      <c r="P972" t="s">
        <v>1066</v>
      </c>
      <c r="Q972" t="s">
        <v>1066</v>
      </c>
      <c r="R972" t="s">
        <v>1066</v>
      </c>
      <c r="S972" t="s">
        <v>1066</v>
      </c>
      <c r="T972" t="s">
        <v>1066</v>
      </c>
      <c r="U972" t="s">
        <v>1066</v>
      </c>
      <c r="V972" t="s">
        <v>1066</v>
      </c>
      <c r="W972" t="s">
        <v>1066</v>
      </c>
      <c r="X972" t="s">
        <v>1066</v>
      </c>
      <c r="Y972" t="s">
        <v>1066</v>
      </c>
      <c r="Z972" t="s">
        <v>1066</v>
      </c>
      <c r="AA972" t="s">
        <v>1066</v>
      </c>
      <c r="AB972" t="s">
        <v>1066</v>
      </c>
      <c r="AC972" t="s">
        <v>1066</v>
      </c>
      <c r="AD972" t="s">
        <v>1066</v>
      </c>
      <c r="AE972" t="s">
        <v>1066</v>
      </c>
      <c r="AF972" t="s">
        <v>1066</v>
      </c>
      <c r="AG972" t="s">
        <v>1066</v>
      </c>
      <c r="AH972" t="s">
        <v>1066</v>
      </c>
      <c r="AI972" t="s">
        <v>1066</v>
      </c>
      <c r="AJ972" t="s">
        <v>1066</v>
      </c>
      <c r="AK972" t="s">
        <v>1066</v>
      </c>
      <c r="AL972" t="s">
        <v>1066</v>
      </c>
      <c r="AM972" t="s">
        <v>1066</v>
      </c>
      <c r="AN972" t="s">
        <v>1066</v>
      </c>
      <c r="AO972" t="s">
        <v>1066</v>
      </c>
      <c r="AP972" t="s">
        <v>1066</v>
      </c>
      <c r="AQ972" t="s">
        <v>1066</v>
      </c>
      <c r="AR972" t="s">
        <v>1066</v>
      </c>
      <c r="AS972" t="s">
        <v>1066</v>
      </c>
      <c r="AT972" t="s">
        <v>1066</v>
      </c>
      <c r="AU972" t="s">
        <v>1066</v>
      </c>
      <c r="AV972" t="s">
        <v>1066</v>
      </c>
      <c r="AW972" t="s">
        <v>1066</v>
      </c>
      <c r="AY972">
        <v>0</v>
      </c>
      <c r="AZ972" s="269"/>
      <c r="BA972" s="269"/>
      <c r="BB972" s="269"/>
      <c r="BC972" s="269"/>
      <c r="BD972" s="269"/>
      <c r="BE972" s="269"/>
    </row>
    <row r="973" spans="1:83" ht="14.4" x14ac:dyDescent="0.3">
      <c r="A973">
        <v>525101</v>
      </c>
      <c r="B973" t="s">
        <v>541</v>
      </c>
      <c r="C973" t="s">
        <v>1066</v>
      </c>
      <c r="D973" t="s">
        <v>1066</v>
      </c>
      <c r="E973" t="s">
        <v>1066</v>
      </c>
      <c r="F973" t="s">
        <v>1066</v>
      </c>
      <c r="G973" t="s">
        <v>1066</v>
      </c>
      <c r="H973" t="s">
        <v>1066</v>
      </c>
      <c r="I973" t="s">
        <v>1066</v>
      </c>
      <c r="J973" t="s">
        <v>1066</v>
      </c>
      <c r="K973" t="s">
        <v>1066</v>
      </c>
      <c r="L973" t="s">
        <v>1066</v>
      </c>
      <c r="M973" t="s">
        <v>1066</v>
      </c>
      <c r="N973" t="s">
        <v>1066</v>
      </c>
      <c r="O973" t="s">
        <v>1066</v>
      </c>
      <c r="P973" t="s">
        <v>1066</v>
      </c>
      <c r="Q973" t="s">
        <v>1066</v>
      </c>
      <c r="R973" t="s">
        <v>1066</v>
      </c>
      <c r="S973" t="s">
        <v>1066</v>
      </c>
      <c r="T973" t="s">
        <v>1066</v>
      </c>
      <c r="U973" t="s">
        <v>1066</v>
      </c>
      <c r="V973" t="s">
        <v>1066</v>
      </c>
      <c r="W973" t="s">
        <v>1066</v>
      </c>
      <c r="X973" t="s">
        <v>1066</v>
      </c>
      <c r="Y973" t="s">
        <v>1066</v>
      </c>
      <c r="Z973" t="s">
        <v>1066</v>
      </c>
      <c r="AA973" t="s">
        <v>1066</v>
      </c>
      <c r="AB973" t="s">
        <v>1066</v>
      </c>
      <c r="AC973" t="s">
        <v>1066</v>
      </c>
      <c r="AD973" t="s">
        <v>1066</v>
      </c>
      <c r="AE973" t="s">
        <v>1066</v>
      </c>
      <c r="AF973" t="s">
        <v>1066</v>
      </c>
      <c r="AG973" t="s">
        <v>1066</v>
      </c>
      <c r="AH973" t="s">
        <v>1066</v>
      </c>
      <c r="AI973" t="s">
        <v>1066</v>
      </c>
      <c r="AJ973" t="s">
        <v>1066</v>
      </c>
      <c r="AK973" t="s">
        <v>1066</v>
      </c>
      <c r="AL973" t="s">
        <v>1066</v>
      </c>
      <c r="AM973" t="s">
        <v>1066</v>
      </c>
      <c r="AN973" t="s">
        <v>1066</v>
      </c>
      <c r="AO973" t="s">
        <v>1066</v>
      </c>
      <c r="AP973" t="s">
        <v>1066</v>
      </c>
      <c r="AQ973" t="s">
        <v>1066</v>
      </c>
      <c r="AR973" t="s">
        <v>1066</v>
      </c>
      <c r="AW973"/>
      <c r="AY973" t="s">
        <v>2422</v>
      </c>
      <c r="AZ973" s="269"/>
      <c r="BA973" s="269"/>
      <c r="BB973" s="269"/>
      <c r="BC973" s="269"/>
      <c r="BD973" s="269"/>
      <c r="BE973" s="269"/>
      <c r="BH973" s="249"/>
      <c r="BI973" s="249"/>
      <c r="BJ973" s="249"/>
      <c r="BK973" s="249"/>
      <c r="BL973" s="249"/>
      <c r="BM973" s="249"/>
      <c r="BN973" s="249"/>
      <c r="BO973" s="249"/>
      <c r="BP973" s="249"/>
      <c r="BQ973" s="249"/>
      <c r="BR973" s="249"/>
      <c r="BS973" s="249"/>
      <c r="BT973" s="249"/>
      <c r="BU973" s="249"/>
      <c r="BV973" s="248"/>
      <c r="BW973" s="249"/>
      <c r="BX973" s="249"/>
      <c r="BY973" s="249"/>
      <c r="BZ973" s="249"/>
      <c r="CA973" s="242"/>
      <c r="CB973" s="242"/>
      <c r="CC973" s="242"/>
      <c r="CD973" s="242"/>
      <c r="CE973" s="249"/>
    </row>
    <row r="974" spans="1:83" ht="14.4" x14ac:dyDescent="0.3">
      <c r="A974">
        <v>525103</v>
      </c>
      <c r="B974" t="s">
        <v>540</v>
      </c>
      <c r="C974" t="s">
        <v>1066</v>
      </c>
      <c r="D974" t="s">
        <v>1066</v>
      </c>
      <c r="E974" t="s">
        <v>1066</v>
      </c>
      <c r="F974" t="s">
        <v>1066</v>
      </c>
      <c r="G974" t="s">
        <v>1066</v>
      </c>
      <c r="H974" t="s">
        <v>1066</v>
      </c>
      <c r="I974" t="s">
        <v>1066</v>
      </c>
      <c r="J974" t="s">
        <v>1066</v>
      </c>
      <c r="K974" t="s">
        <v>1066</v>
      </c>
      <c r="L974" t="s">
        <v>1066</v>
      </c>
      <c r="M974" t="s">
        <v>1066</v>
      </c>
      <c r="N974" t="s">
        <v>1066</v>
      </c>
      <c r="O974" t="s">
        <v>1066</v>
      </c>
      <c r="P974" t="s">
        <v>1066</v>
      </c>
      <c r="Q974" t="s">
        <v>1066</v>
      </c>
      <c r="R974" t="s">
        <v>1066</v>
      </c>
      <c r="S974" t="s">
        <v>1066</v>
      </c>
      <c r="T974" t="s">
        <v>1066</v>
      </c>
      <c r="U974" t="s">
        <v>1066</v>
      </c>
      <c r="V974" t="s">
        <v>1066</v>
      </c>
      <c r="W974" t="s">
        <v>1066</v>
      </c>
      <c r="X974" t="s">
        <v>1066</v>
      </c>
      <c r="Y974" t="s">
        <v>1066</v>
      </c>
      <c r="Z974" t="s">
        <v>1066</v>
      </c>
      <c r="AA974" t="s">
        <v>1066</v>
      </c>
      <c r="AB974" t="s">
        <v>1066</v>
      </c>
      <c r="AC974" t="s">
        <v>1066</v>
      </c>
      <c r="AD974" t="s">
        <v>1066</v>
      </c>
      <c r="AE974" t="s">
        <v>1066</v>
      </c>
      <c r="AF974" t="s">
        <v>1066</v>
      </c>
      <c r="AG974" t="s">
        <v>1066</v>
      </c>
      <c r="AH974" t="s">
        <v>1066</v>
      </c>
      <c r="AI974" t="s">
        <v>1066</v>
      </c>
      <c r="AJ974" t="s">
        <v>1066</v>
      </c>
      <c r="AK974" t="s">
        <v>1066</v>
      </c>
      <c r="AL974" t="s">
        <v>1066</v>
      </c>
      <c r="AM974" t="s">
        <v>1066</v>
      </c>
      <c r="AN974" t="s">
        <v>1066</v>
      </c>
      <c r="AO974" t="s">
        <v>1066</v>
      </c>
      <c r="AP974" t="s">
        <v>1066</v>
      </c>
      <c r="AQ974" t="s">
        <v>1066</v>
      </c>
      <c r="AR974" t="s">
        <v>1066</v>
      </c>
      <c r="AS974" t="s">
        <v>1066</v>
      </c>
      <c r="AT974" t="s">
        <v>1066</v>
      </c>
      <c r="AU974" t="s">
        <v>1066</v>
      </c>
      <c r="AV974" t="s">
        <v>1066</v>
      </c>
      <c r="AW974" t="s">
        <v>1066</v>
      </c>
      <c r="AY974">
        <v>0</v>
      </c>
      <c r="AZ974" s="269"/>
      <c r="BA974" s="269"/>
      <c r="BB974" s="269"/>
      <c r="BC974" s="269"/>
      <c r="BD974" s="269"/>
      <c r="BE974" s="269"/>
    </row>
    <row r="975" spans="1:83" ht="14.4" x14ac:dyDescent="0.3">
      <c r="A975">
        <v>525109</v>
      </c>
      <c r="B975" t="s">
        <v>540</v>
      </c>
      <c r="C975" t="s">
        <v>1066</v>
      </c>
      <c r="D975" t="s">
        <v>1066</v>
      </c>
      <c r="E975" t="s">
        <v>1066</v>
      </c>
      <c r="F975" t="s">
        <v>1066</v>
      </c>
      <c r="G975" t="s">
        <v>1066</v>
      </c>
      <c r="H975" t="s">
        <v>1066</v>
      </c>
      <c r="I975" t="s">
        <v>1066</v>
      </c>
      <c r="J975" t="s">
        <v>1066</v>
      </c>
      <c r="K975" t="s">
        <v>1066</v>
      </c>
      <c r="L975" t="s">
        <v>1066</v>
      </c>
      <c r="M975" t="s">
        <v>1066</v>
      </c>
      <c r="N975" t="s">
        <v>1066</v>
      </c>
      <c r="O975" t="s">
        <v>1066</v>
      </c>
      <c r="P975" t="s">
        <v>1066</v>
      </c>
      <c r="Q975" t="s">
        <v>1066</v>
      </c>
      <c r="R975" t="s">
        <v>1066</v>
      </c>
      <c r="S975" t="s">
        <v>1066</v>
      </c>
      <c r="T975" t="s">
        <v>1066</v>
      </c>
      <c r="U975" t="s">
        <v>1066</v>
      </c>
      <c r="V975" t="s">
        <v>1066</v>
      </c>
      <c r="W975" t="s">
        <v>1066</v>
      </c>
      <c r="X975" t="s">
        <v>1066</v>
      </c>
      <c r="Y975" t="s">
        <v>1066</v>
      </c>
      <c r="Z975" t="s">
        <v>1066</v>
      </c>
      <c r="AA975" t="s">
        <v>1066</v>
      </c>
      <c r="AB975" t="s">
        <v>1066</v>
      </c>
      <c r="AC975" t="s">
        <v>1066</v>
      </c>
      <c r="AD975" t="s">
        <v>1066</v>
      </c>
      <c r="AE975" t="s">
        <v>1066</v>
      </c>
      <c r="AF975" t="s">
        <v>1066</v>
      </c>
      <c r="AG975" t="s">
        <v>1066</v>
      </c>
      <c r="AH975" t="s">
        <v>1066</v>
      </c>
      <c r="AI975" t="s">
        <v>1066</v>
      </c>
      <c r="AJ975" t="s">
        <v>1066</v>
      </c>
      <c r="AK975" t="s">
        <v>1066</v>
      </c>
      <c r="AL975" t="s">
        <v>1066</v>
      </c>
      <c r="AM975" t="s">
        <v>1066</v>
      </c>
      <c r="AN975" t="s">
        <v>1066</v>
      </c>
      <c r="AO975" t="s">
        <v>1066</v>
      </c>
      <c r="AP975" t="s">
        <v>1066</v>
      </c>
      <c r="AQ975" t="s">
        <v>1066</v>
      </c>
      <c r="AR975" t="s">
        <v>1066</v>
      </c>
      <c r="AS975" t="s">
        <v>1066</v>
      </c>
      <c r="AT975" t="s">
        <v>1066</v>
      </c>
      <c r="AU975" t="s">
        <v>1066</v>
      </c>
      <c r="AV975" t="s">
        <v>1066</v>
      </c>
      <c r="AW975" t="s">
        <v>1066</v>
      </c>
      <c r="AY975">
        <v>0</v>
      </c>
      <c r="AZ975" s="269"/>
      <c r="BA975" s="269"/>
      <c r="BB975" s="269"/>
      <c r="BC975" s="269"/>
      <c r="BD975" s="269"/>
      <c r="BE975" s="269"/>
      <c r="BH975" s="249"/>
      <c r="BI975" s="249"/>
      <c r="BJ975" s="249"/>
      <c r="BK975" s="249"/>
      <c r="BL975" s="249"/>
      <c r="BM975" s="249"/>
      <c r="BN975" s="249"/>
      <c r="BO975" s="249"/>
      <c r="BP975" s="249"/>
      <c r="BQ975" s="249"/>
      <c r="BR975" s="249"/>
      <c r="BS975" s="249"/>
      <c r="BT975" s="249"/>
      <c r="BU975" s="249"/>
      <c r="BV975" s="248"/>
      <c r="BW975" s="249"/>
      <c r="BX975" s="249"/>
      <c r="BY975" s="249"/>
      <c r="BZ975" s="249"/>
      <c r="CA975" s="242"/>
      <c r="CB975" s="242"/>
      <c r="CC975" s="242"/>
      <c r="CD975" s="242"/>
      <c r="CE975" s="249"/>
    </row>
    <row r="976" spans="1:83" ht="14.4" x14ac:dyDescent="0.3">
      <c r="A976">
        <v>525119</v>
      </c>
      <c r="B976" t="s">
        <v>540</v>
      </c>
      <c r="C976" t="s">
        <v>1066</v>
      </c>
      <c r="D976" t="s">
        <v>1066</v>
      </c>
      <c r="E976" t="s">
        <v>1066</v>
      </c>
      <c r="F976" t="s">
        <v>1066</v>
      </c>
      <c r="G976" t="s">
        <v>1066</v>
      </c>
      <c r="H976" t="s">
        <v>1066</v>
      </c>
      <c r="I976" t="s">
        <v>1066</v>
      </c>
      <c r="J976" t="s">
        <v>1066</v>
      </c>
      <c r="K976" t="s">
        <v>1066</v>
      </c>
      <c r="L976" t="s">
        <v>1066</v>
      </c>
      <c r="M976" t="s">
        <v>1066</v>
      </c>
      <c r="N976" t="s">
        <v>1066</v>
      </c>
      <c r="O976" t="s">
        <v>1066</v>
      </c>
      <c r="P976" t="s">
        <v>1066</v>
      </c>
      <c r="Q976" t="s">
        <v>1066</v>
      </c>
      <c r="R976" t="s">
        <v>1066</v>
      </c>
      <c r="S976" t="s">
        <v>1066</v>
      </c>
      <c r="T976" t="s">
        <v>1066</v>
      </c>
      <c r="U976" t="s">
        <v>1066</v>
      </c>
      <c r="V976" t="s">
        <v>1066</v>
      </c>
      <c r="W976" t="s">
        <v>1066</v>
      </c>
      <c r="X976" t="s">
        <v>1066</v>
      </c>
      <c r="Y976" t="s">
        <v>1066</v>
      </c>
      <c r="Z976" t="s">
        <v>1066</v>
      </c>
      <c r="AA976" t="s">
        <v>1066</v>
      </c>
      <c r="AB976" t="s">
        <v>1066</v>
      </c>
      <c r="AC976" t="s">
        <v>1066</v>
      </c>
      <c r="AD976" t="s">
        <v>1066</v>
      </c>
      <c r="AE976" t="s">
        <v>1066</v>
      </c>
      <c r="AF976" t="s">
        <v>1066</v>
      </c>
      <c r="AG976" t="s">
        <v>1066</v>
      </c>
      <c r="AH976" t="s">
        <v>1066</v>
      </c>
      <c r="AI976" t="s">
        <v>1066</v>
      </c>
      <c r="AJ976" t="s">
        <v>1066</v>
      </c>
      <c r="AK976" t="s">
        <v>1066</v>
      </c>
      <c r="AL976" t="s">
        <v>1066</v>
      </c>
      <c r="AM976" t="s">
        <v>1066</v>
      </c>
      <c r="AN976" t="s">
        <v>1066</v>
      </c>
      <c r="AO976" t="s">
        <v>1066</v>
      </c>
      <c r="AP976" t="s">
        <v>1066</v>
      </c>
      <c r="AQ976" t="s">
        <v>1066</v>
      </c>
      <c r="AR976" t="s">
        <v>1066</v>
      </c>
      <c r="AS976" t="s">
        <v>1066</v>
      </c>
      <c r="AT976" t="s">
        <v>1066</v>
      </c>
      <c r="AU976" t="s">
        <v>1066</v>
      </c>
      <c r="AV976" t="s">
        <v>1066</v>
      </c>
      <c r="AW976" t="s">
        <v>1066</v>
      </c>
      <c r="AY976">
        <v>0</v>
      </c>
      <c r="AZ976" s="269"/>
      <c r="BA976" s="269"/>
      <c r="BB976" s="269"/>
      <c r="BC976" s="269"/>
      <c r="BD976" s="269"/>
      <c r="BE976" s="269"/>
    </row>
    <row r="977" spans="1:83" ht="14.4" x14ac:dyDescent="0.3">
      <c r="A977">
        <v>525120</v>
      </c>
      <c r="B977" t="s">
        <v>540</v>
      </c>
      <c r="C977" t="s">
        <v>1066</v>
      </c>
      <c r="D977" t="s">
        <v>1066</v>
      </c>
      <c r="E977" t="s">
        <v>1066</v>
      </c>
      <c r="F977" t="s">
        <v>1066</v>
      </c>
      <c r="G977" t="s">
        <v>1066</v>
      </c>
      <c r="H977" t="s">
        <v>1066</v>
      </c>
      <c r="I977" t="s">
        <v>1066</v>
      </c>
      <c r="J977" t="s">
        <v>1066</v>
      </c>
      <c r="K977" t="s">
        <v>1066</v>
      </c>
      <c r="L977" t="s">
        <v>1066</v>
      </c>
      <c r="M977" t="s">
        <v>1066</v>
      </c>
      <c r="N977" t="s">
        <v>1066</v>
      </c>
      <c r="O977" t="s">
        <v>1066</v>
      </c>
      <c r="P977" t="s">
        <v>1066</v>
      </c>
      <c r="Q977" t="s">
        <v>1066</v>
      </c>
      <c r="R977" t="s">
        <v>1066</v>
      </c>
      <c r="S977" t="s">
        <v>1066</v>
      </c>
      <c r="T977" t="s">
        <v>1066</v>
      </c>
      <c r="U977" t="s">
        <v>1066</v>
      </c>
      <c r="V977" t="s">
        <v>1066</v>
      </c>
      <c r="W977" t="s">
        <v>1066</v>
      </c>
      <c r="X977" t="s">
        <v>1066</v>
      </c>
      <c r="Y977" t="s">
        <v>1066</v>
      </c>
      <c r="Z977" t="s">
        <v>1066</v>
      </c>
      <c r="AA977" t="s">
        <v>1066</v>
      </c>
      <c r="AB977" t="s">
        <v>1066</v>
      </c>
      <c r="AC977" t="s">
        <v>1066</v>
      </c>
      <c r="AD977" t="s">
        <v>1066</v>
      </c>
      <c r="AE977" t="s">
        <v>1066</v>
      </c>
      <c r="AF977" t="s">
        <v>1066</v>
      </c>
      <c r="AG977" t="s">
        <v>1066</v>
      </c>
      <c r="AH977" t="s">
        <v>1066</v>
      </c>
      <c r="AI977" t="s">
        <v>1066</v>
      </c>
      <c r="AJ977" t="s">
        <v>1066</v>
      </c>
      <c r="AK977" t="s">
        <v>1066</v>
      </c>
      <c r="AL977" t="s">
        <v>1066</v>
      </c>
      <c r="AM977" t="s">
        <v>1066</v>
      </c>
      <c r="AN977" t="s">
        <v>1066</v>
      </c>
      <c r="AO977" t="s">
        <v>1066</v>
      </c>
      <c r="AP977" t="s">
        <v>1066</v>
      </c>
      <c r="AQ977" t="s">
        <v>1066</v>
      </c>
      <c r="AR977" t="s">
        <v>1066</v>
      </c>
      <c r="AS977" t="s">
        <v>1066</v>
      </c>
      <c r="AT977" t="s">
        <v>1066</v>
      </c>
      <c r="AU977" t="s">
        <v>1066</v>
      </c>
      <c r="AV977" t="s">
        <v>1066</v>
      </c>
      <c r="AW977" t="s">
        <v>1066</v>
      </c>
      <c r="AY977">
        <v>0</v>
      </c>
      <c r="AZ977" s="269"/>
      <c r="BA977" s="269"/>
      <c r="BB977" s="269"/>
      <c r="BC977" s="269"/>
      <c r="BD977" s="269"/>
      <c r="BE977" s="269"/>
    </row>
    <row r="978" spans="1:83" ht="14.4" x14ac:dyDescent="0.3">
      <c r="A978">
        <v>525124</v>
      </c>
      <c r="B978" t="s">
        <v>540</v>
      </c>
      <c r="C978" t="s">
        <v>1066</v>
      </c>
      <c r="D978" t="s">
        <v>1066</v>
      </c>
      <c r="E978" t="s">
        <v>1066</v>
      </c>
      <c r="F978" t="s">
        <v>1066</v>
      </c>
      <c r="G978" t="s">
        <v>1066</v>
      </c>
      <c r="H978" t="s">
        <v>1066</v>
      </c>
      <c r="I978" t="s">
        <v>1066</v>
      </c>
      <c r="J978" t="s">
        <v>1066</v>
      </c>
      <c r="K978" t="s">
        <v>1066</v>
      </c>
      <c r="L978" t="s">
        <v>1066</v>
      </c>
      <c r="M978" t="s">
        <v>1066</v>
      </c>
      <c r="N978" t="s">
        <v>1066</v>
      </c>
      <c r="O978" t="s">
        <v>1066</v>
      </c>
      <c r="P978" t="s">
        <v>1066</v>
      </c>
      <c r="Q978" t="s">
        <v>1066</v>
      </c>
      <c r="R978" t="s">
        <v>1066</v>
      </c>
      <c r="S978" t="s">
        <v>1066</v>
      </c>
      <c r="T978" t="s">
        <v>1066</v>
      </c>
      <c r="U978" t="s">
        <v>1066</v>
      </c>
      <c r="V978" t="s">
        <v>1066</v>
      </c>
      <c r="W978" t="s">
        <v>1066</v>
      </c>
      <c r="X978" t="s">
        <v>1066</v>
      </c>
      <c r="Y978" t="s">
        <v>1066</v>
      </c>
      <c r="Z978" t="s">
        <v>1066</v>
      </c>
      <c r="AA978" t="s">
        <v>1066</v>
      </c>
      <c r="AB978" t="s">
        <v>1066</v>
      </c>
      <c r="AC978" t="s">
        <v>1066</v>
      </c>
      <c r="AD978" t="s">
        <v>1066</v>
      </c>
      <c r="AE978" t="s">
        <v>1066</v>
      </c>
      <c r="AF978" t="s">
        <v>1066</v>
      </c>
      <c r="AG978" t="s">
        <v>1066</v>
      </c>
      <c r="AH978" t="s">
        <v>1066</v>
      </c>
      <c r="AI978" t="s">
        <v>1066</v>
      </c>
      <c r="AJ978" t="s">
        <v>1066</v>
      </c>
      <c r="AK978" t="s">
        <v>1066</v>
      </c>
      <c r="AL978" t="s">
        <v>1066</v>
      </c>
      <c r="AM978" t="s">
        <v>1066</v>
      </c>
      <c r="AN978" t="s">
        <v>1066</v>
      </c>
      <c r="AO978" t="s">
        <v>1066</v>
      </c>
      <c r="AP978" t="s">
        <v>1066</v>
      </c>
      <c r="AQ978" t="s">
        <v>1066</v>
      </c>
      <c r="AR978" t="s">
        <v>1066</v>
      </c>
      <c r="AS978" t="s">
        <v>1066</v>
      </c>
      <c r="AT978" t="s">
        <v>1066</v>
      </c>
      <c r="AU978" t="s">
        <v>1066</v>
      </c>
      <c r="AV978" t="s">
        <v>1066</v>
      </c>
      <c r="AW978" t="s">
        <v>1066</v>
      </c>
      <c r="AY978">
        <v>0</v>
      </c>
      <c r="AZ978" s="269"/>
      <c r="BA978" s="269"/>
      <c r="BB978" s="269"/>
      <c r="BC978" s="269"/>
      <c r="BD978" s="269"/>
      <c r="BE978" s="269"/>
    </row>
    <row r="979" spans="1:83" ht="14.4" x14ac:dyDescent="0.3">
      <c r="A979">
        <v>525129</v>
      </c>
      <c r="B979" t="s">
        <v>540</v>
      </c>
      <c r="C979" t="s">
        <v>1066</v>
      </c>
      <c r="D979" t="s">
        <v>1066</v>
      </c>
      <c r="E979" t="s">
        <v>1066</v>
      </c>
      <c r="F979" t="s">
        <v>1066</v>
      </c>
      <c r="G979" t="s">
        <v>1066</v>
      </c>
      <c r="H979" t="s">
        <v>1066</v>
      </c>
      <c r="I979" t="s">
        <v>1066</v>
      </c>
      <c r="J979" t="s">
        <v>1066</v>
      </c>
      <c r="K979" t="s">
        <v>1066</v>
      </c>
      <c r="L979" t="s">
        <v>1066</v>
      </c>
      <c r="M979" t="s">
        <v>1066</v>
      </c>
      <c r="N979" t="s">
        <v>1066</v>
      </c>
      <c r="O979" t="s">
        <v>1066</v>
      </c>
      <c r="P979" t="s">
        <v>1066</v>
      </c>
      <c r="Q979" t="s">
        <v>1066</v>
      </c>
      <c r="R979" t="s">
        <v>1066</v>
      </c>
      <c r="S979" t="s">
        <v>1066</v>
      </c>
      <c r="T979" t="s">
        <v>1066</v>
      </c>
      <c r="U979" t="s">
        <v>1066</v>
      </c>
      <c r="V979" t="s">
        <v>1066</v>
      </c>
      <c r="W979" t="s">
        <v>1066</v>
      </c>
      <c r="X979" t="s">
        <v>1066</v>
      </c>
      <c r="Y979" t="s">
        <v>1066</v>
      </c>
      <c r="Z979" t="s">
        <v>1066</v>
      </c>
      <c r="AA979" t="s">
        <v>1066</v>
      </c>
      <c r="AB979" t="s">
        <v>1066</v>
      </c>
      <c r="AC979" t="s">
        <v>1066</v>
      </c>
      <c r="AD979" t="s">
        <v>1066</v>
      </c>
      <c r="AE979" t="s">
        <v>1066</v>
      </c>
      <c r="AF979" t="s">
        <v>1066</v>
      </c>
      <c r="AG979" t="s">
        <v>1066</v>
      </c>
      <c r="AH979" t="s">
        <v>1066</v>
      </c>
      <c r="AI979" t="s">
        <v>1066</v>
      </c>
      <c r="AJ979" t="s">
        <v>1066</v>
      </c>
      <c r="AK979" t="s">
        <v>1066</v>
      </c>
      <c r="AL979" t="s">
        <v>1066</v>
      </c>
      <c r="AM979" t="s">
        <v>1066</v>
      </c>
      <c r="AN979" t="s">
        <v>1066</v>
      </c>
      <c r="AO979" t="s">
        <v>1066</v>
      </c>
      <c r="AP979" t="s">
        <v>1066</v>
      </c>
      <c r="AQ979" t="s">
        <v>1066</v>
      </c>
      <c r="AR979" t="s">
        <v>1066</v>
      </c>
      <c r="AS979" t="s">
        <v>1066</v>
      </c>
      <c r="AT979" t="s">
        <v>1066</v>
      </c>
      <c r="AU979" t="s">
        <v>1066</v>
      </c>
      <c r="AV979" t="s">
        <v>1066</v>
      </c>
      <c r="AW979" t="s">
        <v>1066</v>
      </c>
      <c r="AY979">
        <v>0</v>
      </c>
      <c r="AZ979" s="269"/>
      <c r="BA979" s="269"/>
      <c r="BB979" s="269"/>
      <c r="BC979" s="269"/>
      <c r="BD979" s="269"/>
      <c r="BE979" s="269"/>
    </row>
    <row r="980" spans="1:83" ht="14.4" x14ac:dyDescent="0.3">
      <c r="A980">
        <v>525132</v>
      </c>
      <c r="B980" t="s">
        <v>540</v>
      </c>
      <c r="C980" t="s">
        <v>1066</v>
      </c>
      <c r="D980" t="s">
        <v>1066</v>
      </c>
      <c r="E980" t="s">
        <v>1066</v>
      </c>
      <c r="F980" t="s">
        <v>1066</v>
      </c>
      <c r="G980" t="s">
        <v>1066</v>
      </c>
      <c r="H980" t="s">
        <v>1066</v>
      </c>
      <c r="I980" t="s">
        <v>1066</v>
      </c>
      <c r="J980" t="s">
        <v>1066</v>
      </c>
      <c r="K980" t="s">
        <v>1066</v>
      </c>
      <c r="L980" t="s">
        <v>1066</v>
      </c>
      <c r="M980" t="s">
        <v>1066</v>
      </c>
      <c r="N980" t="s">
        <v>1066</v>
      </c>
      <c r="O980" t="s">
        <v>1066</v>
      </c>
      <c r="P980" t="s">
        <v>1066</v>
      </c>
      <c r="Q980" t="s">
        <v>1066</v>
      </c>
      <c r="R980" t="s">
        <v>1066</v>
      </c>
      <c r="S980" t="s">
        <v>1066</v>
      </c>
      <c r="T980" t="s">
        <v>1066</v>
      </c>
      <c r="U980" t="s">
        <v>1066</v>
      </c>
      <c r="V980" t="s">
        <v>1066</v>
      </c>
      <c r="W980" t="s">
        <v>1066</v>
      </c>
      <c r="X980" t="s">
        <v>1066</v>
      </c>
      <c r="Y980" t="s">
        <v>1066</v>
      </c>
      <c r="Z980" t="s">
        <v>1066</v>
      </c>
      <c r="AA980" t="s">
        <v>1066</v>
      </c>
      <c r="AB980" t="s">
        <v>1066</v>
      </c>
      <c r="AC980" t="s">
        <v>1066</v>
      </c>
      <c r="AD980" t="s">
        <v>1066</v>
      </c>
      <c r="AE980" t="s">
        <v>1066</v>
      </c>
      <c r="AF980" t="s">
        <v>1066</v>
      </c>
      <c r="AG980" t="s">
        <v>1066</v>
      </c>
      <c r="AH980" t="s">
        <v>1066</v>
      </c>
      <c r="AI980" t="s">
        <v>1066</v>
      </c>
      <c r="AJ980" t="s">
        <v>1066</v>
      </c>
      <c r="AK980" t="s">
        <v>1066</v>
      </c>
      <c r="AL980" t="s">
        <v>1066</v>
      </c>
      <c r="AM980" t="s">
        <v>1066</v>
      </c>
      <c r="AN980" t="s">
        <v>1066</v>
      </c>
      <c r="AO980" t="s">
        <v>1066</v>
      </c>
      <c r="AP980" t="s">
        <v>1066</v>
      </c>
      <c r="AQ980" t="s">
        <v>1066</v>
      </c>
      <c r="AR980" t="s">
        <v>1066</v>
      </c>
      <c r="AS980" t="s">
        <v>1066</v>
      </c>
      <c r="AT980" t="s">
        <v>1066</v>
      </c>
      <c r="AU980" t="s">
        <v>1066</v>
      </c>
      <c r="AV980" t="s">
        <v>1066</v>
      </c>
      <c r="AW980" t="s">
        <v>1066</v>
      </c>
      <c r="AY980">
        <v>0</v>
      </c>
      <c r="AZ980" s="269"/>
      <c r="BA980" s="269"/>
      <c r="BB980" s="269"/>
      <c r="BC980" s="269"/>
      <c r="BD980" s="269"/>
      <c r="BE980" s="269"/>
    </row>
    <row r="981" spans="1:83" ht="14.4" x14ac:dyDescent="0.3">
      <c r="A981">
        <v>525136</v>
      </c>
      <c r="B981" t="s">
        <v>540</v>
      </c>
      <c r="C981" t="s">
        <v>1066</v>
      </c>
      <c r="D981" t="s">
        <v>1066</v>
      </c>
      <c r="E981" t="s">
        <v>1066</v>
      </c>
      <c r="F981" t="s">
        <v>1066</v>
      </c>
      <c r="G981" t="s">
        <v>1066</v>
      </c>
      <c r="H981" t="s">
        <v>1066</v>
      </c>
      <c r="I981" t="s">
        <v>1066</v>
      </c>
      <c r="J981" t="s">
        <v>1066</v>
      </c>
      <c r="K981" t="s">
        <v>1066</v>
      </c>
      <c r="L981" t="s">
        <v>1066</v>
      </c>
      <c r="M981" t="s">
        <v>1066</v>
      </c>
      <c r="N981" t="s">
        <v>1066</v>
      </c>
      <c r="O981" t="s">
        <v>1066</v>
      </c>
      <c r="P981" t="s">
        <v>1066</v>
      </c>
      <c r="Q981" t="s">
        <v>1066</v>
      </c>
      <c r="R981" t="s">
        <v>1066</v>
      </c>
      <c r="S981" t="s">
        <v>1066</v>
      </c>
      <c r="T981" t="s">
        <v>1066</v>
      </c>
      <c r="U981" t="s">
        <v>1066</v>
      </c>
      <c r="V981" t="s">
        <v>1066</v>
      </c>
      <c r="W981" t="s">
        <v>1066</v>
      </c>
      <c r="X981" t="s">
        <v>1066</v>
      </c>
      <c r="Y981" t="s">
        <v>1066</v>
      </c>
      <c r="Z981" t="s">
        <v>1066</v>
      </c>
      <c r="AA981" t="s">
        <v>1066</v>
      </c>
      <c r="AB981" t="s">
        <v>1066</v>
      </c>
      <c r="AC981" t="s">
        <v>1066</v>
      </c>
      <c r="AD981" t="s">
        <v>1066</v>
      </c>
      <c r="AE981" t="s">
        <v>1066</v>
      </c>
      <c r="AF981" t="s">
        <v>1066</v>
      </c>
      <c r="AG981" t="s">
        <v>1066</v>
      </c>
      <c r="AH981" t="s">
        <v>1066</v>
      </c>
      <c r="AI981" t="s">
        <v>1066</v>
      </c>
      <c r="AJ981" t="s">
        <v>1066</v>
      </c>
      <c r="AK981" t="s">
        <v>1066</v>
      </c>
      <c r="AL981" t="s">
        <v>1066</v>
      </c>
      <c r="AM981" t="s">
        <v>1066</v>
      </c>
      <c r="AN981" t="s">
        <v>1066</v>
      </c>
      <c r="AO981" t="s">
        <v>1066</v>
      </c>
      <c r="AP981" t="s">
        <v>1066</v>
      </c>
      <c r="AQ981" t="s">
        <v>1066</v>
      </c>
      <c r="AR981" t="s">
        <v>1066</v>
      </c>
      <c r="AS981" t="s">
        <v>1066</v>
      </c>
      <c r="AT981" t="s">
        <v>1066</v>
      </c>
      <c r="AU981" t="s">
        <v>1066</v>
      </c>
      <c r="AV981" t="s">
        <v>1066</v>
      </c>
      <c r="AW981" t="s">
        <v>1066</v>
      </c>
      <c r="AY981">
        <v>0</v>
      </c>
      <c r="AZ981" s="269"/>
      <c r="BA981" s="269"/>
      <c r="BB981" s="269"/>
      <c r="BC981" s="269"/>
      <c r="BD981" s="269"/>
      <c r="BE981" s="269"/>
    </row>
    <row r="982" spans="1:83" ht="14.4" x14ac:dyDescent="0.3">
      <c r="A982">
        <v>525139</v>
      </c>
      <c r="B982" t="s">
        <v>540</v>
      </c>
      <c r="C982" t="s">
        <v>1066</v>
      </c>
      <c r="D982" t="s">
        <v>1066</v>
      </c>
      <c r="E982" t="s">
        <v>1066</v>
      </c>
      <c r="F982" t="s">
        <v>1066</v>
      </c>
      <c r="G982" t="s">
        <v>1066</v>
      </c>
      <c r="H982" t="s">
        <v>1066</v>
      </c>
      <c r="I982" t="s">
        <v>1066</v>
      </c>
      <c r="J982" t="s">
        <v>1066</v>
      </c>
      <c r="K982" t="s">
        <v>1066</v>
      </c>
      <c r="L982" t="s">
        <v>1066</v>
      </c>
      <c r="M982" t="s">
        <v>1066</v>
      </c>
      <c r="N982" t="s">
        <v>1066</v>
      </c>
      <c r="O982" t="s">
        <v>1066</v>
      </c>
      <c r="P982" t="s">
        <v>1066</v>
      </c>
      <c r="Q982" t="s">
        <v>1066</v>
      </c>
      <c r="R982" t="s">
        <v>1066</v>
      </c>
      <c r="S982" t="s">
        <v>1066</v>
      </c>
      <c r="T982" t="s">
        <v>1066</v>
      </c>
      <c r="U982" t="s">
        <v>1066</v>
      </c>
      <c r="V982" t="s">
        <v>1066</v>
      </c>
      <c r="W982" t="s">
        <v>1066</v>
      </c>
      <c r="X982" t="s">
        <v>1066</v>
      </c>
      <c r="Y982" t="s">
        <v>1066</v>
      </c>
      <c r="Z982" t="s">
        <v>1066</v>
      </c>
      <c r="AA982" t="s">
        <v>1066</v>
      </c>
      <c r="AB982" t="s">
        <v>1066</v>
      </c>
      <c r="AC982" t="s">
        <v>1066</v>
      </c>
      <c r="AD982" t="s">
        <v>1066</v>
      </c>
      <c r="AE982" t="s">
        <v>1066</v>
      </c>
      <c r="AF982" t="s">
        <v>1066</v>
      </c>
      <c r="AG982" t="s">
        <v>1066</v>
      </c>
      <c r="AH982" t="s">
        <v>1066</v>
      </c>
      <c r="AI982" t="s">
        <v>1066</v>
      </c>
      <c r="AJ982" t="s">
        <v>1066</v>
      </c>
      <c r="AK982" t="s">
        <v>1066</v>
      </c>
      <c r="AL982" t="s">
        <v>1066</v>
      </c>
      <c r="AM982" t="s">
        <v>1066</v>
      </c>
      <c r="AN982" t="s">
        <v>1066</v>
      </c>
      <c r="AO982" t="s">
        <v>1066</v>
      </c>
      <c r="AP982" t="s">
        <v>1066</v>
      </c>
      <c r="AQ982" t="s">
        <v>1066</v>
      </c>
      <c r="AR982" t="s">
        <v>1066</v>
      </c>
      <c r="AS982" t="s">
        <v>1066</v>
      </c>
      <c r="AT982" t="s">
        <v>1066</v>
      </c>
      <c r="AU982" t="s">
        <v>1066</v>
      </c>
      <c r="AV982" t="s">
        <v>1066</v>
      </c>
      <c r="AW982" t="s">
        <v>1066</v>
      </c>
      <c r="AY982">
        <v>0</v>
      </c>
      <c r="AZ982" s="269"/>
      <c r="BA982" s="269"/>
      <c r="BB982" s="269"/>
      <c r="BC982" s="269"/>
      <c r="BD982" s="269"/>
      <c r="BE982" s="269"/>
    </row>
    <row r="983" spans="1:83" ht="14.4" x14ac:dyDescent="0.3">
      <c r="A983">
        <v>525141</v>
      </c>
      <c r="B983" t="s">
        <v>540</v>
      </c>
      <c r="C983" t="s">
        <v>1066</v>
      </c>
      <c r="D983" t="s">
        <v>1066</v>
      </c>
      <c r="E983" t="s">
        <v>1066</v>
      </c>
      <c r="F983" t="s">
        <v>1066</v>
      </c>
      <c r="G983" t="s">
        <v>1066</v>
      </c>
      <c r="H983" t="s">
        <v>1066</v>
      </c>
      <c r="I983" t="s">
        <v>1066</v>
      </c>
      <c r="J983" t="s">
        <v>1066</v>
      </c>
      <c r="K983" t="s">
        <v>1066</v>
      </c>
      <c r="L983" t="s">
        <v>1066</v>
      </c>
      <c r="M983" t="s">
        <v>1066</v>
      </c>
      <c r="N983" t="s">
        <v>1066</v>
      </c>
      <c r="O983" t="s">
        <v>1066</v>
      </c>
      <c r="P983" t="s">
        <v>1066</v>
      </c>
      <c r="Q983" t="s">
        <v>1066</v>
      </c>
      <c r="R983" t="s">
        <v>1066</v>
      </c>
      <c r="S983" t="s">
        <v>1066</v>
      </c>
      <c r="T983" t="s">
        <v>1066</v>
      </c>
      <c r="U983" t="s">
        <v>1066</v>
      </c>
      <c r="V983" t="s">
        <v>1066</v>
      </c>
      <c r="W983" t="s">
        <v>1066</v>
      </c>
      <c r="X983" t="s">
        <v>1066</v>
      </c>
      <c r="Y983" t="s">
        <v>1066</v>
      </c>
      <c r="Z983" t="s">
        <v>1066</v>
      </c>
      <c r="AA983" t="s">
        <v>1066</v>
      </c>
      <c r="AB983" t="s">
        <v>1066</v>
      </c>
      <c r="AC983" t="s">
        <v>1066</v>
      </c>
      <c r="AD983" t="s">
        <v>1066</v>
      </c>
      <c r="AE983" t="s">
        <v>1066</v>
      </c>
      <c r="AF983" t="s">
        <v>1066</v>
      </c>
      <c r="AG983" t="s">
        <v>1066</v>
      </c>
      <c r="AH983" t="s">
        <v>1066</v>
      </c>
      <c r="AI983" t="s">
        <v>1066</v>
      </c>
      <c r="AJ983" t="s">
        <v>1066</v>
      </c>
      <c r="AK983" t="s">
        <v>1066</v>
      </c>
      <c r="AL983" t="s">
        <v>1066</v>
      </c>
      <c r="AM983" t="s">
        <v>1066</v>
      </c>
      <c r="AN983" t="s">
        <v>1066</v>
      </c>
      <c r="AO983" t="s">
        <v>1066</v>
      </c>
      <c r="AP983" t="s">
        <v>1066</v>
      </c>
      <c r="AQ983" t="s">
        <v>1066</v>
      </c>
      <c r="AR983" t="s">
        <v>1066</v>
      </c>
      <c r="AS983" t="s">
        <v>1066</v>
      </c>
      <c r="AT983" t="s">
        <v>1066</v>
      </c>
      <c r="AU983" t="s">
        <v>1066</v>
      </c>
      <c r="AV983" t="s">
        <v>1066</v>
      </c>
      <c r="AW983" t="s">
        <v>1066</v>
      </c>
      <c r="AY983">
        <v>0</v>
      </c>
      <c r="AZ983" s="269"/>
      <c r="BA983" s="269"/>
      <c r="BB983" s="269"/>
      <c r="BC983" s="269"/>
      <c r="BD983" s="269"/>
      <c r="BE983" s="269"/>
      <c r="BH983" s="249"/>
      <c r="BI983" s="249"/>
      <c r="BJ983" s="249"/>
      <c r="BK983" s="249"/>
      <c r="BL983" s="249"/>
      <c r="BM983" s="249"/>
      <c r="BN983" s="249"/>
      <c r="BO983" s="249"/>
      <c r="BP983" s="249"/>
      <c r="BQ983" s="249"/>
      <c r="BR983" s="249"/>
      <c r="BS983" s="249"/>
      <c r="BT983" s="249"/>
      <c r="BU983" s="249"/>
      <c r="BV983" s="248"/>
      <c r="BW983" s="249"/>
      <c r="BX983" s="249"/>
      <c r="BY983" s="249"/>
      <c r="BZ983" s="249"/>
      <c r="CA983" s="242"/>
      <c r="CB983" s="242"/>
      <c r="CC983" s="242"/>
      <c r="CD983" s="242"/>
      <c r="CE983" s="249"/>
    </row>
    <row r="984" spans="1:83" ht="14.4" x14ac:dyDescent="0.3">
      <c r="A984">
        <v>525146</v>
      </c>
      <c r="B984" t="s">
        <v>541</v>
      </c>
      <c r="C984" t="s">
        <v>1066</v>
      </c>
      <c r="D984" t="s">
        <v>1066</v>
      </c>
      <c r="E984" t="s">
        <v>1066</v>
      </c>
      <c r="F984" t="s">
        <v>1066</v>
      </c>
      <c r="G984" t="s">
        <v>1066</v>
      </c>
      <c r="H984" t="s">
        <v>1066</v>
      </c>
      <c r="I984" t="s">
        <v>1066</v>
      </c>
      <c r="J984" t="s">
        <v>1066</v>
      </c>
      <c r="K984" t="s">
        <v>1066</v>
      </c>
      <c r="L984" t="s">
        <v>1066</v>
      </c>
      <c r="M984" t="s">
        <v>1066</v>
      </c>
      <c r="N984" t="s">
        <v>1066</v>
      </c>
      <c r="O984" t="s">
        <v>1066</v>
      </c>
      <c r="P984" t="s">
        <v>1066</v>
      </c>
      <c r="Q984" t="s">
        <v>1066</v>
      </c>
      <c r="R984" t="s">
        <v>1066</v>
      </c>
      <c r="S984" t="s">
        <v>1066</v>
      </c>
      <c r="T984" t="s">
        <v>1066</v>
      </c>
      <c r="U984" t="s">
        <v>1066</v>
      </c>
      <c r="V984" t="s">
        <v>1066</v>
      </c>
      <c r="W984" t="s">
        <v>1066</v>
      </c>
      <c r="X984" t="s">
        <v>1066</v>
      </c>
      <c r="Y984" t="s">
        <v>1066</v>
      </c>
      <c r="Z984" t="s">
        <v>1066</v>
      </c>
      <c r="AA984" t="s">
        <v>1066</v>
      </c>
      <c r="AB984" t="s">
        <v>1066</v>
      </c>
      <c r="AC984" t="s">
        <v>1066</v>
      </c>
      <c r="AD984" t="s">
        <v>1066</v>
      </c>
      <c r="AE984" t="s">
        <v>1066</v>
      </c>
      <c r="AF984" t="s">
        <v>1066</v>
      </c>
      <c r="AG984" t="s">
        <v>1066</v>
      </c>
      <c r="AH984" t="s">
        <v>1066</v>
      </c>
      <c r="AI984" t="s">
        <v>1066</v>
      </c>
      <c r="AJ984" t="s">
        <v>1066</v>
      </c>
      <c r="AK984" t="s">
        <v>1066</v>
      </c>
      <c r="AL984" t="s">
        <v>1066</v>
      </c>
      <c r="AM984" t="s">
        <v>1066</v>
      </c>
      <c r="AN984" t="s">
        <v>1066</v>
      </c>
      <c r="AO984" t="s">
        <v>1066</v>
      </c>
      <c r="AP984" t="s">
        <v>1066</v>
      </c>
      <c r="AQ984" t="s">
        <v>1066</v>
      </c>
      <c r="AR984" t="s">
        <v>1066</v>
      </c>
      <c r="AW984"/>
      <c r="AY984" t="s">
        <v>2422</v>
      </c>
      <c r="AZ984" s="269"/>
      <c r="BA984" s="269"/>
      <c r="BB984" s="269"/>
      <c r="BC984" s="269"/>
      <c r="BD984" s="269"/>
      <c r="BE984" s="269"/>
    </row>
    <row r="985" spans="1:83" ht="14.4" x14ac:dyDescent="0.3">
      <c r="A985">
        <v>525147</v>
      </c>
      <c r="B985" t="s">
        <v>540</v>
      </c>
      <c r="C985" t="s">
        <v>1066</v>
      </c>
      <c r="D985" t="s">
        <v>1066</v>
      </c>
      <c r="E985" t="s">
        <v>1066</v>
      </c>
      <c r="F985" t="s">
        <v>1066</v>
      </c>
      <c r="G985" t="s">
        <v>1066</v>
      </c>
      <c r="H985" t="s">
        <v>1066</v>
      </c>
      <c r="I985" t="s">
        <v>1066</v>
      </c>
      <c r="J985" t="s">
        <v>1066</v>
      </c>
      <c r="K985" t="s">
        <v>1066</v>
      </c>
      <c r="L985" t="s">
        <v>1066</v>
      </c>
      <c r="M985" t="s">
        <v>1066</v>
      </c>
      <c r="N985" t="s">
        <v>1066</v>
      </c>
      <c r="O985" t="s">
        <v>1066</v>
      </c>
      <c r="P985" t="s">
        <v>1066</v>
      </c>
      <c r="Q985" t="s">
        <v>1066</v>
      </c>
      <c r="R985" t="s">
        <v>1066</v>
      </c>
      <c r="S985" t="s">
        <v>1066</v>
      </c>
      <c r="T985" t="s">
        <v>1066</v>
      </c>
      <c r="U985" t="s">
        <v>1066</v>
      </c>
      <c r="V985" t="s">
        <v>1066</v>
      </c>
      <c r="W985" t="s">
        <v>1066</v>
      </c>
      <c r="X985" t="s">
        <v>1066</v>
      </c>
      <c r="Y985" t="s">
        <v>1066</v>
      </c>
      <c r="Z985" t="s">
        <v>1066</v>
      </c>
      <c r="AA985" t="s">
        <v>1066</v>
      </c>
      <c r="AB985" t="s">
        <v>1066</v>
      </c>
      <c r="AC985" t="s">
        <v>1066</v>
      </c>
      <c r="AD985" t="s">
        <v>1066</v>
      </c>
      <c r="AE985" t="s">
        <v>1066</v>
      </c>
      <c r="AF985" t="s">
        <v>1066</v>
      </c>
      <c r="AG985" t="s">
        <v>1066</v>
      </c>
      <c r="AH985" t="s">
        <v>1066</v>
      </c>
      <c r="AI985" t="s">
        <v>1066</v>
      </c>
      <c r="AJ985" t="s">
        <v>1066</v>
      </c>
      <c r="AK985" t="s">
        <v>1066</v>
      </c>
      <c r="AL985" t="s">
        <v>1066</v>
      </c>
      <c r="AM985" t="s">
        <v>1066</v>
      </c>
      <c r="AN985" t="s">
        <v>1066</v>
      </c>
      <c r="AO985" t="s">
        <v>1066</v>
      </c>
      <c r="AP985" t="s">
        <v>1066</v>
      </c>
      <c r="AQ985" t="s">
        <v>1066</v>
      </c>
      <c r="AR985" t="s">
        <v>1066</v>
      </c>
      <c r="AS985" t="s">
        <v>1066</v>
      </c>
      <c r="AT985" t="s">
        <v>1066</v>
      </c>
      <c r="AU985" t="s">
        <v>1066</v>
      </c>
      <c r="AV985" t="s">
        <v>1066</v>
      </c>
      <c r="AW985" t="s">
        <v>1066</v>
      </c>
      <c r="AY985">
        <v>0</v>
      </c>
      <c r="AZ985" s="269"/>
      <c r="BA985" s="269"/>
      <c r="BB985" s="269"/>
      <c r="BC985" s="269"/>
      <c r="BD985" s="269"/>
      <c r="BE985" s="269"/>
    </row>
    <row r="986" spans="1:83" ht="14.4" x14ac:dyDescent="0.3">
      <c r="A986">
        <v>525150</v>
      </c>
      <c r="B986" t="s">
        <v>540</v>
      </c>
      <c r="C986" t="s">
        <v>1066</v>
      </c>
      <c r="D986" t="s">
        <v>1066</v>
      </c>
      <c r="E986" t="s">
        <v>1066</v>
      </c>
      <c r="F986" t="s">
        <v>1066</v>
      </c>
      <c r="G986" t="s">
        <v>1066</v>
      </c>
      <c r="H986" t="s">
        <v>1066</v>
      </c>
      <c r="I986" t="s">
        <v>1066</v>
      </c>
      <c r="J986" t="s">
        <v>1066</v>
      </c>
      <c r="K986" t="s">
        <v>1066</v>
      </c>
      <c r="L986" t="s">
        <v>1066</v>
      </c>
      <c r="M986" t="s">
        <v>1066</v>
      </c>
      <c r="N986" t="s">
        <v>1066</v>
      </c>
      <c r="O986" t="s">
        <v>1066</v>
      </c>
      <c r="P986" t="s">
        <v>1066</v>
      </c>
      <c r="Q986" t="s">
        <v>1066</v>
      </c>
      <c r="R986" t="s">
        <v>1066</v>
      </c>
      <c r="S986" t="s">
        <v>1066</v>
      </c>
      <c r="T986" t="s">
        <v>1066</v>
      </c>
      <c r="U986" t="s">
        <v>1066</v>
      </c>
      <c r="V986" t="s">
        <v>1066</v>
      </c>
      <c r="W986" t="s">
        <v>1066</v>
      </c>
      <c r="X986" t="s">
        <v>1066</v>
      </c>
      <c r="Y986" t="s">
        <v>1066</v>
      </c>
      <c r="Z986" t="s">
        <v>1066</v>
      </c>
      <c r="AA986" t="s">
        <v>1066</v>
      </c>
      <c r="AB986" t="s">
        <v>1066</v>
      </c>
      <c r="AC986" t="s">
        <v>1066</v>
      </c>
      <c r="AD986" t="s">
        <v>1066</v>
      </c>
      <c r="AE986" t="s">
        <v>1066</v>
      </c>
      <c r="AF986" t="s">
        <v>1066</v>
      </c>
      <c r="AG986" t="s">
        <v>1066</v>
      </c>
      <c r="AH986" t="s">
        <v>1066</v>
      </c>
      <c r="AI986" t="s">
        <v>1066</v>
      </c>
      <c r="AJ986" t="s">
        <v>1066</v>
      </c>
      <c r="AK986" t="s">
        <v>1066</v>
      </c>
      <c r="AL986" t="s">
        <v>1066</v>
      </c>
      <c r="AM986" t="s">
        <v>1066</v>
      </c>
      <c r="AN986" t="s">
        <v>1066</v>
      </c>
      <c r="AO986" t="s">
        <v>1066</v>
      </c>
      <c r="AP986" t="s">
        <v>1066</v>
      </c>
      <c r="AQ986" t="s">
        <v>1066</v>
      </c>
      <c r="AR986" t="s">
        <v>1066</v>
      </c>
      <c r="AS986" t="s">
        <v>1066</v>
      </c>
      <c r="AT986" t="s">
        <v>1066</v>
      </c>
      <c r="AU986" t="s">
        <v>1066</v>
      </c>
      <c r="AV986" t="s">
        <v>1066</v>
      </c>
      <c r="AW986" t="s">
        <v>1066</v>
      </c>
      <c r="AY986">
        <v>0</v>
      </c>
      <c r="AZ986" s="269"/>
      <c r="BA986" s="269"/>
      <c r="BB986" s="269"/>
      <c r="BC986" s="269"/>
      <c r="BD986" s="269"/>
      <c r="BE986" s="269"/>
    </row>
    <row r="987" spans="1:83" ht="14.4" x14ac:dyDescent="0.3">
      <c r="A987">
        <v>525154</v>
      </c>
      <c r="B987" t="s">
        <v>540</v>
      </c>
      <c r="C987" t="s">
        <v>1066</v>
      </c>
      <c r="D987" t="s">
        <v>1066</v>
      </c>
      <c r="E987" t="s">
        <v>1066</v>
      </c>
      <c r="F987" t="s">
        <v>1066</v>
      </c>
      <c r="G987" t="s">
        <v>1066</v>
      </c>
      <c r="H987" t="s">
        <v>1066</v>
      </c>
      <c r="I987" t="s">
        <v>1066</v>
      </c>
      <c r="J987" t="s">
        <v>1066</v>
      </c>
      <c r="K987" t="s">
        <v>1066</v>
      </c>
      <c r="L987" t="s">
        <v>1066</v>
      </c>
      <c r="M987" t="s">
        <v>1066</v>
      </c>
      <c r="N987" t="s">
        <v>1066</v>
      </c>
      <c r="O987" t="s">
        <v>1066</v>
      </c>
      <c r="P987" t="s">
        <v>1066</v>
      </c>
      <c r="Q987" t="s">
        <v>1066</v>
      </c>
      <c r="R987" t="s">
        <v>1066</v>
      </c>
      <c r="S987" t="s">
        <v>1066</v>
      </c>
      <c r="T987" t="s">
        <v>1066</v>
      </c>
      <c r="U987" t="s">
        <v>1066</v>
      </c>
      <c r="V987" t="s">
        <v>1066</v>
      </c>
      <c r="W987" t="s">
        <v>1066</v>
      </c>
      <c r="X987" t="s">
        <v>1066</v>
      </c>
      <c r="Y987" t="s">
        <v>1066</v>
      </c>
      <c r="Z987" t="s">
        <v>1066</v>
      </c>
      <c r="AA987" t="s">
        <v>1066</v>
      </c>
      <c r="AB987" t="s">
        <v>1066</v>
      </c>
      <c r="AC987" t="s">
        <v>1066</v>
      </c>
      <c r="AD987" t="s">
        <v>1066</v>
      </c>
      <c r="AE987" t="s">
        <v>1066</v>
      </c>
      <c r="AF987" t="s">
        <v>1066</v>
      </c>
      <c r="AG987" t="s">
        <v>1066</v>
      </c>
      <c r="AH987" t="s">
        <v>1066</v>
      </c>
      <c r="AI987" t="s">
        <v>1066</v>
      </c>
      <c r="AJ987" t="s">
        <v>1066</v>
      </c>
      <c r="AK987" t="s">
        <v>1066</v>
      </c>
      <c r="AL987" t="s">
        <v>1066</v>
      </c>
      <c r="AM987" t="s">
        <v>1066</v>
      </c>
      <c r="AN987" t="s">
        <v>1066</v>
      </c>
      <c r="AO987" t="s">
        <v>1066</v>
      </c>
      <c r="AP987" t="s">
        <v>1066</v>
      </c>
      <c r="AQ987" t="s">
        <v>1066</v>
      </c>
      <c r="AR987" t="s">
        <v>1066</v>
      </c>
      <c r="AS987" t="s">
        <v>1066</v>
      </c>
      <c r="AT987" t="s">
        <v>1066</v>
      </c>
      <c r="AU987" t="s">
        <v>1066</v>
      </c>
      <c r="AV987" t="s">
        <v>1066</v>
      </c>
      <c r="AW987" t="s">
        <v>1066</v>
      </c>
      <c r="AY987">
        <v>0</v>
      </c>
      <c r="AZ987" s="269"/>
      <c r="BA987" s="269"/>
      <c r="BB987" s="269"/>
      <c r="BC987" s="269"/>
      <c r="BD987" s="269"/>
      <c r="BE987" s="269"/>
    </row>
    <row r="988" spans="1:83" ht="14.4" x14ac:dyDescent="0.3">
      <c r="A988">
        <v>525157</v>
      </c>
      <c r="B988" t="s">
        <v>540</v>
      </c>
      <c r="C988" t="s">
        <v>1066</v>
      </c>
      <c r="D988" t="s">
        <v>1066</v>
      </c>
      <c r="E988" t="s">
        <v>1066</v>
      </c>
      <c r="F988" t="s">
        <v>1066</v>
      </c>
      <c r="G988" t="s">
        <v>1066</v>
      </c>
      <c r="H988" t="s">
        <v>1066</v>
      </c>
      <c r="I988" t="s">
        <v>1066</v>
      </c>
      <c r="J988" t="s">
        <v>1066</v>
      </c>
      <c r="K988" t="s">
        <v>1066</v>
      </c>
      <c r="L988" t="s">
        <v>1066</v>
      </c>
      <c r="M988" t="s">
        <v>1066</v>
      </c>
      <c r="N988" t="s">
        <v>1066</v>
      </c>
      <c r="O988" t="s">
        <v>1066</v>
      </c>
      <c r="P988" t="s">
        <v>1066</v>
      </c>
      <c r="Q988" t="s">
        <v>1066</v>
      </c>
      <c r="R988" t="s">
        <v>1066</v>
      </c>
      <c r="S988" t="s">
        <v>1066</v>
      </c>
      <c r="T988" t="s">
        <v>1066</v>
      </c>
      <c r="U988" t="s">
        <v>1066</v>
      </c>
      <c r="V988" t="s">
        <v>1066</v>
      </c>
      <c r="W988" t="s">
        <v>1066</v>
      </c>
      <c r="X988" t="s">
        <v>1066</v>
      </c>
      <c r="Y988" t="s">
        <v>1066</v>
      </c>
      <c r="Z988" t="s">
        <v>1066</v>
      </c>
      <c r="AA988" t="s">
        <v>1066</v>
      </c>
      <c r="AB988" t="s">
        <v>1066</v>
      </c>
      <c r="AC988" t="s">
        <v>1066</v>
      </c>
      <c r="AD988" t="s">
        <v>1066</v>
      </c>
      <c r="AE988" t="s">
        <v>1066</v>
      </c>
      <c r="AF988" t="s">
        <v>1066</v>
      </c>
      <c r="AG988" t="s">
        <v>1066</v>
      </c>
      <c r="AH988" t="s">
        <v>1066</v>
      </c>
      <c r="AI988" t="s">
        <v>1066</v>
      </c>
      <c r="AJ988" t="s">
        <v>1066</v>
      </c>
      <c r="AK988" t="s">
        <v>1066</v>
      </c>
      <c r="AL988" t="s">
        <v>1066</v>
      </c>
      <c r="AM988" t="s">
        <v>1066</v>
      </c>
      <c r="AN988" t="s">
        <v>1066</v>
      </c>
      <c r="AO988" t="s">
        <v>1066</v>
      </c>
      <c r="AP988" t="s">
        <v>1066</v>
      </c>
      <c r="AQ988" t="s">
        <v>1066</v>
      </c>
      <c r="AR988" t="s">
        <v>1066</v>
      </c>
      <c r="AS988" t="s">
        <v>1066</v>
      </c>
      <c r="AT988" t="s">
        <v>1066</v>
      </c>
      <c r="AU988" t="s">
        <v>1066</v>
      </c>
      <c r="AV988" t="s">
        <v>1066</v>
      </c>
      <c r="AW988" t="s">
        <v>1066</v>
      </c>
      <c r="AY988">
        <v>0</v>
      </c>
      <c r="AZ988" s="269"/>
      <c r="BA988" s="269"/>
      <c r="BB988" s="269"/>
      <c r="BC988" s="269"/>
      <c r="BD988" s="269"/>
      <c r="BE988" s="269"/>
    </row>
    <row r="989" spans="1:83" ht="14.4" x14ac:dyDescent="0.3">
      <c r="A989">
        <v>525160</v>
      </c>
      <c r="B989" t="s">
        <v>541</v>
      </c>
      <c r="C989" t="s">
        <v>1066</v>
      </c>
      <c r="D989" t="s">
        <v>1066</v>
      </c>
      <c r="E989" t="s">
        <v>1066</v>
      </c>
      <c r="F989" t="s">
        <v>1066</v>
      </c>
      <c r="G989" t="s">
        <v>1066</v>
      </c>
      <c r="H989" t="s">
        <v>1066</v>
      </c>
      <c r="I989" t="s">
        <v>1066</v>
      </c>
      <c r="J989" t="s">
        <v>1066</v>
      </c>
      <c r="K989" t="s">
        <v>1066</v>
      </c>
      <c r="L989" t="s">
        <v>1066</v>
      </c>
      <c r="M989" t="s">
        <v>1066</v>
      </c>
      <c r="N989" t="s">
        <v>1066</v>
      </c>
      <c r="O989" t="s">
        <v>1066</v>
      </c>
      <c r="P989" t="s">
        <v>1066</v>
      </c>
      <c r="Q989" t="s">
        <v>1066</v>
      </c>
      <c r="R989" t="s">
        <v>1066</v>
      </c>
      <c r="S989" t="s">
        <v>1066</v>
      </c>
      <c r="T989" t="s">
        <v>1066</v>
      </c>
      <c r="U989" t="s">
        <v>1066</v>
      </c>
      <c r="V989" t="s">
        <v>1066</v>
      </c>
      <c r="W989" t="s">
        <v>1066</v>
      </c>
      <c r="X989" t="s">
        <v>1066</v>
      </c>
      <c r="Y989" t="s">
        <v>1066</v>
      </c>
      <c r="Z989" t="s">
        <v>1066</v>
      </c>
      <c r="AA989" t="s">
        <v>1066</v>
      </c>
      <c r="AB989" t="s">
        <v>1066</v>
      </c>
      <c r="AC989" t="s">
        <v>1066</v>
      </c>
      <c r="AD989" t="s">
        <v>1066</v>
      </c>
      <c r="AE989" t="s">
        <v>1066</v>
      </c>
      <c r="AF989" t="s">
        <v>1066</v>
      </c>
      <c r="AG989" t="s">
        <v>1066</v>
      </c>
      <c r="AH989" t="s">
        <v>1066</v>
      </c>
      <c r="AI989" t="s">
        <v>1066</v>
      </c>
      <c r="AJ989" t="s">
        <v>1066</v>
      </c>
      <c r="AK989" t="s">
        <v>1066</v>
      </c>
      <c r="AL989" t="s">
        <v>1066</v>
      </c>
      <c r="AM989" t="s">
        <v>1066</v>
      </c>
      <c r="AN989" t="s">
        <v>1066</v>
      </c>
      <c r="AO989" t="s">
        <v>1066</v>
      </c>
      <c r="AP989" t="s">
        <v>1066</v>
      </c>
      <c r="AQ989" t="s">
        <v>1066</v>
      </c>
      <c r="AR989" t="s">
        <v>1066</v>
      </c>
      <c r="AW989"/>
      <c r="AY989" t="s">
        <v>5750</v>
      </c>
      <c r="AZ989" s="269"/>
      <c r="BA989" s="269"/>
      <c r="BB989" s="269"/>
      <c r="BC989" s="269"/>
      <c r="BD989" s="269"/>
      <c r="BE989" s="269"/>
      <c r="BH989" s="249"/>
      <c r="BI989" s="249"/>
      <c r="BJ989" s="249"/>
      <c r="BK989" s="249"/>
      <c r="BL989" s="249"/>
      <c r="BM989" s="249"/>
      <c r="BN989" s="249"/>
      <c r="BO989" s="249"/>
      <c r="BP989" s="249"/>
      <c r="BQ989" s="249"/>
      <c r="BR989" s="249"/>
      <c r="BS989" s="249"/>
      <c r="BT989" s="249"/>
      <c r="BU989" s="249"/>
      <c r="BV989" s="248"/>
      <c r="BW989" s="249"/>
      <c r="BX989" s="249"/>
      <c r="BY989" s="249"/>
      <c r="BZ989" s="249"/>
      <c r="CA989" s="242"/>
      <c r="CB989" s="242"/>
      <c r="CC989" s="242"/>
      <c r="CD989" s="242"/>
      <c r="CE989" s="249"/>
    </row>
    <row r="990" spans="1:83" ht="14.4" x14ac:dyDescent="0.3">
      <c r="A990">
        <v>525163</v>
      </c>
      <c r="B990" t="s">
        <v>540</v>
      </c>
      <c r="C990" t="s">
        <v>1066</v>
      </c>
      <c r="D990" t="s">
        <v>1066</v>
      </c>
      <c r="E990" t="s">
        <v>1066</v>
      </c>
      <c r="F990" t="s">
        <v>1066</v>
      </c>
      <c r="G990" t="s">
        <v>1066</v>
      </c>
      <c r="H990" t="s">
        <v>1066</v>
      </c>
      <c r="I990" t="s">
        <v>1066</v>
      </c>
      <c r="J990" t="s">
        <v>1066</v>
      </c>
      <c r="K990" t="s">
        <v>1066</v>
      </c>
      <c r="L990" t="s">
        <v>1066</v>
      </c>
      <c r="M990" t="s">
        <v>1066</v>
      </c>
      <c r="N990" t="s">
        <v>1066</v>
      </c>
      <c r="O990" t="s">
        <v>1066</v>
      </c>
      <c r="P990" t="s">
        <v>1066</v>
      </c>
      <c r="Q990" t="s">
        <v>1066</v>
      </c>
      <c r="R990" t="s">
        <v>1066</v>
      </c>
      <c r="S990" t="s">
        <v>1066</v>
      </c>
      <c r="T990" t="s">
        <v>1066</v>
      </c>
      <c r="U990" t="s">
        <v>1066</v>
      </c>
      <c r="V990" t="s">
        <v>1066</v>
      </c>
      <c r="W990" t="s">
        <v>1066</v>
      </c>
      <c r="X990" t="s">
        <v>1066</v>
      </c>
      <c r="Y990" t="s">
        <v>1066</v>
      </c>
      <c r="Z990" t="s">
        <v>1066</v>
      </c>
      <c r="AA990" t="s">
        <v>1066</v>
      </c>
      <c r="AB990" t="s">
        <v>1066</v>
      </c>
      <c r="AC990" t="s">
        <v>1066</v>
      </c>
      <c r="AD990" t="s">
        <v>1066</v>
      </c>
      <c r="AE990" t="s">
        <v>1066</v>
      </c>
      <c r="AF990" t="s">
        <v>1066</v>
      </c>
      <c r="AG990" t="s">
        <v>1066</v>
      </c>
      <c r="AH990" t="s">
        <v>1066</v>
      </c>
      <c r="AI990" t="s">
        <v>1066</v>
      </c>
      <c r="AJ990" t="s">
        <v>1066</v>
      </c>
      <c r="AK990" t="s">
        <v>1066</v>
      </c>
      <c r="AL990" t="s">
        <v>1066</v>
      </c>
      <c r="AM990" t="s">
        <v>1066</v>
      </c>
      <c r="AN990" t="s">
        <v>1066</v>
      </c>
      <c r="AO990" t="s">
        <v>1066</v>
      </c>
      <c r="AP990" t="s">
        <v>1066</v>
      </c>
      <c r="AQ990" t="s">
        <v>1066</v>
      </c>
      <c r="AR990" t="s">
        <v>1066</v>
      </c>
      <c r="AS990" t="s">
        <v>1066</v>
      </c>
      <c r="AT990" t="s">
        <v>1066</v>
      </c>
      <c r="AU990" t="s">
        <v>1066</v>
      </c>
      <c r="AV990" t="s">
        <v>1066</v>
      </c>
      <c r="AW990" t="s">
        <v>1066</v>
      </c>
      <c r="AY990">
        <v>0</v>
      </c>
      <c r="AZ990" s="269"/>
      <c r="BA990" s="269"/>
      <c r="BB990" s="269"/>
      <c r="BC990" s="269"/>
      <c r="BD990" s="269"/>
      <c r="BE990" s="269"/>
    </row>
    <row r="991" spans="1:83" ht="14.4" x14ac:dyDescent="0.3">
      <c r="A991">
        <v>525167</v>
      </c>
      <c r="B991" t="s">
        <v>540</v>
      </c>
      <c r="C991" t="s">
        <v>1066</v>
      </c>
      <c r="D991" t="s">
        <v>1066</v>
      </c>
      <c r="E991" t="s">
        <v>1066</v>
      </c>
      <c r="F991" t="s">
        <v>1066</v>
      </c>
      <c r="G991" t="s">
        <v>1066</v>
      </c>
      <c r="H991" t="s">
        <v>1066</v>
      </c>
      <c r="I991" t="s">
        <v>1066</v>
      </c>
      <c r="J991" t="s">
        <v>1066</v>
      </c>
      <c r="K991" t="s">
        <v>1066</v>
      </c>
      <c r="L991" t="s">
        <v>1066</v>
      </c>
      <c r="M991" t="s">
        <v>1066</v>
      </c>
      <c r="N991" t="s">
        <v>1066</v>
      </c>
      <c r="O991" t="s">
        <v>1066</v>
      </c>
      <c r="P991" t="s">
        <v>1066</v>
      </c>
      <c r="Q991" t="s">
        <v>1066</v>
      </c>
      <c r="R991" t="s">
        <v>1066</v>
      </c>
      <c r="S991" t="s">
        <v>1066</v>
      </c>
      <c r="T991" t="s">
        <v>1066</v>
      </c>
      <c r="U991" t="s">
        <v>1066</v>
      </c>
      <c r="V991" t="s">
        <v>1066</v>
      </c>
      <c r="W991" t="s">
        <v>1066</v>
      </c>
      <c r="X991" t="s">
        <v>1066</v>
      </c>
      <c r="Y991" t="s">
        <v>1066</v>
      </c>
      <c r="Z991" t="s">
        <v>1066</v>
      </c>
      <c r="AA991" t="s">
        <v>1066</v>
      </c>
      <c r="AB991" t="s">
        <v>1066</v>
      </c>
      <c r="AC991" t="s">
        <v>1066</v>
      </c>
      <c r="AD991" t="s">
        <v>1066</v>
      </c>
      <c r="AE991" t="s">
        <v>1066</v>
      </c>
      <c r="AF991" t="s">
        <v>1066</v>
      </c>
      <c r="AG991" t="s">
        <v>1066</v>
      </c>
      <c r="AH991" t="s">
        <v>1066</v>
      </c>
      <c r="AI991" t="s">
        <v>1066</v>
      </c>
      <c r="AJ991" t="s">
        <v>1066</v>
      </c>
      <c r="AK991" t="s">
        <v>1066</v>
      </c>
      <c r="AL991" t="s">
        <v>1066</v>
      </c>
      <c r="AM991" t="s">
        <v>1066</v>
      </c>
      <c r="AN991" t="s">
        <v>1066</v>
      </c>
      <c r="AO991" t="s">
        <v>1066</v>
      </c>
      <c r="AP991" t="s">
        <v>1066</v>
      </c>
      <c r="AQ991" t="s">
        <v>1066</v>
      </c>
      <c r="AR991" t="s">
        <v>1066</v>
      </c>
      <c r="AS991" t="s">
        <v>1066</v>
      </c>
      <c r="AT991" t="s">
        <v>1066</v>
      </c>
      <c r="AU991" t="s">
        <v>1066</v>
      </c>
      <c r="AV991" t="s">
        <v>1066</v>
      </c>
      <c r="AW991" t="s">
        <v>1066</v>
      </c>
      <c r="AY991">
        <v>0</v>
      </c>
      <c r="AZ991" s="269"/>
      <c r="BA991" s="269"/>
      <c r="BB991" s="269"/>
      <c r="BC991" s="269"/>
      <c r="BD991" s="269"/>
      <c r="BE991" s="269"/>
    </row>
    <row r="992" spans="1:83" ht="14.4" x14ac:dyDescent="0.3">
      <c r="A992">
        <v>525169</v>
      </c>
      <c r="B992" t="s">
        <v>540</v>
      </c>
      <c r="C992" t="s">
        <v>1066</v>
      </c>
      <c r="D992" t="s">
        <v>1066</v>
      </c>
      <c r="E992" t="s">
        <v>1066</v>
      </c>
      <c r="F992" t="s">
        <v>1066</v>
      </c>
      <c r="G992" t="s">
        <v>1066</v>
      </c>
      <c r="H992" t="s">
        <v>1066</v>
      </c>
      <c r="I992" t="s">
        <v>1066</v>
      </c>
      <c r="J992" t="s">
        <v>1066</v>
      </c>
      <c r="K992" t="s">
        <v>1066</v>
      </c>
      <c r="L992" t="s">
        <v>1066</v>
      </c>
      <c r="M992" t="s">
        <v>1066</v>
      </c>
      <c r="N992" t="s">
        <v>1066</v>
      </c>
      <c r="O992" t="s">
        <v>1066</v>
      </c>
      <c r="P992" t="s">
        <v>1066</v>
      </c>
      <c r="Q992" t="s">
        <v>1066</v>
      </c>
      <c r="R992" t="s">
        <v>1066</v>
      </c>
      <c r="S992" t="s">
        <v>1066</v>
      </c>
      <c r="T992" t="s">
        <v>1066</v>
      </c>
      <c r="U992" t="s">
        <v>1066</v>
      </c>
      <c r="V992" t="s">
        <v>1066</v>
      </c>
      <c r="W992" t="s">
        <v>1066</v>
      </c>
      <c r="X992" t="s">
        <v>1066</v>
      </c>
      <c r="Y992" t="s">
        <v>1066</v>
      </c>
      <c r="Z992" t="s">
        <v>1066</v>
      </c>
      <c r="AA992" t="s">
        <v>1066</v>
      </c>
      <c r="AB992" t="s">
        <v>1066</v>
      </c>
      <c r="AC992" t="s">
        <v>1066</v>
      </c>
      <c r="AD992" t="s">
        <v>1066</v>
      </c>
      <c r="AE992" t="s">
        <v>1066</v>
      </c>
      <c r="AF992" t="s">
        <v>1066</v>
      </c>
      <c r="AG992" t="s">
        <v>1066</v>
      </c>
      <c r="AH992" t="s">
        <v>1066</v>
      </c>
      <c r="AI992" t="s">
        <v>1066</v>
      </c>
      <c r="AJ992" t="s">
        <v>1066</v>
      </c>
      <c r="AK992" t="s">
        <v>1066</v>
      </c>
      <c r="AL992" t="s">
        <v>1066</v>
      </c>
      <c r="AM992" t="s">
        <v>1066</v>
      </c>
      <c r="AN992" t="s">
        <v>1066</v>
      </c>
      <c r="AO992" t="s">
        <v>1066</v>
      </c>
      <c r="AP992" t="s">
        <v>1066</v>
      </c>
      <c r="AQ992" t="s">
        <v>1066</v>
      </c>
      <c r="AR992" t="s">
        <v>1066</v>
      </c>
      <c r="AS992" t="s">
        <v>1066</v>
      </c>
      <c r="AT992" t="s">
        <v>1066</v>
      </c>
      <c r="AU992" t="s">
        <v>1066</v>
      </c>
      <c r="AV992" t="s">
        <v>1066</v>
      </c>
      <c r="AW992" t="s">
        <v>1066</v>
      </c>
      <c r="AY992">
        <v>0</v>
      </c>
      <c r="AZ992" s="269"/>
      <c r="BA992" s="269"/>
      <c r="BB992" s="269"/>
      <c r="BC992" s="269"/>
      <c r="BD992" s="269"/>
      <c r="BE992" s="269"/>
    </row>
    <row r="993" spans="1:83" ht="14.4" x14ac:dyDescent="0.3">
      <c r="A993">
        <v>525173</v>
      </c>
      <c r="B993" t="s">
        <v>541</v>
      </c>
      <c r="C993" t="s">
        <v>1066</v>
      </c>
      <c r="D993" t="s">
        <v>1066</v>
      </c>
      <c r="E993" t="s">
        <v>1066</v>
      </c>
      <c r="F993" t="s">
        <v>1066</v>
      </c>
      <c r="G993" t="s">
        <v>1066</v>
      </c>
      <c r="H993" t="s">
        <v>1066</v>
      </c>
      <c r="I993" t="s">
        <v>1066</v>
      </c>
      <c r="J993" t="s">
        <v>1066</v>
      </c>
      <c r="K993" t="s">
        <v>1066</v>
      </c>
      <c r="L993" t="s">
        <v>1066</v>
      </c>
      <c r="M993" t="s">
        <v>1066</v>
      </c>
      <c r="N993" t="s">
        <v>1066</v>
      </c>
      <c r="O993" t="s">
        <v>1066</v>
      </c>
      <c r="P993" t="s">
        <v>1066</v>
      </c>
      <c r="Q993" t="s">
        <v>1066</v>
      </c>
      <c r="R993" t="s">
        <v>1066</v>
      </c>
      <c r="S993" t="s">
        <v>1066</v>
      </c>
      <c r="T993" t="s">
        <v>1066</v>
      </c>
      <c r="U993" t="s">
        <v>1066</v>
      </c>
      <c r="V993" t="s">
        <v>1066</v>
      </c>
      <c r="W993" t="s">
        <v>1066</v>
      </c>
      <c r="X993" t="s">
        <v>1066</v>
      </c>
      <c r="Y993" t="s">
        <v>1066</v>
      </c>
      <c r="Z993" t="s">
        <v>1066</v>
      </c>
      <c r="AA993" t="s">
        <v>1066</v>
      </c>
      <c r="AB993" t="s">
        <v>1066</v>
      </c>
      <c r="AC993" t="s">
        <v>1066</v>
      </c>
      <c r="AD993" t="s">
        <v>1066</v>
      </c>
      <c r="AE993" t="s">
        <v>1066</v>
      </c>
      <c r="AF993" t="s">
        <v>1066</v>
      </c>
      <c r="AG993" t="s">
        <v>1066</v>
      </c>
      <c r="AH993" t="s">
        <v>1066</v>
      </c>
      <c r="AI993" t="s">
        <v>1066</v>
      </c>
      <c r="AJ993" t="s">
        <v>1066</v>
      </c>
      <c r="AK993" t="s">
        <v>1066</v>
      </c>
      <c r="AL993" t="s">
        <v>1066</v>
      </c>
      <c r="AM993" t="s">
        <v>1066</v>
      </c>
      <c r="AN993" t="s">
        <v>1066</v>
      </c>
      <c r="AO993" t="s">
        <v>1066</v>
      </c>
      <c r="AP993" t="s">
        <v>1066</v>
      </c>
      <c r="AQ993" t="s">
        <v>1066</v>
      </c>
      <c r="AR993" t="s">
        <v>1066</v>
      </c>
      <c r="AW993"/>
      <c r="AY993" t="s">
        <v>2422</v>
      </c>
      <c r="AZ993" s="269"/>
      <c r="BA993" s="269"/>
      <c r="BB993" s="269"/>
      <c r="BC993" s="269"/>
      <c r="BD993" s="269"/>
      <c r="BE993" s="269"/>
    </row>
    <row r="994" spans="1:83" ht="14.4" x14ac:dyDescent="0.3">
      <c r="A994">
        <v>525175</v>
      </c>
      <c r="B994" t="s">
        <v>540</v>
      </c>
      <c r="C994" t="s">
        <v>1066</v>
      </c>
      <c r="D994" t="s">
        <v>1066</v>
      </c>
      <c r="E994" t="s">
        <v>1066</v>
      </c>
      <c r="F994" t="s">
        <v>1066</v>
      </c>
      <c r="G994" t="s">
        <v>1066</v>
      </c>
      <c r="H994" t="s">
        <v>1066</v>
      </c>
      <c r="I994" t="s">
        <v>1066</v>
      </c>
      <c r="J994" t="s">
        <v>1066</v>
      </c>
      <c r="K994" t="s">
        <v>1066</v>
      </c>
      <c r="L994" t="s">
        <v>1066</v>
      </c>
      <c r="M994" t="s">
        <v>1066</v>
      </c>
      <c r="N994" t="s">
        <v>1066</v>
      </c>
      <c r="O994" t="s">
        <v>1066</v>
      </c>
      <c r="P994" t="s">
        <v>1066</v>
      </c>
      <c r="Q994" t="s">
        <v>1066</v>
      </c>
      <c r="R994" t="s">
        <v>1066</v>
      </c>
      <c r="S994" t="s">
        <v>1066</v>
      </c>
      <c r="T994" t="s">
        <v>1066</v>
      </c>
      <c r="U994" t="s">
        <v>1066</v>
      </c>
      <c r="V994" t="s">
        <v>1066</v>
      </c>
      <c r="W994" t="s">
        <v>1066</v>
      </c>
      <c r="X994" t="s">
        <v>1066</v>
      </c>
      <c r="Y994" t="s">
        <v>1066</v>
      </c>
      <c r="Z994" t="s">
        <v>1066</v>
      </c>
      <c r="AA994" t="s">
        <v>1066</v>
      </c>
      <c r="AB994" t="s">
        <v>1066</v>
      </c>
      <c r="AC994" t="s">
        <v>1066</v>
      </c>
      <c r="AD994" t="s">
        <v>1066</v>
      </c>
      <c r="AE994" t="s">
        <v>1066</v>
      </c>
      <c r="AF994" t="s">
        <v>1066</v>
      </c>
      <c r="AG994" t="s">
        <v>1066</v>
      </c>
      <c r="AH994" t="s">
        <v>1066</v>
      </c>
      <c r="AI994" t="s">
        <v>1066</v>
      </c>
      <c r="AJ994" t="s">
        <v>1066</v>
      </c>
      <c r="AK994" t="s">
        <v>1066</v>
      </c>
      <c r="AL994" t="s">
        <v>1066</v>
      </c>
      <c r="AM994" t="s">
        <v>1066</v>
      </c>
      <c r="AN994" t="s">
        <v>1066</v>
      </c>
      <c r="AO994" t="s">
        <v>1066</v>
      </c>
      <c r="AP994" t="s">
        <v>1066</v>
      </c>
      <c r="AQ994" t="s">
        <v>1066</v>
      </c>
      <c r="AR994" t="s">
        <v>1066</v>
      </c>
      <c r="AS994" t="s">
        <v>1066</v>
      </c>
      <c r="AT994" t="s">
        <v>1066</v>
      </c>
      <c r="AU994" t="s">
        <v>1066</v>
      </c>
      <c r="AV994" t="s">
        <v>1066</v>
      </c>
      <c r="AW994" t="s">
        <v>1066</v>
      </c>
      <c r="AY994">
        <v>0</v>
      </c>
      <c r="AZ994" s="269"/>
      <c r="BA994" s="269"/>
      <c r="BB994" s="269"/>
      <c r="BC994" s="269"/>
      <c r="BD994" s="269"/>
      <c r="BE994" s="269"/>
    </row>
    <row r="995" spans="1:83" ht="14.4" x14ac:dyDescent="0.3">
      <c r="A995">
        <v>525176</v>
      </c>
      <c r="B995" t="s">
        <v>540</v>
      </c>
      <c r="C995" t="s">
        <v>1066</v>
      </c>
      <c r="D995" t="s">
        <v>1066</v>
      </c>
      <c r="E995" t="s">
        <v>1066</v>
      </c>
      <c r="F995" t="s">
        <v>1066</v>
      </c>
      <c r="G995" t="s">
        <v>1066</v>
      </c>
      <c r="H995" t="s">
        <v>1066</v>
      </c>
      <c r="I995" t="s">
        <v>1066</v>
      </c>
      <c r="J995" t="s">
        <v>1066</v>
      </c>
      <c r="K995" t="s">
        <v>1066</v>
      </c>
      <c r="L995" t="s">
        <v>1066</v>
      </c>
      <c r="M995" t="s">
        <v>1066</v>
      </c>
      <c r="N995" t="s">
        <v>1066</v>
      </c>
      <c r="O995" t="s">
        <v>1066</v>
      </c>
      <c r="P995" t="s">
        <v>1066</v>
      </c>
      <c r="Q995" t="s">
        <v>1066</v>
      </c>
      <c r="R995" t="s">
        <v>1066</v>
      </c>
      <c r="S995" t="s">
        <v>1066</v>
      </c>
      <c r="T995" t="s">
        <v>1066</v>
      </c>
      <c r="U995" t="s">
        <v>1066</v>
      </c>
      <c r="V995" t="s">
        <v>1066</v>
      </c>
      <c r="W995" t="s">
        <v>1066</v>
      </c>
      <c r="X995" t="s">
        <v>1066</v>
      </c>
      <c r="Y995" t="s">
        <v>1066</v>
      </c>
      <c r="Z995" t="s">
        <v>1066</v>
      </c>
      <c r="AA995" t="s">
        <v>1066</v>
      </c>
      <c r="AB995" t="s">
        <v>1066</v>
      </c>
      <c r="AC995" t="s">
        <v>1066</v>
      </c>
      <c r="AD995" t="s">
        <v>1066</v>
      </c>
      <c r="AE995" t="s">
        <v>1066</v>
      </c>
      <c r="AF995" t="s">
        <v>1066</v>
      </c>
      <c r="AG995" t="s">
        <v>1066</v>
      </c>
      <c r="AH995" t="s">
        <v>1066</v>
      </c>
      <c r="AI995" t="s">
        <v>1066</v>
      </c>
      <c r="AJ995" t="s">
        <v>1066</v>
      </c>
      <c r="AK995" t="s">
        <v>1066</v>
      </c>
      <c r="AL995" t="s">
        <v>1066</v>
      </c>
      <c r="AM995" t="s">
        <v>1066</v>
      </c>
      <c r="AN995" t="s">
        <v>1066</v>
      </c>
      <c r="AO995" t="s">
        <v>1066</v>
      </c>
      <c r="AP995" t="s">
        <v>1066</v>
      </c>
      <c r="AQ995" t="s">
        <v>1066</v>
      </c>
      <c r="AR995" t="s">
        <v>1066</v>
      </c>
      <c r="AS995" t="s">
        <v>1066</v>
      </c>
      <c r="AT995" t="s">
        <v>1066</v>
      </c>
      <c r="AU995" t="s">
        <v>1066</v>
      </c>
      <c r="AV995" t="s">
        <v>1066</v>
      </c>
      <c r="AW995" t="s">
        <v>1066</v>
      </c>
      <c r="AY995">
        <v>0</v>
      </c>
      <c r="AZ995" s="269"/>
      <c r="BA995" s="269"/>
      <c r="BB995" s="269"/>
      <c r="BC995" s="269"/>
      <c r="BD995" s="269"/>
      <c r="BE995" s="269"/>
      <c r="BH995" s="249"/>
      <c r="BI995" s="249"/>
      <c r="BJ995" s="249"/>
      <c r="BK995" s="249"/>
      <c r="BL995" s="249"/>
      <c r="BM995" s="249"/>
      <c r="BN995" s="249"/>
      <c r="BO995" s="249"/>
      <c r="BP995" s="249"/>
      <c r="BQ995" s="249"/>
      <c r="BR995" s="249"/>
      <c r="BS995" s="249"/>
      <c r="BT995" s="249"/>
      <c r="BU995" s="249"/>
      <c r="BV995" s="248"/>
      <c r="BW995" s="249"/>
      <c r="BX995" s="249"/>
      <c r="BY995" s="249"/>
      <c r="BZ995" s="249"/>
      <c r="CA995" s="242"/>
      <c r="CB995" s="242"/>
      <c r="CC995" s="242"/>
      <c r="CD995" s="242"/>
      <c r="CE995" s="249"/>
    </row>
    <row r="996" spans="1:83" ht="14.4" x14ac:dyDescent="0.3">
      <c r="A996">
        <v>525177</v>
      </c>
      <c r="B996" t="s">
        <v>540</v>
      </c>
      <c r="C996" t="s">
        <v>1066</v>
      </c>
      <c r="D996" t="s">
        <v>1066</v>
      </c>
      <c r="E996" t="s">
        <v>1066</v>
      </c>
      <c r="F996" t="s">
        <v>1066</v>
      </c>
      <c r="G996" t="s">
        <v>1066</v>
      </c>
      <c r="H996" t="s">
        <v>1066</v>
      </c>
      <c r="I996" t="s">
        <v>1066</v>
      </c>
      <c r="J996" t="s">
        <v>1066</v>
      </c>
      <c r="K996" t="s">
        <v>1066</v>
      </c>
      <c r="L996" t="s">
        <v>1066</v>
      </c>
      <c r="M996" t="s">
        <v>1066</v>
      </c>
      <c r="N996" t="s">
        <v>1066</v>
      </c>
      <c r="O996" t="s">
        <v>1066</v>
      </c>
      <c r="P996" t="s">
        <v>1066</v>
      </c>
      <c r="Q996" t="s">
        <v>1066</v>
      </c>
      <c r="R996" t="s">
        <v>1066</v>
      </c>
      <c r="S996" t="s">
        <v>1066</v>
      </c>
      <c r="T996" t="s">
        <v>1066</v>
      </c>
      <c r="U996" t="s">
        <v>1066</v>
      </c>
      <c r="V996" t="s">
        <v>1066</v>
      </c>
      <c r="W996" t="s">
        <v>1066</v>
      </c>
      <c r="X996" t="s">
        <v>1066</v>
      </c>
      <c r="Y996" t="s">
        <v>1066</v>
      </c>
      <c r="Z996" t="s">
        <v>1066</v>
      </c>
      <c r="AA996" t="s">
        <v>1066</v>
      </c>
      <c r="AB996" t="s">
        <v>1066</v>
      </c>
      <c r="AC996" t="s">
        <v>1066</v>
      </c>
      <c r="AD996" t="s">
        <v>1066</v>
      </c>
      <c r="AE996" t="s">
        <v>1066</v>
      </c>
      <c r="AF996" t="s">
        <v>1066</v>
      </c>
      <c r="AG996" t="s">
        <v>1066</v>
      </c>
      <c r="AH996" t="s">
        <v>1066</v>
      </c>
      <c r="AI996" t="s">
        <v>1066</v>
      </c>
      <c r="AJ996" t="s">
        <v>1066</v>
      </c>
      <c r="AK996" t="s">
        <v>1066</v>
      </c>
      <c r="AL996" t="s">
        <v>1066</v>
      </c>
      <c r="AM996" t="s">
        <v>1066</v>
      </c>
      <c r="AN996" t="s">
        <v>1066</v>
      </c>
      <c r="AO996" t="s">
        <v>1066</v>
      </c>
      <c r="AP996" t="s">
        <v>1066</v>
      </c>
      <c r="AQ996" t="s">
        <v>1066</v>
      </c>
      <c r="AR996" t="s">
        <v>1066</v>
      </c>
      <c r="AS996" t="s">
        <v>1066</v>
      </c>
      <c r="AT996" t="s">
        <v>1066</v>
      </c>
      <c r="AU996" t="s">
        <v>1066</v>
      </c>
      <c r="AV996" t="s">
        <v>1066</v>
      </c>
      <c r="AW996" t="s">
        <v>1066</v>
      </c>
      <c r="AY996">
        <v>0</v>
      </c>
      <c r="AZ996" s="269"/>
      <c r="BA996" s="269"/>
      <c r="BB996" s="269"/>
      <c r="BC996" s="269"/>
      <c r="BD996" s="269"/>
      <c r="BE996" s="269"/>
    </row>
    <row r="997" spans="1:83" ht="14.4" x14ac:dyDescent="0.3">
      <c r="A997">
        <v>525178</v>
      </c>
      <c r="B997" t="s">
        <v>540</v>
      </c>
      <c r="C997" t="s">
        <v>1066</v>
      </c>
      <c r="D997" t="s">
        <v>1066</v>
      </c>
      <c r="E997" t="s">
        <v>1066</v>
      </c>
      <c r="F997" t="s">
        <v>1066</v>
      </c>
      <c r="G997" t="s">
        <v>1066</v>
      </c>
      <c r="H997" t="s">
        <v>1066</v>
      </c>
      <c r="I997" t="s">
        <v>1066</v>
      </c>
      <c r="J997" t="s">
        <v>1066</v>
      </c>
      <c r="K997" t="s">
        <v>1066</v>
      </c>
      <c r="L997" t="s">
        <v>1066</v>
      </c>
      <c r="M997" t="s">
        <v>1066</v>
      </c>
      <c r="N997" t="s">
        <v>1066</v>
      </c>
      <c r="O997" t="s">
        <v>1066</v>
      </c>
      <c r="P997" t="s">
        <v>1066</v>
      </c>
      <c r="Q997" t="s">
        <v>1066</v>
      </c>
      <c r="R997" t="s">
        <v>1066</v>
      </c>
      <c r="S997" t="s">
        <v>1066</v>
      </c>
      <c r="T997" t="s">
        <v>1066</v>
      </c>
      <c r="U997" t="s">
        <v>1066</v>
      </c>
      <c r="V997" t="s">
        <v>1066</v>
      </c>
      <c r="W997" t="s">
        <v>1066</v>
      </c>
      <c r="X997" t="s">
        <v>1066</v>
      </c>
      <c r="Y997" t="s">
        <v>1066</v>
      </c>
      <c r="Z997" t="s">
        <v>1066</v>
      </c>
      <c r="AA997" t="s">
        <v>1066</v>
      </c>
      <c r="AB997" t="s">
        <v>1066</v>
      </c>
      <c r="AC997" t="s">
        <v>1066</v>
      </c>
      <c r="AD997" t="s">
        <v>1066</v>
      </c>
      <c r="AE997" t="s">
        <v>1066</v>
      </c>
      <c r="AF997" t="s">
        <v>1066</v>
      </c>
      <c r="AG997" t="s">
        <v>1066</v>
      </c>
      <c r="AH997" t="s">
        <v>1066</v>
      </c>
      <c r="AI997" t="s">
        <v>1066</v>
      </c>
      <c r="AJ997" t="s">
        <v>1066</v>
      </c>
      <c r="AK997" t="s">
        <v>1066</v>
      </c>
      <c r="AL997" t="s">
        <v>1066</v>
      </c>
      <c r="AM997" t="s">
        <v>1066</v>
      </c>
      <c r="AN997" t="s">
        <v>1066</v>
      </c>
      <c r="AO997" t="s">
        <v>1066</v>
      </c>
      <c r="AP997" t="s">
        <v>1066</v>
      </c>
      <c r="AQ997" t="s">
        <v>1066</v>
      </c>
      <c r="AR997" t="s">
        <v>1066</v>
      </c>
      <c r="AS997" t="s">
        <v>1066</v>
      </c>
      <c r="AT997" t="s">
        <v>1066</v>
      </c>
      <c r="AU997" t="s">
        <v>1066</v>
      </c>
      <c r="AV997" t="s">
        <v>1066</v>
      </c>
      <c r="AW997" t="s">
        <v>1066</v>
      </c>
      <c r="AY997">
        <v>0</v>
      </c>
      <c r="AZ997" s="269"/>
      <c r="BA997" s="269"/>
      <c r="BB997" s="269"/>
      <c r="BC997" s="269"/>
      <c r="BD997" s="269"/>
      <c r="BE997" s="269"/>
    </row>
    <row r="998" spans="1:83" ht="14.4" x14ac:dyDescent="0.3">
      <c r="A998">
        <v>525181</v>
      </c>
      <c r="B998" t="s">
        <v>540</v>
      </c>
      <c r="C998" t="s">
        <v>1066</v>
      </c>
      <c r="D998" t="s">
        <v>1066</v>
      </c>
      <c r="E998" t="s">
        <v>1066</v>
      </c>
      <c r="F998" t="s">
        <v>1066</v>
      </c>
      <c r="G998" t="s">
        <v>1066</v>
      </c>
      <c r="H998" t="s">
        <v>1066</v>
      </c>
      <c r="I998" t="s">
        <v>1066</v>
      </c>
      <c r="J998" t="s">
        <v>1066</v>
      </c>
      <c r="K998" t="s">
        <v>1066</v>
      </c>
      <c r="L998" t="s">
        <v>1066</v>
      </c>
      <c r="M998" t="s">
        <v>1066</v>
      </c>
      <c r="N998" t="s">
        <v>1066</v>
      </c>
      <c r="O998" t="s">
        <v>1066</v>
      </c>
      <c r="P998" t="s">
        <v>1066</v>
      </c>
      <c r="Q998" t="s">
        <v>1066</v>
      </c>
      <c r="R998" t="s">
        <v>1066</v>
      </c>
      <c r="S998" t="s">
        <v>1066</v>
      </c>
      <c r="T998" t="s">
        <v>1066</v>
      </c>
      <c r="U998" t="s">
        <v>1066</v>
      </c>
      <c r="V998" t="s">
        <v>1066</v>
      </c>
      <c r="W998" t="s">
        <v>1066</v>
      </c>
      <c r="X998" t="s">
        <v>1066</v>
      </c>
      <c r="Y998" t="s">
        <v>1066</v>
      </c>
      <c r="Z998" t="s">
        <v>1066</v>
      </c>
      <c r="AA998" t="s">
        <v>1066</v>
      </c>
      <c r="AB998" t="s">
        <v>1066</v>
      </c>
      <c r="AC998" t="s">
        <v>1066</v>
      </c>
      <c r="AD998" t="s">
        <v>1066</v>
      </c>
      <c r="AE998" t="s">
        <v>1066</v>
      </c>
      <c r="AF998" t="s">
        <v>1066</v>
      </c>
      <c r="AG998" t="s">
        <v>1066</v>
      </c>
      <c r="AH998" t="s">
        <v>1066</v>
      </c>
      <c r="AI998" t="s">
        <v>1066</v>
      </c>
      <c r="AJ998" t="s">
        <v>1066</v>
      </c>
      <c r="AK998" t="s">
        <v>1066</v>
      </c>
      <c r="AL998" t="s">
        <v>1066</v>
      </c>
      <c r="AM998" t="s">
        <v>1066</v>
      </c>
      <c r="AN998" t="s">
        <v>1066</v>
      </c>
      <c r="AO998" t="s">
        <v>1066</v>
      </c>
      <c r="AP998" t="s">
        <v>1066</v>
      </c>
      <c r="AQ998" t="s">
        <v>1066</v>
      </c>
      <c r="AR998" t="s">
        <v>1066</v>
      </c>
      <c r="AS998" t="s">
        <v>1066</v>
      </c>
      <c r="AT998" t="s">
        <v>1066</v>
      </c>
      <c r="AU998" t="s">
        <v>1066</v>
      </c>
      <c r="AV998" t="s">
        <v>1066</v>
      </c>
      <c r="AW998" t="s">
        <v>1066</v>
      </c>
      <c r="AY998">
        <v>0</v>
      </c>
      <c r="AZ998" s="269"/>
      <c r="BA998" s="269"/>
      <c r="BB998" s="269"/>
      <c r="BC998" s="269"/>
      <c r="BD998" s="269"/>
      <c r="BE998" s="269"/>
    </row>
    <row r="999" spans="1:83" ht="14.4" x14ac:dyDescent="0.3">
      <c r="A999">
        <v>525194</v>
      </c>
      <c r="B999" t="s">
        <v>540</v>
      </c>
      <c r="C999" t="s">
        <v>1066</v>
      </c>
      <c r="D999" t="s">
        <v>1066</v>
      </c>
      <c r="E999" t="s">
        <v>1066</v>
      </c>
      <c r="F999" t="s">
        <v>1066</v>
      </c>
      <c r="G999" t="s">
        <v>1066</v>
      </c>
      <c r="H999" t="s">
        <v>1066</v>
      </c>
      <c r="I999" t="s">
        <v>1066</v>
      </c>
      <c r="J999" t="s">
        <v>1066</v>
      </c>
      <c r="K999" t="s">
        <v>1066</v>
      </c>
      <c r="L999" t="s">
        <v>1066</v>
      </c>
      <c r="M999" t="s">
        <v>1066</v>
      </c>
      <c r="N999" t="s">
        <v>1066</v>
      </c>
      <c r="O999" t="s">
        <v>1066</v>
      </c>
      <c r="P999" t="s">
        <v>1066</v>
      </c>
      <c r="Q999" t="s">
        <v>1066</v>
      </c>
      <c r="R999" t="s">
        <v>1066</v>
      </c>
      <c r="S999" t="s">
        <v>1066</v>
      </c>
      <c r="T999" t="s">
        <v>1066</v>
      </c>
      <c r="U999" t="s">
        <v>1066</v>
      </c>
      <c r="V999" t="s">
        <v>1066</v>
      </c>
      <c r="W999" t="s">
        <v>1066</v>
      </c>
      <c r="X999" t="s">
        <v>1066</v>
      </c>
      <c r="Y999" t="s">
        <v>1066</v>
      </c>
      <c r="Z999" t="s">
        <v>1066</v>
      </c>
      <c r="AA999" t="s">
        <v>1066</v>
      </c>
      <c r="AB999" t="s">
        <v>1066</v>
      </c>
      <c r="AC999" t="s">
        <v>1066</v>
      </c>
      <c r="AD999" t="s">
        <v>1066</v>
      </c>
      <c r="AE999" t="s">
        <v>1066</v>
      </c>
      <c r="AF999" t="s">
        <v>1066</v>
      </c>
      <c r="AG999" t="s">
        <v>1066</v>
      </c>
      <c r="AH999" t="s">
        <v>1066</v>
      </c>
      <c r="AI999" t="s">
        <v>1066</v>
      </c>
      <c r="AJ999" t="s">
        <v>1066</v>
      </c>
      <c r="AK999" t="s">
        <v>1066</v>
      </c>
      <c r="AL999" t="s">
        <v>1066</v>
      </c>
      <c r="AM999" t="s">
        <v>1066</v>
      </c>
      <c r="AN999" t="s">
        <v>1066</v>
      </c>
      <c r="AO999" t="s">
        <v>1066</v>
      </c>
      <c r="AP999" t="s">
        <v>1066</v>
      </c>
      <c r="AQ999" t="s">
        <v>1066</v>
      </c>
      <c r="AR999" t="s">
        <v>1066</v>
      </c>
      <c r="AS999" t="s">
        <v>1066</v>
      </c>
      <c r="AT999" t="s">
        <v>1066</v>
      </c>
      <c r="AU999" t="s">
        <v>1066</v>
      </c>
      <c r="AV999" t="s">
        <v>1066</v>
      </c>
      <c r="AW999" t="s">
        <v>1066</v>
      </c>
      <c r="AY999">
        <v>0</v>
      </c>
      <c r="AZ999" s="269"/>
      <c r="BA999" s="269"/>
      <c r="BB999" s="269"/>
      <c r="BC999" s="269"/>
      <c r="BD999" s="269"/>
      <c r="BE999" s="269"/>
    </row>
    <row r="1000" spans="1:83" ht="14.4" x14ac:dyDescent="0.3">
      <c r="A1000">
        <v>525195</v>
      </c>
      <c r="B1000" t="s">
        <v>540</v>
      </c>
      <c r="C1000" t="s">
        <v>1066</v>
      </c>
      <c r="D1000" t="s">
        <v>1066</v>
      </c>
      <c r="E1000" t="s">
        <v>1066</v>
      </c>
      <c r="F1000" t="s">
        <v>1066</v>
      </c>
      <c r="G1000" t="s">
        <v>1066</v>
      </c>
      <c r="H1000" t="s">
        <v>1066</v>
      </c>
      <c r="I1000" t="s">
        <v>1066</v>
      </c>
      <c r="J1000" t="s">
        <v>1066</v>
      </c>
      <c r="K1000" t="s">
        <v>1066</v>
      </c>
      <c r="L1000" t="s">
        <v>1066</v>
      </c>
      <c r="M1000" t="s">
        <v>1066</v>
      </c>
      <c r="N1000" t="s">
        <v>1066</v>
      </c>
      <c r="O1000" t="s">
        <v>1066</v>
      </c>
      <c r="P1000" t="s">
        <v>1066</v>
      </c>
      <c r="Q1000" t="s">
        <v>1066</v>
      </c>
      <c r="R1000" t="s">
        <v>1066</v>
      </c>
      <c r="S1000" t="s">
        <v>1066</v>
      </c>
      <c r="T1000" t="s">
        <v>1066</v>
      </c>
      <c r="U1000" t="s">
        <v>1066</v>
      </c>
      <c r="V1000" t="s">
        <v>1066</v>
      </c>
      <c r="W1000" t="s">
        <v>1066</v>
      </c>
      <c r="X1000" t="s">
        <v>1066</v>
      </c>
      <c r="Y1000" t="s">
        <v>1066</v>
      </c>
      <c r="Z1000" t="s">
        <v>1066</v>
      </c>
      <c r="AA1000" t="s">
        <v>1066</v>
      </c>
      <c r="AB1000" t="s">
        <v>1066</v>
      </c>
      <c r="AC1000" t="s">
        <v>1066</v>
      </c>
      <c r="AD1000" t="s">
        <v>1066</v>
      </c>
      <c r="AE1000" t="s">
        <v>1066</v>
      </c>
      <c r="AF1000" t="s">
        <v>1066</v>
      </c>
      <c r="AG1000" t="s">
        <v>1066</v>
      </c>
      <c r="AH1000" t="s">
        <v>1066</v>
      </c>
      <c r="AI1000" t="s">
        <v>1066</v>
      </c>
      <c r="AJ1000" t="s">
        <v>1066</v>
      </c>
      <c r="AK1000" t="s">
        <v>1066</v>
      </c>
      <c r="AL1000" t="s">
        <v>1066</v>
      </c>
      <c r="AM1000" t="s">
        <v>1066</v>
      </c>
      <c r="AN1000" t="s">
        <v>1066</v>
      </c>
      <c r="AO1000" t="s">
        <v>1066</v>
      </c>
      <c r="AP1000" t="s">
        <v>1066</v>
      </c>
      <c r="AQ1000" t="s">
        <v>1066</v>
      </c>
      <c r="AR1000" t="s">
        <v>1066</v>
      </c>
      <c r="AS1000" t="s">
        <v>1066</v>
      </c>
      <c r="AT1000" t="s">
        <v>1066</v>
      </c>
      <c r="AU1000" t="s">
        <v>1066</v>
      </c>
      <c r="AV1000" t="s">
        <v>1066</v>
      </c>
      <c r="AW1000" t="s">
        <v>1066</v>
      </c>
      <c r="AY1000">
        <v>0</v>
      </c>
      <c r="AZ1000" s="269"/>
      <c r="BA1000" s="269"/>
      <c r="BB1000" s="269"/>
      <c r="BC1000" s="269"/>
      <c r="BD1000" s="269"/>
      <c r="BE1000" s="269"/>
    </row>
    <row r="1001" spans="1:83" ht="14.4" x14ac:dyDescent="0.3">
      <c r="A1001">
        <v>525209</v>
      </c>
      <c r="B1001" t="s">
        <v>541</v>
      </c>
      <c r="C1001" t="s">
        <v>1066</v>
      </c>
      <c r="D1001" t="s">
        <v>1066</v>
      </c>
      <c r="E1001" t="s">
        <v>1066</v>
      </c>
      <c r="F1001" t="s">
        <v>1066</v>
      </c>
      <c r="G1001" t="s">
        <v>1066</v>
      </c>
      <c r="H1001" t="s">
        <v>1066</v>
      </c>
      <c r="I1001" t="s">
        <v>1066</v>
      </c>
      <c r="J1001" t="s">
        <v>1066</v>
      </c>
      <c r="K1001" t="s">
        <v>1066</v>
      </c>
      <c r="L1001" t="s">
        <v>1066</v>
      </c>
      <c r="M1001" t="s">
        <v>1066</v>
      </c>
      <c r="N1001" t="s">
        <v>1066</v>
      </c>
      <c r="O1001" t="s">
        <v>1066</v>
      </c>
      <c r="P1001" t="s">
        <v>1066</v>
      </c>
      <c r="Q1001" t="s">
        <v>1066</v>
      </c>
      <c r="R1001" t="s">
        <v>1066</v>
      </c>
      <c r="S1001" t="s">
        <v>1066</v>
      </c>
      <c r="T1001" t="s">
        <v>1066</v>
      </c>
      <c r="U1001" t="s">
        <v>1066</v>
      </c>
      <c r="V1001" t="s">
        <v>1066</v>
      </c>
      <c r="W1001" t="s">
        <v>1066</v>
      </c>
      <c r="X1001" t="s">
        <v>1066</v>
      </c>
      <c r="Y1001" t="s">
        <v>1066</v>
      </c>
      <c r="Z1001" t="s">
        <v>1066</v>
      </c>
      <c r="AA1001" t="s">
        <v>1066</v>
      </c>
      <c r="AB1001" t="s">
        <v>1066</v>
      </c>
      <c r="AC1001" t="s">
        <v>1066</v>
      </c>
      <c r="AD1001" t="s">
        <v>1066</v>
      </c>
      <c r="AE1001" t="s">
        <v>1066</v>
      </c>
      <c r="AF1001" t="s">
        <v>1066</v>
      </c>
      <c r="AG1001" t="s">
        <v>1066</v>
      </c>
      <c r="AH1001" t="s">
        <v>1066</v>
      </c>
      <c r="AI1001" t="s">
        <v>1066</v>
      </c>
      <c r="AJ1001" t="s">
        <v>1066</v>
      </c>
      <c r="AK1001" t="s">
        <v>1066</v>
      </c>
      <c r="AL1001" t="s">
        <v>1066</v>
      </c>
      <c r="AM1001" t="s">
        <v>1066</v>
      </c>
      <c r="AN1001" t="s">
        <v>1066</v>
      </c>
      <c r="AO1001" t="s">
        <v>1066</v>
      </c>
      <c r="AP1001" t="s">
        <v>1066</v>
      </c>
      <c r="AQ1001" t="s">
        <v>1066</v>
      </c>
      <c r="AR1001" t="s">
        <v>1066</v>
      </c>
      <c r="AW1001"/>
      <c r="AY1001" t="s">
        <v>2422</v>
      </c>
      <c r="AZ1001" s="269"/>
      <c r="BA1001" s="269"/>
      <c r="BB1001" s="269"/>
      <c r="BC1001" s="269"/>
      <c r="BD1001" s="269"/>
      <c r="BE1001" s="269"/>
      <c r="BH1001" s="249"/>
      <c r="BI1001" s="249"/>
      <c r="BJ1001" s="249"/>
      <c r="BK1001" s="249"/>
      <c r="BL1001" s="249"/>
      <c r="BM1001" s="249"/>
      <c r="BN1001" s="249"/>
      <c r="BO1001" s="249"/>
      <c r="BP1001" s="249"/>
      <c r="BQ1001" s="249"/>
      <c r="BR1001" s="249"/>
      <c r="BS1001" s="249"/>
      <c r="BT1001" s="249"/>
      <c r="BU1001" s="249"/>
      <c r="BV1001" s="248"/>
      <c r="BW1001" s="249"/>
      <c r="BX1001" s="249"/>
      <c r="BY1001" s="249"/>
      <c r="BZ1001" s="249"/>
      <c r="CA1001" s="242"/>
      <c r="CB1001" s="242"/>
      <c r="CC1001" s="242"/>
      <c r="CD1001" s="242"/>
      <c r="CE1001" s="249"/>
    </row>
    <row r="1002" spans="1:83" ht="14.4" x14ac:dyDescent="0.3">
      <c r="A1002">
        <v>525216</v>
      </c>
      <c r="B1002" t="s">
        <v>540</v>
      </c>
      <c r="C1002" t="s">
        <v>1066</v>
      </c>
      <c r="D1002" t="s">
        <v>1066</v>
      </c>
      <c r="E1002" t="s">
        <v>1066</v>
      </c>
      <c r="F1002" t="s">
        <v>1066</v>
      </c>
      <c r="G1002" t="s">
        <v>1066</v>
      </c>
      <c r="H1002" t="s">
        <v>1066</v>
      </c>
      <c r="I1002" t="s">
        <v>1066</v>
      </c>
      <c r="J1002" t="s">
        <v>1066</v>
      </c>
      <c r="K1002" t="s">
        <v>1066</v>
      </c>
      <c r="L1002" t="s">
        <v>1066</v>
      </c>
      <c r="M1002" t="s">
        <v>1066</v>
      </c>
      <c r="N1002" t="s">
        <v>1066</v>
      </c>
      <c r="O1002" t="s">
        <v>1066</v>
      </c>
      <c r="P1002" t="s">
        <v>1066</v>
      </c>
      <c r="Q1002" t="s">
        <v>1066</v>
      </c>
      <c r="R1002" t="s">
        <v>1066</v>
      </c>
      <c r="S1002" t="s">
        <v>1066</v>
      </c>
      <c r="T1002" t="s">
        <v>1066</v>
      </c>
      <c r="U1002" t="s">
        <v>1066</v>
      </c>
      <c r="V1002" t="s">
        <v>1066</v>
      </c>
      <c r="W1002" t="s">
        <v>1066</v>
      </c>
      <c r="X1002" t="s">
        <v>1066</v>
      </c>
      <c r="Y1002" t="s">
        <v>1066</v>
      </c>
      <c r="Z1002" t="s">
        <v>1066</v>
      </c>
      <c r="AA1002" t="s">
        <v>1066</v>
      </c>
      <c r="AB1002" t="s">
        <v>1066</v>
      </c>
      <c r="AC1002" t="s">
        <v>1066</v>
      </c>
      <c r="AD1002" t="s">
        <v>1066</v>
      </c>
      <c r="AE1002" t="s">
        <v>1066</v>
      </c>
      <c r="AF1002" t="s">
        <v>1066</v>
      </c>
      <c r="AG1002" t="s">
        <v>1066</v>
      </c>
      <c r="AH1002" t="s">
        <v>1066</v>
      </c>
      <c r="AI1002" t="s">
        <v>1066</v>
      </c>
      <c r="AJ1002" t="s">
        <v>1066</v>
      </c>
      <c r="AK1002" t="s">
        <v>1066</v>
      </c>
      <c r="AL1002" t="s">
        <v>1066</v>
      </c>
      <c r="AM1002" t="s">
        <v>1066</v>
      </c>
      <c r="AN1002" t="s">
        <v>1066</v>
      </c>
      <c r="AO1002" t="s">
        <v>1066</v>
      </c>
      <c r="AP1002" t="s">
        <v>1066</v>
      </c>
      <c r="AQ1002" t="s">
        <v>1066</v>
      </c>
      <c r="AR1002" t="s">
        <v>1066</v>
      </c>
      <c r="AS1002" t="s">
        <v>1066</v>
      </c>
      <c r="AT1002" t="s">
        <v>1066</v>
      </c>
      <c r="AU1002" t="s">
        <v>1066</v>
      </c>
      <c r="AV1002" t="s">
        <v>1066</v>
      </c>
      <c r="AW1002" t="s">
        <v>1066</v>
      </c>
      <c r="AY1002">
        <v>0</v>
      </c>
      <c r="AZ1002" s="269"/>
      <c r="BA1002" s="269"/>
      <c r="BB1002" s="269"/>
      <c r="BC1002" s="269"/>
      <c r="BD1002" s="269"/>
      <c r="BE1002" s="269"/>
    </row>
    <row r="1003" spans="1:83" ht="14.4" x14ac:dyDescent="0.3">
      <c r="A1003">
        <v>525218</v>
      </c>
      <c r="B1003" t="s">
        <v>540</v>
      </c>
      <c r="C1003" t="s">
        <v>1066</v>
      </c>
      <c r="D1003" t="s">
        <v>1066</v>
      </c>
      <c r="E1003" t="s">
        <v>1066</v>
      </c>
      <c r="F1003" t="s">
        <v>1066</v>
      </c>
      <c r="G1003" t="s">
        <v>1066</v>
      </c>
      <c r="H1003" t="s">
        <v>1066</v>
      </c>
      <c r="I1003" t="s">
        <v>1066</v>
      </c>
      <c r="J1003" t="s">
        <v>1066</v>
      </c>
      <c r="K1003" t="s">
        <v>1066</v>
      </c>
      <c r="L1003" t="s">
        <v>1066</v>
      </c>
      <c r="M1003" t="s">
        <v>1066</v>
      </c>
      <c r="N1003" t="s">
        <v>1066</v>
      </c>
      <c r="O1003" t="s">
        <v>1066</v>
      </c>
      <c r="P1003" t="s">
        <v>1066</v>
      </c>
      <c r="Q1003" t="s">
        <v>1066</v>
      </c>
      <c r="R1003" t="s">
        <v>1066</v>
      </c>
      <c r="S1003" t="s">
        <v>1066</v>
      </c>
      <c r="T1003" t="s">
        <v>1066</v>
      </c>
      <c r="U1003" t="s">
        <v>1066</v>
      </c>
      <c r="V1003" t="s">
        <v>1066</v>
      </c>
      <c r="W1003" t="s">
        <v>1066</v>
      </c>
      <c r="X1003" t="s">
        <v>1066</v>
      </c>
      <c r="Y1003" t="s">
        <v>1066</v>
      </c>
      <c r="Z1003" t="s">
        <v>1066</v>
      </c>
      <c r="AA1003" t="s">
        <v>1066</v>
      </c>
      <c r="AB1003" t="s">
        <v>1066</v>
      </c>
      <c r="AC1003" t="s">
        <v>1066</v>
      </c>
      <c r="AD1003" t="s">
        <v>1066</v>
      </c>
      <c r="AE1003" t="s">
        <v>1066</v>
      </c>
      <c r="AF1003" t="s">
        <v>1066</v>
      </c>
      <c r="AG1003" t="s">
        <v>1066</v>
      </c>
      <c r="AH1003" t="s">
        <v>1066</v>
      </c>
      <c r="AI1003" t="s">
        <v>1066</v>
      </c>
      <c r="AJ1003" t="s">
        <v>1066</v>
      </c>
      <c r="AK1003" t="s">
        <v>1066</v>
      </c>
      <c r="AL1003" t="s">
        <v>1066</v>
      </c>
      <c r="AM1003" t="s">
        <v>1066</v>
      </c>
      <c r="AN1003" t="s">
        <v>1066</v>
      </c>
      <c r="AO1003" t="s">
        <v>1066</v>
      </c>
      <c r="AP1003" t="s">
        <v>1066</v>
      </c>
      <c r="AQ1003" t="s">
        <v>1066</v>
      </c>
      <c r="AR1003" t="s">
        <v>1066</v>
      </c>
      <c r="AS1003" t="s">
        <v>1066</v>
      </c>
      <c r="AT1003" t="s">
        <v>1066</v>
      </c>
      <c r="AU1003" t="s">
        <v>1066</v>
      </c>
      <c r="AV1003" t="s">
        <v>1066</v>
      </c>
      <c r="AW1003" t="s">
        <v>1066</v>
      </c>
      <c r="AY1003">
        <v>0</v>
      </c>
      <c r="AZ1003" s="269"/>
      <c r="BA1003" s="269"/>
      <c r="BB1003" s="269"/>
      <c r="BC1003" s="269"/>
      <c r="BD1003" s="269"/>
      <c r="BE1003" s="269"/>
    </row>
    <row r="1004" spans="1:83" ht="14.4" x14ac:dyDescent="0.3">
      <c r="A1004">
        <v>525226</v>
      </c>
      <c r="B1004" t="s">
        <v>540</v>
      </c>
      <c r="C1004" t="s">
        <v>1066</v>
      </c>
      <c r="D1004" t="s">
        <v>1066</v>
      </c>
      <c r="E1004" t="s">
        <v>1066</v>
      </c>
      <c r="F1004" t="s">
        <v>1066</v>
      </c>
      <c r="G1004" t="s">
        <v>1066</v>
      </c>
      <c r="H1004" t="s">
        <v>1066</v>
      </c>
      <c r="I1004" t="s">
        <v>1066</v>
      </c>
      <c r="J1004" t="s">
        <v>1066</v>
      </c>
      <c r="K1004" t="s">
        <v>1066</v>
      </c>
      <c r="L1004" t="s">
        <v>1066</v>
      </c>
      <c r="M1004" t="s">
        <v>1066</v>
      </c>
      <c r="N1004" t="s">
        <v>1066</v>
      </c>
      <c r="O1004" t="s">
        <v>1066</v>
      </c>
      <c r="P1004" t="s">
        <v>1066</v>
      </c>
      <c r="Q1004" t="s">
        <v>1066</v>
      </c>
      <c r="R1004" t="s">
        <v>1066</v>
      </c>
      <c r="S1004" t="s">
        <v>1066</v>
      </c>
      <c r="T1004" t="s">
        <v>1066</v>
      </c>
      <c r="U1004" t="s">
        <v>1066</v>
      </c>
      <c r="V1004" t="s">
        <v>1066</v>
      </c>
      <c r="W1004" t="s">
        <v>1066</v>
      </c>
      <c r="X1004" t="s">
        <v>1066</v>
      </c>
      <c r="Y1004" t="s">
        <v>1066</v>
      </c>
      <c r="Z1004" t="s">
        <v>1066</v>
      </c>
      <c r="AA1004" t="s">
        <v>1066</v>
      </c>
      <c r="AB1004" t="s">
        <v>1066</v>
      </c>
      <c r="AC1004" t="s">
        <v>1066</v>
      </c>
      <c r="AD1004" t="s">
        <v>1066</v>
      </c>
      <c r="AE1004" t="s">
        <v>1066</v>
      </c>
      <c r="AF1004" t="s">
        <v>1066</v>
      </c>
      <c r="AG1004" t="s">
        <v>1066</v>
      </c>
      <c r="AH1004" t="s">
        <v>1066</v>
      </c>
      <c r="AI1004" t="s">
        <v>1066</v>
      </c>
      <c r="AJ1004" t="s">
        <v>1066</v>
      </c>
      <c r="AK1004" t="s">
        <v>1066</v>
      </c>
      <c r="AL1004" t="s">
        <v>1066</v>
      </c>
      <c r="AM1004" t="s">
        <v>1066</v>
      </c>
      <c r="AN1004" t="s">
        <v>1066</v>
      </c>
      <c r="AO1004" t="s">
        <v>1066</v>
      </c>
      <c r="AP1004" t="s">
        <v>1066</v>
      </c>
      <c r="AQ1004" t="s">
        <v>1066</v>
      </c>
      <c r="AR1004" t="s">
        <v>1066</v>
      </c>
      <c r="AS1004" t="s">
        <v>1066</v>
      </c>
      <c r="AT1004" t="s">
        <v>1066</v>
      </c>
      <c r="AU1004" t="s">
        <v>1066</v>
      </c>
      <c r="AV1004" t="s">
        <v>1066</v>
      </c>
      <c r="AW1004" t="s">
        <v>1066</v>
      </c>
      <c r="AY1004">
        <v>0</v>
      </c>
      <c r="AZ1004" s="269"/>
      <c r="BA1004" s="269"/>
      <c r="BB1004" s="269"/>
      <c r="BC1004" s="269"/>
      <c r="BD1004" s="269"/>
      <c r="BE1004" s="269"/>
      <c r="BH1004" s="249"/>
      <c r="BI1004" s="249"/>
      <c r="BJ1004" s="249"/>
      <c r="BK1004" s="249"/>
      <c r="BL1004" s="249"/>
      <c r="BM1004" s="249"/>
      <c r="BN1004" s="249"/>
      <c r="BO1004" s="249"/>
      <c r="BP1004" s="249"/>
      <c r="BQ1004" s="249"/>
      <c r="BR1004" s="249"/>
      <c r="BS1004" s="249"/>
      <c r="BT1004" s="249"/>
      <c r="BU1004" s="249"/>
      <c r="BV1004" s="248"/>
      <c r="BW1004" s="249"/>
      <c r="BX1004" s="249"/>
      <c r="BY1004" s="249"/>
      <c r="BZ1004" s="249"/>
      <c r="CA1004" s="242"/>
      <c r="CB1004" s="242"/>
      <c r="CC1004" s="242"/>
      <c r="CD1004" s="242"/>
      <c r="CE1004" s="249"/>
    </row>
    <row r="1005" spans="1:83" ht="14.4" x14ac:dyDescent="0.3">
      <c r="A1005">
        <v>525233</v>
      </c>
      <c r="B1005" t="s">
        <v>540</v>
      </c>
      <c r="C1005" t="s">
        <v>1066</v>
      </c>
      <c r="D1005" t="s">
        <v>1066</v>
      </c>
      <c r="E1005" t="s">
        <v>1066</v>
      </c>
      <c r="F1005" t="s">
        <v>1066</v>
      </c>
      <c r="G1005" t="s">
        <v>1066</v>
      </c>
      <c r="H1005" t="s">
        <v>1066</v>
      </c>
      <c r="I1005" t="s">
        <v>1066</v>
      </c>
      <c r="J1005" t="s">
        <v>1066</v>
      </c>
      <c r="K1005" t="s">
        <v>1066</v>
      </c>
      <c r="L1005" t="s">
        <v>1066</v>
      </c>
      <c r="M1005" t="s">
        <v>1066</v>
      </c>
      <c r="N1005" t="s">
        <v>1066</v>
      </c>
      <c r="O1005" t="s">
        <v>1066</v>
      </c>
      <c r="P1005" t="s">
        <v>1066</v>
      </c>
      <c r="Q1005" t="s">
        <v>1066</v>
      </c>
      <c r="R1005" t="s">
        <v>1066</v>
      </c>
      <c r="S1005" t="s">
        <v>1066</v>
      </c>
      <c r="T1005" t="s">
        <v>1066</v>
      </c>
      <c r="U1005" t="s">
        <v>1066</v>
      </c>
      <c r="V1005" t="s">
        <v>1066</v>
      </c>
      <c r="W1005" t="s">
        <v>1066</v>
      </c>
      <c r="X1005" t="s">
        <v>1066</v>
      </c>
      <c r="Y1005" t="s">
        <v>1066</v>
      </c>
      <c r="Z1005" t="s">
        <v>1066</v>
      </c>
      <c r="AA1005" t="s">
        <v>1066</v>
      </c>
      <c r="AB1005" t="s">
        <v>1066</v>
      </c>
      <c r="AC1005" t="s">
        <v>1066</v>
      </c>
      <c r="AD1005" t="s">
        <v>1066</v>
      </c>
      <c r="AE1005" t="s">
        <v>1066</v>
      </c>
      <c r="AF1005" t="s">
        <v>1066</v>
      </c>
      <c r="AG1005" t="s">
        <v>1066</v>
      </c>
      <c r="AH1005" t="s">
        <v>1066</v>
      </c>
      <c r="AI1005" t="s">
        <v>1066</v>
      </c>
      <c r="AJ1005" t="s">
        <v>1066</v>
      </c>
      <c r="AK1005" t="s">
        <v>1066</v>
      </c>
      <c r="AL1005" t="s">
        <v>1066</v>
      </c>
      <c r="AM1005" t="s">
        <v>1066</v>
      </c>
      <c r="AN1005" t="s">
        <v>1066</v>
      </c>
      <c r="AO1005" t="s">
        <v>1066</v>
      </c>
      <c r="AP1005" t="s">
        <v>1066</v>
      </c>
      <c r="AQ1005" t="s">
        <v>1066</v>
      </c>
      <c r="AR1005" t="s">
        <v>1066</v>
      </c>
      <c r="AS1005" t="s">
        <v>1066</v>
      </c>
      <c r="AT1005" t="s">
        <v>1066</v>
      </c>
      <c r="AU1005" t="s">
        <v>1066</v>
      </c>
      <c r="AV1005" t="s">
        <v>1066</v>
      </c>
      <c r="AW1005" t="s">
        <v>1066</v>
      </c>
      <c r="AY1005">
        <v>0</v>
      </c>
      <c r="AZ1005" s="269"/>
      <c r="BA1005" s="269"/>
      <c r="BB1005" s="269"/>
      <c r="BC1005" s="269"/>
      <c r="BD1005" s="269"/>
      <c r="BE1005" s="269"/>
    </row>
    <row r="1006" spans="1:83" ht="14.4" x14ac:dyDescent="0.3">
      <c r="A1006">
        <v>525253</v>
      </c>
      <c r="B1006" t="s">
        <v>540</v>
      </c>
      <c r="C1006" t="s">
        <v>1066</v>
      </c>
      <c r="D1006" t="s">
        <v>1066</v>
      </c>
      <c r="E1006" t="s">
        <v>1066</v>
      </c>
      <c r="F1006" t="s">
        <v>1066</v>
      </c>
      <c r="G1006" t="s">
        <v>1066</v>
      </c>
      <c r="H1006" t="s">
        <v>1066</v>
      </c>
      <c r="I1006" t="s">
        <v>1066</v>
      </c>
      <c r="J1006" t="s">
        <v>1066</v>
      </c>
      <c r="K1006" t="s">
        <v>1066</v>
      </c>
      <c r="L1006" t="s">
        <v>1066</v>
      </c>
      <c r="M1006" t="s">
        <v>1066</v>
      </c>
      <c r="N1006" t="s">
        <v>1066</v>
      </c>
      <c r="O1006" t="s">
        <v>1066</v>
      </c>
      <c r="P1006" t="s">
        <v>1066</v>
      </c>
      <c r="Q1006" t="s">
        <v>1066</v>
      </c>
      <c r="R1006" t="s">
        <v>1066</v>
      </c>
      <c r="S1006" t="s">
        <v>1066</v>
      </c>
      <c r="T1006" t="s">
        <v>1066</v>
      </c>
      <c r="U1006" t="s">
        <v>1066</v>
      </c>
      <c r="V1006" t="s">
        <v>1066</v>
      </c>
      <c r="W1006" t="s">
        <v>1066</v>
      </c>
      <c r="X1006" t="s">
        <v>1066</v>
      </c>
      <c r="Y1006" t="s">
        <v>1066</v>
      </c>
      <c r="Z1006" t="s">
        <v>1066</v>
      </c>
      <c r="AA1006" t="s">
        <v>1066</v>
      </c>
      <c r="AB1006" t="s">
        <v>1066</v>
      </c>
      <c r="AC1006" t="s">
        <v>1066</v>
      </c>
      <c r="AD1006" t="s">
        <v>1066</v>
      </c>
      <c r="AE1006" t="s">
        <v>1066</v>
      </c>
      <c r="AF1006" t="s">
        <v>1066</v>
      </c>
      <c r="AG1006" t="s">
        <v>1066</v>
      </c>
      <c r="AH1006" t="s">
        <v>1066</v>
      </c>
      <c r="AI1006" t="s">
        <v>1066</v>
      </c>
      <c r="AJ1006" t="s">
        <v>1066</v>
      </c>
      <c r="AK1006" t="s">
        <v>1066</v>
      </c>
      <c r="AL1006" t="s">
        <v>1066</v>
      </c>
      <c r="AM1006" t="s">
        <v>1066</v>
      </c>
      <c r="AN1006" t="s">
        <v>1066</v>
      </c>
      <c r="AO1006" t="s">
        <v>1066</v>
      </c>
      <c r="AP1006" t="s">
        <v>1066</v>
      </c>
      <c r="AQ1006" t="s">
        <v>1066</v>
      </c>
      <c r="AR1006" t="s">
        <v>1066</v>
      </c>
      <c r="AS1006" t="s">
        <v>1066</v>
      </c>
      <c r="AT1006" t="s">
        <v>1066</v>
      </c>
      <c r="AU1006" t="s">
        <v>1066</v>
      </c>
      <c r="AV1006" t="s">
        <v>1066</v>
      </c>
      <c r="AW1006" t="s">
        <v>1066</v>
      </c>
      <c r="AY1006">
        <v>0</v>
      </c>
      <c r="AZ1006" s="269"/>
      <c r="BA1006" s="269"/>
      <c r="BB1006" s="269"/>
      <c r="BC1006" s="269"/>
      <c r="BD1006" s="269"/>
      <c r="BE1006" s="269"/>
    </row>
    <row r="1007" spans="1:83" ht="14.4" x14ac:dyDescent="0.3">
      <c r="A1007">
        <v>525255</v>
      </c>
      <c r="B1007" t="s">
        <v>540</v>
      </c>
      <c r="C1007" t="s">
        <v>1066</v>
      </c>
      <c r="D1007" t="s">
        <v>1066</v>
      </c>
      <c r="E1007" t="s">
        <v>1066</v>
      </c>
      <c r="F1007" t="s">
        <v>1066</v>
      </c>
      <c r="G1007" t="s">
        <v>1066</v>
      </c>
      <c r="H1007" t="s">
        <v>1066</v>
      </c>
      <c r="I1007" t="s">
        <v>1066</v>
      </c>
      <c r="J1007" t="s">
        <v>1066</v>
      </c>
      <c r="K1007" t="s">
        <v>1066</v>
      </c>
      <c r="L1007" t="s">
        <v>1066</v>
      </c>
      <c r="M1007" t="s">
        <v>1066</v>
      </c>
      <c r="N1007" t="s">
        <v>1066</v>
      </c>
      <c r="O1007" t="s">
        <v>1066</v>
      </c>
      <c r="P1007" t="s">
        <v>1066</v>
      </c>
      <c r="Q1007" t="s">
        <v>1066</v>
      </c>
      <c r="R1007" t="s">
        <v>1066</v>
      </c>
      <c r="S1007" t="s">
        <v>1066</v>
      </c>
      <c r="T1007" t="s">
        <v>1066</v>
      </c>
      <c r="U1007" t="s">
        <v>1066</v>
      </c>
      <c r="V1007" t="s">
        <v>1066</v>
      </c>
      <c r="W1007" t="s">
        <v>1066</v>
      </c>
      <c r="X1007" t="s">
        <v>1066</v>
      </c>
      <c r="Y1007" t="s">
        <v>1066</v>
      </c>
      <c r="Z1007" t="s">
        <v>1066</v>
      </c>
      <c r="AA1007" t="s">
        <v>1066</v>
      </c>
      <c r="AB1007" t="s">
        <v>1066</v>
      </c>
      <c r="AC1007" t="s">
        <v>1066</v>
      </c>
      <c r="AD1007" t="s">
        <v>1066</v>
      </c>
      <c r="AE1007" t="s">
        <v>1066</v>
      </c>
      <c r="AF1007" t="s">
        <v>1066</v>
      </c>
      <c r="AG1007" t="s">
        <v>1066</v>
      </c>
      <c r="AH1007" t="s">
        <v>1066</v>
      </c>
      <c r="AI1007" t="s">
        <v>1066</v>
      </c>
      <c r="AJ1007" t="s">
        <v>1066</v>
      </c>
      <c r="AK1007" t="s">
        <v>1066</v>
      </c>
      <c r="AL1007" t="s">
        <v>1066</v>
      </c>
      <c r="AM1007" t="s">
        <v>1066</v>
      </c>
      <c r="AN1007" t="s">
        <v>1066</v>
      </c>
      <c r="AO1007" t="s">
        <v>1066</v>
      </c>
      <c r="AP1007" t="s">
        <v>1066</v>
      </c>
      <c r="AQ1007" t="s">
        <v>1066</v>
      </c>
      <c r="AR1007" t="s">
        <v>1066</v>
      </c>
      <c r="AS1007" t="s">
        <v>1066</v>
      </c>
      <c r="AT1007" t="s">
        <v>1066</v>
      </c>
      <c r="AU1007" t="s">
        <v>1066</v>
      </c>
      <c r="AV1007" t="s">
        <v>1066</v>
      </c>
      <c r="AW1007" t="s">
        <v>1066</v>
      </c>
      <c r="AY1007">
        <v>0</v>
      </c>
      <c r="AZ1007" s="269"/>
      <c r="BA1007" s="269"/>
      <c r="BB1007" s="269"/>
      <c r="BC1007" s="269"/>
      <c r="BD1007" s="269"/>
      <c r="BE1007" s="269"/>
    </row>
    <row r="1008" spans="1:83" ht="14.4" x14ac:dyDescent="0.3">
      <c r="A1008">
        <v>525263</v>
      </c>
      <c r="B1008" t="s">
        <v>540</v>
      </c>
      <c r="C1008" t="s">
        <v>1066</v>
      </c>
      <c r="D1008" t="s">
        <v>1066</v>
      </c>
      <c r="E1008" t="s">
        <v>1066</v>
      </c>
      <c r="F1008" t="s">
        <v>1066</v>
      </c>
      <c r="G1008" t="s">
        <v>1066</v>
      </c>
      <c r="H1008" t="s">
        <v>1066</v>
      </c>
      <c r="I1008" t="s">
        <v>1066</v>
      </c>
      <c r="J1008" t="s">
        <v>1066</v>
      </c>
      <c r="K1008" t="s">
        <v>1066</v>
      </c>
      <c r="L1008" t="s">
        <v>1066</v>
      </c>
      <c r="M1008" t="s">
        <v>1066</v>
      </c>
      <c r="N1008" t="s">
        <v>1066</v>
      </c>
      <c r="O1008" t="s">
        <v>1066</v>
      </c>
      <c r="P1008" t="s">
        <v>1066</v>
      </c>
      <c r="Q1008" t="s">
        <v>1066</v>
      </c>
      <c r="R1008" t="s">
        <v>1066</v>
      </c>
      <c r="S1008" t="s">
        <v>1066</v>
      </c>
      <c r="T1008" t="s">
        <v>1066</v>
      </c>
      <c r="U1008" t="s">
        <v>1066</v>
      </c>
      <c r="V1008" t="s">
        <v>1066</v>
      </c>
      <c r="W1008" t="s">
        <v>1066</v>
      </c>
      <c r="X1008" t="s">
        <v>1066</v>
      </c>
      <c r="Y1008" t="s">
        <v>1066</v>
      </c>
      <c r="Z1008" t="s">
        <v>1066</v>
      </c>
      <c r="AA1008" t="s">
        <v>1066</v>
      </c>
      <c r="AB1008" t="s">
        <v>1066</v>
      </c>
      <c r="AC1008" t="s">
        <v>1066</v>
      </c>
      <c r="AD1008" t="s">
        <v>1066</v>
      </c>
      <c r="AE1008" t="s">
        <v>1066</v>
      </c>
      <c r="AF1008" t="s">
        <v>1066</v>
      </c>
      <c r="AG1008" t="s">
        <v>1066</v>
      </c>
      <c r="AH1008" t="s">
        <v>1066</v>
      </c>
      <c r="AI1008" t="s">
        <v>1066</v>
      </c>
      <c r="AJ1008" t="s">
        <v>1066</v>
      </c>
      <c r="AK1008" t="s">
        <v>1066</v>
      </c>
      <c r="AL1008" t="s">
        <v>1066</v>
      </c>
      <c r="AM1008" t="s">
        <v>1066</v>
      </c>
      <c r="AN1008" t="s">
        <v>1066</v>
      </c>
      <c r="AO1008" t="s">
        <v>1066</v>
      </c>
      <c r="AP1008" t="s">
        <v>1066</v>
      </c>
      <c r="AQ1008" t="s">
        <v>1066</v>
      </c>
      <c r="AR1008" t="s">
        <v>1066</v>
      </c>
      <c r="AS1008" t="s">
        <v>1066</v>
      </c>
      <c r="AT1008" t="s">
        <v>1066</v>
      </c>
      <c r="AU1008" t="s">
        <v>1066</v>
      </c>
      <c r="AV1008" t="s">
        <v>1066</v>
      </c>
      <c r="AW1008" t="s">
        <v>1066</v>
      </c>
      <c r="AY1008">
        <v>0</v>
      </c>
      <c r="AZ1008" s="269"/>
      <c r="BA1008" s="269"/>
      <c r="BB1008" s="269"/>
      <c r="BC1008" s="269"/>
      <c r="BD1008" s="269"/>
      <c r="BE1008" s="269"/>
    </row>
    <row r="1009" spans="1:83" ht="14.4" x14ac:dyDescent="0.3">
      <c r="A1009">
        <v>525270</v>
      </c>
      <c r="B1009" t="s">
        <v>540</v>
      </c>
      <c r="C1009" t="s">
        <v>1066</v>
      </c>
      <c r="D1009" t="s">
        <v>1066</v>
      </c>
      <c r="E1009" t="s">
        <v>1066</v>
      </c>
      <c r="F1009" t="s">
        <v>1066</v>
      </c>
      <c r="G1009" t="s">
        <v>1066</v>
      </c>
      <c r="H1009" t="s">
        <v>1066</v>
      </c>
      <c r="I1009" t="s">
        <v>1066</v>
      </c>
      <c r="J1009" t="s">
        <v>1066</v>
      </c>
      <c r="K1009" t="s">
        <v>1066</v>
      </c>
      <c r="L1009" t="s">
        <v>1066</v>
      </c>
      <c r="M1009" t="s">
        <v>1066</v>
      </c>
      <c r="N1009" t="s">
        <v>1066</v>
      </c>
      <c r="O1009" t="s">
        <v>1066</v>
      </c>
      <c r="P1009" t="s">
        <v>1066</v>
      </c>
      <c r="Q1009" t="s">
        <v>1066</v>
      </c>
      <c r="R1009" t="s">
        <v>1066</v>
      </c>
      <c r="S1009" t="s">
        <v>1066</v>
      </c>
      <c r="T1009" t="s">
        <v>1066</v>
      </c>
      <c r="U1009" t="s">
        <v>1066</v>
      </c>
      <c r="V1009" t="s">
        <v>1066</v>
      </c>
      <c r="W1009" t="s">
        <v>1066</v>
      </c>
      <c r="X1009" t="s">
        <v>1066</v>
      </c>
      <c r="Y1009" t="s">
        <v>1066</v>
      </c>
      <c r="Z1009" t="s">
        <v>1066</v>
      </c>
      <c r="AA1009" t="s">
        <v>1066</v>
      </c>
      <c r="AB1009" t="s">
        <v>1066</v>
      </c>
      <c r="AC1009" t="s">
        <v>1066</v>
      </c>
      <c r="AD1009" t="s">
        <v>1066</v>
      </c>
      <c r="AE1009" t="s">
        <v>1066</v>
      </c>
      <c r="AF1009" t="s">
        <v>1066</v>
      </c>
      <c r="AG1009" t="s">
        <v>1066</v>
      </c>
      <c r="AH1009" t="s">
        <v>1066</v>
      </c>
      <c r="AI1009" t="s">
        <v>1066</v>
      </c>
      <c r="AJ1009" t="s">
        <v>1066</v>
      </c>
      <c r="AK1009" t="s">
        <v>1066</v>
      </c>
      <c r="AL1009" t="s">
        <v>1066</v>
      </c>
      <c r="AM1009" t="s">
        <v>1066</v>
      </c>
      <c r="AN1009" t="s">
        <v>1066</v>
      </c>
      <c r="AO1009" t="s">
        <v>1066</v>
      </c>
      <c r="AP1009" t="s">
        <v>1066</v>
      </c>
      <c r="AQ1009" t="s">
        <v>1066</v>
      </c>
      <c r="AR1009" t="s">
        <v>1066</v>
      </c>
      <c r="AS1009" t="s">
        <v>1066</v>
      </c>
      <c r="AT1009" t="s">
        <v>1066</v>
      </c>
      <c r="AU1009" t="s">
        <v>1066</v>
      </c>
      <c r="AV1009" t="s">
        <v>1066</v>
      </c>
      <c r="AW1009" t="s">
        <v>1066</v>
      </c>
      <c r="AY1009">
        <v>0</v>
      </c>
      <c r="AZ1009" s="269"/>
      <c r="BA1009" s="269"/>
      <c r="BB1009" s="269"/>
      <c r="BC1009" s="269"/>
      <c r="BD1009" s="269"/>
      <c r="BE1009" s="269"/>
    </row>
    <row r="1010" spans="1:83" ht="14.4" x14ac:dyDescent="0.3">
      <c r="A1010">
        <v>525271</v>
      </c>
      <c r="B1010" t="s">
        <v>540</v>
      </c>
      <c r="C1010" t="s">
        <v>1066</v>
      </c>
      <c r="D1010" t="s">
        <v>1066</v>
      </c>
      <c r="E1010" t="s">
        <v>1066</v>
      </c>
      <c r="F1010" t="s">
        <v>1066</v>
      </c>
      <c r="G1010" t="s">
        <v>1066</v>
      </c>
      <c r="H1010" t="s">
        <v>1066</v>
      </c>
      <c r="I1010" t="s">
        <v>1066</v>
      </c>
      <c r="J1010" t="s">
        <v>1066</v>
      </c>
      <c r="K1010" t="s">
        <v>1066</v>
      </c>
      <c r="L1010" t="s">
        <v>1066</v>
      </c>
      <c r="M1010" t="s">
        <v>1066</v>
      </c>
      <c r="N1010" t="s">
        <v>1066</v>
      </c>
      <c r="O1010" t="s">
        <v>1066</v>
      </c>
      <c r="P1010" t="s">
        <v>1066</v>
      </c>
      <c r="Q1010" t="s">
        <v>1066</v>
      </c>
      <c r="R1010" t="s">
        <v>1066</v>
      </c>
      <c r="S1010" t="s">
        <v>1066</v>
      </c>
      <c r="T1010" t="s">
        <v>1066</v>
      </c>
      <c r="U1010" t="s">
        <v>1066</v>
      </c>
      <c r="V1010" t="s">
        <v>1066</v>
      </c>
      <c r="W1010" t="s">
        <v>1066</v>
      </c>
      <c r="X1010" t="s">
        <v>1066</v>
      </c>
      <c r="Y1010" t="s">
        <v>1066</v>
      </c>
      <c r="Z1010" t="s">
        <v>1066</v>
      </c>
      <c r="AA1010" t="s">
        <v>1066</v>
      </c>
      <c r="AB1010" t="s">
        <v>1066</v>
      </c>
      <c r="AC1010" t="s">
        <v>1066</v>
      </c>
      <c r="AD1010" t="s">
        <v>1066</v>
      </c>
      <c r="AE1010" t="s">
        <v>1066</v>
      </c>
      <c r="AF1010" t="s">
        <v>1066</v>
      </c>
      <c r="AG1010" t="s">
        <v>1066</v>
      </c>
      <c r="AH1010" t="s">
        <v>1066</v>
      </c>
      <c r="AI1010" t="s">
        <v>1066</v>
      </c>
      <c r="AJ1010" t="s">
        <v>1066</v>
      </c>
      <c r="AK1010" t="s">
        <v>1066</v>
      </c>
      <c r="AL1010" t="s">
        <v>1066</v>
      </c>
      <c r="AM1010" t="s">
        <v>1066</v>
      </c>
      <c r="AN1010" t="s">
        <v>1066</v>
      </c>
      <c r="AO1010" t="s">
        <v>1066</v>
      </c>
      <c r="AP1010" t="s">
        <v>1066</v>
      </c>
      <c r="AQ1010" t="s">
        <v>1066</v>
      </c>
      <c r="AR1010" t="s">
        <v>1066</v>
      </c>
      <c r="AS1010" t="s">
        <v>1066</v>
      </c>
      <c r="AT1010" t="s">
        <v>1066</v>
      </c>
      <c r="AU1010" t="s">
        <v>1066</v>
      </c>
      <c r="AV1010" t="s">
        <v>1066</v>
      </c>
      <c r="AW1010" t="s">
        <v>1066</v>
      </c>
      <c r="AY1010">
        <v>0</v>
      </c>
      <c r="AZ1010" s="269"/>
      <c r="BA1010" s="269"/>
      <c r="BB1010" s="269"/>
      <c r="BC1010" s="269"/>
      <c r="BD1010" s="269"/>
      <c r="BE1010" s="269"/>
      <c r="BH1010" s="249"/>
      <c r="BI1010" s="249"/>
      <c r="BJ1010" s="249"/>
      <c r="BK1010" s="249"/>
      <c r="BL1010" s="249"/>
      <c r="BM1010" s="249"/>
      <c r="BN1010" s="249"/>
      <c r="BO1010" s="249"/>
      <c r="BP1010" s="249"/>
      <c r="BQ1010" s="249"/>
      <c r="BR1010" s="249"/>
      <c r="BS1010" s="249"/>
      <c r="BT1010" s="249"/>
      <c r="BU1010" s="249"/>
      <c r="BV1010" s="248"/>
      <c r="BW1010" s="249"/>
      <c r="BX1010" s="249"/>
      <c r="BY1010" s="249"/>
      <c r="BZ1010" s="249"/>
      <c r="CA1010" s="242"/>
      <c r="CB1010" s="242"/>
      <c r="CC1010" s="242"/>
      <c r="CD1010" s="242"/>
      <c r="CE1010" s="249"/>
    </row>
    <row r="1011" spans="1:83" ht="14.4" x14ac:dyDescent="0.3">
      <c r="A1011">
        <v>525281</v>
      </c>
      <c r="B1011" t="s">
        <v>540</v>
      </c>
      <c r="C1011" t="s">
        <v>1066</v>
      </c>
      <c r="D1011" t="s">
        <v>1066</v>
      </c>
      <c r="E1011" t="s">
        <v>1066</v>
      </c>
      <c r="F1011" t="s">
        <v>1066</v>
      </c>
      <c r="G1011" t="s">
        <v>1066</v>
      </c>
      <c r="H1011" t="s">
        <v>1066</v>
      </c>
      <c r="I1011" t="s">
        <v>1066</v>
      </c>
      <c r="J1011" t="s">
        <v>1066</v>
      </c>
      <c r="K1011" t="s">
        <v>1066</v>
      </c>
      <c r="L1011" t="s">
        <v>1066</v>
      </c>
      <c r="M1011" t="s">
        <v>1066</v>
      </c>
      <c r="N1011" t="s">
        <v>1066</v>
      </c>
      <c r="O1011" t="s">
        <v>1066</v>
      </c>
      <c r="P1011" t="s">
        <v>1066</v>
      </c>
      <c r="Q1011" t="s">
        <v>1066</v>
      </c>
      <c r="R1011" t="s">
        <v>1066</v>
      </c>
      <c r="S1011" t="s">
        <v>1066</v>
      </c>
      <c r="T1011" t="s">
        <v>1066</v>
      </c>
      <c r="U1011" t="s">
        <v>1066</v>
      </c>
      <c r="V1011" t="s">
        <v>1066</v>
      </c>
      <c r="W1011" t="s">
        <v>1066</v>
      </c>
      <c r="X1011" t="s">
        <v>1066</v>
      </c>
      <c r="Y1011" t="s">
        <v>1066</v>
      </c>
      <c r="Z1011" t="s">
        <v>1066</v>
      </c>
      <c r="AA1011" t="s">
        <v>1066</v>
      </c>
      <c r="AB1011" t="s">
        <v>1066</v>
      </c>
      <c r="AC1011" t="s">
        <v>1066</v>
      </c>
      <c r="AD1011" t="s">
        <v>1066</v>
      </c>
      <c r="AE1011" t="s">
        <v>1066</v>
      </c>
      <c r="AF1011" t="s">
        <v>1066</v>
      </c>
      <c r="AG1011" t="s">
        <v>1066</v>
      </c>
      <c r="AH1011" t="s">
        <v>1066</v>
      </c>
      <c r="AI1011" t="s">
        <v>1066</v>
      </c>
      <c r="AJ1011" t="s">
        <v>1066</v>
      </c>
      <c r="AK1011" t="s">
        <v>1066</v>
      </c>
      <c r="AL1011" t="s">
        <v>1066</v>
      </c>
      <c r="AM1011" t="s">
        <v>1066</v>
      </c>
      <c r="AN1011" t="s">
        <v>1066</v>
      </c>
      <c r="AO1011" t="s">
        <v>1066</v>
      </c>
      <c r="AP1011" t="s">
        <v>1066</v>
      </c>
      <c r="AQ1011" t="s">
        <v>1066</v>
      </c>
      <c r="AR1011" t="s">
        <v>1066</v>
      </c>
      <c r="AS1011" t="s">
        <v>1066</v>
      </c>
      <c r="AT1011" t="s">
        <v>1066</v>
      </c>
      <c r="AU1011" t="s">
        <v>1066</v>
      </c>
      <c r="AV1011" t="s">
        <v>1066</v>
      </c>
      <c r="AW1011" t="s">
        <v>1066</v>
      </c>
      <c r="AY1011">
        <v>0</v>
      </c>
      <c r="AZ1011" s="269"/>
      <c r="BA1011" s="269"/>
      <c r="BB1011" s="269"/>
      <c r="BC1011" s="269"/>
      <c r="BD1011" s="269"/>
      <c r="BE1011" s="269"/>
    </row>
    <row r="1012" spans="1:83" ht="14.4" x14ac:dyDescent="0.3">
      <c r="A1012">
        <v>525299</v>
      </c>
      <c r="B1012" t="s">
        <v>540</v>
      </c>
      <c r="C1012" t="s">
        <v>1066</v>
      </c>
      <c r="D1012" t="s">
        <v>1066</v>
      </c>
      <c r="E1012" t="s">
        <v>1066</v>
      </c>
      <c r="F1012" t="s">
        <v>1066</v>
      </c>
      <c r="G1012" t="s">
        <v>1066</v>
      </c>
      <c r="H1012" t="s">
        <v>1066</v>
      </c>
      <c r="I1012" t="s">
        <v>1066</v>
      </c>
      <c r="J1012" t="s">
        <v>1066</v>
      </c>
      <c r="K1012" t="s">
        <v>1066</v>
      </c>
      <c r="L1012" t="s">
        <v>1066</v>
      </c>
      <c r="M1012" t="s">
        <v>1066</v>
      </c>
      <c r="N1012" t="s">
        <v>1066</v>
      </c>
      <c r="O1012" t="s">
        <v>1066</v>
      </c>
      <c r="P1012" t="s">
        <v>1066</v>
      </c>
      <c r="Q1012" t="s">
        <v>1066</v>
      </c>
      <c r="R1012" t="s">
        <v>1066</v>
      </c>
      <c r="S1012" t="s">
        <v>1066</v>
      </c>
      <c r="T1012" t="s">
        <v>1066</v>
      </c>
      <c r="U1012" t="s">
        <v>1066</v>
      </c>
      <c r="V1012" t="s">
        <v>1066</v>
      </c>
      <c r="W1012" t="s">
        <v>1066</v>
      </c>
      <c r="X1012" t="s">
        <v>1066</v>
      </c>
      <c r="Y1012" t="s">
        <v>1066</v>
      </c>
      <c r="Z1012" t="s">
        <v>1066</v>
      </c>
      <c r="AA1012" t="s">
        <v>1066</v>
      </c>
      <c r="AB1012" t="s">
        <v>1066</v>
      </c>
      <c r="AC1012" t="s">
        <v>1066</v>
      </c>
      <c r="AD1012" t="s">
        <v>1066</v>
      </c>
      <c r="AE1012" t="s">
        <v>1066</v>
      </c>
      <c r="AF1012" t="s">
        <v>1066</v>
      </c>
      <c r="AG1012" t="s">
        <v>1066</v>
      </c>
      <c r="AH1012" t="s">
        <v>1066</v>
      </c>
      <c r="AI1012" t="s">
        <v>1066</v>
      </c>
      <c r="AJ1012" t="s">
        <v>1066</v>
      </c>
      <c r="AK1012" t="s">
        <v>1066</v>
      </c>
      <c r="AL1012" t="s">
        <v>1066</v>
      </c>
      <c r="AM1012" t="s">
        <v>1066</v>
      </c>
      <c r="AN1012" t="s">
        <v>1066</v>
      </c>
      <c r="AO1012" t="s">
        <v>1066</v>
      </c>
      <c r="AP1012" t="s">
        <v>1066</v>
      </c>
      <c r="AQ1012" t="s">
        <v>1066</v>
      </c>
      <c r="AR1012" t="s">
        <v>1066</v>
      </c>
      <c r="AS1012" t="s">
        <v>1066</v>
      </c>
      <c r="AT1012" t="s">
        <v>1066</v>
      </c>
      <c r="AU1012" t="s">
        <v>1066</v>
      </c>
      <c r="AV1012" t="s">
        <v>1066</v>
      </c>
      <c r="AW1012" t="s">
        <v>1066</v>
      </c>
      <c r="AY1012">
        <v>0</v>
      </c>
      <c r="AZ1012" s="269"/>
      <c r="BA1012" s="269"/>
      <c r="BB1012" s="269"/>
      <c r="BC1012" s="269"/>
      <c r="BD1012" s="269"/>
      <c r="BE1012" s="269"/>
    </row>
    <row r="1013" spans="1:83" ht="14.4" x14ac:dyDescent="0.3">
      <c r="A1013">
        <v>525300</v>
      </c>
      <c r="B1013" t="s">
        <v>540</v>
      </c>
      <c r="C1013" t="s">
        <v>1066</v>
      </c>
      <c r="D1013" t="s">
        <v>1066</v>
      </c>
      <c r="E1013" t="s">
        <v>1066</v>
      </c>
      <c r="F1013" t="s">
        <v>1066</v>
      </c>
      <c r="G1013" t="s">
        <v>1066</v>
      </c>
      <c r="H1013" t="s">
        <v>1066</v>
      </c>
      <c r="I1013" t="s">
        <v>1066</v>
      </c>
      <c r="J1013" t="s">
        <v>1066</v>
      </c>
      <c r="K1013" t="s">
        <v>1066</v>
      </c>
      <c r="L1013" t="s">
        <v>1066</v>
      </c>
      <c r="M1013" t="s">
        <v>1066</v>
      </c>
      <c r="N1013" t="s">
        <v>1066</v>
      </c>
      <c r="O1013" t="s">
        <v>1066</v>
      </c>
      <c r="P1013" t="s">
        <v>1066</v>
      </c>
      <c r="Q1013" t="s">
        <v>1066</v>
      </c>
      <c r="R1013" t="s">
        <v>1066</v>
      </c>
      <c r="S1013" t="s">
        <v>1066</v>
      </c>
      <c r="T1013" t="s">
        <v>1066</v>
      </c>
      <c r="U1013" t="s">
        <v>1066</v>
      </c>
      <c r="V1013" t="s">
        <v>1066</v>
      </c>
      <c r="W1013" t="s">
        <v>1066</v>
      </c>
      <c r="X1013" t="s">
        <v>1066</v>
      </c>
      <c r="Y1013" t="s">
        <v>1066</v>
      </c>
      <c r="Z1013" t="s">
        <v>1066</v>
      </c>
      <c r="AA1013" t="s">
        <v>1066</v>
      </c>
      <c r="AB1013" t="s">
        <v>1066</v>
      </c>
      <c r="AC1013" t="s">
        <v>1066</v>
      </c>
      <c r="AD1013" t="s">
        <v>1066</v>
      </c>
      <c r="AE1013" t="s">
        <v>1066</v>
      </c>
      <c r="AF1013" t="s">
        <v>1066</v>
      </c>
      <c r="AG1013" t="s">
        <v>1066</v>
      </c>
      <c r="AH1013" t="s">
        <v>1066</v>
      </c>
      <c r="AI1013" t="s">
        <v>1066</v>
      </c>
      <c r="AJ1013" t="s">
        <v>1066</v>
      </c>
      <c r="AK1013" t="s">
        <v>1066</v>
      </c>
      <c r="AL1013" t="s">
        <v>1066</v>
      </c>
      <c r="AM1013" t="s">
        <v>1066</v>
      </c>
      <c r="AN1013" t="s">
        <v>1066</v>
      </c>
      <c r="AO1013" t="s">
        <v>1066</v>
      </c>
      <c r="AP1013" t="s">
        <v>1066</v>
      </c>
      <c r="AQ1013" t="s">
        <v>1066</v>
      </c>
      <c r="AR1013" t="s">
        <v>1066</v>
      </c>
      <c r="AS1013" t="s">
        <v>1066</v>
      </c>
      <c r="AT1013" t="s">
        <v>1066</v>
      </c>
      <c r="AU1013" t="s">
        <v>1066</v>
      </c>
      <c r="AV1013" t="s">
        <v>1066</v>
      </c>
      <c r="AW1013" t="s">
        <v>1066</v>
      </c>
      <c r="AY1013">
        <v>0</v>
      </c>
      <c r="AZ1013" s="269"/>
      <c r="BA1013" s="269"/>
      <c r="BB1013" s="269"/>
      <c r="BC1013" s="269"/>
      <c r="BD1013" s="269"/>
      <c r="BE1013" s="269"/>
    </row>
    <row r="1014" spans="1:83" ht="14.4" x14ac:dyDescent="0.3">
      <c r="A1014">
        <v>525304</v>
      </c>
      <c r="B1014" t="s">
        <v>540</v>
      </c>
      <c r="C1014" t="s">
        <v>1066</v>
      </c>
      <c r="D1014" t="s">
        <v>1066</v>
      </c>
      <c r="E1014" t="s">
        <v>1066</v>
      </c>
      <c r="F1014" t="s">
        <v>1066</v>
      </c>
      <c r="G1014" t="s">
        <v>1066</v>
      </c>
      <c r="H1014" t="s">
        <v>1066</v>
      </c>
      <c r="I1014" t="s">
        <v>1066</v>
      </c>
      <c r="J1014" t="s">
        <v>1066</v>
      </c>
      <c r="K1014" t="s">
        <v>1066</v>
      </c>
      <c r="L1014" t="s">
        <v>1066</v>
      </c>
      <c r="M1014" t="s">
        <v>1066</v>
      </c>
      <c r="N1014" t="s">
        <v>1066</v>
      </c>
      <c r="O1014" t="s">
        <v>1066</v>
      </c>
      <c r="P1014" t="s">
        <v>1066</v>
      </c>
      <c r="Q1014" t="s">
        <v>1066</v>
      </c>
      <c r="R1014" t="s">
        <v>1066</v>
      </c>
      <c r="S1014" t="s">
        <v>1066</v>
      </c>
      <c r="T1014" t="s">
        <v>1066</v>
      </c>
      <c r="U1014" t="s">
        <v>1066</v>
      </c>
      <c r="V1014" t="s">
        <v>1066</v>
      </c>
      <c r="W1014" t="s">
        <v>1066</v>
      </c>
      <c r="X1014" t="s">
        <v>1066</v>
      </c>
      <c r="Y1014" t="s">
        <v>1066</v>
      </c>
      <c r="Z1014" t="s">
        <v>1066</v>
      </c>
      <c r="AA1014" t="s">
        <v>1066</v>
      </c>
      <c r="AB1014" t="s">
        <v>1066</v>
      </c>
      <c r="AC1014" t="s">
        <v>1066</v>
      </c>
      <c r="AD1014" t="s">
        <v>1066</v>
      </c>
      <c r="AE1014" t="s">
        <v>1066</v>
      </c>
      <c r="AF1014" t="s">
        <v>1066</v>
      </c>
      <c r="AG1014" t="s">
        <v>1066</v>
      </c>
      <c r="AH1014" t="s">
        <v>1066</v>
      </c>
      <c r="AI1014" t="s">
        <v>1066</v>
      </c>
      <c r="AJ1014" t="s">
        <v>1066</v>
      </c>
      <c r="AK1014" t="s">
        <v>1066</v>
      </c>
      <c r="AL1014" t="s">
        <v>1066</v>
      </c>
      <c r="AM1014" t="s">
        <v>1066</v>
      </c>
      <c r="AN1014" t="s">
        <v>1066</v>
      </c>
      <c r="AO1014" t="s">
        <v>1066</v>
      </c>
      <c r="AP1014" t="s">
        <v>1066</v>
      </c>
      <c r="AQ1014" t="s">
        <v>1066</v>
      </c>
      <c r="AR1014" t="s">
        <v>1066</v>
      </c>
      <c r="AS1014" t="s">
        <v>1066</v>
      </c>
      <c r="AT1014" t="s">
        <v>1066</v>
      </c>
      <c r="AU1014" t="s">
        <v>1066</v>
      </c>
      <c r="AV1014" t="s">
        <v>1066</v>
      </c>
      <c r="AW1014" t="s">
        <v>1066</v>
      </c>
      <c r="AY1014">
        <v>0</v>
      </c>
      <c r="AZ1014" s="269"/>
      <c r="BA1014" s="269"/>
      <c r="BB1014" s="269"/>
      <c r="BC1014" s="269"/>
      <c r="BD1014" s="269"/>
      <c r="BE1014" s="269"/>
    </row>
    <row r="1015" spans="1:83" ht="14.4" x14ac:dyDescent="0.3">
      <c r="A1015">
        <v>525305</v>
      </c>
      <c r="B1015" t="s">
        <v>540</v>
      </c>
      <c r="C1015" t="s">
        <v>1066</v>
      </c>
      <c r="D1015" t="s">
        <v>1066</v>
      </c>
      <c r="E1015" t="s">
        <v>1066</v>
      </c>
      <c r="F1015" t="s">
        <v>1066</v>
      </c>
      <c r="G1015" t="s">
        <v>1066</v>
      </c>
      <c r="H1015" t="s">
        <v>1066</v>
      </c>
      <c r="I1015" t="s">
        <v>1066</v>
      </c>
      <c r="J1015" t="s">
        <v>1066</v>
      </c>
      <c r="K1015" t="s">
        <v>1066</v>
      </c>
      <c r="L1015" t="s">
        <v>1066</v>
      </c>
      <c r="M1015" t="s">
        <v>1066</v>
      </c>
      <c r="N1015" t="s">
        <v>1066</v>
      </c>
      <c r="O1015" t="s">
        <v>1066</v>
      </c>
      <c r="P1015" t="s">
        <v>1066</v>
      </c>
      <c r="Q1015" t="s">
        <v>1066</v>
      </c>
      <c r="R1015" t="s">
        <v>1066</v>
      </c>
      <c r="S1015" t="s">
        <v>1066</v>
      </c>
      <c r="T1015" t="s">
        <v>1066</v>
      </c>
      <c r="U1015" t="s">
        <v>1066</v>
      </c>
      <c r="V1015" t="s">
        <v>1066</v>
      </c>
      <c r="W1015" t="s">
        <v>1066</v>
      </c>
      <c r="X1015" t="s">
        <v>1066</v>
      </c>
      <c r="Y1015" t="s">
        <v>1066</v>
      </c>
      <c r="Z1015" t="s">
        <v>1066</v>
      </c>
      <c r="AA1015" t="s">
        <v>1066</v>
      </c>
      <c r="AB1015" t="s">
        <v>1066</v>
      </c>
      <c r="AC1015" t="s">
        <v>1066</v>
      </c>
      <c r="AD1015" t="s">
        <v>1066</v>
      </c>
      <c r="AE1015" t="s">
        <v>1066</v>
      </c>
      <c r="AF1015" t="s">
        <v>1066</v>
      </c>
      <c r="AG1015" t="s">
        <v>1066</v>
      </c>
      <c r="AH1015" t="s">
        <v>1066</v>
      </c>
      <c r="AI1015" t="s">
        <v>1066</v>
      </c>
      <c r="AJ1015" t="s">
        <v>1066</v>
      </c>
      <c r="AK1015" t="s">
        <v>1066</v>
      </c>
      <c r="AL1015" t="s">
        <v>1066</v>
      </c>
      <c r="AM1015" t="s">
        <v>1066</v>
      </c>
      <c r="AN1015" t="s">
        <v>1066</v>
      </c>
      <c r="AO1015" t="s">
        <v>1066</v>
      </c>
      <c r="AP1015" t="s">
        <v>1066</v>
      </c>
      <c r="AQ1015" t="s">
        <v>1066</v>
      </c>
      <c r="AR1015" t="s">
        <v>1066</v>
      </c>
      <c r="AS1015" t="s">
        <v>1066</v>
      </c>
      <c r="AT1015" t="s">
        <v>1066</v>
      </c>
      <c r="AU1015" t="s">
        <v>1066</v>
      </c>
      <c r="AV1015" t="s">
        <v>1066</v>
      </c>
      <c r="AW1015" t="s">
        <v>1066</v>
      </c>
      <c r="AY1015">
        <v>0</v>
      </c>
      <c r="AZ1015" s="269"/>
      <c r="BA1015" s="269"/>
      <c r="BB1015" s="269"/>
      <c r="BC1015" s="269"/>
      <c r="BD1015" s="269"/>
      <c r="BE1015" s="269"/>
    </row>
    <row r="1016" spans="1:83" ht="14.4" x14ac:dyDescent="0.3">
      <c r="A1016">
        <v>525309</v>
      </c>
      <c r="B1016" t="s">
        <v>540</v>
      </c>
      <c r="C1016" t="s">
        <v>1066</v>
      </c>
      <c r="D1016" t="s">
        <v>1066</v>
      </c>
      <c r="E1016" t="s">
        <v>1066</v>
      </c>
      <c r="F1016" t="s">
        <v>1066</v>
      </c>
      <c r="G1016" t="s">
        <v>1066</v>
      </c>
      <c r="H1016" t="s">
        <v>1066</v>
      </c>
      <c r="I1016" t="s">
        <v>1066</v>
      </c>
      <c r="J1016" t="s">
        <v>1066</v>
      </c>
      <c r="K1016" t="s">
        <v>1066</v>
      </c>
      <c r="L1016" t="s">
        <v>1066</v>
      </c>
      <c r="M1016" t="s">
        <v>1066</v>
      </c>
      <c r="N1016" t="s">
        <v>1066</v>
      </c>
      <c r="O1016" t="s">
        <v>1066</v>
      </c>
      <c r="P1016" t="s">
        <v>1066</v>
      </c>
      <c r="Q1016" t="s">
        <v>1066</v>
      </c>
      <c r="R1016" t="s">
        <v>1066</v>
      </c>
      <c r="S1016" t="s">
        <v>1066</v>
      </c>
      <c r="T1016" t="s">
        <v>1066</v>
      </c>
      <c r="U1016" t="s">
        <v>1066</v>
      </c>
      <c r="V1016" t="s">
        <v>1066</v>
      </c>
      <c r="W1016" t="s">
        <v>1066</v>
      </c>
      <c r="X1016" t="s">
        <v>1066</v>
      </c>
      <c r="Y1016" t="s">
        <v>1066</v>
      </c>
      <c r="Z1016" t="s">
        <v>1066</v>
      </c>
      <c r="AA1016" t="s">
        <v>1066</v>
      </c>
      <c r="AB1016" t="s">
        <v>1066</v>
      </c>
      <c r="AC1016" t="s">
        <v>1066</v>
      </c>
      <c r="AD1016" t="s">
        <v>1066</v>
      </c>
      <c r="AE1016" t="s">
        <v>1066</v>
      </c>
      <c r="AF1016" t="s">
        <v>1066</v>
      </c>
      <c r="AG1016" t="s">
        <v>1066</v>
      </c>
      <c r="AH1016" t="s">
        <v>1066</v>
      </c>
      <c r="AI1016" t="s">
        <v>1066</v>
      </c>
      <c r="AJ1016" t="s">
        <v>1066</v>
      </c>
      <c r="AK1016" t="s">
        <v>1066</v>
      </c>
      <c r="AL1016" t="s">
        <v>1066</v>
      </c>
      <c r="AM1016" t="s">
        <v>1066</v>
      </c>
      <c r="AN1016" t="s">
        <v>1066</v>
      </c>
      <c r="AO1016" t="s">
        <v>1066</v>
      </c>
      <c r="AP1016" t="s">
        <v>1066</v>
      </c>
      <c r="AQ1016" t="s">
        <v>1066</v>
      </c>
      <c r="AR1016" t="s">
        <v>1066</v>
      </c>
      <c r="AS1016" t="s">
        <v>1066</v>
      </c>
      <c r="AT1016" t="s">
        <v>1066</v>
      </c>
      <c r="AU1016" t="s">
        <v>1066</v>
      </c>
      <c r="AV1016" t="s">
        <v>1066</v>
      </c>
      <c r="AW1016" t="s">
        <v>1066</v>
      </c>
      <c r="AY1016">
        <v>0</v>
      </c>
      <c r="AZ1016" s="269"/>
      <c r="BA1016" s="269"/>
      <c r="BB1016" s="269"/>
      <c r="BC1016" s="269"/>
      <c r="BD1016" s="269"/>
      <c r="BE1016" s="269"/>
      <c r="BH1016" s="249"/>
      <c r="BI1016" s="249"/>
      <c r="BJ1016" s="249"/>
      <c r="BK1016" s="249"/>
      <c r="BL1016" s="249"/>
      <c r="BM1016" s="249"/>
      <c r="BN1016" s="249"/>
      <c r="BO1016" s="249"/>
      <c r="BP1016" s="249"/>
      <c r="BQ1016" s="249"/>
      <c r="BR1016" s="249"/>
      <c r="BS1016" s="249"/>
      <c r="BT1016" s="249"/>
      <c r="BU1016" s="249"/>
      <c r="BV1016" s="248"/>
      <c r="BW1016" s="249"/>
      <c r="BX1016" s="249"/>
      <c r="BY1016" s="249"/>
      <c r="BZ1016" s="249"/>
      <c r="CA1016" s="242"/>
      <c r="CB1016" s="242"/>
      <c r="CC1016" s="242"/>
      <c r="CD1016" s="242"/>
      <c r="CE1016" s="249"/>
    </row>
    <row r="1017" spans="1:83" ht="14.4" x14ac:dyDescent="0.3">
      <c r="A1017">
        <v>525314</v>
      </c>
      <c r="B1017" t="s">
        <v>540</v>
      </c>
      <c r="C1017" t="s">
        <v>1066</v>
      </c>
      <c r="D1017" t="s">
        <v>1066</v>
      </c>
      <c r="E1017" t="s">
        <v>1066</v>
      </c>
      <c r="F1017" t="s">
        <v>1066</v>
      </c>
      <c r="G1017" t="s">
        <v>1066</v>
      </c>
      <c r="H1017" t="s">
        <v>1066</v>
      </c>
      <c r="I1017" t="s">
        <v>1066</v>
      </c>
      <c r="J1017" t="s">
        <v>1066</v>
      </c>
      <c r="K1017" t="s">
        <v>1066</v>
      </c>
      <c r="L1017" t="s">
        <v>1066</v>
      </c>
      <c r="M1017" t="s">
        <v>1066</v>
      </c>
      <c r="N1017" t="s">
        <v>1066</v>
      </c>
      <c r="O1017" t="s">
        <v>1066</v>
      </c>
      <c r="P1017" t="s">
        <v>1066</v>
      </c>
      <c r="Q1017" t="s">
        <v>1066</v>
      </c>
      <c r="R1017" t="s">
        <v>1066</v>
      </c>
      <c r="S1017" t="s">
        <v>1066</v>
      </c>
      <c r="T1017" t="s">
        <v>1066</v>
      </c>
      <c r="U1017" t="s">
        <v>1066</v>
      </c>
      <c r="V1017" t="s">
        <v>1066</v>
      </c>
      <c r="W1017" t="s">
        <v>1066</v>
      </c>
      <c r="X1017" t="s">
        <v>1066</v>
      </c>
      <c r="Y1017" t="s">
        <v>1066</v>
      </c>
      <c r="Z1017" t="s">
        <v>1066</v>
      </c>
      <c r="AA1017" t="s">
        <v>1066</v>
      </c>
      <c r="AB1017" t="s">
        <v>1066</v>
      </c>
      <c r="AC1017" t="s">
        <v>1066</v>
      </c>
      <c r="AD1017" t="s">
        <v>1066</v>
      </c>
      <c r="AE1017" t="s">
        <v>1066</v>
      </c>
      <c r="AF1017" t="s">
        <v>1066</v>
      </c>
      <c r="AG1017" t="s">
        <v>1066</v>
      </c>
      <c r="AH1017" t="s">
        <v>1066</v>
      </c>
      <c r="AI1017" t="s">
        <v>1066</v>
      </c>
      <c r="AJ1017" t="s">
        <v>1066</v>
      </c>
      <c r="AK1017" t="s">
        <v>1066</v>
      </c>
      <c r="AL1017" t="s">
        <v>1066</v>
      </c>
      <c r="AM1017" t="s">
        <v>1066</v>
      </c>
      <c r="AN1017" t="s">
        <v>1066</v>
      </c>
      <c r="AO1017" t="s">
        <v>1066</v>
      </c>
      <c r="AP1017" t="s">
        <v>1066</v>
      </c>
      <c r="AQ1017" t="s">
        <v>1066</v>
      </c>
      <c r="AR1017" t="s">
        <v>1066</v>
      </c>
      <c r="AS1017" t="s">
        <v>1066</v>
      </c>
      <c r="AT1017" t="s">
        <v>1066</v>
      </c>
      <c r="AU1017" t="s">
        <v>1066</v>
      </c>
      <c r="AV1017" t="s">
        <v>1066</v>
      </c>
      <c r="AW1017" t="s">
        <v>1066</v>
      </c>
      <c r="AY1017">
        <v>0</v>
      </c>
      <c r="AZ1017" s="269"/>
      <c r="BA1017" s="269"/>
      <c r="BB1017" s="269"/>
      <c r="BC1017" s="269"/>
      <c r="BD1017" s="269"/>
      <c r="BE1017" s="269"/>
    </row>
    <row r="1018" spans="1:83" ht="14.4" x14ac:dyDescent="0.3">
      <c r="A1018">
        <v>525319</v>
      </c>
      <c r="B1018" t="s">
        <v>540</v>
      </c>
      <c r="C1018" t="s">
        <v>1066</v>
      </c>
      <c r="D1018" t="s">
        <v>1066</v>
      </c>
      <c r="E1018" t="s">
        <v>1066</v>
      </c>
      <c r="F1018" t="s">
        <v>1066</v>
      </c>
      <c r="G1018" t="s">
        <v>1066</v>
      </c>
      <c r="H1018" t="s">
        <v>1066</v>
      </c>
      <c r="I1018" t="s">
        <v>1066</v>
      </c>
      <c r="J1018" t="s">
        <v>1066</v>
      </c>
      <c r="K1018" t="s">
        <v>1066</v>
      </c>
      <c r="L1018" t="s">
        <v>1066</v>
      </c>
      <c r="M1018" t="s">
        <v>1066</v>
      </c>
      <c r="N1018" t="s">
        <v>1066</v>
      </c>
      <c r="O1018" t="s">
        <v>1066</v>
      </c>
      <c r="P1018" t="s">
        <v>1066</v>
      </c>
      <c r="Q1018" t="s">
        <v>1066</v>
      </c>
      <c r="R1018" t="s">
        <v>1066</v>
      </c>
      <c r="S1018" t="s">
        <v>1066</v>
      </c>
      <c r="T1018" t="s">
        <v>1066</v>
      </c>
      <c r="U1018" t="s">
        <v>1066</v>
      </c>
      <c r="V1018" t="s">
        <v>1066</v>
      </c>
      <c r="W1018" t="s">
        <v>1066</v>
      </c>
      <c r="X1018" t="s">
        <v>1066</v>
      </c>
      <c r="Y1018" t="s">
        <v>1066</v>
      </c>
      <c r="Z1018" t="s">
        <v>1066</v>
      </c>
      <c r="AA1018" t="s">
        <v>1066</v>
      </c>
      <c r="AB1018" t="s">
        <v>1066</v>
      </c>
      <c r="AC1018" t="s">
        <v>1066</v>
      </c>
      <c r="AD1018" t="s">
        <v>1066</v>
      </c>
      <c r="AE1018" t="s">
        <v>1066</v>
      </c>
      <c r="AF1018" t="s">
        <v>1066</v>
      </c>
      <c r="AG1018" t="s">
        <v>1066</v>
      </c>
      <c r="AH1018" t="s">
        <v>1066</v>
      </c>
      <c r="AI1018" t="s">
        <v>1066</v>
      </c>
      <c r="AJ1018" t="s">
        <v>1066</v>
      </c>
      <c r="AK1018" t="s">
        <v>1066</v>
      </c>
      <c r="AL1018" t="s">
        <v>1066</v>
      </c>
      <c r="AM1018" t="s">
        <v>1066</v>
      </c>
      <c r="AN1018" t="s">
        <v>1066</v>
      </c>
      <c r="AO1018" t="s">
        <v>1066</v>
      </c>
      <c r="AP1018" t="s">
        <v>1066</v>
      </c>
      <c r="AQ1018" t="s">
        <v>1066</v>
      </c>
      <c r="AR1018" t="s">
        <v>1066</v>
      </c>
      <c r="AS1018" t="s">
        <v>1066</v>
      </c>
      <c r="AT1018" t="s">
        <v>1066</v>
      </c>
      <c r="AU1018" t="s">
        <v>1066</v>
      </c>
      <c r="AV1018" t="s">
        <v>1066</v>
      </c>
      <c r="AW1018" t="s">
        <v>1066</v>
      </c>
      <c r="AY1018">
        <v>0</v>
      </c>
      <c r="AZ1018" s="269"/>
      <c r="BA1018" s="269"/>
      <c r="BB1018" s="269"/>
      <c r="BC1018" s="269"/>
      <c r="BD1018" s="269"/>
      <c r="BE1018" s="269"/>
    </row>
    <row r="1019" spans="1:83" ht="14.4" x14ac:dyDescent="0.3">
      <c r="A1019">
        <v>525320</v>
      </c>
      <c r="B1019" t="s">
        <v>540</v>
      </c>
      <c r="C1019" t="s">
        <v>1066</v>
      </c>
      <c r="D1019" t="s">
        <v>1066</v>
      </c>
      <c r="E1019" t="s">
        <v>1066</v>
      </c>
      <c r="F1019" t="s">
        <v>1066</v>
      </c>
      <c r="G1019" t="s">
        <v>1066</v>
      </c>
      <c r="H1019" t="s">
        <v>1066</v>
      </c>
      <c r="I1019" t="s">
        <v>1066</v>
      </c>
      <c r="J1019" t="s">
        <v>1066</v>
      </c>
      <c r="K1019" t="s">
        <v>1066</v>
      </c>
      <c r="L1019" t="s">
        <v>1066</v>
      </c>
      <c r="M1019" t="s">
        <v>1066</v>
      </c>
      <c r="N1019" t="s">
        <v>1066</v>
      </c>
      <c r="O1019" t="s">
        <v>1066</v>
      </c>
      <c r="P1019" t="s">
        <v>1066</v>
      </c>
      <c r="Q1019" t="s">
        <v>1066</v>
      </c>
      <c r="R1019" t="s">
        <v>1066</v>
      </c>
      <c r="S1019" t="s">
        <v>1066</v>
      </c>
      <c r="T1019" t="s">
        <v>1066</v>
      </c>
      <c r="U1019" t="s">
        <v>1066</v>
      </c>
      <c r="V1019" t="s">
        <v>1066</v>
      </c>
      <c r="W1019" t="s">
        <v>1066</v>
      </c>
      <c r="X1019" t="s">
        <v>1066</v>
      </c>
      <c r="Y1019" t="s">
        <v>1066</v>
      </c>
      <c r="Z1019" t="s">
        <v>1066</v>
      </c>
      <c r="AA1019" t="s">
        <v>1066</v>
      </c>
      <c r="AB1019" t="s">
        <v>1066</v>
      </c>
      <c r="AC1019" t="s">
        <v>1066</v>
      </c>
      <c r="AD1019" t="s">
        <v>1066</v>
      </c>
      <c r="AE1019" t="s">
        <v>1066</v>
      </c>
      <c r="AF1019" t="s">
        <v>1066</v>
      </c>
      <c r="AG1019" t="s">
        <v>1066</v>
      </c>
      <c r="AH1019" t="s">
        <v>1066</v>
      </c>
      <c r="AI1019" t="s">
        <v>1066</v>
      </c>
      <c r="AJ1019" t="s">
        <v>1066</v>
      </c>
      <c r="AK1019" t="s">
        <v>1066</v>
      </c>
      <c r="AL1019" t="s">
        <v>1066</v>
      </c>
      <c r="AM1019" t="s">
        <v>1066</v>
      </c>
      <c r="AN1019" t="s">
        <v>1066</v>
      </c>
      <c r="AO1019" t="s">
        <v>1066</v>
      </c>
      <c r="AP1019" t="s">
        <v>1066</v>
      </c>
      <c r="AQ1019" t="s">
        <v>1066</v>
      </c>
      <c r="AR1019" t="s">
        <v>1066</v>
      </c>
      <c r="AS1019" t="s">
        <v>1066</v>
      </c>
      <c r="AT1019" t="s">
        <v>1066</v>
      </c>
      <c r="AU1019" t="s">
        <v>1066</v>
      </c>
      <c r="AV1019" t="s">
        <v>1066</v>
      </c>
      <c r="AW1019" t="s">
        <v>1066</v>
      </c>
      <c r="AY1019">
        <v>0</v>
      </c>
      <c r="AZ1019" s="269"/>
      <c r="BA1019" s="269"/>
      <c r="BB1019" s="269"/>
      <c r="BC1019" s="269"/>
      <c r="BD1019" s="269"/>
      <c r="BE1019" s="269"/>
    </row>
    <row r="1020" spans="1:83" ht="14.4" x14ac:dyDescent="0.3">
      <c r="A1020">
        <v>525321</v>
      </c>
      <c r="B1020" t="s">
        <v>540</v>
      </c>
      <c r="C1020" t="s">
        <v>1066</v>
      </c>
      <c r="D1020" t="s">
        <v>1066</v>
      </c>
      <c r="E1020" t="s">
        <v>1066</v>
      </c>
      <c r="F1020" t="s">
        <v>1066</v>
      </c>
      <c r="G1020" t="s">
        <v>1066</v>
      </c>
      <c r="H1020" t="s">
        <v>1066</v>
      </c>
      <c r="I1020" t="s">
        <v>1066</v>
      </c>
      <c r="J1020" t="s">
        <v>1066</v>
      </c>
      <c r="K1020" t="s">
        <v>1066</v>
      </c>
      <c r="L1020" t="s">
        <v>1066</v>
      </c>
      <c r="M1020" t="s">
        <v>1066</v>
      </c>
      <c r="N1020" t="s">
        <v>1066</v>
      </c>
      <c r="O1020" t="s">
        <v>1066</v>
      </c>
      <c r="P1020" t="s">
        <v>1066</v>
      </c>
      <c r="Q1020" t="s">
        <v>1066</v>
      </c>
      <c r="R1020" t="s">
        <v>1066</v>
      </c>
      <c r="S1020" t="s">
        <v>1066</v>
      </c>
      <c r="T1020" t="s">
        <v>1066</v>
      </c>
      <c r="U1020" t="s">
        <v>1066</v>
      </c>
      <c r="V1020" t="s">
        <v>1066</v>
      </c>
      <c r="W1020" t="s">
        <v>1066</v>
      </c>
      <c r="X1020" t="s">
        <v>1066</v>
      </c>
      <c r="Y1020" t="s">
        <v>1066</v>
      </c>
      <c r="Z1020" t="s">
        <v>1066</v>
      </c>
      <c r="AA1020" t="s">
        <v>1066</v>
      </c>
      <c r="AB1020" t="s">
        <v>1066</v>
      </c>
      <c r="AC1020" t="s">
        <v>1066</v>
      </c>
      <c r="AD1020" t="s">
        <v>1066</v>
      </c>
      <c r="AE1020" t="s">
        <v>1066</v>
      </c>
      <c r="AF1020" t="s">
        <v>1066</v>
      </c>
      <c r="AG1020" t="s">
        <v>1066</v>
      </c>
      <c r="AH1020" t="s">
        <v>1066</v>
      </c>
      <c r="AI1020" t="s">
        <v>1066</v>
      </c>
      <c r="AJ1020" t="s">
        <v>1066</v>
      </c>
      <c r="AK1020" t="s">
        <v>1066</v>
      </c>
      <c r="AL1020" t="s">
        <v>1066</v>
      </c>
      <c r="AM1020" t="s">
        <v>1066</v>
      </c>
      <c r="AN1020" t="s">
        <v>1066</v>
      </c>
      <c r="AO1020" t="s">
        <v>1066</v>
      </c>
      <c r="AP1020" t="s">
        <v>1066</v>
      </c>
      <c r="AQ1020" t="s">
        <v>1066</v>
      </c>
      <c r="AR1020" t="s">
        <v>1066</v>
      </c>
      <c r="AS1020" t="s">
        <v>1066</v>
      </c>
      <c r="AT1020" t="s">
        <v>1066</v>
      </c>
      <c r="AU1020" t="s">
        <v>1066</v>
      </c>
      <c r="AV1020" t="s">
        <v>1066</v>
      </c>
      <c r="AW1020" t="s">
        <v>1066</v>
      </c>
      <c r="AY1020">
        <v>0</v>
      </c>
      <c r="AZ1020" s="269"/>
      <c r="BA1020" s="269"/>
      <c r="BB1020" s="269"/>
      <c r="BC1020" s="269"/>
      <c r="BD1020" s="269"/>
      <c r="BE1020" s="269"/>
    </row>
    <row r="1021" spans="1:83" ht="14.4" x14ac:dyDescent="0.3">
      <c r="A1021">
        <v>525327</v>
      </c>
      <c r="B1021" t="s">
        <v>540</v>
      </c>
      <c r="C1021" t="s">
        <v>1066</v>
      </c>
      <c r="D1021" t="s">
        <v>1066</v>
      </c>
      <c r="E1021" t="s">
        <v>1066</v>
      </c>
      <c r="F1021" t="s">
        <v>1066</v>
      </c>
      <c r="G1021" t="s">
        <v>1066</v>
      </c>
      <c r="H1021" t="s">
        <v>1066</v>
      </c>
      <c r="I1021" t="s">
        <v>1066</v>
      </c>
      <c r="J1021" t="s">
        <v>1066</v>
      </c>
      <c r="K1021" t="s">
        <v>1066</v>
      </c>
      <c r="L1021" t="s">
        <v>1066</v>
      </c>
      <c r="M1021" t="s">
        <v>1066</v>
      </c>
      <c r="N1021" t="s">
        <v>1066</v>
      </c>
      <c r="O1021" t="s">
        <v>1066</v>
      </c>
      <c r="P1021" t="s">
        <v>1066</v>
      </c>
      <c r="Q1021" t="s">
        <v>1066</v>
      </c>
      <c r="R1021" t="s">
        <v>1066</v>
      </c>
      <c r="S1021" t="s">
        <v>1066</v>
      </c>
      <c r="T1021" t="s">
        <v>1066</v>
      </c>
      <c r="U1021" t="s">
        <v>1066</v>
      </c>
      <c r="V1021" t="s">
        <v>1066</v>
      </c>
      <c r="W1021" t="s">
        <v>1066</v>
      </c>
      <c r="X1021" t="s">
        <v>1066</v>
      </c>
      <c r="Y1021" t="s">
        <v>1066</v>
      </c>
      <c r="Z1021" t="s">
        <v>1066</v>
      </c>
      <c r="AA1021" t="s">
        <v>1066</v>
      </c>
      <c r="AB1021" t="s">
        <v>1066</v>
      </c>
      <c r="AC1021" t="s">
        <v>1066</v>
      </c>
      <c r="AD1021" t="s">
        <v>1066</v>
      </c>
      <c r="AE1021" t="s">
        <v>1066</v>
      </c>
      <c r="AF1021" t="s">
        <v>1066</v>
      </c>
      <c r="AG1021" t="s">
        <v>1066</v>
      </c>
      <c r="AH1021" t="s">
        <v>1066</v>
      </c>
      <c r="AI1021" t="s">
        <v>1066</v>
      </c>
      <c r="AJ1021" t="s">
        <v>1066</v>
      </c>
      <c r="AK1021" t="s">
        <v>1066</v>
      </c>
      <c r="AL1021" t="s">
        <v>1066</v>
      </c>
      <c r="AM1021" t="s">
        <v>1066</v>
      </c>
      <c r="AN1021" t="s">
        <v>1066</v>
      </c>
      <c r="AO1021" t="s">
        <v>1066</v>
      </c>
      <c r="AP1021" t="s">
        <v>1066</v>
      </c>
      <c r="AQ1021" t="s">
        <v>1066</v>
      </c>
      <c r="AR1021" t="s">
        <v>1066</v>
      </c>
      <c r="AS1021" t="s">
        <v>1066</v>
      </c>
      <c r="AT1021" t="s">
        <v>1066</v>
      </c>
      <c r="AU1021" t="s">
        <v>1066</v>
      </c>
      <c r="AV1021" t="s">
        <v>1066</v>
      </c>
      <c r="AW1021" t="s">
        <v>1066</v>
      </c>
      <c r="AY1021">
        <v>0</v>
      </c>
      <c r="AZ1021" s="250"/>
      <c r="BA1021" s="250"/>
      <c r="BB1021" s="250"/>
      <c r="BC1021" s="250"/>
      <c r="BD1021" s="250"/>
      <c r="BE1021" s="269"/>
      <c r="BH1021" s="249"/>
      <c r="BI1021" s="249"/>
      <c r="BJ1021" s="249"/>
      <c r="BK1021" s="249"/>
      <c r="BL1021" s="249"/>
      <c r="BM1021" s="249"/>
      <c r="BN1021" s="249"/>
      <c r="BO1021" s="249"/>
      <c r="BP1021" s="249"/>
      <c r="BQ1021" s="249"/>
      <c r="BR1021" s="249"/>
      <c r="BS1021" s="249"/>
      <c r="BT1021" s="249"/>
      <c r="BU1021" s="249"/>
      <c r="BV1021" s="248"/>
      <c r="BW1021" s="249"/>
      <c r="BX1021" s="249"/>
      <c r="BY1021" s="249"/>
      <c r="BZ1021" s="249"/>
      <c r="CA1021" s="242"/>
      <c r="CB1021" s="242"/>
      <c r="CC1021" s="242"/>
      <c r="CD1021" s="242"/>
      <c r="CE1021" s="249"/>
    </row>
    <row r="1022" spans="1:83" ht="14.4" x14ac:dyDescent="0.3">
      <c r="A1022">
        <v>525331</v>
      </c>
      <c r="B1022" t="s">
        <v>540</v>
      </c>
      <c r="C1022" t="s">
        <v>1066</v>
      </c>
      <c r="D1022" t="s">
        <v>1066</v>
      </c>
      <c r="E1022" t="s">
        <v>1066</v>
      </c>
      <c r="F1022" t="s">
        <v>1066</v>
      </c>
      <c r="G1022" t="s">
        <v>1066</v>
      </c>
      <c r="H1022" t="s">
        <v>1066</v>
      </c>
      <c r="I1022" t="s">
        <v>1066</v>
      </c>
      <c r="J1022" t="s">
        <v>1066</v>
      </c>
      <c r="K1022" t="s">
        <v>1066</v>
      </c>
      <c r="L1022" t="s">
        <v>1066</v>
      </c>
      <c r="M1022" t="s">
        <v>1066</v>
      </c>
      <c r="N1022" t="s">
        <v>1066</v>
      </c>
      <c r="O1022" t="s">
        <v>1066</v>
      </c>
      <c r="P1022" t="s">
        <v>1066</v>
      </c>
      <c r="Q1022" t="s">
        <v>1066</v>
      </c>
      <c r="R1022" t="s">
        <v>1066</v>
      </c>
      <c r="S1022" t="s">
        <v>1066</v>
      </c>
      <c r="T1022" t="s">
        <v>1066</v>
      </c>
      <c r="U1022" t="s">
        <v>1066</v>
      </c>
      <c r="V1022" t="s">
        <v>1066</v>
      </c>
      <c r="W1022" t="s">
        <v>1066</v>
      </c>
      <c r="X1022" t="s">
        <v>1066</v>
      </c>
      <c r="Y1022" t="s">
        <v>1066</v>
      </c>
      <c r="Z1022" t="s">
        <v>1066</v>
      </c>
      <c r="AA1022" t="s">
        <v>1066</v>
      </c>
      <c r="AB1022" t="s">
        <v>1066</v>
      </c>
      <c r="AC1022" t="s">
        <v>1066</v>
      </c>
      <c r="AD1022" t="s">
        <v>1066</v>
      </c>
      <c r="AE1022" t="s">
        <v>1066</v>
      </c>
      <c r="AF1022" t="s">
        <v>1066</v>
      </c>
      <c r="AG1022" t="s">
        <v>1066</v>
      </c>
      <c r="AH1022" t="s">
        <v>1066</v>
      </c>
      <c r="AI1022" t="s">
        <v>1066</v>
      </c>
      <c r="AJ1022" t="s">
        <v>1066</v>
      </c>
      <c r="AK1022" t="s">
        <v>1066</v>
      </c>
      <c r="AL1022" t="s">
        <v>1066</v>
      </c>
      <c r="AM1022" t="s">
        <v>1066</v>
      </c>
      <c r="AN1022" t="s">
        <v>1066</v>
      </c>
      <c r="AO1022" t="s">
        <v>1066</v>
      </c>
      <c r="AP1022" t="s">
        <v>1066</v>
      </c>
      <c r="AQ1022" t="s">
        <v>1066</v>
      </c>
      <c r="AR1022" t="s">
        <v>1066</v>
      </c>
      <c r="AS1022" t="s">
        <v>1066</v>
      </c>
      <c r="AT1022" t="s">
        <v>1066</v>
      </c>
      <c r="AU1022" t="s">
        <v>1066</v>
      </c>
      <c r="AV1022" t="s">
        <v>1066</v>
      </c>
      <c r="AW1022" t="s">
        <v>1066</v>
      </c>
      <c r="AY1022">
        <v>0</v>
      </c>
      <c r="AZ1022" s="269"/>
      <c r="BA1022" s="269"/>
      <c r="BB1022" s="269"/>
      <c r="BC1022" s="269"/>
      <c r="BD1022" s="269"/>
      <c r="BE1022" s="269"/>
    </row>
    <row r="1023" spans="1:83" ht="14.4" x14ac:dyDescent="0.3">
      <c r="A1023">
        <v>525338</v>
      </c>
      <c r="B1023" t="s">
        <v>540</v>
      </c>
      <c r="C1023" t="s">
        <v>1066</v>
      </c>
      <c r="D1023" t="s">
        <v>1066</v>
      </c>
      <c r="E1023" t="s">
        <v>1066</v>
      </c>
      <c r="F1023" t="s">
        <v>1066</v>
      </c>
      <c r="G1023" t="s">
        <v>1066</v>
      </c>
      <c r="H1023" t="s">
        <v>1066</v>
      </c>
      <c r="I1023" t="s">
        <v>1066</v>
      </c>
      <c r="J1023" t="s">
        <v>1066</v>
      </c>
      <c r="K1023" t="s">
        <v>1066</v>
      </c>
      <c r="L1023" t="s">
        <v>1066</v>
      </c>
      <c r="M1023" t="s">
        <v>1066</v>
      </c>
      <c r="N1023" t="s">
        <v>1066</v>
      </c>
      <c r="O1023" t="s">
        <v>1066</v>
      </c>
      <c r="P1023" t="s">
        <v>1066</v>
      </c>
      <c r="Q1023" t="s">
        <v>1066</v>
      </c>
      <c r="R1023" t="s">
        <v>1066</v>
      </c>
      <c r="S1023" t="s">
        <v>1066</v>
      </c>
      <c r="T1023" t="s">
        <v>1066</v>
      </c>
      <c r="U1023" t="s">
        <v>1066</v>
      </c>
      <c r="V1023" t="s">
        <v>1066</v>
      </c>
      <c r="W1023" t="s">
        <v>1066</v>
      </c>
      <c r="X1023" t="s">
        <v>1066</v>
      </c>
      <c r="Y1023" t="s">
        <v>1066</v>
      </c>
      <c r="Z1023" t="s">
        <v>1066</v>
      </c>
      <c r="AA1023" t="s">
        <v>1066</v>
      </c>
      <c r="AB1023" t="s">
        <v>1066</v>
      </c>
      <c r="AC1023" t="s">
        <v>1066</v>
      </c>
      <c r="AD1023" t="s">
        <v>1066</v>
      </c>
      <c r="AE1023" t="s">
        <v>1066</v>
      </c>
      <c r="AF1023" t="s">
        <v>1066</v>
      </c>
      <c r="AG1023" t="s">
        <v>1066</v>
      </c>
      <c r="AH1023" t="s">
        <v>1066</v>
      </c>
      <c r="AI1023" t="s">
        <v>1066</v>
      </c>
      <c r="AJ1023" t="s">
        <v>1066</v>
      </c>
      <c r="AK1023" t="s">
        <v>1066</v>
      </c>
      <c r="AL1023" t="s">
        <v>1066</v>
      </c>
      <c r="AM1023" t="s">
        <v>1066</v>
      </c>
      <c r="AN1023" t="s">
        <v>1066</v>
      </c>
      <c r="AO1023" t="s">
        <v>1066</v>
      </c>
      <c r="AP1023" t="s">
        <v>1066</v>
      </c>
      <c r="AQ1023" t="s">
        <v>1066</v>
      </c>
      <c r="AR1023" t="s">
        <v>1066</v>
      </c>
      <c r="AS1023" t="s">
        <v>1066</v>
      </c>
      <c r="AT1023" t="s">
        <v>1066</v>
      </c>
      <c r="AU1023" t="s">
        <v>1066</v>
      </c>
      <c r="AV1023" t="s">
        <v>1066</v>
      </c>
      <c r="AW1023" t="s">
        <v>1066</v>
      </c>
      <c r="AY1023">
        <v>0</v>
      </c>
      <c r="AZ1023" s="269"/>
      <c r="BA1023" s="269"/>
      <c r="BB1023" s="269"/>
      <c r="BC1023" s="269"/>
      <c r="BD1023" s="269"/>
      <c r="BE1023" s="269"/>
    </row>
    <row r="1024" spans="1:83" ht="14.4" x14ac:dyDescent="0.3">
      <c r="A1024">
        <v>525347</v>
      </c>
      <c r="B1024" t="s">
        <v>540</v>
      </c>
      <c r="C1024" t="s">
        <v>1066</v>
      </c>
      <c r="D1024" t="s">
        <v>1066</v>
      </c>
      <c r="E1024" t="s">
        <v>1066</v>
      </c>
      <c r="F1024" t="s">
        <v>1066</v>
      </c>
      <c r="G1024" t="s">
        <v>1066</v>
      </c>
      <c r="H1024" t="s">
        <v>1066</v>
      </c>
      <c r="I1024" t="s">
        <v>1066</v>
      </c>
      <c r="J1024" t="s">
        <v>1066</v>
      </c>
      <c r="K1024" t="s">
        <v>1066</v>
      </c>
      <c r="L1024" t="s">
        <v>1066</v>
      </c>
      <c r="M1024" t="s">
        <v>1066</v>
      </c>
      <c r="N1024" t="s">
        <v>1066</v>
      </c>
      <c r="O1024" t="s">
        <v>1066</v>
      </c>
      <c r="P1024" t="s">
        <v>1066</v>
      </c>
      <c r="Q1024" t="s">
        <v>1066</v>
      </c>
      <c r="R1024" t="s">
        <v>1066</v>
      </c>
      <c r="S1024" t="s">
        <v>1066</v>
      </c>
      <c r="T1024" t="s">
        <v>1066</v>
      </c>
      <c r="U1024" t="s">
        <v>1066</v>
      </c>
      <c r="V1024" t="s">
        <v>1066</v>
      </c>
      <c r="W1024" t="s">
        <v>1066</v>
      </c>
      <c r="X1024" t="s">
        <v>1066</v>
      </c>
      <c r="Y1024" t="s">
        <v>1066</v>
      </c>
      <c r="Z1024" t="s">
        <v>1066</v>
      </c>
      <c r="AA1024" t="s">
        <v>1066</v>
      </c>
      <c r="AB1024" t="s">
        <v>1066</v>
      </c>
      <c r="AC1024" t="s">
        <v>1066</v>
      </c>
      <c r="AD1024" t="s">
        <v>1066</v>
      </c>
      <c r="AE1024" t="s">
        <v>1066</v>
      </c>
      <c r="AF1024" t="s">
        <v>1066</v>
      </c>
      <c r="AG1024" t="s">
        <v>1066</v>
      </c>
      <c r="AH1024" t="s">
        <v>1066</v>
      </c>
      <c r="AI1024" t="s">
        <v>1066</v>
      </c>
      <c r="AJ1024" t="s">
        <v>1066</v>
      </c>
      <c r="AK1024" t="s">
        <v>1066</v>
      </c>
      <c r="AL1024" t="s">
        <v>1066</v>
      </c>
      <c r="AM1024" t="s">
        <v>1066</v>
      </c>
      <c r="AN1024" t="s">
        <v>1066</v>
      </c>
      <c r="AO1024" t="s">
        <v>1066</v>
      </c>
      <c r="AP1024" t="s">
        <v>1066</v>
      </c>
      <c r="AQ1024" t="s">
        <v>1066</v>
      </c>
      <c r="AR1024" t="s">
        <v>1066</v>
      </c>
      <c r="AS1024" t="s">
        <v>1066</v>
      </c>
      <c r="AT1024" t="s">
        <v>1066</v>
      </c>
      <c r="AU1024" t="s">
        <v>1066</v>
      </c>
      <c r="AV1024" t="s">
        <v>1066</v>
      </c>
      <c r="AW1024" t="s">
        <v>1066</v>
      </c>
      <c r="AY1024">
        <v>0</v>
      </c>
      <c r="AZ1024" s="269"/>
      <c r="BA1024" s="269"/>
      <c r="BB1024" s="269"/>
      <c r="BC1024" s="269"/>
      <c r="BD1024" s="269"/>
      <c r="BE1024" s="269"/>
      <c r="BH1024" s="249"/>
      <c r="BI1024" s="249"/>
      <c r="BJ1024" s="249"/>
      <c r="BK1024" s="249"/>
      <c r="BL1024" s="249"/>
      <c r="BM1024" s="249"/>
      <c r="BN1024" s="249"/>
      <c r="BO1024" s="249"/>
      <c r="BP1024" s="249"/>
      <c r="BQ1024" s="249"/>
      <c r="BR1024" s="249"/>
      <c r="BS1024" s="249"/>
      <c r="BT1024" s="249"/>
      <c r="BU1024" s="249"/>
      <c r="BV1024" s="248"/>
      <c r="BW1024" s="249"/>
      <c r="BX1024" s="249"/>
      <c r="BY1024" s="249"/>
      <c r="BZ1024" s="249"/>
      <c r="CA1024" s="242"/>
      <c r="CB1024" s="242"/>
      <c r="CC1024" s="242"/>
      <c r="CD1024" s="242"/>
      <c r="CE1024" s="249"/>
    </row>
    <row r="1025" spans="1:83" ht="14.4" x14ac:dyDescent="0.3">
      <c r="A1025">
        <v>525363</v>
      </c>
      <c r="B1025" t="s">
        <v>540</v>
      </c>
      <c r="C1025" t="s">
        <v>1066</v>
      </c>
      <c r="D1025" t="s">
        <v>1066</v>
      </c>
      <c r="E1025" t="s">
        <v>1066</v>
      </c>
      <c r="F1025" t="s">
        <v>1066</v>
      </c>
      <c r="G1025" t="s">
        <v>1066</v>
      </c>
      <c r="H1025" t="s">
        <v>1066</v>
      </c>
      <c r="I1025" t="s">
        <v>1066</v>
      </c>
      <c r="J1025" t="s">
        <v>1066</v>
      </c>
      <c r="K1025" t="s">
        <v>1066</v>
      </c>
      <c r="L1025" t="s">
        <v>1066</v>
      </c>
      <c r="M1025" t="s">
        <v>1066</v>
      </c>
      <c r="N1025" t="s">
        <v>1066</v>
      </c>
      <c r="O1025" t="s">
        <v>1066</v>
      </c>
      <c r="P1025" t="s">
        <v>1066</v>
      </c>
      <c r="Q1025" t="s">
        <v>1066</v>
      </c>
      <c r="R1025" t="s">
        <v>1066</v>
      </c>
      <c r="S1025" t="s">
        <v>1066</v>
      </c>
      <c r="T1025" t="s">
        <v>1066</v>
      </c>
      <c r="U1025" t="s">
        <v>1066</v>
      </c>
      <c r="V1025" t="s">
        <v>1066</v>
      </c>
      <c r="W1025" t="s">
        <v>1066</v>
      </c>
      <c r="X1025" t="s">
        <v>1066</v>
      </c>
      <c r="Y1025" t="s">
        <v>1066</v>
      </c>
      <c r="Z1025" t="s">
        <v>1066</v>
      </c>
      <c r="AA1025" t="s">
        <v>1066</v>
      </c>
      <c r="AB1025" t="s">
        <v>1066</v>
      </c>
      <c r="AC1025" t="s">
        <v>1066</v>
      </c>
      <c r="AD1025" t="s">
        <v>1066</v>
      </c>
      <c r="AE1025" t="s">
        <v>1066</v>
      </c>
      <c r="AF1025" t="s">
        <v>1066</v>
      </c>
      <c r="AG1025" t="s">
        <v>1066</v>
      </c>
      <c r="AH1025" t="s">
        <v>1066</v>
      </c>
      <c r="AI1025" t="s">
        <v>1066</v>
      </c>
      <c r="AJ1025" t="s">
        <v>1066</v>
      </c>
      <c r="AK1025" t="s">
        <v>1066</v>
      </c>
      <c r="AL1025" t="s">
        <v>1066</v>
      </c>
      <c r="AM1025" t="s">
        <v>1066</v>
      </c>
      <c r="AN1025" t="s">
        <v>1066</v>
      </c>
      <c r="AO1025" t="s">
        <v>1066</v>
      </c>
      <c r="AP1025" t="s">
        <v>1066</v>
      </c>
      <c r="AQ1025" t="s">
        <v>1066</v>
      </c>
      <c r="AR1025" t="s">
        <v>1066</v>
      </c>
      <c r="AS1025" t="s">
        <v>1066</v>
      </c>
      <c r="AT1025" t="s">
        <v>1066</v>
      </c>
      <c r="AU1025" t="s">
        <v>1066</v>
      </c>
      <c r="AV1025" t="s">
        <v>1066</v>
      </c>
      <c r="AW1025" t="s">
        <v>1066</v>
      </c>
      <c r="AY1025">
        <v>0</v>
      </c>
      <c r="AZ1025" s="269"/>
      <c r="BA1025" s="269"/>
      <c r="BB1025" s="269"/>
      <c r="BC1025" s="269"/>
      <c r="BD1025" s="269"/>
      <c r="BE1025" s="269"/>
    </row>
    <row r="1026" spans="1:83" ht="14.4" x14ac:dyDescent="0.3">
      <c r="A1026">
        <v>525368</v>
      </c>
      <c r="B1026" t="s">
        <v>540</v>
      </c>
      <c r="C1026" t="s">
        <v>1066</v>
      </c>
      <c r="D1026" t="s">
        <v>1066</v>
      </c>
      <c r="E1026" t="s">
        <v>1066</v>
      </c>
      <c r="F1026" t="s">
        <v>1066</v>
      </c>
      <c r="G1026" t="s">
        <v>1066</v>
      </c>
      <c r="H1026" t="s">
        <v>1066</v>
      </c>
      <c r="I1026" t="s">
        <v>1066</v>
      </c>
      <c r="J1026" t="s">
        <v>1066</v>
      </c>
      <c r="K1026" t="s">
        <v>1066</v>
      </c>
      <c r="L1026" t="s">
        <v>1066</v>
      </c>
      <c r="M1026" t="s">
        <v>1066</v>
      </c>
      <c r="N1026" t="s">
        <v>1066</v>
      </c>
      <c r="O1026" t="s">
        <v>1066</v>
      </c>
      <c r="P1026" t="s">
        <v>1066</v>
      </c>
      <c r="Q1026" t="s">
        <v>1066</v>
      </c>
      <c r="R1026" t="s">
        <v>1066</v>
      </c>
      <c r="S1026" t="s">
        <v>1066</v>
      </c>
      <c r="T1026" t="s">
        <v>1066</v>
      </c>
      <c r="U1026" t="s">
        <v>1066</v>
      </c>
      <c r="V1026" t="s">
        <v>1066</v>
      </c>
      <c r="W1026" t="s">
        <v>1066</v>
      </c>
      <c r="X1026" t="s">
        <v>1066</v>
      </c>
      <c r="Y1026" t="s">
        <v>1066</v>
      </c>
      <c r="Z1026" t="s">
        <v>1066</v>
      </c>
      <c r="AA1026" t="s">
        <v>1066</v>
      </c>
      <c r="AB1026" t="s">
        <v>1066</v>
      </c>
      <c r="AC1026" t="s">
        <v>1066</v>
      </c>
      <c r="AD1026" t="s">
        <v>1066</v>
      </c>
      <c r="AE1026" t="s">
        <v>1066</v>
      </c>
      <c r="AF1026" t="s">
        <v>1066</v>
      </c>
      <c r="AG1026" t="s">
        <v>1066</v>
      </c>
      <c r="AH1026" t="s">
        <v>1066</v>
      </c>
      <c r="AI1026" t="s">
        <v>1066</v>
      </c>
      <c r="AJ1026" t="s">
        <v>1066</v>
      </c>
      <c r="AK1026" t="s">
        <v>1066</v>
      </c>
      <c r="AL1026" t="s">
        <v>1066</v>
      </c>
      <c r="AM1026" t="s">
        <v>1066</v>
      </c>
      <c r="AN1026" t="s">
        <v>1066</v>
      </c>
      <c r="AO1026" t="s">
        <v>1066</v>
      </c>
      <c r="AP1026" t="s">
        <v>1066</v>
      </c>
      <c r="AQ1026" t="s">
        <v>1066</v>
      </c>
      <c r="AR1026" t="s">
        <v>1066</v>
      </c>
      <c r="AS1026" t="s">
        <v>1066</v>
      </c>
      <c r="AT1026" t="s">
        <v>1066</v>
      </c>
      <c r="AU1026" t="s">
        <v>1066</v>
      </c>
      <c r="AV1026" t="s">
        <v>1066</v>
      </c>
      <c r="AW1026" t="s">
        <v>1066</v>
      </c>
      <c r="AY1026">
        <v>0</v>
      </c>
      <c r="AZ1026" s="269"/>
      <c r="BA1026" s="269"/>
      <c r="BB1026" s="269"/>
      <c r="BC1026" s="269"/>
      <c r="BD1026" s="269"/>
      <c r="BE1026" s="269"/>
      <c r="BH1026" s="249"/>
      <c r="BI1026" s="249"/>
      <c r="BJ1026" s="249"/>
      <c r="BK1026" s="249"/>
      <c r="BL1026" s="249"/>
      <c r="BM1026" s="249"/>
      <c r="BN1026" s="249"/>
      <c r="BO1026" s="249"/>
      <c r="BP1026" s="249"/>
      <c r="BQ1026" s="249"/>
      <c r="BR1026" s="249"/>
      <c r="BS1026" s="249"/>
      <c r="BT1026" s="249"/>
      <c r="BU1026" s="249"/>
      <c r="BV1026" s="248"/>
      <c r="BW1026" s="249"/>
      <c r="BX1026" s="249"/>
      <c r="BY1026" s="249"/>
      <c r="BZ1026" s="249"/>
      <c r="CA1026" s="242"/>
      <c r="CB1026" s="242"/>
      <c r="CC1026" s="242"/>
      <c r="CD1026" s="242"/>
      <c r="CE1026" s="249"/>
    </row>
    <row r="1027" spans="1:83" ht="14.4" x14ac:dyDescent="0.3">
      <c r="A1027">
        <v>525373</v>
      </c>
      <c r="B1027" t="s">
        <v>540</v>
      </c>
      <c r="C1027" t="s">
        <v>1066</v>
      </c>
      <c r="D1027" t="s">
        <v>1066</v>
      </c>
      <c r="E1027" t="s">
        <v>1066</v>
      </c>
      <c r="F1027" t="s">
        <v>1066</v>
      </c>
      <c r="G1027" t="s">
        <v>1066</v>
      </c>
      <c r="H1027" t="s">
        <v>1066</v>
      </c>
      <c r="I1027" t="s">
        <v>1066</v>
      </c>
      <c r="J1027" t="s">
        <v>1066</v>
      </c>
      <c r="K1027" t="s">
        <v>1066</v>
      </c>
      <c r="L1027" t="s">
        <v>1066</v>
      </c>
      <c r="M1027" t="s">
        <v>1066</v>
      </c>
      <c r="N1027" t="s">
        <v>1066</v>
      </c>
      <c r="O1027" t="s">
        <v>1066</v>
      </c>
      <c r="P1027" t="s">
        <v>1066</v>
      </c>
      <c r="Q1027" t="s">
        <v>1066</v>
      </c>
      <c r="R1027" t="s">
        <v>1066</v>
      </c>
      <c r="S1027" t="s">
        <v>1066</v>
      </c>
      <c r="T1027" t="s">
        <v>1066</v>
      </c>
      <c r="U1027" t="s">
        <v>1066</v>
      </c>
      <c r="V1027" t="s">
        <v>1066</v>
      </c>
      <c r="W1027" t="s">
        <v>1066</v>
      </c>
      <c r="X1027" t="s">
        <v>1066</v>
      </c>
      <c r="Y1027" t="s">
        <v>1066</v>
      </c>
      <c r="Z1027" t="s">
        <v>1066</v>
      </c>
      <c r="AA1027" t="s">
        <v>1066</v>
      </c>
      <c r="AB1027" t="s">
        <v>1066</v>
      </c>
      <c r="AC1027" t="s">
        <v>1066</v>
      </c>
      <c r="AD1027" t="s">
        <v>1066</v>
      </c>
      <c r="AE1027" t="s">
        <v>1066</v>
      </c>
      <c r="AF1027" t="s">
        <v>1066</v>
      </c>
      <c r="AG1027" t="s">
        <v>1066</v>
      </c>
      <c r="AH1027" t="s">
        <v>1066</v>
      </c>
      <c r="AI1027" t="s">
        <v>1066</v>
      </c>
      <c r="AJ1027" t="s">
        <v>1066</v>
      </c>
      <c r="AK1027" t="s">
        <v>1066</v>
      </c>
      <c r="AL1027" t="s">
        <v>1066</v>
      </c>
      <c r="AM1027" t="s">
        <v>1066</v>
      </c>
      <c r="AN1027" t="s">
        <v>1066</v>
      </c>
      <c r="AO1027" t="s">
        <v>1066</v>
      </c>
      <c r="AP1027" t="s">
        <v>1066</v>
      </c>
      <c r="AQ1027" t="s">
        <v>1066</v>
      </c>
      <c r="AR1027" t="s">
        <v>1066</v>
      </c>
      <c r="AS1027" t="s">
        <v>1066</v>
      </c>
      <c r="AT1027" t="s">
        <v>1066</v>
      </c>
      <c r="AU1027" t="s">
        <v>1066</v>
      </c>
      <c r="AV1027" t="s">
        <v>1066</v>
      </c>
      <c r="AW1027" t="s">
        <v>1066</v>
      </c>
      <c r="AY1027">
        <v>0</v>
      </c>
      <c r="AZ1027" s="269"/>
      <c r="BA1027" s="269"/>
      <c r="BB1027" s="269"/>
      <c r="BC1027" s="269"/>
      <c r="BD1027" s="269"/>
      <c r="BE1027" s="269"/>
    </row>
    <row r="1028" spans="1:83" ht="14.4" x14ac:dyDescent="0.3">
      <c r="A1028">
        <v>525378</v>
      </c>
      <c r="B1028" t="s">
        <v>540</v>
      </c>
      <c r="C1028" t="s">
        <v>1066</v>
      </c>
      <c r="D1028" t="s">
        <v>1066</v>
      </c>
      <c r="E1028" t="s">
        <v>1066</v>
      </c>
      <c r="F1028" t="s">
        <v>1066</v>
      </c>
      <c r="G1028" t="s">
        <v>1066</v>
      </c>
      <c r="H1028" t="s">
        <v>1066</v>
      </c>
      <c r="I1028" t="s">
        <v>1066</v>
      </c>
      <c r="J1028" t="s">
        <v>1066</v>
      </c>
      <c r="K1028" t="s">
        <v>1066</v>
      </c>
      <c r="L1028" t="s">
        <v>1066</v>
      </c>
      <c r="M1028" t="s">
        <v>1066</v>
      </c>
      <c r="N1028" t="s">
        <v>1066</v>
      </c>
      <c r="O1028" t="s">
        <v>1066</v>
      </c>
      <c r="P1028" t="s">
        <v>1066</v>
      </c>
      <c r="Q1028" t="s">
        <v>1066</v>
      </c>
      <c r="R1028" t="s">
        <v>1066</v>
      </c>
      <c r="S1028" t="s">
        <v>1066</v>
      </c>
      <c r="T1028" t="s">
        <v>1066</v>
      </c>
      <c r="U1028" t="s">
        <v>1066</v>
      </c>
      <c r="V1028" t="s">
        <v>1066</v>
      </c>
      <c r="W1028" t="s">
        <v>1066</v>
      </c>
      <c r="X1028" t="s">
        <v>1066</v>
      </c>
      <c r="Y1028" t="s">
        <v>1066</v>
      </c>
      <c r="Z1028" t="s">
        <v>1066</v>
      </c>
      <c r="AA1028" t="s">
        <v>1066</v>
      </c>
      <c r="AB1028" t="s">
        <v>1066</v>
      </c>
      <c r="AC1028" t="s">
        <v>1066</v>
      </c>
      <c r="AD1028" t="s">
        <v>1066</v>
      </c>
      <c r="AE1028" t="s">
        <v>1066</v>
      </c>
      <c r="AF1028" t="s">
        <v>1066</v>
      </c>
      <c r="AG1028" t="s">
        <v>1066</v>
      </c>
      <c r="AH1028" t="s">
        <v>1066</v>
      </c>
      <c r="AI1028" t="s">
        <v>1066</v>
      </c>
      <c r="AJ1028" t="s">
        <v>1066</v>
      </c>
      <c r="AK1028" t="s">
        <v>1066</v>
      </c>
      <c r="AL1028" t="s">
        <v>1066</v>
      </c>
      <c r="AM1028" t="s">
        <v>1066</v>
      </c>
      <c r="AN1028" t="s">
        <v>1066</v>
      </c>
      <c r="AO1028" t="s">
        <v>1066</v>
      </c>
      <c r="AP1028" t="s">
        <v>1066</v>
      </c>
      <c r="AQ1028" t="s">
        <v>1066</v>
      </c>
      <c r="AR1028" t="s">
        <v>1066</v>
      </c>
      <c r="AS1028" t="s">
        <v>1066</v>
      </c>
      <c r="AT1028" t="s">
        <v>1066</v>
      </c>
      <c r="AU1028" t="s">
        <v>1066</v>
      </c>
      <c r="AV1028" t="s">
        <v>1066</v>
      </c>
      <c r="AW1028" t="s">
        <v>1066</v>
      </c>
      <c r="AY1028">
        <v>0</v>
      </c>
      <c r="AZ1028" s="269"/>
      <c r="BA1028" s="269"/>
      <c r="BB1028" s="269"/>
      <c r="BC1028" s="269"/>
      <c r="BD1028" s="269"/>
      <c r="BE1028" s="269"/>
    </row>
    <row r="1029" spans="1:83" ht="14.4" x14ac:dyDescent="0.3">
      <c r="A1029">
        <v>525382</v>
      </c>
      <c r="B1029" t="s">
        <v>540</v>
      </c>
      <c r="C1029" t="s">
        <v>1066</v>
      </c>
      <c r="D1029" t="s">
        <v>1066</v>
      </c>
      <c r="E1029" t="s">
        <v>1066</v>
      </c>
      <c r="F1029" t="s">
        <v>1066</v>
      </c>
      <c r="G1029" t="s">
        <v>1066</v>
      </c>
      <c r="H1029" t="s">
        <v>1066</v>
      </c>
      <c r="I1029" t="s">
        <v>1066</v>
      </c>
      <c r="J1029" t="s">
        <v>1066</v>
      </c>
      <c r="K1029" t="s">
        <v>1066</v>
      </c>
      <c r="L1029" t="s">
        <v>1066</v>
      </c>
      <c r="M1029" t="s">
        <v>1066</v>
      </c>
      <c r="N1029" t="s">
        <v>1066</v>
      </c>
      <c r="O1029" t="s">
        <v>1066</v>
      </c>
      <c r="P1029" t="s">
        <v>1066</v>
      </c>
      <c r="Q1029" t="s">
        <v>1066</v>
      </c>
      <c r="R1029" t="s">
        <v>1066</v>
      </c>
      <c r="S1029" t="s">
        <v>1066</v>
      </c>
      <c r="T1029" t="s">
        <v>1066</v>
      </c>
      <c r="U1029" t="s">
        <v>1066</v>
      </c>
      <c r="V1029" t="s">
        <v>1066</v>
      </c>
      <c r="W1029" t="s">
        <v>1066</v>
      </c>
      <c r="X1029" t="s">
        <v>1066</v>
      </c>
      <c r="Y1029" t="s">
        <v>1066</v>
      </c>
      <c r="Z1029" t="s">
        <v>1066</v>
      </c>
      <c r="AA1029" t="s">
        <v>1066</v>
      </c>
      <c r="AB1029" t="s">
        <v>1066</v>
      </c>
      <c r="AC1029" t="s">
        <v>1066</v>
      </c>
      <c r="AD1029" t="s">
        <v>1066</v>
      </c>
      <c r="AE1029" t="s">
        <v>1066</v>
      </c>
      <c r="AF1029" t="s">
        <v>1066</v>
      </c>
      <c r="AG1029" t="s">
        <v>1066</v>
      </c>
      <c r="AH1029" t="s">
        <v>1066</v>
      </c>
      <c r="AI1029" t="s">
        <v>1066</v>
      </c>
      <c r="AJ1029" t="s">
        <v>1066</v>
      </c>
      <c r="AK1029" t="s">
        <v>1066</v>
      </c>
      <c r="AL1029" t="s">
        <v>1066</v>
      </c>
      <c r="AM1029" t="s">
        <v>1066</v>
      </c>
      <c r="AN1029" t="s">
        <v>1066</v>
      </c>
      <c r="AO1029" t="s">
        <v>1066</v>
      </c>
      <c r="AP1029" t="s">
        <v>1066</v>
      </c>
      <c r="AQ1029" t="s">
        <v>1066</v>
      </c>
      <c r="AR1029" t="s">
        <v>1066</v>
      </c>
      <c r="AS1029" t="s">
        <v>1066</v>
      </c>
      <c r="AT1029" t="s">
        <v>1066</v>
      </c>
      <c r="AU1029" t="s">
        <v>1066</v>
      </c>
      <c r="AV1029" t="s">
        <v>1066</v>
      </c>
      <c r="AW1029" t="s">
        <v>1066</v>
      </c>
      <c r="AY1029">
        <v>0</v>
      </c>
      <c r="AZ1029" s="269"/>
      <c r="BA1029" s="269"/>
      <c r="BB1029" s="269"/>
      <c r="BC1029" s="269"/>
      <c r="BD1029" s="269"/>
      <c r="BE1029" s="269"/>
    </row>
    <row r="1030" spans="1:83" ht="14.4" x14ac:dyDescent="0.3">
      <c r="A1030">
        <v>525385</v>
      </c>
      <c r="B1030" t="s">
        <v>540</v>
      </c>
      <c r="C1030" t="s">
        <v>1066</v>
      </c>
      <c r="D1030" t="s">
        <v>1066</v>
      </c>
      <c r="E1030" t="s">
        <v>1066</v>
      </c>
      <c r="F1030" t="s">
        <v>1066</v>
      </c>
      <c r="G1030" t="s">
        <v>1066</v>
      </c>
      <c r="H1030" t="s">
        <v>1066</v>
      </c>
      <c r="I1030" t="s">
        <v>1066</v>
      </c>
      <c r="J1030" t="s">
        <v>1066</v>
      </c>
      <c r="K1030" t="s">
        <v>1066</v>
      </c>
      <c r="L1030" t="s">
        <v>1066</v>
      </c>
      <c r="M1030" t="s">
        <v>1066</v>
      </c>
      <c r="N1030" t="s">
        <v>1066</v>
      </c>
      <c r="O1030" t="s">
        <v>1066</v>
      </c>
      <c r="P1030" t="s">
        <v>1066</v>
      </c>
      <c r="Q1030" t="s">
        <v>1066</v>
      </c>
      <c r="R1030" t="s">
        <v>1066</v>
      </c>
      <c r="S1030" t="s">
        <v>1066</v>
      </c>
      <c r="T1030" t="s">
        <v>1066</v>
      </c>
      <c r="U1030" t="s">
        <v>1066</v>
      </c>
      <c r="V1030" t="s">
        <v>1066</v>
      </c>
      <c r="W1030" t="s">
        <v>1066</v>
      </c>
      <c r="X1030" t="s">
        <v>1066</v>
      </c>
      <c r="Y1030" t="s">
        <v>1066</v>
      </c>
      <c r="Z1030" t="s">
        <v>1066</v>
      </c>
      <c r="AA1030" t="s">
        <v>1066</v>
      </c>
      <c r="AB1030" t="s">
        <v>1066</v>
      </c>
      <c r="AC1030" t="s">
        <v>1066</v>
      </c>
      <c r="AD1030" t="s">
        <v>1066</v>
      </c>
      <c r="AE1030" t="s">
        <v>1066</v>
      </c>
      <c r="AF1030" t="s">
        <v>1066</v>
      </c>
      <c r="AG1030" t="s">
        <v>1066</v>
      </c>
      <c r="AH1030" t="s">
        <v>1066</v>
      </c>
      <c r="AI1030" t="s">
        <v>1066</v>
      </c>
      <c r="AJ1030" t="s">
        <v>1066</v>
      </c>
      <c r="AK1030" t="s">
        <v>1066</v>
      </c>
      <c r="AL1030" t="s">
        <v>1066</v>
      </c>
      <c r="AM1030" t="s">
        <v>1066</v>
      </c>
      <c r="AN1030" t="s">
        <v>1066</v>
      </c>
      <c r="AO1030" t="s">
        <v>1066</v>
      </c>
      <c r="AP1030" t="s">
        <v>1066</v>
      </c>
      <c r="AQ1030" t="s">
        <v>1066</v>
      </c>
      <c r="AR1030" t="s">
        <v>1066</v>
      </c>
      <c r="AS1030" t="s">
        <v>1066</v>
      </c>
      <c r="AT1030" t="s">
        <v>1066</v>
      </c>
      <c r="AU1030" t="s">
        <v>1066</v>
      </c>
      <c r="AV1030" t="s">
        <v>1066</v>
      </c>
      <c r="AW1030" t="s">
        <v>1066</v>
      </c>
      <c r="AY1030">
        <v>0</v>
      </c>
      <c r="AZ1030" s="269"/>
      <c r="BA1030" s="269"/>
      <c r="BB1030" s="269"/>
      <c r="BC1030" s="269"/>
      <c r="BD1030" s="269"/>
      <c r="BE1030" s="269"/>
    </row>
    <row r="1031" spans="1:83" ht="14.4" x14ac:dyDescent="0.3">
      <c r="A1031">
        <v>525391</v>
      </c>
      <c r="B1031" t="s">
        <v>540</v>
      </c>
      <c r="C1031" t="s">
        <v>1066</v>
      </c>
      <c r="D1031" t="s">
        <v>1066</v>
      </c>
      <c r="E1031" t="s">
        <v>1066</v>
      </c>
      <c r="F1031" t="s">
        <v>1066</v>
      </c>
      <c r="G1031" t="s">
        <v>1066</v>
      </c>
      <c r="H1031" t="s">
        <v>1066</v>
      </c>
      <c r="I1031" t="s">
        <v>1066</v>
      </c>
      <c r="J1031" t="s">
        <v>1066</v>
      </c>
      <c r="K1031" t="s">
        <v>1066</v>
      </c>
      <c r="L1031" t="s">
        <v>1066</v>
      </c>
      <c r="M1031" t="s">
        <v>1066</v>
      </c>
      <c r="N1031" t="s">
        <v>1066</v>
      </c>
      <c r="O1031" t="s">
        <v>1066</v>
      </c>
      <c r="P1031" t="s">
        <v>1066</v>
      </c>
      <c r="Q1031" t="s">
        <v>1066</v>
      </c>
      <c r="R1031" t="s">
        <v>1066</v>
      </c>
      <c r="S1031" t="s">
        <v>1066</v>
      </c>
      <c r="T1031" t="s">
        <v>1066</v>
      </c>
      <c r="U1031" t="s">
        <v>1066</v>
      </c>
      <c r="V1031" t="s">
        <v>1066</v>
      </c>
      <c r="W1031" t="s">
        <v>1066</v>
      </c>
      <c r="X1031" t="s">
        <v>1066</v>
      </c>
      <c r="Y1031" t="s">
        <v>1066</v>
      </c>
      <c r="Z1031" t="s">
        <v>1066</v>
      </c>
      <c r="AA1031" t="s">
        <v>1066</v>
      </c>
      <c r="AB1031" t="s">
        <v>1066</v>
      </c>
      <c r="AC1031" t="s">
        <v>1066</v>
      </c>
      <c r="AD1031" t="s">
        <v>1066</v>
      </c>
      <c r="AE1031" t="s">
        <v>1066</v>
      </c>
      <c r="AF1031" t="s">
        <v>1066</v>
      </c>
      <c r="AG1031" t="s">
        <v>1066</v>
      </c>
      <c r="AH1031" t="s">
        <v>1066</v>
      </c>
      <c r="AI1031" t="s">
        <v>1066</v>
      </c>
      <c r="AJ1031" t="s">
        <v>1066</v>
      </c>
      <c r="AK1031" t="s">
        <v>1066</v>
      </c>
      <c r="AL1031" t="s">
        <v>1066</v>
      </c>
      <c r="AM1031" t="s">
        <v>1066</v>
      </c>
      <c r="AN1031" t="s">
        <v>1066</v>
      </c>
      <c r="AO1031" t="s">
        <v>1066</v>
      </c>
      <c r="AP1031" t="s">
        <v>1066</v>
      </c>
      <c r="AQ1031" t="s">
        <v>1066</v>
      </c>
      <c r="AR1031" t="s">
        <v>1066</v>
      </c>
      <c r="AS1031" t="s">
        <v>1066</v>
      </c>
      <c r="AT1031" t="s">
        <v>1066</v>
      </c>
      <c r="AU1031" t="s">
        <v>1066</v>
      </c>
      <c r="AV1031" t="s">
        <v>1066</v>
      </c>
      <c r="AW1031" t="s">
        <v>1066</v>
      </c>
      <c r="AY1031">
        <v>0</v>
      </c>
      <c r="AZ1031" s="269"/>
      <c r="BA1031" s="269"/>
      <c r="BB1031" s="269"/>
      <c r="BC1031" s="269"/>
      <c r="BD1031" s="269"/>
      <c r="BE1031" s="269"/>
      <c r="BH1031" s="249"/>
      <c r="BI1031" s="249"/>
      <c r="BJ1031" s="249"/>
      <c r="BK1031" s="249"/>
      <c r="BL1031" s="249"/>
      <c r="BM1031" s="249"/>
      <c r="BN1031" s="249"/>
      <c r="BO1031" s="249"/>
      <c r="BP1031" s="249"/>
      <c r="BQ1031" s="249"/>
      <c r="BR1031" s="249"/>
      <c r="BS1031" s="249"/>
      <c r="BT1031" s="249"/>
      <c r="BU1031" s="249"/>
      <c r="BV1031" s="248"/>
      <c r="BW1031" s="249"/>
      <c r="BX1031" s="249"/>
      <c r="BY1031" s="249"/>
      <c r="BZ1031" s="249"/>
      <c r="CA1031" s="242"/>
      <c r="CB1031" s="242"/>
      <c r="CC1031" s="242"/>
      <c r="CD1031" s="242"/>
      <c r="CE1031" s="249"/>
    </row>
    <row r="1032" spans="1:83" ht="14.4" x14ac:dyDescent="0.3">
      <c r="A1032">
        <v>525392</v>
      </c>
      <c r="B1032" t="s">
        <v>540</v>
      </c>
      <c r="C1032" t="s">
        <v>1066</v>
      </c>
      <c r="D1032" t="s">
        <v>1066</v>
      </c>
      <c r="E1032" t="s">
        <v>1066</v>
      </c>
      <c r="F1032" t="s">
        <v>1066</v>
      </c>
      <c r="G1032" t="s">
        <v>1066</v>
      </c>
      <c r="H1032" t="s">
        <v>1066</v>
      </c>
      <c r="I1032" t="s">
        <v>1066</v>
      </c>
      <c r="J1032" t="s">
        <v>1066</v>
      </c>
      <c r="K1032" t="s">
        <v>1066</v>
      </c>
      <c r="L1032" t="s">
        <v>1066</v>
      </c>
      <c r="M1032" t="s">
        <v>1066</v>
      </c>
      <c r="N1032" t="s">
        <v>1066</v>
      </c>
      <c r="O1032" t="s">
        <v>1066</v>
      </c>
      <c r="P1032" t="s">
        <v>1066</v>
      </c>
      <c r="Q1032" t="s">
        <v>1066</v>
      </c>
      <c r="R1032" t="s">
        <v>1066</v>
      </c>
      <c r="S1032" t="s">
        <v>1066</v>
      </c>
      <c r="T1032" t="s">
        <v>1066</v>
      </c>
      <c r="U1032" t="s">
        <v>1066</v>
      </c>
      <c r="V1032" t="s">
        <v>1066</v>
      </c>
      <c r="W1032" t="s">
        <v>1066</v>
      </c>
      <c r="X1032" t="s">
        <v>1066</v>
      </c>
      <c r="Y1032" t="s">
        <v>1066</v>
      </c>
      <c r="Z1032" t="s">
        <v>1066</v>
      </c>
      <c r="AA1032" t="s">
        <v>1066</v>
      </c>
      <c r="AB1032" t="s">
        <v>1066</v>
      </c>
      <c r="AC1032" t="s">
        <v>1066</v>
      </c>
      <c r="AD1032" t="s">
        <v>1066</v>
      </c>
      <c r="AE1032" t="s">
        <v>1066</v>
      </c>
      <c r="AF1032" t="s">
        <v>1066</v>
      </c>
      <c r="AG1032" t="s">
        <v>1066</v>
      </c>
      <c r="AH1032" t="s">
        <v>1066</v>
      </c>
      <c r="AI1032" t="s">
        <v>1066</v>
      </c>
      <c r="AJ1032" t="s">
        <v>1066</v>
      </c>
      <c r="AK1032" t="s">
        <v>1066</v>
      </c>
      <c r="AL1032" t="s">
        <v>1066</v>
      </c>
      <c r="AM1032" t="s">
        <v>1066</v>
      </c>
      <c r="AN1032" t="s">
        <v>1066</v>
      </c>
      <c r="AO1032" t="s">
        <v>1066</v>
      </c>
      <c r="AP1032" t="s">
        <v>1066</v>
      </c>
      <c r="AQ1032" t="s">
        <v>1066</v>
      </c>
      <c r="AR1032" t="s">
        <v>1066</v>
      </c>
      <c r="AS1032" t="s">
        <v>1066</v>
      </c>
      <c r="AT1032" t="s">
        <v>1066</v>
      </c>
      <c r="AU1032" t="s">
        <v>1066</v>
      </c>
      <c r="AV1032" t="s">
        <v>1066</v>
      </c>
      <c r="AW1032" t="s">
        <v>1066</v>
      </c>
      <c r="AY1032">
        <v>0</v>
      </c>
      <c r="AZ1032" s="269"/>
      <c r="BA1032" s="269"/>
      <c r="BB1032" s="269"/>
      <c r="BC1032" s="269"/>
      <c r="BD1032" s="269"/>
      <c r="BE1032" s="269"/>
    </row>
    <row r="1033" spans="1:83" ht="14.4" x14ac:dyDescent="0.3">
      <c r="A1033">
        <v>525405</v>
      </c>
      <c r="B1033" t="s">
        <v>540</v>
      </c>
      <c r="C1033" t="s">
        <v>1066</v>
      </c>
      <c r="D1033" t="s">
        <v>1066</v>
      </c>
      <c r="E1033" t="s">
        <v>1066</v>
      </c>
      <c r="F1033" t="s">
        <v>1066</v>
      </c>
      <c r="G1033" t="s">
        <v>1066</v>
      </c>
      <c r="H1033" t="s">
        <v>1066</v>
      </c>
      <c r="I1033" t="s">
        <v>1066</v>
      </c>
      <c r="J1033" t="s">
        <v>1066</v>
      </c>
      <c r="K1033" t="s">
        <v>1066</v>
      </c>
      <c r="L1033" t="s">
        <v>1066</v>
      </c>
      <c r="M1033" t="s">
        <v>1066</v>
      </c>
      <c r="N1033" t="s">
        <v>1066</v>
      </c>
      <c r="O1033" t="s">
        <v>1066</v>
      </c>
      <c r="P1033" t="s">
        <v>1066</v>
      </c>
      <c r="Q1033" t="s">
        <v>1066</v>
      </c>
      <c r="R1033" t="s">
        <v>1066</v>
      </c>
      <c r="S1033" t="s">
        <v>1066</v>
      </c>
      <c r="T1033" t="s">
        <v>1066</v>
      </c>
      <c r="U1033" t="s">
        <v>1066</v>
      </c>
      <c r="V1033" t="s">
        <v>1066</v>
      </c>
      <c r="W1033" t="s">
        <v>1066</v>
      </c>
      <c r="X1033" t="s">
        <v>1066</v>
      </c>
      <c r="Y1033" t="s">
        <v>1066</v>
      </c>
      <c r="Z1033" t="s">
        <v>1066</v>
      </c>
      <c r="AA1033" t="s">
        <v>1066</v>
      </c>
      <c r="AB1033" t="s">
        <v>1066</v>
      </c>
      <c r="AC1033" t="s">
        <v>1066</v>
      </c>
      <c r="AD1033" t="s">
        <v>1066</v>
      </c>
      <c r="AE1033" t="s">
        <v>1066</v>
      </c>
      <c r="AF1033" t="s">
        <v>1066</v>
      </c>
      <c r="AG1033" t="s">
        <v>1066</v>
      </c>
      <c r="AH1033" t="s">
        <v>1066</v>
      </c>
      <c r="AI1033" t="s">
        <v>1066</v>
      </c>
      <c r="AJ1033" t="s">
        <v>1066</v>
      </c>
      <c r="AK1033" t="s">
        <v>1066</v>
      </c>
      <c r="AL1033" t="s">
        <v>1066</v>
      </c>
      <c r="AM1033" t="s">
        <v>1066</v>
      </c>
      <c r="AN1033" t="s">
        <v>1066</v>
      </c>
      <c r="AO1033" t="s">
        <v>1066</v>
      </c>
      <c r="AP1033" t="s">
        <v>1066</v>
      </c>
      <c r="AQ1033" t="s">
        <v>1066</v>
      </c>
      <c r="AR1033" t="s">
        <v>1066</v>
      </c>
      <c r="AS1033" t="s">
        <v>1066</v>
      </c>
      <c r="AT1033" t="s">
        <v>1066</v>
      </c>
      <c r="AU1033" t="s">
        <v>1066</v>
      </c>
      <c r="AV1033" t="s">
        <v>1066</v>
      </c>
      <c r="AW1033" t="s">
        <v>1066</v>
      </c>
      <c r="AY1033">
        <v>0</v>
      </c>
      <c r="AZ1033" s="269"/>
      <c r="BA1033" s="269"/>
      <c r="BB1033" s="269"/>
      <c r="BC1033" s="269"/>
      <c r="BD1033" s="269"/>
      <c r="BE1033" s="269"/>
    </row>
    <row r="1034" spans="1:83" ht="14.4" x14ac:dyDescent="0.3">
      <c r="A1034">
        <v>525409</v>
      </c>
      <c r="B1034" t="s">
        <v>540</v>
      </c>
      <c r="C1034" t="s">
        <v>1066</v>
      </c>
      <c r="D1034" t="s">
        <v>1066</v>
      </c>
      <c r="E1034" t="s">
        <v>1066</v>
      </c>
      <c r="F1034" t="s">
        <v>1066</v>
      </c>
      <c r="G1034" t="s">
        <v>1066</v>
      </c>
      <c r="H1034" t="s">
        <v>1066</v>
      </c>
      <c r="I1034" t="s">
        <v>1066</v>
      </c>
      <c r="J1034" t="s">
        <v>1066</v>
      </c>
      <c r="K1034" t="s">
        <v>1066</v>
      </c>
      <c r="L1034" t="s">
        <v>1066</v>
      </c>
      <c r="M1034" t="s">
        <v>1066</v>
      </c>
      <c r="N1034" t="s">
        <v>1066</v>
      </c>
      <c r="O1034" t="s">
        <v>1066</v>
      </c>
      <c r="P1034" t="s">
        <v>1066</v>
      </c>
      <c r="Q1034" t="s">
        <v>1066</v>
      </c>
      <c r="R1034" t="s">
        <v>1066</v>
      </c>
      <c r="S1034" t="s">
        <v>1066</v>
      </c>
      <c r="T1034" t="s">
        <v>1066</v>
      </c>
      <c r="U1034" t="s">
        <v>1066</v>
      </c>
      <c r="V1034" t="s">
        <v>1066</v>
      </c>
      <c r="W1034" t="s">
        <v>1066</v>
      </c>
      <c r="X1034" t="s">
        <v>1066</v>
      </c>
      <c r="Y1034" t="s">
        <v>1066</v>
      </c>
      <c r="Z1034" t="s">
        <v>1066</v>
      </c>
      <c r="AA1034" t="s">
        <v>1066</v>
      </c>
      <c r="AB1034" t="s">
        <v>1066</v>
      </c>
      <c r="AC1034" t="s">
        <v>1066</v>
      </c>
      <c r="AD1034" t="s">
        <v>1066</v>
      </c>
      <c r="AE1034" t="s">
        <v>1066</v>
      </c>
      <c r="AF1034" t="s">
        <v>1066</v>
      </c>
      <c r="AG1034" t="s">
        <v>1066</v>
      </c>
      <c r="AH1034" t="s">
        <v>1066</v>
      </c>
      <c r="AI1034" t="s">
        <v>1066</v>
      </c>
      <c r="AJ1034" t="s">
        <v>1066</v>
      </c>
      <c r="AK1034" t="s">
        <v>1066</v>
      </c>
      <c r="AL1034" t="s">
        <v>1066</v>
      </c>
      <c r="AM1034" t="s">
        <v>1066</v>
      </c>
      <c r="AN1034" t="s">
        <v>1066</v>
      </c>
      <c r="AO1034" t="s">
        <v>1066</v>
      </c>
      <c r="AP1034" t="s">
        <v>1066</v>
      </c>
      <c r="AQ1034" t="s">
        <v>1066</v>
      </c>
      <c r="AR1034" t="s">
        <v>1066</v>
      </c>
      <c r="AS1034" t="s">
        <v>1066</v>
      </c>
      <c r="AT1034" t="s">
        <v>1066</v>
      </c>
      <c r="AU1034" t="s">
        <v>1066</v>
      </c>
      <c r="AV1034" t="s">
        <v>1066</v>
      </c>
      <c r="AW1034" t="s">
        <v>1066</v>
      </c>
      <c r="AY1034">
        <v>0</v>
      </c>
      <c r="AZ1034" s="269"/>
      <c r="BA1034" s="269"/>
      <c r="BB1034" s="269"/>
      <c r="BC1034" s="269"/>
      <c r="BD1034" s="269"/>
      <c r="BE1034" s="269"/>
    </row>
    <row r="1035" spans="1:83" ht="14.4" x14ac:dyDescent="0.3">
      <c r="A1035">
        <v>525421</v>
      </c>
      <c r="B1035" t="s">
        <v>540</v>
      </c>
      <c r="C1035" t="s">
        <v>1066</v>
      </c>
      <c r="D1035" t="s">
        <v>1066</v>
      </c>
      <c r="E1035" t="s">
        <v>1066</v>
      </c>
      <c r="F1035" t="s">
        <v>1066</v>
      </c>
      <c r="G1035" t="s">
        <v>1066</v>
      </c>
      <c r="H1035" t="s">
        <v>1066</v>
      </c>
      <c r="I1035" t="s">
        <v>1066</v>
      </c>
      <c r="J1035" t="s">
        <v>1066</v>
      </c>
      <c r="K1035" t="s">
        <v>1066</v>
      </c>
      <c r="L1035" t="s">
        <v>1066</v>
      </c>
      <c r="M1035" t="s">
        <v>1066</v>
      </c>
      <c r="N1035" t="s">
        <v>1066</v>
      </c>
      <c r="O1035" t="s">
        <v>1066</v>
      </c>
      <c r="P1035" t="s">
        <v>1066</v>
      </c>
      <c r="Q1035" t="s">
        <v>1066</v>
      </c>
      <c r="R1035" t="s">
        <v>1066</v>
      </c>
      <c r="S1035" t="s">
        <v>1066</v>
      </c>
      <c r="T1035" t="s">
        <v>1066</v>
      </c>
      <c r="U1035" t="s">
        <v>1066</v>
      </c>
      <c r="V1035" t="s">
        <v>1066</v>
      </c>
      <c r="W1035" t="s">
        <v>1066</v>
      </c>
      <c r="X1035" t="s">
        <v>1066</v>
      </c>
      <c r="Y1035" t="s">
        <v>1066</v>
      </c>
      <c r="Z1035" t="s">
        <v>1066</v>
      </c>
      <c r="AA1035" t="s">
        <v>1066</v>
      </c>
      <c r="AB1035" t="s">
        <v>1066</v>
      </c>
      <c r="AC1035" t="s">
        <v>1066</v>
      </c>
      <c r="AD1035" t="s">
        <v>1066</v>
      </c>
      <c r="AE1035" t="s">
        <v>1066</v>
      </c>
      <c r="AF1035" t="s">
        <v>1066</v>
      </c>
      <c r="AG1035" t="s">
        <v>1066</v>
      </c>
      <c r="AH1035" t="s">
        <v>1066</v>
      </c>
      <c r="AI1035" t="s">
        <v>1066</v>
      </c>
      <c r="AJ1035" t="s">
        <v>1066</v>
      </c>
      <c r="AK1035" t="s">
        <v>1066</v>
      </c>
      <c r="AL1035" t="s">
        <v>1066</v>
      </c>
      <c r="AM1035" t="s">
        <v>1066</v>
      </c>
      <c r="AN1035" t="s">
        <v>1066</v>
      </c>
      <c r="AO1035" t="s">
        <v>1066</v>
      </c>
      <c r="AP1035" t="s">
        <v>1066</v>
      </c>
      <c r="AQ1035" t="s">
        <v>1066</v>
      </c>
      <c r="AR1035" t="s">
        <v>1066</v>
      </c>
      <c r="AS1035" t="s">
        <v>1066</v>
      </c>
      <c r="AT1035" t="s">
        <v>1066</v>
      </c>
      <c r="AU1035" t="s">
        <v>1066</v>
      </c>
      <c r="AV1035" t="s">
        <v>1066</v>
      </c>
      <c r="AW1035" t="s">
        <v>1066</v>
      </c>
      <c r="AY1035">
        <v>0</v>
      </c>
      <c r="AZ1035" s="269"/>
      <c r="BA1035" s="269"/>
      <c r="BB1035" s="269"/>
      <c r="BC1035" s="269"/>
      <c r="BD1035" s="269"/>
      <c r="BE1035" s="269"/>
    </row>
    <row r="1036" spans="1:83" ht="14.4" x14ac:dyDescent="0.3">
      <c r="A1036">
        <v>525425</v>
      </c>
      <c r="B1036" t="s">
        <v>540</v>
      </c>
      <c r="C1036" t="s">
        <v>1066</v>
      </c>
      <c r="D1036" t="s">
        <v>1066</v>
      </c>
      <c r="E1036" t="s">
        <v>1066</v>
      </c>
      <c r="F1036" t="s">
        <v>1066</v>
      </c>
      <c r="G1036" t="s">
        <v>1066</v>
      </c>
      <c r="H1036" t="s">
        <v>1066</v>
      </c>
      <c r="I1036" t="s">
        <v>1066</v>
      </c>
      <c r="J1036" t="s">
        <v>1066</v>
      </c>
      <c r="K1036" t="s">
        <v>1066</v>
      </c>
      <c r="L1036" t="s">
        <v>1066</v>
      </c>
      <c r="M1036" t="s">
        <v>1066</v>
      </c>
      <c r="N1036" t="s">
        <v>1066</v>
      </c>
      <c r="O1036" t="s">
        <v>1066</v>
      </c>
      <c r="P1036" t="s">
        <v>1066</v>
      </c>
      <c r="Q1036" t="s">
        <v>1066</v>
      </c>
      <c r="R1036" t="s">
        <v>1066</v>
      </c>
      <c r="S1036" t="s">
        <v>1066</v>
      </c>
      <c r="T1036" t="s">
        <v>1066</v>
      </c>
      <c r="U1036" t="s">
        <v>1066</v>
      </c>
      <c r="V1036" t="s">
        <v>1066</v>
      </c>
      <c r="W1036" t="s">
        <v>1066</v>
      </c>
      <c r="X1036" t="s">
        <v>1066</v>
      </c>
      <c r="Y1036" t="s">
        <v>1066</v>
      </c>
      <c r="Z1036" t="s">
        <v>1066</v>
      </c>
      <c r="AA1036" t="s">
        <v>1066</v>
      </c>
      <c r="AB1036" t="s">
        <v>1066</v>
      </c>
      <c r="AC1036" t="s">
        <v>1066</v>
      </c>
      <c r="AD1036" t="s">
        <v>1066</v>
      </c>
      <c r="AE1036" t="s">
        <v>1066</v>
      </c>
      <c r="AF1036" t="s">
        <v>1066</v>
      </c>
      <c r="AG1036" t="s">
        <v>1066</v>
      </c>
      <c r="AH1036" t="s">
        <v>1066</v>
      </c>
      <c r="AI1036" t="s">
        <v>1066</v>
      </c>
      <c r="AJ1036" t="s">
        <v>1066</v>
      </c>
      <c r="AK1036" t="s">
        <v>1066</v>
      </c>
      <c r="AL1036" t="s">
        <v>1066</v>
      </c>
      <c r="AM1036" t="s">
        <v>1066</v>
      </c>
      <c r="AN1036" t="s">
        <v>1066</v>
      </c>
      <c r="AO1036" t="s">
        <v>1066</v>
      </c>
      <c r="AP1036" t="s">
        <v>1066</v>
      </c>
      <c r="AQ1036" t="s">
        <v>1066</v>
      </c>
      <c r="AR1036" t="s">
        <v>1066</v>
      </c>
      <c r="AS1036" t="s">
        <v>1066</v>
      </c>
      <c r="AT1036" t="s">
        <v>1066</v>
      </c>
      <c r="AU1036" t="s">
        <v>1066</v>
      </c>
      <c r="AV1036" t="s">
        <v>1066</v>
      </c>
      <c r="AW1036" t="s">
        <v>1066</v>
      </c>
      <c r="AY1036">
        <v>0</v>
      </c>
      <c r="AZ1036" s="269"/>
      <c r="BA1036" s="269"/>
      <c r="BB1036" s="269"/>
      <c r="BC1036" s="269"/>
      <c r="BD1036" s="269"/>
      <c r="BE1036" s="269"/>
      <c r="BH1036" s="249"/>
      <c r="BI1036" s="249"/>
      <c r="BJ1036" s="249"/>
      <c r="BK1036" s="249"/>
      <c r="BL1036" s="249"/>
      <c r="BM1036" s="249"/>
      <c r="BN1036" s="249"/>
      <c r="BO1036" s="249"/>
      <c r="BP1036" s="249"/>
      <c r="BQ1036" s="249"/>
      <c r="BR1036" s="249"/>
      <c r="BS1036" s="249"/>
      <c r="BT1036" s="249"/>
      <c r="BU1036" s="249"/>
      <c r="BV1036" s="248"/>
      <c r="BW1036" s="249"/>
      <c r="BX1036" s="249"/>
      <c r="BY1036" s="249"/>
      <c r="BZ1036" s="249"/>
      <c r="CA1036" s="242"/>
      <c r="CB1036" s="242"/>
      <c r="CC1036" s="242"/>
      <c r="CD1036" s="242"/>
      <c r="CE1036" s="249"/>
    </row>
    <row r="1037" spans="1:83" ht="14.4" x14ac:dyDescent="0.3">
      <c r="A1037">
        <v>525432</v>
      </c>
      <c r="B1037" t="s">
        <v>541</v>
      </c>
      <c r="C1037" t="s">
        <v>1066</v>
      </c>
      <c r="D1037" t="s">
        <v>1066</v>
      </c>
      <c r="E1037" t="s">
        <v>1066</v>
      </c>
      <c r="F1037" t="s">
        <v>1066</v>
      </c>
      <c r="G1037" t="s">
        <v>1066</v>
      </c>
      <c r="H1037" t="s">
        <v>1066</v>
      </c>
      <c r="I1037" t="s">
        <v>1066</v>
      </c>
      <c r="J1037" t="s">
        <v>1066</v>
      </c>
      <c r="K1037" t="s">
        <v>1066</v>
      </c>
      <c r="L1037" t="s">
        <v>1066</v>
      </c>
      <c r="M1037" t="s">
        <v>1066</v>
      </c>
      <c r="N1037" t="s">
        <v>1066</v>
      </c>
      <c r="O1037" t="s">
        <v>1066</v>
      </c>
      <c r="P1037" t="s">
        <v>1066</v>
      </c>
      <c r="Q1037" t="s">
        <v>1066</v>
      </c>
      <c r="R1037" t="s">
        <v>1066</v>
      </c>
      <c r="S1037" t="s">
        <v>1066</v>
      </c>
      <c r="T1037" t="s">
        <v>1066</v>
      </c>
      <c r="U1037" t="s">
        <v>1066</v>
      </c>
      <c r="V1037" t="s">
        <v>1066</v>
      </c>
      <c r="W1037" t="s">
        <v>1066</v>
      </c>
      <c r="X1037" t="s">
        <v>1066</v>
      </c>
      <c r="Y1037" t="s">
        <v>1066</v>
      </c>
      <c r="Z1037" t="s">
        <v>1066</v>
      </c>
      <c r="AA1037" t="s">
        <v>1066</v>
      </c>
      <c r="AB1037" t="s">
        <v>1066</v>
      </c>
      <c r="AC1037" t="s">
        <v>1066</v>
      </c>
      <c r="AD1037" t="s">
        <v>1066</v>
      </c>
      <c r="AE1037" t="s">
        <v>1066</v>
      </c>
      <c r="AF1037" t="s">
        <v>1066</v>
      </c>
      <c r="AG1037" t="s">
        <v>1066</v>
      </c>
      <c r="AH1037" t="s">
        <v>1066</v>
      </c>
      <c r="AI1037" t="s">
        <v>1066</v>
      </c>
      <c r="AJ1037" t="s">
        <v>1066</v>
      </c>
      <c r="AK1037" t="s">
        <v>1066</v>
      </c>
      <c r="AL1037" t="s">
        <v>1066</v>
      </c>
      <c r="AM1037" t="s">
        <v>1066</v>
      </c>
      <c r="AN1037" t="s">
        <v>1066</v>
      </c>
      <c r="AO1037" t="s">
        <v>1066</v>
      </c>
      <c r="AP1037" t="s">
        <v>1066</v>
      </c>
      <c r="AQ1037" t="s">
        <v>1066</v>
      </c>
      <c r="AR1037" t="s">
        <v>1066</v>
      </c>
      <c r="AW1037"/>
      <c r="AY1037" t="s">
        <v>2422</v>
      </c>
      <c r="AZ1037" s="269"/>
      <c r="BA1037" s="269"/>
      <c r="BB1037" s="269"/>
      <c r="BC1037" s="269"/>
      <c r="BD1037" s="269"/>
      <c r="BE1037" s="269"/>
    </row>
    <row r="1038" spans="1:83" ht="14.4" x14ac:dyDescent="0.3">
      <c r="A1038">
        <v>525460</v>
      </c>
      <c r="B1038" t="s">
        <v>540</v>
      </c>
      <c r="C1038" t="s">
        <v>1066</v>
      </c>
      <c r="D1038" t="s">
        <v>1066</v>
      </c>
      <c r="E1038" t="s">
        <v>1066</v>
      </c>
      <c r="F1038" t="s">
        <v>1066</v>
      </c>
      <c r="G1038" t="s">
        <v>1066</v>
      </c>
      <c r="H1038" t="s">
        <v>1066</v>
      </c>
      <c r="I1038" t="s">
        <v>1066</v>
      </c>
      <c r="J1038" t="s">
        <v>1066</v>
      </c>
      <c r="K1038" t="s">
        <v>1066</v>
      </c>
      <c r="L1038" t="s">
        <v>1066</v>
      </c>
      <c r="M1038" t="s">
        <v>1066</v>
      </c>
      <c r="N1038" t="s">
        <v>1066</v>
      </c>
      <c r="O1038" t="s">
        <v>1066</v>
      </c>
      <c r="P1038" t="s">
        <v>1066</v>
      </c>
      <c r="Q1038" t="s">
        <v>1066</v>
      </c>
      <c r="R1038" t="s">
        <v>1066</v>
      </c>
      <c r="S1038" t="s">
        <v>1066</v>
      </c>
      <c r="T1038" t="s">
        <v>1066</v>
      </c>
      <c r="U1038" t="s">
        <v>1066</v>
      </c>
      <c r="V1038" t="s">
        <v>1066</v>
      </c>
      <c r="W1038" t="s">
        <v>1066</v>
      </c>
      <c r="X1038" t="s">
        <v>1066</v>
      </c>
      <c r="Y1038" t="s">
        <v>1066</v>
      </c>
      <c r="Z1038" t="s">
        <v>1066</v>
      </c>
      <c r="AA1038" t="s">
        <v>1066</v>
      </c>
      <c r="AB1038" t="s">
        <v>1066</v>
      </c>
      <c r="AC1038" t="s">
        <v>1066</v>
      </c>
      <c r="AD1038" t="s">
        <v>1066</v>
      </c>
      <c r="AE1038" t="s">
        <v>1066</v>
      </c>
      <c r="AF1038" t="s">
        <v>1066</v>
      </c>
      <c r="AG1038" t="s">
        <v>1066</v>
      </c>
      <c r="AH1038" t="s">
        <v>1066</v>
      </c>
      <c r="AI1038" t="s">
        <v>1066</v>
      </c>
      <c r="AJ1038" t="s">
        <v>1066</v>
      </c>
      <c r="AK1038" t="s">
        <v>1066</v>
      </c>
      <c r="AL1038" t="s">
        <v>1066</v>
      </c>
      <c r="AM1038" t="s">
        <v>1066</v>
      </c>
      <c r="AN1038" t="s">
        <v>1066</v>
      </c>
      <c r="AO1038" t="s">
        <v>1066</v>
      </c>
      <c r="AP1038" t="s">
        <v>1066</v>
      </c>
      <c r="AQ1038" t="s">
        <v>1066</v>
      </c>
      <c r="AR1038" t="s">
        <v>1066</v>
      </c>
      <c r="AS1038" t="s">
        <v>1066</v>
      </c>
      <c r="AT1038" t="s">
        <v>1066</v>
      </c>
      <c r="AU1038" t="s">
        <v>1066</v>
      </c>
      <c r="AV1038" t="s">
        <v>1066</v>
      </c>
      <c r="AW1038" t="s">
        <v>1066</v>
      </c>
      <c r="AY1038">
        <v>0</v>
      </c>
      <c r="AZ1038" s="269"/>
      <c r="BA1038" s="269"/>
      <c r="BB1038" s="269"/>
      <c r="BC1038" s="269"/>
      <c r="BD1038" s="269"/>
      <c r="BE1038" s="269"/>
    </row>
    <row r="1039" spans="1:83" ht="14.4" x14ac:dyDescent="0.3">
      <c r="A1039">
        <v>525463</v>
      </c>
      <c r="B1039" t="s">
        <v>540</v>
      </c>
      <c r="C1039" t="s">
        <v>1066</v>
      </c>
      <c r="D1039" t="s">
        <v>1066</v>
      </c>
      <c r="E1039" t="s">
        <v>1066</v>
      </c>
      <c r="F1039" t="s">
        <v>1066</v>
      </c>
      <c r="G1039" t="s">
        <v>1066</v>
      </c>
      <c r="H1039" t="s">
        <v>1066</v>
      </c>
      <c r="I1039" t="s">
        <v>1066</v>
      </c>
      <c r="J1039" t="s">
        <v>1066</v>
      </c>
      <c r="K1039" t="s">
        <v>1066</v>
      </c>
      <c r="L1039" t="s">
        <v>1066</v>
      </c>
      <c r="M1039" t="s">
        <v>1066</v>
      </c>
      <c r="N1039" t="s">
        <v>1066</v>
      </c>
      <c r="O1039" t="s">
        <v>1066</v>
      </c>
      <c r="P1039" t="s">
        <v>1066</v>
      </c>
      <c r="Q1039" t="s">
        <v>1066</v>
      </c>
      <c r="R1039" t="s">
        <v>1066</v>
      </c>
      <c r="S1039" t="s">
        <v>1066</v>
      </c>
      <c r="T1039" t="s">
        <v>1066</v>
      </c>
      <c r="U1039" t="s">
        <v>1066</v>
      </c>
      <c r="V1039" t="s">
        <v>1066</v>
      </c>
      <c r="W1039" t="s">
        <v>1066</v>
      </c>
      <c r="X1039" t="s">
        <v>1066</v>
      </c>
      <c r="Y1039" t="s">
        <v>1066</v>
      </c>
      <c r="Z1039" t="s">
        <v>1066</v>
      </c>
      <c r="AA1039" t="s">
        <v>1066</v>
      </c>
      <c r="AB1039" t="s">
        <v>1066</v>
      </c>
      <c r="AC1039" t="s">
        <v>1066</v>
      </c>
      <c r="AD1039" t="s">
        <v>1066</v>
      </c>
      <c r="AE1039" t="s">
        <v>1066</v>
      </c>
      <c r="AF1039" t="s">
        <v>1066</v>
      </c>
      <c r="AG1039" t="s">
        <v>1066</v>
      </c>
      <c r="AH1039" t="s">
        <v>1066</v>
      </c>
      <c r="AI1039" t="s">
        <v>1066</v>
      </c>
      <c r="AJ1039" t="s">
        <v>1066</v>
      </c>
      <c r="AK1039" t="s">
        <v>1066</v>
      </c>
      <c r="AL1039" t="s">
        <v>1066</v>
      </c>
      <c r="AM1039" t="s">
        <v>1066</v>
      </c>
      <c r="AN1039" t="s">
        <v>1066</v>
      </c>
      <c r="AO1039" t="s">
        <v>1066</v>
      </c>
      <c r="AP1039" t="s">
        <v>1066</v>
      </c>
      <c r="AQ1039" t="s">
        <v>1066</v>
      </c>
      <c r="AR1039" t="s">
        <v>1066</v>
      </c>
      <c r="AS1039" t="s">
        <v>1066</v>
      </c>
      <c r="AT1039" t="s">
        <v>1066</v>
      </c>
      <c r="AU1039" t="s">
        <v>1066</v>
      </c>
      <c r="AV1039" t="s">
        <v>1066</v>
      </c>
      <c r="AW1039" t="s">
        <v>1066</v>
      </c>
      <c r="AY1039">
        <v>0</v>
      </c>
      <c r="AZ1039" s="269"/>
      <c r="BA1039" s="269"/>
      <c r="BB1039" s="269"/>
      <c r="BC1039" s="269"/>
      <c r="BD1039" s="269"/>
      <c r="BE1039" s="269"/>
    </row>
    <row r="1040" spans="1:83" ht="14.4" x14ac:dyDescent="0.3">
      <c r="A1040">
        <v>525479</v>
      </c>
      <c r="B1040" t="s">
        <v>540</v>
      </c>
      <c r="C1040" t="s">
        <v>1066</v>
      </c>
      <c r="D1040" t="s">
        <v>1066</v>
      </c>
      <c r="E1040" t="s">
        <v>1066</v>
      </c>
      <c r="F1040" t="s">
        <v>1066</v>
      </c>
      <c r="G1040" t="s">
        <v>1066</v>
      </c>
      <c r="H1040" t="s">
        <v>1066</v>
      </c>
      <c r="I1040" t="s">
        <v>1066</v>
      </c>
      <c r="J1040" t="s">
        <v>1066</v>
      </c>
      <c r="K1040" t="s">
        <v>1066</v>
      </c>
      <c r="L1040" t="s">
        <v>1066</v>
      </c>
      <c r="M1040" t="s">
        <v>1066</v>
      </c>
      <c r="N1040" t="s">
        <v>1066</v>
      </c>
      <c r="O1040" t="s">
        <v>1066</v>
      </c>
      <c r="P1040" t="s">
        <v>1066</v>
      </c>
      <c r="Q1040" t="s">
        <v>1066</v>
      </c>
      <c r="R1040" t="s">
        <v>1066</v>
      </c>
      <c r="S1040" t="s">
        <v>1066</v>
      </c>
      <c r="T1040" t="s">
        <v>1066</v>
      </c>
      <c r="U1040" t="s">
        <v>1066</v>
      </c>
      <c r="V1040" t="s">
        <v>1066</v>
      </c>
      <c r="W1040" t="s">
        <v>1066</v>
      </c>
      <c r="X1040" t="s">
        <v>1066</v>
      </c>
      <c r="Y1040" t="s">
        <v>1066</v>
      </c>
      <c r="Z1040" t="s">
        <v>1066</v>
      </c>
      <c r="AA1040" t="s">
        <v>1066</v>
      </c>
      <c r="AB1040" t="s">
        <v>1066</v>
      </c>
      <c r="AC1040" t="s">
        <v>1066</v>
      </c>
      <c r="AD1040" t="s">
        <v>1066</v>
      </c>
      <c r="AE1040" t="s">
        <v>1066</v>
      </c>
      <c r="AF1040" t="s">
        <v>1066</v>
      </c>
      <c r="AG1040" t="s">
        <v>1066</v>
      </c>
      <c r="AH1040" t="s">
        <v>1066</v>
      </c>
      <c r="AI1040" t="s">
        <v>1066</v>
      </c>
      <c r="AJ1040" t="s">
        <v>1066</v>
      </c>
      <c r="AK1040" t="s">
        <v>1066</v>
      </c>
      <c r="AL1040" t="s">
        <v>1066</v>
      </c>
      <c r="AM1040" t="s">
        <v>1066</v>
      </c>
      <c r="AN1040" t="s">
        <v>1066</v>
      </c>
      <c r="AO1040" t="s">
        <v>1066</v>
      </c>
      <c r="AP1040" t="s">
        <v>1066</v>
      </c>
      <c r="AQ1040" t="s">
        <v>1066</v>
      </c>
      <c r="AR1040" t="s">
        <v>1066</v>
      </c>
      <c r="AS1040" t="s">
        <v>1066</v>
      </c>
      <c r="AT1040" t="s">
        <v>1066</v>
      </c>
      <c r="AU1040" t="s">
        <v>1066</v>
      </c>
      <c r="AV1040" t="s">
        <v>1066</v>
      </c>
      <c r="AW1040" t="s">
        <v>1066</v>
      </c>
      <c r="AY1040">
        <v>0</v>
      </c>
      <c r="AZ1040" s="269"/>
      <c r="BA1040" s="269"/>
      <c r="BB1040" s="269"/>
      <c r="BC1040" s="269"/>
      <c r="BD1040" s="269"/>
      <c r="BE1040" s="269"/>
    </row>
    <row r="1041" spans="1:83" ht="14.4" x14ac:dyDescent="0.3">
      <c r="A1041">
        <v>525481</v>
      </c>
      <c r="B1041" t="s">
        <v>540</v>
      </c>
      <c r="C1041" t="s">
        <v>1066</v>
      </c>
      <c r="D1041" t="s">
        <v>1066</v>
      </c>
      <c r="E1041" t="s">
        <v>1066</v>
      </c>
      <c r="F1041" t="s">
        <v>1066</v>
      </c>
      <c r="G1041" t="s">
        <v>1066</v>
      </c>
      <c r="H1041" t="s">
        <v>1066</v>
      </c>
      <c r="I1041" t="s">
        <v>1066</v>
      </c>
      <c r="J1041" t="s">
        <v>1066</v>
      </c>
      <c r="K1041" t="s">
        <v>1066</v>
      </c>
      <c r="L1041" t="s">
        <v>1066</v>
      </c>
      <c r="M1041" t="s">
        <v>1066</v>
      </c>
      <c r="N1041" t="s">
        <v>1066</v>
      </c>
      <c r="O1041" t="s">
        <v>1066</v>
      </c>
      <c r="P1041" t="s">
        <v>1066</v>
      </c>
      <c r="Q1041" t="s">
        <v>1066</v>
      </c>
      <c r="R1041" t="s">
        <v>1066</v>
      </c>
      <c r="S1041" t="s">
        <v>1066</v>
      </c>
      <c r="T1041" t="s">
        <v>1066</v>
      </c>
      <c r="U1041" t="s">
        <v>1066</v>
      </c>
      <c r="V1041" t="s">
        <v>1066</v>
      </c>
      <c r="W1041" t="s">
        <v>1066</v>
      </c>
      <c r="X1041" t="s">
        <v>1066</v>
      </c>
      <c r="Y1041" t="s">
        <v>1066</v>
      </c>
      <c r="Z1041" t="s">
        <v>1066</v>
      </c>
      <c r="AA1041" t="s">
        <v>1066</v>
      </c>
      <c r="AB1041" t="s">
        <v>1066</v>
      </c>
      <c r="AC1041" t="s">
        <v>1066</v>
      </c>
      <c r="AD1041" t="s">
        <v>1066</v>
      </c>
      <c r="AE1041" t="s">
        <v>1066</v>
      </c>
      <c r="AF1041" t="s">
        <v>1066</v>
      </c>
      <c r="AG1041" t="s">
        <v>1066</v>
      </c>
      <c r="AH1041" t="s">
        <v>1066</v>
      </c>
      <c r="AI1041" t="s">
        <v>1066</v>
      </c>
      <c r="AJ1041" t="s">
        <v>1066</v>
      </c>
      <c r="AK1041" t="s">
        <v>1066</v>
      </c>
      <c r="AL1041" t="s">
        <v>1066</v>
      </c>
      <c r="AM1041" t="s">
        <v>1066</v>
      </c>
      <c r="AN1041" t="s">
        <v>1066</v>
      </c>
      <c r="AO1041" t="s">
        <v>1066</v>
      </c>
      <c r="AP1041" t="s">
        <v>1066</v>
      </c>
      <c r="AQ1041" t="s">
        <v>1066</v>
      </c>
      <c r="AR1041" t="s">
        <v>1066</v>
      </c>
      <c r="AS1041" t="s">
        <v>1066</v>
      </c>
      <c r="AT1041" t="s">
        <v>1066</v>
      </c>
      <c r="AU1041" t="s">
        <v>1066</v>
      </c>
      <c r="AV1041" t="s">
        <v>1066</v>
      </c>
      <c r="AW1041" t="s">
        <v>1066</v>
      </c>
      <c r="AY1041">
        <v>0</v>
      </c>
      <c r="AZ1041" s="269"/>
      <c r="BA1041" s="269"/>
      <c r="BB1041" s="269"/>
      <c r="BC1041" s="269"/>
      <c r="BD1041" s="269"/>
      <c r="BE1041" s="269"/>
      <c r="BH1041" s="249"/>
      <c r="BI1041" s="249"/>
      <c r="BJ1041" s="249"/>
      <c r="BK1041" s="249"/>
      <c r="BL1041" s="249"/>
      <c r="BM1041" s="249"/>
      <c r="BN1041" s="249"/>
      <c r="BO1041" s="249"/>
      <c r="BP1041" s="249"/>
      <c r="BQ1041" s="249"/>
      <c r="BR1041" s="249"/>
      <c r="BS1041" s="249"/>
      <c r="BT1041" s="249"/>
      <c r="BU1041" s="249"/>
      <c r="BV1041" s="248"/>
      <c r="BW1041" s="249"/>
      <c r="BX1041" s="249"/>
      <c r="BY1041" s="249"/>
      <c r="BZ1041" s="249"/>
      <c r="CA1041" s="242"/>
      <c r="CB1041" s="242"/>
      <c r="CC1041" s="242"/>
      <c r="CD1041" s="242"/>
      <c r="CE1041" s="249"/>
    </row>
    <row r="1042" spans="1:83" ht="14.4" x14ac:dyDescent="0.3">
      <c r="A1042">
        <v>525499</v>
      </c>
      <c r="B1042" t="s">
        <v>540</v>
      </c>
      <c r="C1042" t="s">
        <v>1066</v>
      </c>
      <c r="D1042" t="s">
        <v>1066</v>
      </c>
      <c r="E1042" t="s">
        <v>1066</v>
      </c>
      <c r="F1042" t="s">
        <v>1066</v>
      </c>
      <c r="G1042" t="s">
        <v>1066</v>
      </c>
      <c r="H1042" t="s">
        <v>1066</v>
      </c>
      <c r="I1042" t="s">
        <v>1066</v>
      </c>
      <c r="J1042" t="s">
        <v>1066</v>
      </c>
      <c r="K1042" t="s">
        <v>1066</v>
      </c>
      <c r="L1042" t="s">
        <v>1066</v>
      </c>
      <c r="M1042" t="s">
        <v>1066</v>
      </c>
      <c r="N1042" t="s">
        <v>1066</v>
      </c>
      <c r="O1042" t="s">
        <v>1066</v>
      </c>
      <c r="P1042" t="s">
        <v>1066</v>
      </c>
      <c r="Q1042" t="s">
        <v>1066</v>
      </c>
      <c r="R1042" t="s">
        <v>1066</v>
      </c>
      <c r="S1042" t="s">
        <v>1066</v>
      </c>
      <c r="T1042" t="s">
        <v>1066</v>
      </c>
      <c r="U1042" t="s">
        <v>1066</v>
      </c>
      <c r="V1042" t="s">
        <v>1066</v>
      </c>
      <c r="W1042" t="s">
        <v>1066</v>
      </c>
      <c r="X1042" t="s">
        <v>1066</v>
      </c>
      <c r="Y1042" t="s">
        <v>1066</v>
      </c>
      <c r="Z1042" t="s">
        <v>1066</v>
      </c>
      <c r="AA1042" t="s">
        <v>1066</v>
      </c>
      <c r="AB1042" t="s">
        <v>1066</v>
      </c>
      <c r="AC1042" t="s">
        <v>1066</v>
      </c>
      <c r="AD1042" t="s">
        <v>1066</v>
      </c>
      <c r="AE1042" t="s">
        <v>1066</v>
      </c>
      <c r="AF1042" t="s">
        <v>1066</v>
      </c>
      <c r="AG1042" t="s">
        <v>1066</v>
      </c>
      <c r="AH1042" t="s">
        <v>1066</v>
      </c>
      <c r="AI1042" t="s">
        <v>1066</v>
      </c>
      <c r="AJ1042" t="s">
        <v>1066</v>
      </c>
      <c r="AK1042" t="s">
        <v>1066</v>
      </c>
      <c r="AL1042" t="s">
        <v>1066</v>
      </c>
      <c r="AM1042" t="s">
        <v>1066</v>
      </c>
      <c r="AN1042" t="s">
        <v>1066</v>
      </c>
      <c r="AO1042" t="s">
        <v>1066</v>
      </c>
      <c r="AP1042" t="s">
        <v>1066</v>
      </c>
      <c r="AQ1042" t="s">
        <v>1066</v>
      </c>
      <c r="AR1042" t="s">
        <v>1066</v>
      </c>
      <c r="AS1042" t="s">
        <v>1066</v>
      </c>
      <c r="AT1042" t="s">
        <v>1066</v>
      </c>
      <c r="AU1042" t="s">
        <v>1066</v>
      </c>
      <c r="AV1042" t="s">
        <v>1066</v>
      </c>
      <c r="AW1042" t="s">
        <v>1066</v>
      </c>
      <c r="AY1042">
        <v>0</v>
      </c>
      <c r="AZ1042" s="269"/>
      <c r="BA1042" s="269"/>
      <c r="BB1042" s="269"/>
      <c r="BC1042" s="269"/>
      <c r="BD1042" s="269"/>
      <c r="BE1042" s="269"/>
    </row>
    <row r="1043" spans="1:83" ht="14.4" x14ac:dyDescent="0.3">
      <c r="A1043">
        <v>525501</v>
      </c>
      <c r="B1043" t="s">
        <v>540</v>
      </c>
      <c r="C1043" t="s">
        <v>1066</v>
      </c>
      <c r="D1043" t="s">
        <v>1066</v>
      </c>
      <c r="E1043" t="s">
        <v>1066</v>
      </c>
      <c r="F1043" t="s">
        <v>1066</v>
      </c>
      <c r="G1043" t="s">
        <v>1066</v>
      </c>
      <c r="H1043" t="s">
        <v>1066</v>
      </c>
      <c r="I1043" t="s">
        <v>1066</v>
      </c>
      <c r="J1043" t="s">
        <v>1066</v>
      </c>
      <c r="K1043" t="s">
        <v>1066</v>
      </c>
      <c r="L1043" t="s">
        <v>1066</v>
      </c>
      <c r="M1043" t="s">
        <v>1066</v>
      </c>
      <c r="N1043" t="s">
        <v>1066</v>
      </c>
      <c r="O1043" t="s">
        <v>1066</v>
      </c>
      <c r="P1043" t="s">
        <v>1066</v>
      </c>
      <c r="Q1043" t="s">
        <v>1066</v>
      </c>
      <c r="R1043" t="s">
        <v>1066</v>
      </c>
      <c r="S1043" t="s">
        <v>1066</v>
      </c>
      <c r="T1043" t="s">
        <v>1066</v>
      </c>
      <c r="U1043" t="s">
        <v>1066</v>
      </c>
      <c r="V1043" t="s">
        <v>1066</v>
      </c>
      <c r="W1043" t="s">
        <v>1066</v>
      </c>
      <c r="X1043" t="s">
        <v>1066</v>
      </c>
      <c r="Y1043" t="s">
        <v>1066</v>
      </c>
      <c r="Z1043" t="s">
        <v>1066</v>
      </c>
      <c r="AA1043" t="s">
        <v>1066</v>
      </c>
      <c r="AB1043" t="s">
        <v>1066</v>
      </c>
      <c r="AC1043" t="s">
        <v>1066</v>
      </c>
      <c r="AD1043" t="s">
        <v>1066</v>
      </c>
      <c r="AE1043" t="s">
        <v>1066</v>
      </c>
      <c r="AF1043" t="s">
        <v>1066</v>
      </c>
      <c r="AG1043" t="s">
        <v>1066</v>
      </c>
      <c r="AH1043" t="s">
        <v>1066</v>
      </c>
      <c r="AI1043" t="s">
        <v>1066</v>
      </c>
      <c r="AJ1043" t="s">
        <v>1066</v>
      </c>
      <c r="AK1043" t="s">
        <v>1066</v>
      </c>
      <c r="AL1043" t="s">
        <v>1066</v>
      </c>
      <c r="AM1043" t="s">
        <v>1066</v>
      </c>
      <c r="AN1043" t="s">
        <v>1066</v>
      </c>
      <c r="AO1043" t="s">
        <v>1066</v>
      </c>
      <c r="AP1043" t="s">
        <v>1066</v>
      </c>
      <c r="AQ1043" t="s">
        <v>1066</v>
      </c>
      <c r="AR1043" t="s">
        <v>1066</v>
      </c>
      <c r="AS1043" t="s">
        <v>1066</v>
      </c>
      <c r="AT1043" t="s">
        <v>1066</v>
      </c>
      <c r="AU1043" t="s">
        <v>1066</v>
      </c>
      <c r="AV1043" t="s">
        <v>1066</v>
      </c>
      <c r="AW1043" t="s">
        <v>1066</v>
      </c>
      <c r="AY1043">
        <v>0</v>
      </c>
      <c r="AZ1043" s="269"/>
      <c r="BA1043" s="269"/>
      <c r="BB1043" s="269"/>
      <c r="BC1043" s="269"/>
      <c r="BD1043" s="269"/>
      <c r="BE1043" s="269"/>
    </row>
    <row r="1044" spans="1:83" ht="14.4" x14ac:dyDescent="0.3">
      <c r="A1044">
        <v>525521</v>
      </c>
      <c r="B1044" t="s">
        <v>540</v>
      </c>
      <c r="C1044" t="s">
        <v>1066</v>
      </c>
      <c r="D1044" t="s">
        <v>1066</v>
      </c>
      <c r="E1044" t="s">
        <v>1066</v>
      </c>
      <c r="F1044" t="s">
        <v>1066</v>
      </c>
      <c r="G1044" t="s">
        <v>1066</v>
      </c>
      <c r="H1044" t="s">
        <v>1066</v>
      </c>
      <c r="I1044" t="s">
        <v>1066</v>
      </c>
      <c r="J1044" t="s">
        <v>1066</v>
      </c>
      <c r="K1044" t="s">
        <v>1066</v>
      </c>
      <c r="L1044" t="s">
        <v>1066</v>
      </c>
      <c r="M1044" t="s">
        <v>1066</v>
      </c>
      <c r="N1044" t="s">
        <v>1066</v>
      </c>
      <c r="O1044" t="s">
        <v>1066</v>
      </c>
      <c r="P1044" t="s">
        <v>1066</v>
      </c>
      <c r="Q1044" t="s">
        <v>1066</v>
      </c>
      <c r="R1044" t="s">
        <v>1066</v>
      </c>
      <c r="S1044" t="s">
        <v>1066</v>
      </c>
      <c r="T1044" t="s">
        <v>1066</v>
      </c>
      <c r="U1044" t="s">
        <v>1066</v>
      </c>
      <c r="V1044" t="s">
        <v>1066</v>
      </c>
      <c r="W1044" t="s">
        <v>1066</v>
      </c>
      <c r="X1044" t="s">
        <v>1066</v>
      </c>
      <c r="Y1044" t="s">
        <v>1066</v>
      </c>
      <c r="Z1044" t="s">
        <v>1066</v>
      </c>
      <c r="AA1044" t="s">
        <v>1066</v>
      </c>
      <c r="AB1044" t="s">
        <v>1066</v>
      </c>
      <c r="AC1044" t="s">
        <v>1066</v>
      </c>
      <c r="AD1044" t="s">
        <v>1066</v>
      </c>
      <c r="AE1044" t="s">
        <v>1066</v>
      </c>
      <c r="AF1044" t="s">
        <v>1066</v>
      </c>
      <c r="AG1044" t="s">
        <v>1066</v>
      </c>
      <c r="AH1044" t="s">
        <v>1066</v>
      </c>
      <c r="AI1044" t="s">
        <v>1066</v>
      </c>
      <c r="AJ1044" t="s">
        <v>1066</v>
      </c>
      <c r="AK1044" t="s">
        <v>1066</v>
      </c>
      <c r="AL1044" t="s">
        <v>1066</v>
      </c>
      <c r="AM1044" t="s">
        <v>1066</v>
      </c>
      <c r="AN1044" t="s">
        <v>1066</v>
      </c>
      <c r="AO1044" t="s">
        <v>1066</v>
      </c>
      <c r="AP1044" t="s">
        <v>1066</v>
      </c>
      <c r="AQ1044" t="s">
        <v>1066</v>
      </c>
      <c r="AR1044" t="s">
        <v>1066</v>
      </c>
      <c r="AS1044" t="s">
        <v>1066</v>
      </c>
      <c r="AT1044" t="s">
        <v>1066</v>
      </c>
      <c r="AU1044" t="s">
        <v>1066</v>
      </c>
      <c r="AV1044" t="s">
        <v>1066</v>
      </c>
      <c r="AW1044" t="s">
        <v>1066</v>
      </c>
      <c r="AY1044">
        <v>0</v>
      </c>
      <c r="AZ1044" s="269"/>
      <c r="BA1044" s="269"/>
      <c r="BB1044" s="269"/>
      <c r="BC1044" s="269"/>
      <c r="BD1044" s="269"/>
      <c r="BE1044" s="269"/>
    </row>
    <row r="1045" spans="1:83" ht="14.4" x14ac:dyDescent="0.3">
      <c r="A1045">
        <v>525526</v>
      </c>
      <c r="B1045" t="s">
        <v>540</v>
      </c>
      <c r="C1045" t="s">
        <v>1066</v>
      </c>
      <c r="D1045" t="s">
        <v>1066</v>
      </c>
      <c r="E1045" t="s">
        <v>1066</v>
      </c>
      <c r="F1045" t="s">
        <v>1066</v>
      </c>
      <c r="G1045" t="s">
        <v>1066</v>
      </c>
      <c r="H1045" t="s">
        <v>1066</v>
      </c>
      <c r="I1045" t="s">
        <v>1066</v>
      </c>
      <c r="J1045" t="s">
        <v>1066</v>
      </c>
      <c r="K1045" t="s">
        <v>1066</v>
      </c>
      <c r="L1045" t="s">
        <v>1066</v>
      </c>
      <c r="M1045" t="s">
        <v>1066</v>
      </c>
      <c r="N1045" t="s">
        <v>1066</v>
      </c>
      <c r="O1045" t="s">
        <v>1066</v>
      </c>
      <c r="P1045" t="s">
        <v>1066</v>
      </c>
      <c r="Q1045" t="s">
        <v>1066</v>
      </c>
      <c r="R1045" t="s">
        <v>1066</v>
      </c>
      <c r="S1045" t="s">
        <v>1066</v>
      </c>
      <c r="T1045" t="s">
        <v>1066</v>
      </c>
      <c r="U1045" t="s">
        <v>1066</v>
      </c>
      <c r="V1045" t="s">
        <v>1066</v>
      </c>
      <c r="W1045" t="s">
        <v>1066</v>
      </c>
      <c r="X1045" t="s">
        <v>1066</v>
      </c>
      <c r="Y1045" t="s">
        <v>1066</v>
      </c>
      <c r="Z1045" t="s">
        <v>1066</v>
      </c>
      <c r="AA1045" t="s">
        <v>1066</v>
      </c>
      <c r="AB1045" t="s">
        <v>1066</v>
      </c>
      <c r="AC1045" t="s">
        <v>1066</v>
      </c>
      <c r="AD1045" t="s">
        <v>1066</v>
      </c>
      <c r="AE1045" t="s">
        <v>1066</v>
      </c>
      <c r="AF1045" t="s">
        <v>1066</v>
      </c>
      <c r="AG1045" t="s">
        <v>1066</v>
      </c>
      <c r="AH1045" t="s">
        <v>1066</v>
      </c>
      <c r="AI1045" t="s">
        <v>1066</v>
      </c>
      <c r="AJ1045" t="s">
        <v>1066</v>
      </c>
      <c r="AK1045" t="s">
        <v>1066</v>
      </c>
      <c r="AL1045" t="s">
        <v>1066</v>
      </c>
      <c r="AM1045" t="s">
        <v>1066</v>
      </c>
      <c r="AN1045" t="s">
        <v>1066</v>
      </c>
      <c r="AO1045" t="s">
        <v>1066</v>
      </c>
      <c r="AP1045" t="s">
        <v>1066</v>
      </c>
      <c r="AQ1045" t="s">
        <v>1066</v>
      </c>
      <c r="AR1045" t="s">
        <v>1066</v>
      </c>
      <c r="AS1045" t="s">
        <v>1066</v>
      </c>
      <c r="AT1045" t="s">
        <v>1066</v>
      </c>
      <c r="AU1045" t="s">
        <v>1066</v>
      </c>
      <c r="AV1045" t="s">
        <v>1066</v>
      </c>
      <c r="AW1045" t="s">
        <v>1066</v>
      </c>
      <c r="AY1045">
        <v>0</v>
      </c>
      <c r="AZ1045" s="269"/>
      <c r="BA1045" s="269"/>
      <c r="BB1045" s="269"/>
      <c r="BC1045" s="269"/>
      <c r="BD1045" s="269"/>
      <c r="BE1045" s="269"/>
    </row>
    <row r="1046" spans="1:83" ht="14.4" x14ac:dyDescent="0.3">
      <c r="A1046">
        <v>525527</v>
      </c>
      <c r="B1046" t="s">
        <v>540</v>
      </c>
      <c r="C1046" t="s">
        <v>1066</v>
      </c>
      <c r="D1046" t="s">
        <v>1066</v>
      </c>
      <c r="E1046" t="s">
        <v>1066</v>
      </c>
      <c r="F1046" t="s">
        <v>1066</v>
      </c>
      <c r="G1046" t="s">
        <v>1066</v>
      </c>
      <c r="H1046" t="s">
        <v>1066</v>
      </c>
      <c r="I1046" t="s">
        <v>1066</v>
      </c>
      <c r="J1046" t="s">
        <v>1066</v>
      </c>
      <c r="K1046" t="s">
        <v>1066</v>
      </c>
      <c r="L1046" t="s">
        <v>1066</v>
      </c>
      <c r="M1046" t="s">
        <v>1066</v>
      </c>
      <c r="N1046" t="s">
        <v>1066</v>
      </c>
      <c r="O1046" t="s">
        <v>1066</v>
      </c>
      <c r="P1046" t="s">
        <v>1066</v>
      </c>
      <c r="Q1046" t="s">
        <v>1066</v>
      </c>
      <c r="R1046" t="s">
        <v>1066</v>
      </c>
      <c r="S1046" t="s">
        <v>1066</v>
      </c>
      <c r="T1046" t="s">
        <v>1066</v>
      </c>
      <c r="U1046" t="s">
        <v>1066</v>
      </c>
      <c r="V1046" t="s">
        <v>1066</v>
      </c>
      <c r="W1046" t="s">
        <v>1066</v>
      </c>
      <c r="X1046" t="s">
        <v>1066</v>
      </c>
      <c r="Y1046" t="s">
        <v>1066</v>
      </c>
      <c r="Z1046" t="s">
        <v>1066</v>
      </c>
      <c r="AA1046" t="s">
        <v>1066</v>
      </c>
      <c r="AB1046" t="s">
        <v>1066</v>
      </c>
      <c r="AC1046" t="s">
        <v>1066</v>
      </c>
      <c r="AD1046" t="s">
        <v>1066</v>
      </c>
      <c r="AE1046" t="s">
        <v>1066</v>
      </c>
      <c r="AF1046" t="s">
        <v>1066</v>
      </c>
      <c r="AG1046" t="s">
        <v>1066</v>
      </c>
      <c r="AH1046" t="s">
        <v>1066</v>
      </c>
      <c r="AI1046" t="s">
        <v>1066</v>
      </c>
      <c r="AJ1046" t="s">
        <v>1066</v>
      </c>
      <c r="AK1046" t="s">
        <v>1066</v>
      </c>
      <c r="AL1046" t="s">
        <v>1066</v>
      </c>
      <c r="AM1046" t="s">
        <v>1066</v>
      </c>
      <c r="AN1046" t="s">
        <v>1066</v>
      </c>
      <c r="AO1046" t="s">
        <v>1066</v>
      </c>
      <c r="AP1046" t="s">
        <v>1066</v>
      </c>
      <c r="AQ1046" t="s">
        <v>1066</v>
      </c>
      <c r="AR1046" t="s">
        <v>1066</v>
      </c>
      <c r="AS1046" t="s">
        <v>1066</v>
      </c>
      <c r="AT1046" t="s">
        <v>1066</v>
      </c>
      <c r="AU1046" t="s">
        <v>1066</v>
      </c>
      <c r="AV1046" t="s">
        <v>1066</v>
      </c>
      <c r="AW1046" t="s">
        <v>1066</v>
      </c>
      <c r="AY1046">
        <v>0</v>
      </c>
      <c r="AZ1046" s="269"/>
      <c r="BA1046" s="269"/>
      <c r="BB1046" s="269"/>
      <c r="BC1046" s="269"/>
      <c r="BD1046" s="269"/>
      <c r="BE1046" s="269"/>
    </row>
    <row r="1047" spans="1:83" ht="14.4" x14ac:dyDescent="0.3">
      <c r="A1047">
        <v>525531</v>
      </c>
      <c r="B1047" t="s">
        <v>540</v>
      </c>
      <c r="C1047" t="s">
        <v>1066</v>
      </c>
      <c r="D1047" t="s">
        <v>1066</v>
      </c>
      <c r="E1047" t="s">
        <v>1066</v>
      </c>
      <c r="F1047" t="s">
        <v>1066</v>
      </c>
      <c r="G1047" t="s">
        <v>1066</v>
      </c>
      <c r="H1047" t="s">
        <v>1066</v>
      </c>
      <c r="I1047" t="s">
        <v>1066</v>
      </c>
      <c r="J1047" t="s">
        <v>1066</v>
      </c>
      <c r="K1047" t="s">
        <v>1066</v>
      </c>
      <c r="L1047" t="s">
        <v>1066</v>
      </c>
      <c r="M1047" t="s">
        <v>1066</v>
      </c>
      <c r="N1047" t="s">
        <v>1066</v>
      </c>
      <c r="O1047" t="s">
        <v>1066</v>
      </c>
      <c r="P1047" t="s">
        <v>1066</v>
      </c>
      <c r="Q1047" t="s">
        <v>1066</v>
      </c>
      <c r="R1047" t="s">
        <v>1066</v>
      </c>
      <c r="S1047" t="s">
        <v>1066</v>
      </c>
      <c r="T1047" t="s">
        <v>1066</v>
      </c>
      <c r="U1047" t="s">
        <v>1066</v>
      </c>
      <c r="V1047" t="s">
        <v>1066</v>
      </c>
      <c r="W1047" t="s">
        <v>1066</v>
      </c>
      <c r="X1047" t="s">
        <v>1066</v>
      </c>
      <c r="Y1047" t="s">
        <v>1066</v>
      </c>
      <c r="Z1047" t="s">
        <v>1066</v>
      </c>
      <c r="AA1047" t="s">
        <v>1066</v>
      </c>
      <c r="AB1047" t="s">
        <v>1066</v>
      </c>
      <c r="AC1047" t="s">
        <v>1066</v>
      </c>
      <c r="AD1047" t="s">
        <v>1066</v>
      </c>
      <c r="AE1047" t="s">
        <v>1066</v>
      </c>
      <c r="AF1047" t="s">
        <v>1066</v>
      </c>
      <c r="AG1047" t="s">
        <v>1066</v>
      </c>
      <c r="AH1047" t="s">
        <v>1066</v>
      </c>
      <c r="AI1047" t="s">
        <v>1066</v>
      </c>
      <c r="AJ1047" t="s">
        <v>1066</v>
      </c>
      <c r="AK1047" t="s">
        <v>1066</v>
      </c>
      <c r="AL1047" t="s">
        <v>1066</v>
      </c>
      <c r="AM1047" t="s">
        <v>1066</v>
      </c>
      <c r="AN1047" t="s">
        <v>1066</v>
      </c>
      <c r="AO1047" t="s">
        <v>1066</v>
      </c>
      <c r="AP1047" t="s">
        <v>1066</v>
      </c>
      <c r="AQ1047" t="s">
        <v>1066</v>
      </c>
      <c r="AR1047" t="s">
        <v>1066</v>
      </c>
      <c r="AS1047" t="s">
        <v>1066</v>
      </c>
      <c r="AT1047" t="s">
        <v>1066</v>
      </c>
      <c r="AU1047" t="s">
        <v>1066</v>
      </c>
      <c r="AV1047" t="s">
        <v>1066</v>
      </c>
      <c r="AW1047" t="s">
        <v>1066</v>
      </c>
      <c r="AY1047">
        <v>0</v>
      </c>
      <c r="AZ1047" s="269"/>
      <c r="BA1047" s="269"/>
      <c r="BB1047" s="269"/>
      <c r="BC1047" s="269"/>
      <c r="BD1047" s="269"/>
      <c r="BE1047" s="269"/>
    </row>
    <row r="1048" spans="1:83" ht="14.4" x14ac:dyDescent="0.3">
      <c r="A1048">
        <v>525535</v>
      </c>
      <c r="B1048" t="s">
        <v>540</v>
      </c>
      <c r="C1048" t="s">
        <v>1066</v>
      </c>
      <c r="D1048" t="s">
        <v>1066</v>
      </c>
      <c r="E1048" t="s">
        <v>1066</v>
      </c>
      <c r="F1048" t="s">
        <v>1066</v>
      </c>
      <c r="G1048" t="s">
        <v>1066</v>
      </c>
      <c r="H1048" t="s">
        <v>1066</v>
      </c>
      <c r="I1048" t="s">
        <v>1066</v>
      </c>
      <c r="J1048" t="s">
        <v>1066</v>
      </c>
      <c r="K1048" t="s">
        <v>1066</v>
      </c>
      <c r="L1048" t="s">
        <v>1066</v>
      </c>
      <c r="M1048" t="s">
        <v>1066</v>
      </c>
      <c r="N1048" t="s">
        <v>1066</v>
      </c>
      <c r="O1048" t="s">
        <v>1066</v>
      </c>
      <c r="P1048" t="s">
        <v>1066</v>
      </c>
      <c r="Q1048" t="s">
        <v>1066</v>
      </c>
      <c r="R1048" t="s">
        <v>1066</v>
      </c>
      <c r="S1048" t="s">
        <v>1066</v>
      </c>
      <c r="T1048" t="s">
        <v>1066</v>
      </c>
      <c r="U1048" t="s">
        <v>1066</v>
      </c>
      <c r="V1048" t="s">
        <v>1066</v>
      </c>
      <c r="W1048" t="s">
        <v>1066</v>
      </c>
      <c r="X1048" t="s">
        <v>1066</v>
      </c>
      <c r="Y1048" t="s">
        <v>1066</v>
      </c>
      <c r="Z1048" t="s">
        <v>1066</v>
      </c>
      <c r="AA1048" t="s">
        <v>1066</v>
      </c>
      <c r="AB1048" t="s">
        <v>1066</v>
      </c>
      <c r="AC1048" t="s">
        <v>1066</v>
      </c>
      <c r="AD1048" t="s">
        <v>1066</v>
      </c>
      <c r="AE1048" t="s">
        <v>1066</v>
      </c>
      <c r="AF1048" t="s">
        <v>1066</v>
      </c>
      <c r="AG1048" t="s">
        <v>1066</v>
      </c>
      <c r="AH1048" t="s">
        <v>1066</v>
      </c>
      <c r="AI1048" t="s">
        <v>1066</v>
      </c>
      <c r="AJ1048" t="s">
        <v>1066</v>
      </c>
      <c r="AK1048" t="s">
        <v>1066</v>
      </c>
      <c r="AL1048" t="s">
        <v>1066</v>
      </c>
      <c r="AM1048" t="s">
        <v>1066</v>
      </c>
      <c r="AN1048" t="s">
        <v>1066</v>
      </c>
      <c r="AO1048" t="s">
        <v>1066</v>
      </c>
      <c r="AP1048" t="s">
        <v>1066</v>
      </c>
      <c r="AQ1048" t="s">
        <v>1066</v>
      </c>
      <c r="AR1048" t="s">
        <v>1066</v>
      </c>
      <c r="AS1048" t="s">
        <v>1066</v>
      </c>
      <c r="AT1048" t="s">
        <v>1066</v>
      </c>
      <c r="AU1048" t="s">
        <v>1066</v>
      </c>
      <c r="AV1048" t="s">
        <v>1066</v>
      </c>
      <c r="AW1048" t="s">
        <v>1066</v>
      </c>
      <c r="AY1048">
        <v>0</v>
      </c>
      <c r="AZ1048" s="269"/>
      <c r="BA1048" s="269"/>
      <c r="BB1048" s="269"/>
      <c r="BC1048" s="269"/>
      <c r="BD1048" s="269"/>
      <c r="BE1048" s="269"/>
    </row>
    <row r="1049" spans="1:83" ht="14.4" x14ac:dyDescent="0.3">
      <c r="A1049">
        <v>525539</v>
      </c>
      <c r="B1049" t="s">
        <v>540</v>
      </c>
      <c r="C1049" t="s">
        <v>1066</v>
      </c>
      <c r="D1049" t="s">
        <v>1066</v>
      </c>
      <c r="E1049" t="s">
        <v>1066</v>
      </c>
      <c r="F1049" t="s">
        <v>1066</v>
      </c>
      <c r="G1049" t="s">
        <v>1066</v>
      </c>
      <c r="H1049" t="s">
        <v>1066</v>
      </c>
      <c r="I1049" t="s">
        <v>1066</v>
      </c>
      <c r="J1049" t="s">
        <v>1066</v>
      </c>
      <c r="K1049" t="s">
        <v>1066</v>
      </c>
      <c r="L1049" t="s">
        <v>1066</v>
      </c>
      <c r="M1049" t="s">
        <v>1066</v>
      </c>
      <c r="N1049" t="s">
        <v>1066</v>
      </c>
      <c r="O1049" t="s">
        <v>1066</v>
      </c>
      <c r="P1049" t="s">
        <v>1066</v>
      </c>
      <c r="Q1049" t="s">
        <v>1066</v>
      </c>
      <c r="R1049" t="s">
        <v>1066</v>
      </c>
      <c r="S1049" t="s">
        <v>1066</v>
      </c>
      <c r="T1049" t="s">
        <v>1066</v>
      </c>
      <c r="U1049" t="s">
        <v>1066</v>
      </c>
      <c r="V1049" t="s">
        <v>1066</v>
      </c>
      <c r="W1049" t="s">
        <v>1066</v>
      </c>
      <c r="X1049" t="s">
        <v>1066</v>
      </c>
      <c r="Y1049" t="s">
        <v>1066</v>
      </c>
      <c r="Z1049" t="s">
        <v>1066</v>
      </c>
      <c r="AA1049" t="s">
        <v>1066</v>
      </c>
      <c r="AB1049" t="s">
        <v>1066</v>
      </c>
      <c r="AC1049" t="s">
        <v>1066</v>
      </c>
      <c r="AD1049" t="s">
        <v>1066</v>
      </c>
      <c r="AE1049" t="s">
        <v>1066</v>
      </c>
      <c r="AF1049" t="s">
        <v>1066</v>
      </c>
      <c r="AG1049" t="s">
        <v>1066</v>
      </c>
      <c r="AH1049" t="s">
        <v>1066</v>
      </c>
      <c r="AI1049" t="s">
        <v>1066</v>
      </c>
      <c r="AJ1049" t="s">
        <v>1066</v>
      </c>
      <c r="AK1049" t="s">
        <v>1066</v>
      </c>
      <c r="AL1049" t="s">
        <v>1066</v>
      </c>
      <c r="AM1049" t="s">
        <v>1066</v>
      </c>
      <c r="AN1049" t="s">
        <v>1066</v>
      </c>
      <c r="AO1049" t="s">
        <v>1066</v>
      </c>
      <c r="AP1049" t="s">
        <v>1066</v>
      </c>
      <c r="AQ1049" t="s">
        <v>1066</v>
      </c>
      <c r="AR1049" t="s">
        <v>1066</v>
      </c>
      <c r="AS1049" t="s">
        <v>1066</v>
      </c>
      <c r="AT1049" t="s">
        <v>1066</v>
      </c>
      <c r="AU1049" t="s">
        <v>1066</v>
      </c>
      <c r="AV1049" t="s">
        <v>1066</v>
      </c>
      <c r="AW1049" t="s">
        <v>1066</v>
      </c>
      <c r="AY1049">
        <v>0</v>
      </c>
      <c r="AZ1049" s="269"/>
      <c r="BA1049" s="269"/>
      <c r="BB1049" s="269"/>
      <c r="BC1049" s="269"/>
      <c r="BD1049" s="269"/>
      <c r="BE1049" s="269"/>
    </row>
    <row r="1050" spans="1:83" ht="14.4" x14ac:dyDescent="0.3">
      <c r="A1050">
        <v>525543</v>
      </c>
      <c r="B1050" t="s">
        <v>540</v>
      </c>
      <c r="C1050" t="s">
        <v>1066</v>
      </c>
      <c r="D1050" t="s">
        <v>1066</v>
      </c>
      <c r="E1050" t="s">
        <v>1066</v>
      </c>
      <c r="F1050" t="s">
        <v>1066</v>
      </c>
      <c r="G1050" t="s">
        <v>1066</v>
      </c>
      <c r="H1050" t="s">
        <v>1066</v>
      </c>
      <c r="I1050" t="s">
        <v>1066</v>
      </c>
      <c r="J1050" t="s">
        <v>1066</v>
      </c>
      <c r="K1050" t="s">
        <v>1066</v>
      </c>
      <c r="L1050" t="s">
        <v>1066</v>
      </c>
      <c r="M1050" t="s">
        <v>1066</v>
      </c>
      <c r="N1050" t="s">
        <v>1066</v>
      </c>
      <c r="O1050" t="s">
        <v>1066</v>
      </c>
      <c r="P1050" t="s">
        <v>1066</v>
      </c>
      <c r="Q1050" t="s">
        <v>1066</v>
      </c>
      <c r="R1050" t="s">
        <v>1066</v>
      </c>
      <c r="S1050" t="s">
        <v>1066</v>
      </c>
      <c r="T1050" t="s">
        <v>1066</v>
      </c>
      <c r="U1050" t="s">
        <v>1066</v>
      </c>
      <c r="V1050" t="s">
        <v>1066</v>
      </c>
      <c r="W1050" t="s">
        <v>1066</v>
      </c>
      <c r="X1050" t="s">
        <v>1066</v>
      </c>
      <c r="Y1050" t="s">
        <v>1066</v>
      </c>
      <c r="Z1050" t="s">
        <v>1066</v>
      </c>
      <c r="AA1050" t="s">
        <v>1066</v>
      </c>
      <c r="AB1050" t="s">
        <v>1066</v>
      </c>
      <c r="AC1050" t="s">
        <v>1066</v>
      </c>
      <c r="AD1050" t="s">
        <v>1066</v>
      </c>
      <c r="AE1050" t="s">
        <v>1066</v>
      </c>
      <c r="AF1050" t="s">
        <v>1066</v>
      </c>
      <c r="AG1050" t="s">
        <v>1066</v>
      </c>
      <c r="AH1050" t="s">
        <v>1066</v>
      </c>
      <c r="AI1050" t="s">
        <v>1066</v>
      </c>
      <c r="AJ1050" t="s">
        <v>1066</v>
      </c>
      <c r="AK1050" t="s">
        <v>1066</v>
      </c>
      <c r="AL1050" t="s">
        <v>1066</v>
      </c>
      <c r="AM1050" t="s">
        <v>1066</v>
      </c>
      <c r="AN1050" t="s">
        <v>1066</v>
      </c>
      <c r="AO1050" t="s">
        <v>1066</v>
      </c>
      <c r="AP1050" t="s">
        <v>1066</v>
      </c>
      <c r="AQ1050" t="s">
        <v>1066</v>
      </c>
      <c r="AR1050" t="s">
        <v>1066</v>
      </c>
      <c r="AS1050" t="s">
        <v>1066</v>
      </c>
      <c r="AT1050" t="s">
        <v>1066</v>
      </c>
      <c r="AU1050" t="s">
        <v>1066</v>
      </c>
      <c r="AV1050" t="s">
        <v>1066</v>
      </c>
      <c r="AW1050" t="s">
        <v>1066</v>
      </c>
      <c r="AY1050">
        <v>0</v>
      </c>
      <c r="AZ1050" s="269"/>
      <c r="BA1050" s="269"/>
      <c r="BB1050" s="269"/>
      <c r="BC1050" s="269"/>
      <c r="BD1050" s="269"/>
      <c r="BE1050" s="269"/>
    </row>
    <row r="1051" spans="1:83" ht="14.4" x14ac:dyDescent="0.3">
      <c r="A1051">
        <v>525550</v>
      </c>
      <c r="B1051" t="s">
        <v>540</v>
      </c>
      <c r="C1051" t="s">
        <v>1066</v>
      </c>
      <c r="D1051" t="s">
        <v>1066</v>
      </c>
      <c r="E1051" t="s">
        <v>1066</v>
      </c>
      <c r="F1051" t="s">
        <v>1066</v>
      </c>
      <c r="G1051" t="s">
        <v>1066</v>
      </c>
      <c r="H1051" t="s">
        <v>1066</v>
      </c>
      <c r="I1051" t="s">
        <v>1066</v>
      </c>
      <c r="J1051" t="s">
        <v>1066</v>
      </c>
      <c r="K1051" t="s">
        <v>1066</v>
      </c>
      <c r="L1051" t="s">
        <v>1066</v>
      </c>
      <c r="M1051" t="s">
        <v>1066</v>
      </c>
      <c r="N1051" t="s">
        <v>1066</v>
      </c>
      <c r="O1051" t="s">
        <v>1066</v>
      </c>
      <c r="P1051" t="s">
        <v>1066</v>
      </c>
      <c r="Q1051" t="s">
        <v>1066</v>
      </c>
      <c r="R1051" t="s">
        <v>1066</v>
      </c>
      <c r="S1051" t="s">
        <v>1066</v>
      </c>
      <c r="T1051" t="s">
        <v>1066</v>
      </c>
      <c r="U1051" t="s">
        <v>1066</v>
      </c>
      <c r="V1051" t="s">
        <v>1066</v>
      </c>
      <c r="W1051" t="s">
        <v>1066</v>
      </c>
      <c r="X1051" t="s">
        <v>1066</v>
      </c>
      <c r="Y1051" t="s">
        <v>1066</v>
      </c>
      <c r="Z1051" t="s">
        <v>1066</v>
      </c>
      <c r="AA1051" t="s">
        <v>1066</v>
      </c>
      <c r="AB1051" t="s">
        <v>1066</v>
      </c>
      <c r="AC1051" t="s">
        <v>1066</v>
      </c>
      <c r="AD1051" t="s">
        <v>1066</v>
      </c>
      <c r="AE1051" t="s">
        <v>1066</v>
      </c>
      <c r="AF1051" t="s">
        <v>1066</v>
      </c>
      <c r="AG1051" t="s">
        <v>1066</v>
      </c>
      <c r="AH1051" t="s">
        <v>1066</v>
      </c>
      <c r="AI1051" t="s">
        <v>1066</v>
      </c>
      <c r="AJ1051" t="s">
        <v>1066</v>
      </c>
      <c r="AK1051" t="s">
        <v>1066</v>
      </c>
      <c r="AL1051" t="s">
        <v>1066</v>
      </c>
      <c r="AM1051" t="s">
        <v>1066</v>
      </c>
      <c r="AN1051" t="s">
        <v>1066</v>
      </c>
      <c r="AO1051" t="s">
        <v>1066</v>
      </c>
      <c r="AP1051" t="s">
        <v>1066</v>
      </c>
      <c r="AQ1051" t="s">
        <v>1066</v>
      </c>
      <c r="AR1051" t="s">
        <v>1066</v>
      </c>
      <c r="AS1051" t="s">
        <v>1066</v>
      </c>
      <c r="AT1051" t="s">
        <v>1066</v>
      </c>
      <c r="AU1051" t="s">
        <v>1066</v>
      </c>
      <c r="AV1051" t="s">
        <v>1066</v>
      </c>
      <c r="AW1051" t="s">
        <v>1066</v>
      </c>
      <c r="AY1051">
        <v>0</v>
      </c>
      <c r="AZ1051" s="269"/>
      <c r="BA1051" s="269"/>
      <c r="BB1051" s="269"/>
      <c r="BC1051" s="269"/>
      <c r="BD1051" s="269"/>
      <c r="BE1051" s="269"/>
    </row>
    <row r="1052" spans="1:83" ht="14.4" x14ac:dyDescent="0.3">
      <c r="A1052">
        <v>525566</v>
      </c>
      <c r="B1052" t="s">
        <v>540</v>
      </c>
      <c r="C1052" t="s">
        <v>1066</v>
      </c>
      <c r="D1052" t="s">
        <v>1066</v>
      </c>
      <c r="E1052" t="s">
        <v>1066</v>
      </c>
      <c r="F1052" t="s">
        <v>1066</v>
      </c>
      <c r="G1052" t="s">
        <v>1066</v>
      </c>
      <c r="H1052" t="s">
        <v>1066</v>
      </c>
      <c r="I1052" t="s">
        <v>1066</v>
      </c>
      <c r="J1052" t="s">
        <v>1066</v>
      </c>
      <c r="K1052" t="s">
        <v>1066</v>
      </c>
      <c r="L1052" t="s">
        <v>1066</v>
      </c>
      <c r="M1052" t="s">
        <v>1066</v>
      </c>
      <c r="N1052" t="s">
        <v>1066</v>
      </c>
      <c r="O1052" t="s">
        <v>1066</v>
      </c>
      <c r="P1052" t="s">
        <v>1066</v>
      </c>
      <c r="Q1052" t="s">
        <v>1066</v>
      </c>
      <c r="R1052" t="s">
        <v>1066</v>
      </c>
      <c r="S1052" t="s">
        <v>1066</v>
      </c>
      <c r="T1052" t="s">
        <v>1066</v>
      </c>
      <c r="U1052" t="s">
        <v>1066</v>
      </c>
      <c r="V1052" t="s">
        <v>1066</v>
      </c>
      <c r="W1052" t="s">
        <v>1066</v>
      </c>
      <c r="X1052" t="s">
        <v>1066</v>
      </c>
      <c r="Y1052" t="s">
        <v>1066</v>
      </c>
      <c r="Z1052" t="s">
        <v>1066</v>
      </c>
      <c r="AA1052" t="s">
        <v>1066</v>
      </c>
      <c r="AB1052" t="s">
        <v>1066</v>
      </c>
      <c r="AC1052" t="s">
        <v>1066</v>
      </c>
      <c r="AD1052" t="s">
        <v>1066</v>
      </c>
      <c r="AE1052" t="s">
        <v>1066</v>
      </c>
      <c r="AF1052" t="s">
        <v>1066</v>
      </c>
      <c r="AG1052" t="s">
        <v>1066</v>
      </c>
      <c r="AH1052" t="s">
        <v>1066</v>
      </c>
      <c r="AI1052" t="s">
        <v>1066</v>
      </c>
      <c r="AJ1052" t="s">
        <v>1066</v>
      </c>
      <c r="AK1052" t="s">
        <v>1066</v>
      </c>
      <c r="AL1052" t="s">
        <v>1066</v>
      </c>
      <c r="AM1052" t="s">
        <v>1066</v>
      </c>
      <c r="AN1052" t="s">
        <v>1066</v>
      </c>
      <c r="AO1052" t="s">
        <v>1066</v>
      </c>
      <c r="AP1052" t="s">
        <v>1066</v>
      </c>
      <c r="AQ1052" t="s">
        <v>1066</v>
      </c>
      <c r="AR1052" t="s">
        <v>1066</v>
      </c>
      <c r="AS1052" t="s">
        <v>1066</v>
      </c>
      <c r="AT1052" t="s">
        <v>1066</v>
      </c>
      <c r="AU1052" t="s">
        <v>1066</v>
      </c>
      <c r="AV1052" t="s">
        <v>1066</v>
      </c>
      <c r="AW1052" t="s">
        <v>1066</v>
      </c>
      <c r="AY1052">
        <v>0</v>
      </c>
      <c r="AZ1052" s="269"/>
      <c r="BA1052" s="269"/>
      <c r="BB1052" s="269"/>
      <c r="BC1052" s="269"/>
      <c r="BD1052" s="269"/>
      <c r="BE1052" s="269"/>
    </row>
    <row r="1053" spans="1:83" ht="14.4" x14ac:dyDescent="0.3">
      <c r="A1053">
        <v>525568</v>
      </c>
      <c r="B1053" t="s">
        <v>540</v>
      </c>
      <c r="C1053" t="s">
        <v>1066</v>
      </c>
      <c r="D1053" t="s">
        <v>1066</v>
      </c>
      <c r="E1053" t="s">
        <v>1066</v>
      </c>
      <c r="F1053" t="s">
        <v>1066</v>
      </c>
      <c r="G1053" t="s">
        <v>1066</v>
      </c>
      <c r="H1053" t="s">
        <v>1066</v>
      </c>
      <c r="I1053" t="s">
        <v>1066</v>
      </c>
      <c r="J1053" t="s">
        <v>1066</v>
      </c>
      <c r="K1053" t="s">
        <v>1066</v>
      </c>
      <c r="L1053" t="s">
        <v>1066</v>
      </c>
      <c r="M1053" t="s">
        <v>1066</v>
      </c>
      <c r="N1053" t="s">
        <v>1066</v>
      </c>
      <c r="O1053" t="s">
        <v>1066</v>
      </c>
      <c r="P1053" t="s">
        <v>1066</v>
      </c>
      <c r="Q1053" t="s">
        <v>1066</v>
      </c>
      <c r="R1053" t="s">
        <v>1066</v>
      </c>
      <c r="S1053" t="s">
        <v>1066</v>
      </c>
      <c r="T1053" t="s">
        <v>1066</v>
      </c>
      <c r="U1053" t="s">
        <v>1066</v>
      </c>
      <c r="V1053" t="s">
        <v>1066</v>
      </c>
      <c r="W1053" t="s">
        <v>1066</v>
      </c>
      <c r="X1053" t="s">
        <v>1066</v>
      </c>
      <c r="Y1053" t="s">
        <v>1066</v>
      </c>
      <c r="Z1053" t="s">
        <v>1066</v>
      </c>
      <c r="AA1053" t="s">
        <v>1066</v>
      </c>
      <c r="AB1053" t="s">
        <v>1066</v>
      </c>
      <c r="AC1053" t="s">
        <v>1066</v>
      </c>
      <c r="AD1053" t="s">
        <v>1066</v>
      </c>
      <c r="AE1053" t="s">
        <v>1066</v>
      </c>
      <c r="AF1053" t="s">
        <v>1066</v>
      </c>
      <c r="AG1053" t="s">
        <v>1066</v>
      </c>
      <c r="AH1053" t="s">
        <v>1066</v>
      </c>
      <c r="AI1053" t="s">
        <v>1066</v>
      </c>
      <c r="AJ1053" t="s">
        <v>1066</v>
      </c>
      <c r="AK1053" t="s">
        <v>1066</v>
      </c>
      <c r="AL1053" t="s">
        <v>1066</v>
      </c>
      <c r="AM1053" t="s">
        <v>1066</v>
      </c>
      <c r="AN1053" t="s">
        <v>1066</v>
      </c>
      <c r="AO1053" t="s">
        <v>1066</v>
      </c>
      <c r="AP1053" t="s">
        <v>1066</v>
      </c>
      <c r="AQ1053" t="s">
        <v>1066</v>
      </c>
      <c r="AR1053" t="s">
        <v>1066</v>
      </c>
      <c r="AS1053" t="s">
        <v>1066</v>
      </c>
      <c r="AT1053" t="s">
        <v>1066</v>
      </c>
      <c r="AU1053" t="s">
        <v>1066</v>
      </c>
      <c r="AV1053" t="s">
        <v>1066</v>
      </c>
      <c r="AW1053" t="s">
        <v>1066</v>
      </c>
      <c r="AY1053">
        <v>0</v>
      </c>
      <c r="AZ1053" s="269"/>
      <c r="BA1053" s="269"/>
      <c r="BB1053" s="269"/>
      <c r="BC1053" s="269"/>
      <c r="BD1053" s="269"/>
      <c r="BE1053" s="269"/>
    </row>
    <row r="1054" spans="1:83" ht="14.4" x14ac:dyDescent="0.3">
      <c r="A1054">
        <v>525569</v>
      </c>
      <c r="B1054" t="s">
        <v>540</v>
      </c>
      <c r="C1054" t="s">
        <v>1066</v>
      </c>
      <c r="D1054" t="s">
        <v>1066</v>
      </c>
      <c r="E1054" t="s">
        <v>1066</v>
      </c>
      <c r="F1054" t="s">
        <v>1066</v>
      </c>
      <c r="G1054" t="s">
        <v>1066</v>
      </c>
      <c r="H1054" t="s">
        <v>1066</v>
      </c>
      <c r="I1054" t="s">
        <v>1066</v>
      </c>
      <c r="J1054" t="s">
        <v>1066</v>
      </c>
      <c r="K1054" t="s">
        <v>1066</v>
      </c>
      <c r="L1054" t="s">
        <v>1066</v>
      </c>
      <c r="M1054" t="s">
        <v>1066</v>
      </c>
      <c r="N1054" t="s">
        <v>1066</v>
      </c>
      <c r="O1054" t="s">
        <v>1066</v>
      </c>
      <c r="P1054" t="s">
        <v>1066</v>
      </c>
      <c r="Q1054" t="s">
        <v>1066</v>
      </c>
      <c r="R1054" t="s">
        <v>1066</v>
      </c>
      <c r="S1054" t="s">
        <v>1066</v>
      </c>
      <c r="T1054" t="s">
        <v>1066</v>
      </c>
      <c r="U1054" t="s">
        <v>1066</v>
      </c>
      <c r="V1054" t="s">
        <v>1066</v>
      </c>
      <c r="W1054" t="s">
        <v>1066</v>
      </c>
      <c r="X1054" t="s">
        <v>1066</v>
      </c>
      <c r="Y1054" t="s">
        <v>1066</v>
      </c>
      <c r="Z1054" t="s">
        <v>1066</v>
      </c>
      <c r="AA1054" t="s">
        <v>1066</v>
      </c>
      <c r="AB1054" t="s">
        <v>1066</v>
      </c>
      <c r="AC1054" t="s">
        <v>1066</v>
      </c>
      <c r="AD1054" t="s">
        <v>1066</v>
      </c>
      <c r="AE1054" t="s">
        <v>1066</v>
      </c>
      <c r="AF1054" t="s">
        <v>1066</v>
      </c>
      <c r="AG1054" t="s">
        <v>1066</v>
      </c>
      <c r="AH1054" t="s">
        <v>1066</v>
      </c>
      <c r="AI1054" t="s">
        <v>1066</v>
      </c>
      <c r="AJ1054" t="s">
        <v>1066</v>
      </c>
      <c r="AK1054" t="s">
        <v>1066</v>
      </c>
      <c r="AL1054" t="s">
        <v>1066</v>
      </c>
      <c r="AM1054" t="s">
        <v>1066</v>
      </c>
      <c r="AN1054" t="s">
        <v>1066</v>
      </c>
      <c r="AO1054" t="s">
        <v>1066</v>
      </c>
      <c r="AP1054" t="s">
        <v>1066</v>
      </c>
      <c r="AQ1054" t="s">
        <v>1066</v>
      </c>
      <c r="AR1054" t="s">
        <v>1066</v>
      </c>
      <c r="AS1054" t="s">
        <v>1066</v>
      </c>
      <c r="AT1054" t="s">
        <v>1066</v>
      </c>
      <c r="AU1054" t="s">
        <v>1066</v>
      </c>
      <c r="AV1054" t="s">
        <v>1066</v>
      </c>
      <c r="AW1054" t="s">
        <v>1066</v>
      </c>
      <c r="AY1054">
        <v>0</v>
      </c>
      <c r="AZ1054" s="269"/>
      <c r="BA1054" s="269"/>
      <c r="BB1054" s="269"/>
      <c r="BC1054" s="269"/>
      <c r="BD1054" s="269"/>
      <c r="BE1054" s="269"/>
    </row>
    <row r="1055" spans="1:83" ht="14.4" x14ac:dyDescent="0.3">
      <c r="A1055">
        <v>525579</v>
      </c>
      <c r="B1055" t="s">
        <v>540</v>
      </c>
      <c r="C1055" t="s">
        <v>1066</v>
      </c>
      <c r="D1055" t="s">
        <v>1066</v>
      </c>
      <c r="E1055" t="s">
        <v>1066</v>
      </c>
      <c r="F1055" t="s">
        <v>1066</v>
      </c>
      <c r="G1055" t="s">
        <v>1066</v>
      </c>
      <c r="H1055" t="s">
        <v>1066</v>
      </c>
      <c r="I1055" t="s">
        <v>1066</v>
      </c>
      <c r="J1055" t="s">
        <v>1066</v>
      </c>
      <c r="K1055" t="s">
        <v>1066</v>
      </c>
      <c r="L1055" t="s">
        <v>1066</v>
      </c>
      <c r="M1055" t="s">
        <v>1066</v>
      </c>
      <c r="N1055" t="s">
        <v>1066</v>
      </c>
      <c r="O1055" t="s">
        <v>1066</v>
      </c>
      <c r="P1055" t="s">
        <v>1066</v>
      </c>
      <c r="Q1055" t="s">
        <v>1066</v>
      </c>
      <c r="R1055" t="s">
        <v>1066</v>
      </c>
      <c r="S1055" t="s">
        <v>1066</v>
      </c>
      <c r="T1055" t="s">
        <v>1066</v>
      </c>
      <c r="U1055" t="s">
        <v>1066</v>
      </c>
      <c r="V1055" t="s">
        <v>1066</v>
      </c>
      <c r="W1055" t="s">
        <v>1066</v>
      </c>
      <c r="X1055" t="s">
        <v>1066</v>
      </c>
      <c r="Y1055" t="s">
        <v>1066</v>
      </c>
      <c r="Z1055" t="s">
        <v>1066</v>
      </c>
      <c r="AA1055" t="s">
        <v>1066</v>
      </c>
      <c r="AB1055" t="s">
        <v>1066</v>
      </c>
      <c r="AC1055" t="s">
        <v>1066</v>
      </c>
      <c r="AD1055" t="s">
        <v>1066</v>
      </c>
      <c r="AE1055" t="s">
        <v>1066</v>
      </c>
      <c r="AF1055" t="s">
        <v>1066</v>
      </c>
      <c r="AG1055" t="s">
        <v>1066</v>
      </c>
      <c r="AH1055" t="s">
        <v>1066</v>
      </c>
      <c r="AI1055" t="s">
        <v>1066</v>
      </c>
      <c r="AJ1055" t="s">
        <v>1066</v>
      </c>
      <c r="AK1055" t="s">
        <v>1066</v>
      </c>
      <c r="AL1055" t="s">
        <v>1066</v>
      </c>
      <c r="AM1055" t="s">
        <v>1066</v>
      </c>
      <c r="AN1055" t="s">
        <v>1066</v>
      </c>
      <c r="AO1055" t="s">
        <v>1066</v>
      </c>
      <c r="AP1055" t="s">
        <v>1066</v>
      </c>
      <c r="AQ1055" t="s">
        <v>1066</v>
      </c>
      <c r="AR1055" t="s">
        <v>1066</v>
      </c>
      <c r="AS1055" t="s">
        <v>1066</v>
      </c>
      <c r="AT1055" t="s">
        <v>1066</v>
      </c>
      <c r="AU1055" t="s">
        <v>1066</v>
      </c>
      <c r="AV1055" t="s">
        <v>1066</v>
      </c>
      <c r="AW1055" t="s">
        <v>1066</v>
      </c>
      <c r="AY1055">
        <v>0</v>
      </c>
      <c r="AZ1055" s="269"/>
      <c r="BA1055" s="269"/>
      <c r="BB1055" s="269"/>
      <c r="BC1055" s="269"/>
      <c r="BD1055" s="269"/>
      <c r="BE1055" s="269"/>
    </row>
    <row r="1056" spans="1:83" ht="14.4" x14ac:dyDescent="0.3">
      <c r="A1056">
        <v>525583</v>
      </c>
      <c r="B1056" t="s">
        <v>540</v>
      </c>
      <c r="C1056" t="s">
        <v>1066</v>
      </c>
      <c r="D1056" t="s">
        <v>1066</v>
      </c>
      <c r="E1056" t="s">
        <v>1066</v>
      </c>
      <c r="F1056" t="s">
        <v>1066</v>
      </c>
      <c r="G1056" t="s">
        <v>1066</v>
      </c>
      <c r="H1056" t="s">
        <v>1066</v>
      </c>
      <c r="I1056" t="s">
        <v>1066</v>
      </c>
      <c r="J1056" t="s">
        <v>1066</v>
      </c>
      <c r="K1056" t="s">
        <v>1066</v>
      </c>
      <c r="L1056" t="s">
        <v>1066</v>
      </c>
      <c r="M1056" t="s">
        <v>1066</v>
      </c>
      <c r="N1056" t="s">
        <v>1066</v>
      </c>
      <c r="O1056" t="s">
        <v>1066</v>
      </c>
      <c r="P1056" t="s">
        <v>1066</v>
      </c>
      <c r="Q1056" t="s">
        <v>1066</v>
      </c>
      <c r="R1056" t="s">
        <v>1066</v>
      </c>
      <c r="S1056" t="s">
        <v>1066</v>
      </c>
      <c r="T1056" t="s">
        <v>1066</v>
      </c>
      <c r="U1056" t="s">
        <v>1066</v>
      </c>
      <c r="V1056" t="s">
        <v>1066</v>
      </c>
      <c r="W1056" t="s">
        <v>1066</v>
      </c>
      <c r="X1056" t="s">
        <v>1066</v>
      </c>
      <c r="Y1056" t="s">
        <v>1066</v>
      </c>
      <c r="Z1056" t="s">
        <v>1066</v>
      </c>
      <c r="AA1056" t="s">
        <v>1066</v>
      </c>
      <c r="AB1056" t="s">
        <v>1066</v>
      </c>
      <c r="AC1056" t="s">
        <v>1066</v>
      </c>
      <c r="AD1056" t="s">
        <v>1066</v>
      </c>
      <c r="AE1056" t="s">
        <v>1066</v>
      </c>
      <c r="AF1056" t="s">
        <v>1066</v>
      </c>
      <c r="AG1056" t="s">
        <v>1066</v>
      </c>
      <c r="AH1056" t="s">
        <v>1066</v>
      </c>
      <c r="AI1056" t="s">
        <v>1066</v>
      </c>
      <c r="AJ1056" t="s">
        <v>1066</v>
      </c>
      <c r="AK1056" t="s">
        <v>1066</v>
      </c>
      <c r="AL1056" t="s">
        <v>1066</v>
      </c>
      <c r="AM1056" t="s">
        <v>1066</v>
      </c>
      <c r="AN1056" t="s">
        <v>1066</v>
      </c>
      <c r="AO1056" t="s">
        <v>1066</v>
      </c>
      <c r="AP1056" t="s">
        <v>1066</v>
      </c>
      <c r="AQ1056" t="s">
        <v>1066</v>
      </c>
      <c r="AR1056" t="s">
        <v>1066</v>
      </c>
      <c r="AS1056" t="s">
        <v>1066</v>
      </c>
      <c r="AT1056" t="s">
        <v>1066</v>
      </c>
      <c r="AU1056" t="s">
        <v>1066</v>
      </c>
      <c r="AV1056" t="s">
        <v>1066</v>
      </c>
      <c r="AW1056" t="s">
        <v>1066</v>
      </c>
      <c r="AY1056">
        <v>0</v>
      </c>
      <c r="AZ1056" s="269"/>
      <c r="BA1056" s="269"/>
      <c r="BB1056" s="269"/>
      <c r="BC1056" s="269"/>
      <c r="BD1056" s="269"/>
      <c r="BE1056" s="269"/>
      <c r="BH1056" s="249"/>
      <c r="BI1056" s="249"/>
      <c r="BJ1056" s="249"/>
      <c r="BK1056" s="249"/>
      <c r="BL1056" s="249"/>
      <c r="BM1056" s="249"/>
      <c r="BN1056" s="249"/>
      <c r="BO1056" s="249"/>
      <c r="BP1056" s="249"/>
      <c r="BQ1056" s="249"/>
      <c r="BR1056" s="249"/>
      <c r="BS1056" s="249"/>
      <c r="BT1056" s="249"/>
      <c r="BU1056" s="249"/>
      <c r="BV1056" s="248"/>
      <c r="BW1056" s="249"/>
      <c r="BX1056" s="249"/>
      <c r="BY1056" s="249"/>
      <c r="BZ1056" s="249"/>
      <c r="CA1056" s="242"/>
      <c r="CB1056" s="242"/>
      <c r="CC1056" s="242"/>
      <c r="CD1056" s="242"/>
      <c r="CE1056" s="249"/>
    </row>
    <row r="1057" spans="1:83" ht="14.4" x14ac:dyDescent="0.3">
      <c r="A1057">
        <v>525598</v>
      </c>
      <c r="B1057" t="s">
        <v>540</v>
      </c>
      <c r="C1057" t="s">
        <v>1066</v>
      </c>
      <c r="D1057" t="s">
        <v>1066</v>
      </c>
      <c r="E1057" t="s">
        <v>1066</v>
      </c>
      <c r="F1057" t="s">
        <v>1066</v>
      </c>
      <c r="G1057" t="s">
        <v>1066</v>
      </c>
      <c r="H1057" t="s">
        <v>1066</v>
      </c>
      <c r="I1057" t="s">
        <v>1066</v>
      </c>
      <c r="J1057" t="s">
        <v>1066</v>
      </c>
      <c r="K1057" t="s">
        <v>1066</v>
      </c>
      <c r="L1057" t="s">
        <v>1066</v>
      </c>
      <c r="M1057" t="s">
        <v>1066</v>
      </c>
      <c r="N1057" t="s">
        <v>1066</v>
      </c>
      <c r="O1057" t="s">
        <v>1066</v>
      </c>
      <c r="P1057" t="s">
        <v>1066</v>
      </c>
      <c r="Q1057" t="s">
        <v>1066</v>
      </c>
      <c r="R1057" t="s">
        <v>1066</v>
      </c>
      <c r="S1057" t="s">
        <v>1066</v>
      </c>
      <c r="T1057" t="s">
        <v>1066</v>
      </c>
      <c r="U1057" t="s">
        <v>1066</v>
      </c>
      <c r="V1057" t="s">
        <v>1066</v>
      </c>
      <c r="W1057" t="s">
        <v>1066</v>
      </c>
      <c r="X1057" t="s">
        <v>1066</v>
      </c>
      <c r="Y1057" t="s">
        <v>1066</v>
      </c>
      <c r="Z1057" t="s">
        <v>1066</v>
      </c>
      <c r="AA1057" t="s">
        <v>1066</v>
      </c>
      <c r="AB1057" t="s">
        <v>1066</v>
      </c>
      <c r="AC1057" t="s">
        <v>1066</v>
      </c>
      <c r="AD1057" t="s">
        <v>1066</v>
      </c>
      <c r="AE1057" t="s">
        <v>1066</v>
      </c>
      <c r="AF1057" t="s">
        <v>1066</v>
      </c>
      <c r="AG1057" t="s">
        <v>1066</v>
      </c>
      <c r="AH1057" t="s">
        <v>1066</v>
      </c>
      <c r="AI1057" t="s">
        <v>1066</v>
      </c>
      <c r="AJ1057" t="s">
        <v>1066</v>
      </c>
      <c r="AK1057" t="s">
        <v>1066</v>
      </c>
      <c r="AL1057" t="s">
        <v>1066</v>
      </c>
      <c r="AM1057" t="s">
        <v>1066</v>
      </c>
      <c r="AN1057" t="s">
        <v>1066</v>
      </c>
      <c r="AO1057" t="s">
        <v>1066</v>
      </c>
      <c r="AP1057" t="s">
        <v>1066</v>
      </c>
      <c r="AQ1057" t="s">
        <v>1066</v>
      </c>
      <c r="AR1057" t="s">
        <v>1066</v>
      </c>
      <c r="AS1057" t="s">
        <v>1066</v>
      </c>
      <c r="AT1057" t="s">
        <v>1066</v>
      </c>
      <c r="AU1057" t="s">
        <v>1066</v>
      </c>
      <c r="AV1057" t="s">
        <v>1066</v>
      </c>
      <c r="AW1057" t="s">
        <v>1066</v>
      </c>
      <c r="AY1057">
        <v>0</v>
      </c>
      <c r="AZ1057" s="269"/>
      <c r="BA1057" s="269"/>
      <c r="BB1057" s="269"/>
      <c r="BC1057" s="269"/>
      <c r="BD1057" s="269"/>
      <c r="BE1057" s="269"/>
    </row>
    <row r="1058" spans="1:83" ht="14.4" x14ac:dyDescent="0.3">
      <c r="A1058">
        <v>525601</v>
      </c>
      <c r="B1058" t="s">
        <v>540</v>
      </c>
      <c r="C1058" t="s">
        <v>1066</v>
      </c>
      <c r="D1058" t="s">
        <v>1066</v>
      </c>
      <c r="E1058" t="s">
        <v>1066</v>
      </c>
      <c r="F1058" t="s">
        <v>1066</v>
      </c>
      <c r="G1058" t="s">
        <v>1066</v>
      </c>
      <c r="H1058" t="s">
        <v>1066</v>
      </c>
      <c r="I1058" t="s">
        <v>1066</v>
      </c>
      <c r="J1058" t="s">
        <v>1066</v>
      </c>
      <c r="K1058" t="s">
        <v>1066</v>
      </c>
      <c r="L1058" t="s">
        <v>1066</v>
      </c>
      <c r="M1058" t="s">
        <v>1066</v>
      </c>
      <c r="N1058" t="s">
        <v>1066</v>
      </c>
      <c r="O1058" t="s">
        <v>1066</v>
      </c>
      <c r="P1058" t="s">
        <v>1066</v>
      </c>
      <c r="Q1058" t="s">
        <v>1066</v>
      </c>
      <c r="R1058" t="s">
        <v>1066</v>
      </c>
      <c r="S1058" t="s">
        <v>1066</v>
      </c>
      <c r="T1058" t="s">
        <v>1066</v>
      </c>
      <c r="U1058" t="s">
        <v>1066</v>
      </c>
      <c r="V1058" t="s">
        <v>1066</v>
      </c>
      <c r="W1058" t="s">
        <v>1066</v>
      </c>
      <c r="X1058" t="s">
        <v>1066</v>
      </c>
      <c r="Y1058" t="s">
        <v>1066</v>
      </c>
      <c r="Z1058" t="s">
        <v>1066</v>
      </c>
      <c r="AA1058" t="s">
        <v>1066</v>
      </c>
      <c r="AB1058" t="s">
        <v>1066</v>
      </c>
      <c r="AC1058" t="s">
        <v>1066</v>
      </c>
      <c r="AD1058" t="s">
        <v>1066</v>
      </c>
      <c r="AE1058" t="s">
        <v>1066</v>
      </c>
      <c r="AF1058" t="s">
        <v>1066</v>
      </c>
      <c r="AG1058" t="s">
        <v>1066</v>
      </c>
      <c r="AH1058" t="s">
        <v>1066</v>
      </c>
      <c r="AI1058" t="s">
        <v>1066</v>
      </c>
      <c r="AJ1058" t="s">
        <v>1066</v>
      </c>
      <c r="AK1058" t="s">
        <v>1066</v>
      </c>
      <c r="AL1058" t="s">
        <v>1066</v>
      </c>
      <c r="AM1058" t="s">
        <v>1066</v>
      </c>
      <c r="AN1058" t="s">
        <v>1066</v>
      </c>
      <c r="AO1058" t="s">
        <v>1066</v>
      </c>
      <c r="AP1058" t="s">
        <v>1066</v>
      </c>
      <c r="AQ1058" t="s">
        <v>1066</v>
      </c>
      <c r="AR1058" t="s">
        <v>1066</v>
      </c>
      <c r="AS1058" t="s">
        <v>1066</v>
      </c>
      <c r="AT1058" t="s">
        <v>1066</v>
      </c>
      <c r="AU1058" t="s">
        <v>1066</v>
      </c>
      <c r="AV1058" t="s">
        <v>1066</v>
      </c>
      <c r="AW1058" t="s">
        <v>1066</v>
      </c>
      <c r="AY1058">
        <v>0</v>
      </c>
      <c r="AZ1058" s="269"/>
      <c r="BA1058" s="269"/>
      <c r="BB1058" s="269"/>
      <c r="BC1058" s="269"/>
      <c r="BD1058" s="269"/>
      <c r="BE1058" s="269"/>
    </row>
    <row r="1059" spans="1:83" ht="14.4" x14ac:dyDescent="0.3">
      <c r="A1059">
        <v>525642</v>
      </c>
      <c r="B1059" t="s">
        <v>540</v>
      </c>
      <c r="C1059" t="s">
        <v>1066</v>
      </c>
      <c r="D1059" t="s">
        <v>1066</v>
      </c>
      <c r="E1059" t="s">
        <v>1066</v>
      </c>
      <c r="F1059" t="s">
        <v>1066</v>
      </c>
      <c r="G1059" t="s">
        <v>1066</v>
      </c>
      <c r="H1059" t="s">
        <v>1066</v>
      </c>
      <c r="I1059" t="s">
        <v>1066</v>
      </c>
      <c r="J1059" t="s">
        <v>1066</v>
      </c>
      <c r="K1059" t="s">
        <v>1066</v>
      </c>
      <c r="L1059" t="s">
        <v>1066</v>
      </c>
      <c r="M1059" t="s">
        <v>1066</v>
      </c>
      <c r="N1059" t="s">
        <v>1066</v>
      </c>
      <c r="O1059" t="s">
        <v>1066</v>
      </c>
      <c r="P1059" t="s">
        <v>1066</v>
      </c>
      <c r="Q1059" t="s">
        <v>1066</v>
      </c>
      <c r="R1059" t="s">
        <v>1066</v>
      </c>
      <c r="S1059" t="s">
        <v>1066</v>
      </c>
      <c r="T1059" t="s">
        <v>1066</v>
      </c>
      <c r="U1059" t="s">
        <v>1066</v>
      </c>
      <c r="V1059" t="s">
        <v>1066</v>
      </c>
      <c r="W1059" t="s">
        <v>1066</v>
      </c>
      <c r="X1059" t="s">
        <v>1066</v>
      </c>
      <c r="Y1059" t="s">
        <v>1066</v>
      </c>
      <c r="Z1059" t="s">
        <v>1066</v>
      </c>
      <c r="AA1059" t="s">
        <v>1066</v>
      </c>
      <c r="AB1059" t="s">
        <v>1066</v>
      </c>
      <c r="AC1059" t="s">
        <v>1066</v>
      </c>
      <c r="AD1059" t="s">
        <v>1066</v>
      </c>
      <c r="AE1059" t="s">
        <v>1066</v>
      </c>
      <c r="AF1059" t="s">
        <v>1066</v>
      </c>
      <c r="AG1059" t="s">
        <v>1066</v>
      </c>
      <c r="AH1059" t="s">
        <v>1066</v>
      </c>
      <c r="AI1059" t="s">
        <v>1066</v>
      </c>
      <c r="AJ1059" t="s">
        <v>1066</v>
      </c>
      <c r="AK1059" t="s">
        <v>1066</v>
      </c>
      <c r="AL1059" t="s">
        <v>1066</v>
      </c>
      <c r="AM1059" t="s">
        <v>1066</v>
      </c>
      <c r="AN1059" t="s">
        <v>1066</v>
      </c>
      <c r="AO1059" t="s">
        <v>1066</v>
      </c>
      <c r="AP1059" t="s">
        <v>1066</v>
      </c>
      <c r="AQ1059" t="s">
        <v>1066</v>
      </c>
      <c r="AR1059" t="s">
        <v>1066</v>
      </c>
      <c r="AS1059" t="s">
        <v>1066</v>
      </c>
      <c r="AT1059" t="s">
        <v>1066</v>
      </c>
      <c r="AU1059" t="s">
        <v>1066</v>
      </c>
      <c r="AV1059" t="s">
        <v>1066</v>
      </c>
      <c r="AW1059" t="s">
        <v>1066</v>
      </c>
      <c r="AY1059">
        <v>0</v>
      </c>
      <c r="AZ1059" s="269"/>
      <c r="BA1059" s="269"/>
      <c r="BB1059" s="269"/>
      <c r="BC1059" s="269"/>
      <c r="BD1059" s="269"/>
      <c r="BE1059" s="269"/>
    </row>
    <row r="1060" spans="1:83" ht="14.4" x14ac:dyDescent="0.3">
      <c r="A1060">
        <v>525653</v>
      </c>
      <c r="B1060" t="s">
        <v>540</v>
      </c>
      <c r="C1060" t="s">
        <v>1066</v>
      </c>
      <c r="D1060" t="s">
        <v>1066</v>
      </c>
      <c r="E1060" t="s">
        <v>1066</v>
      </c>
      <c r="F1060" t="s">
        <v>1066</v>
      </c>
      <c r="G1060" t="s">
        <v>1066</v>
      </c>
      <c r="H1060" t="s">
        <v>1066</v>
      </c>
      <c r="I1060" t="s">
        <v>1066</v>
      </c>
      <c r="J1060" t="s">
        <v>1066</v>
      </c>
      <c r="K1060" t="s">
        <v>1066</v>
      </c>
      <c r="L1060" t="s">
        <v>1066</v>
      </c>
      <c r="M1060" t="s">
        <v>1066</v>
      </c>
      <c r="N1060" t="s">
        <v>1066</v>
      </c>
      <c r="O1060" t="s">
        <v>1066</v>
      </c>
      <c r="P1060" t="s">
        <v>1066</v>
      </c>
      <c r="Q1060" t="s">
        <v>1066</v>
      </c>
      <c r="R1060" t="s">
        <v>1066</v>
      </c>
      <c r="S1060" t="s">
        <v>1066</v>
      </c>
      <c r="T1060" t="s">
        <v>1066</v>
      </c>
      <c r="U1060" t="s">
        <v>1066</v>
      </c>
      <c r="V1060" t="s">
        <v>1066</v>
      </c>
      <c r="W1060" t="s">
        <v>1066</v>
      </c>
      <c r="X1060" t="s">
        <v>1066</v>
      </c>
      <c r="Y1060" t="s">
        <v>1066</v>
      </c>
      <c r="Z1060" t="s">
        <v>1066</v>
      </c>
      <c r="AA1060" t="s">
        <v>1066</v>
      </c>
      <c r="AB1060" t="s">
        <v>1066</v>
      </c>
      <c r="AC1060" t="s">
        <v>1066</v>
      </c>
      <c r="AD1060" t="s">
        <v>1066</v>
      </c>
      <c r="AE1060" t="s">
        <v>1066</v>
      </c>
      <c r="AF1060" t="s">
        <v>1066</v>
      </c>
      <c r="AG1060" t="s">
        <v>1066</v>
      </c>
      <c r="AH1060" t="s">
        <v>1066</v>
      </c>
      <c r="AI1060" t="s">
        <v>1066</v>
      </c>
      <c r="AJ1060" t="s">
        <v>1066</v>
      </c>
      <c r="AK1060" t="s">
        <v>1066</v>
      </c>
      <c r="AL1060" t="s">
        <v>1066</v>
      </c>
      <c r="AM1060" t="s">
        <v>1066</v>
      </c>
      <c r="AN1060" t="s">
        <v>1066</v>
      </c>
      <c r="AO1060" t="s">
        <v>1066</v>
      </c>
      <c r="AP1060" t="s">
        <v>1066</v>
      </c>
      <c r="AQ1060" t="s">
        <v>1066</v>
      </c>
      <c r="AR1060" t="s">
        <v>1066</v>
      </c>
      <c r="AS1060" t="s">
        <v>1066</v>
      </c>
      <c r="AT1060" t="s">
        <v>1066</v>
      </c>
      <c r="AU1060" t="s">
        <v>1066</v>
      </c>
      <c r="AV1060" t="s">
        <v>1066</v>
      </c>
      <c r="AW1060" t="s">
        <v>1066</v>
      </c>
      <c r="AY1060">
        <v>0</v>
      </c>
      <c r="AZ1060" s="269"/>
      <c r="BA1060" s="269"/>
      <c r="BB1060" s="269"/>
      <c r="BC1060" s="269"/>
      <c r="BD1060" s="269"/>
      <c r="BE1060" s="269"/>
    </row>
    <row r="1061" spans="1:83" ht="14.4" x14ac:dyDescent="0.3">
      <c r="A1061">
        <v>525656</v>
      </c>
      <c r="B1061" t="s">
        <v>540</v>
      </c>
      <c r="C1061" t="s">
        <v>1066</v>
      </c>
      <c r="D1061" t="s">
        <v>1066</v>
      </c>
      <c r="E1061" t="s">
        <v>1066</v>
      </c>
      <c r="F1061" t="s">
        <v>1066</v>
      </c>
      <c r="G1061" t="s">
        <v>1066</v>
      </c>
      <c r="H1061" t="s">
        <v>1066</v>
      </c>
      <c r="I1061" t="s">
        <v>1066</v>
      </c>
      <c r="J1061" t="s">
        <v>1066</v>
      </c>
      <c r="K1061" t="s">
        <v>1066</v>
      </c>
      <c r="L1061" t="s">
        <v>1066</v>
      </c>
      <c r="M1061" t="s">
        <v>1066</v>
      </c>
      <c r="N1061" t="s">
        <v>1066</v>
      </c>
      <c r="O1061" t="s">
        <v>1066</v>
      </c>
      <c r="P1061" t="s">
        <v>1066</v>
      </c>
      <c r="Q1061" t="s">
        <v>1066</v>
      </c>
      <c r="R1061" t="s">
        <v>1066</v>
      </c>
      <c r="S1061" t="s">
        <v>1066</v>
      </c>
      <c r="T1061" t="s">
        <v>1066</v>
      </c>
      <c r="U1061" t="s">
        <v>1066</v>
      </c>
      <c r="V1061" t="s">
        <v>1066</v>
      </c>
      <c r="W1061" t="s">
        <v>1066</v>
      </c>
      <c r="X1061" t="s">
        <v>1066</v>
      </c>
      <c r="Y1061" t="s">
        <v>1066</v>
      </c>
      <c r="Z1061" t="s">
        <v>1066</v>
      </c>
      <c r="AA1061" t="s">
        <v>1066</v>
      </c>
      <c r="AB1061" t="s">
        <v>1066</v>
      </c>
      <c r="AC1061" t="s">
        <v>1066</v>
      </c>
      <c r="AD1061" t="s">
        <v>1066</v>
      </c>
      <c r="AE1061" t="s">
        <v>1066</v>
      </c>
      <c r="AF1061" t="s">
        <v>1066</v>
      </c>
      <c r="AG1061" t="s">
        <v>1066</v>
      </c>
      <c r="AH1061" t="s">
        <v>1066</v>
      </c>
      <c r="AI1061" t="s">
        <v>1066</v>
      </c>
      <c r="AJ1061" t="s">
        <v>1066</v>
      </c>
      <c r="AK1061" t="s">
        <v>1066</v>
      </c>
      <c r="AL1061" t="s">
        <v>1066</v>
      </c>
      <c r="AM1061" t="s">
        <v>1066</v>
      </c>
      <c r="AN1061" t="s">
        <v>1066</v>
      </c>
      <c r="AO1061" t="s">
        <v>1066</v>
      </c>
      <c r="AP1061" t="s">
        <v>1066</v>
      </c>
      <c r="AQ1061" t="s">
        <v>1066</v>
      </c>
      <c r="AR1061" t="s">
        <v>1066</v>
      </c>
      <c r="AS1061" t="s">
        <v>1066</v>
      </c>
      <c r="AT1061" t="s">
        <v>1066</v>
      </c>
      <c r="AU1061" t="s">
        <v>1066</v>
      </c>
      <c r="AV1061" t="s">
        <v>1066</v>
      </c>
      <c r="AW1061" t="s">
        <v>1066</v>
      </c>
      <c r="AY1061">
        <v>0</v>
      </c>
      <c r="AZ1061" s="269"/>
      <c r="BA1061" s="269"/>
      <c r="BB1061" s="269"/>
      <c r="BC1061" s="269"/>
      <c r="BD1061" s="269"/>
      <c r="BE1061" s="269"/>
    </row>
    <row r="1062" spans="1:83" ht="14.4" x14ac:dyDescent="0.3">
      <c r="A1062">
        <v>525671</v>
      </c>
      <c r="B1062" t="s">
        <v>540</v>
      </c>
      <c r="C1062" t="s">
        <v>1066</v>
      </c>
      <c r="D1062" t="s">
        <v>1066</v>
      </c>
      <c r="E1062" t="s">
        <v>1066</v>
      </c>
      <c r="F1062" t="s">
        <v>1066</v>
      </c>
      <c r="G1062" t="s">
        <v>1066</v>
      </c>
      <c r="H1062" t="s">
        <v>1066</v>
      </c>
      <c r="I1062" t="s">
        <v>1066</v>
      </c>
      <c r="J1062" t="s">
        <v>1066</v>
      </c>
      <c r="K1062" t="s">
        <v>1066</v>
      </c>
      <c r="L1062" t="s">
        <v>1066</v>
      </c>
      <c r="M1062" t="s">
        <v>1066</v>
      </c>
      <c r="N1062" t="s">
        <v>1066</v>
      </c>
      <c r="O1062" t="s">
        <v>1066</v>
      </c>
      <c r="P1062" t="s">
        <v>1066</v>
      </c>
      <c r="Q1062" t="s">
        <v>1066</v>
      </c>
      <c r="R1062" t="s">
        <v>1066</v>
      </c>
      <c r="S1062" t="s">
        <v>1066</v>
      </c>
      <c r="T1062" t="s">
        <v>1066</v>
      </c>
      <c r="U1062" t="s">
        <v>1066</v>
      </c>
      <c r="V1062" t="s">
        <v>1066</v>
      </c>
      <c r="W1062" t="s">
        <v>1066</v>
      </c>
      <c r="X1062" t="s">
        <v>1066</v>
      </c>
      <c r="Y1062" t="s">
        <v>1066</v>
      </c>
      <c r="Z1062" t="s">
        <v>1066</v>
      </c>
      <c r="AA1062" t="s">
        <v>1066</v>
      </c>
      <c r="AB1062" t="s">
        <v>1066</v>
      </c>
      <c r="AC1062" t="s">
        <v>1066</v>
      </c>
      <c r="AD1062" t="s">
        <v>1066</v>
      </c>
      <c r="AE1062" t="s">
        <v>1066</v>
      </c>
      <c r="AF1062" t="s">
        <v>1066</v>
      </c>
      <c r="AG1062" t="s">
        <v>1066</v>
      </c>
      <c r="AH1062" t="s">
        <v>1066</v>
      </c>
      <c r="AI1062" t="s">
        <v>1066</v>
      </c>
      <c r="AJ1062" t="s">
        <v>1066</v>
      </c>
      <c r="AK1062" t="s">
        <v>1066</v>
      </c>
      <c r="AL1062" t="s">
        <v>1066</v>
      </c>
      <c r="AM1062" t="s">
        <v>1066</v>
      </c>
      <c r="AN1062" t="s">
        <v>1066</v>
      </c>
      <c r="AO1062" t="s">
        <v>1066</v>
      </c>
      <c r="AP1062" t="s">
        <v>1066</v>
      </c>
      <c r="AQ1062" t="s">
        <v>1066</v>
      </c>
      <c r="AR1062" t="s">
        <v>1066</v>
      </c>
      <c r="AS1062" t="s">
        <v>1066</v>
      </c>
      <c r="AT1062" t="s">
        <v>1066</v>
      </c>
      <c r="AU1062" t="s">
        <v>1066</v>
      </c>
      <c r="AV1062" t="s">
        <v>1066</v>
      </c>
      <c r="AW1062" t="s">
        <v>1066</v>
      </c>
      <c r="AY1062">
        <v>0</v>
      </c>
      <c r="AZ1062" s="269"/>
      <c r="BA1062" s="269"/>
      <c r="BB1062" s="269"/>
      <c r="BC1062" s="269"/>
      <c r="BD1062" s="269"/>
      <c r="BE1062" s="269"/>
    </row>
    <row r="1063" spans="1:83" ht="14.4" x14ac:dyDescent="0.3">
      <c r="A1063">
        <v>525687</v>
      </c>
      <c r="B1063" t="s">
        <v>540</v>
      </c>
      <c r="C1063" t="s">
        <v>1066</v>
      </c>
      <c r="D1063" t="s">
        <v>1066</v>
      </c>
      <c r="E1063" t="s">
        <v>1066</v>
      </c>
      <c r="F1063" t="s">
        <v>1066</v>
      </c>
      <c r="G1063" t="s">
        <v>1066</v>
      </c>
      <c r="H1063" t="s">
        <v>1066</v>
      </c>
      <c r="I1063" t="s">
        <v>1066</v>
      </c>
      <c r="J1063" t="s">
        <v>1066</v>
      </c>
      <c r="K1063" t="s">
        <v>1066</v>
      </c>
      <c r="L1063" t="s">
        <v>1066</v>
      </c>
      <c r="M1063" t="s">
        <v>1066</v>
      </c>
      <c r="N1063" t="s">
        <v>1066</v>
      </c>
      <c r="O1063" t="s">
        <v>1066</v>
      </c>
      <c r="P1063" t="s">
        <v>1066</v>
      </c>
      <c r="Q1063" t="s">
        <v>1066</v>
      </c>
      <c r="R1063" t="s">
        <v>1066</v>
      </c>
      <c r="S1063" t="s">
        <v>1066</v>
      </c>
      <c r="T1063" t="s">
        <v>1066</v>
      </c>
      <c r="U1063" t="s">
        <v>1066</v>
      </c>
      <c r="V1063" t="s">
        <v>1066</v>
      </c>
      <c r="W1063" t="s">
        <v>1066</v>
      </c>
      <c r="X1063" t="s">
        <v>1066</v>
      </c>
      <c r="Y1063" t="s">
        <v>1066</v>
      </c>
      <c r="Z1063" t="s">
        <v>1066</v>
      </c>
      <c r="AA1063" t="s">
        <v>1066</v>
      </c>
      <c r="AB1063" t="s">
        <v>1066</v>
      </c>
      <c r="AC1063" t="s">
        <v>1066</v>
      </c>
      <c r="AD1063" t="s">
        <v>1066</v>
      </c>
      <c r="AE1063" t="s">
        <v>1066</v>
      </c>
      <c r="AF1063" t="s">
        <v>1066</v>
      </c>
      <c r="AG1063" t="s">
        <v>1066</v>
      </c>
      <c r="AH1063" t="s">
        <v>1066</v>
      </c>
      <c r="AI1063" t="s">
        <v>1066</v>
      </c>
      <c r="AJ1063" t="s">
        <v>1066</v>
      </c>
      <c r="AK1063" t="s">
        <v>1066</v>
      </c>
      <c r="AL1063" t="s">
        <v>1066</v>
      </c>
      <c r="AM1063" t="s">
        <v>1066</v>
      </c>
      <c r="AN1063" t="s">
        <v>1066</v>
      </c>
      <c r="AO1063" t="s">
        <v>1066</v>
      </c>
      <c r="AP1063" t="s">
        <v>1066</v>
      </c>
      <c r="AQ1063" t="s">
        <v>1066</v>
      </c>
      <c r="AR1063" t="s">
        <v>1066</v>
      </c>
      <c r="AS1063" t="s">
        <v>1066</v>
      </c>
      <c r="AT1063" t="s">
        <v>1066</v>
      </c>
      <c r="AU1063" t="s">
        <v>1066</v>
      </c>
      <c r="AV1063" t="s">
        <v>1066</v>
      </c>
      <c r="AW1063" t="s">
        <v>1066</v>
      </c>
      <c r="AY1063">
        <v>0</v>
      </c>
      <c r="AZ1063" s="269"/>
      <c r="BA1063" s="269"/>
      <c r="BB1063" s="269"/>
      <c r="BC1063" s="269"/>
      <c r="BD1063" s="269"/>
      <c r="BE1063" s="269"/>
    </row>
    <row r="1064" spans="1:83" ht="14.4" x14ac:dyDescent="0.3">
      <c r="A1064">
        <v>525707</v>
      </c>
      <c r="B1064" t="s">
        <v>540</v>
      </c>
      <c r="C1064" t="s">
        <v>1066</v>
      </c>
      <c r="D1064" t="s">
        <v>1066</v>
      </c>
      <c r="E1064" t="s">
        <v>1066</v>
      </c>
      <c r="F1064" t="s">
        <v>1066</v>
      </c>
      <c r="G1064" t="s">
        <v>1066</v>
      </c>
      <c r="H1064" t="s">
        <v>1066</v>
      </c>
      <c r="I1064" t="s">
        <v>1066</v>
      </c>
      <c r="J1064" t="s">
        <v>1066</v>
      </c>
      <c r="K1064" t="s">
        <v>1066</v>
      </c>
      <c r="L1064" t="s">
        <v>1066</v>
      </c>
      <c r="M1064" t="s">
        <v>1066</v>
      </c>
      <c r="N1064" t="s">
        <v>1066</v>
      </c>
      <c r="O1064" t="s">
        <v>1066</v>
      </c>
      <c r="P1064" t="s">
        <v>1066</v>
      </c>
      <c r="Q1064" t="s">
        <v>1066</v>
      </c>
      <c r="R1064" t="s">
        <v>1066</v>
      </c>
      <c r="S1064" t="s">
        <v>1066</v>
      </c>
      <c r="T1064" t="s">
        <v>1066</v>
      </c>
      <c r="U1064" t="s">
        <v>1066</v>
      </c>
      <c r="V1064" t="s">
        <v>1066</v>
      </c>
      <c r="W1064" t="s">
        <v>1066</v>
      </c>
      <c r="X1064" t="s">
        <v>1066</v>
      </c>
      <c r="Y1064" t="s">
        <v>1066</v>
      </c>
      <c r="Z1064" t="s">
        <v>1066</v>
      </c>
      <c r="AA1064" t="s">
        <v>1066</v>
      </c>
      <c r="AB1064" t="s">
        <v>1066</v>
      </c>
      <c r="AC1064" t="s">
        <v>1066</v>
      </c>
      <c r="AD1064" t="s">
        <v>1066</v>
      </c>
      <c r="AE1064" t="s">
        <v>1066</v>
      </c>
      <c r="AF1064" t="s">
        <v>1066</v>
      </c>
      <c r="AG1064" t="s">
        <v>1066</v>
      </c>
      <c r="AH1064" t="s">
        <v>1066</v>
      </c>
      <c r="AI1064" t="s">
        <v>1066</v>
      </c>
      <c r="AJ1064" t="s">
        <v>1066</v>
      </c>
      <c r="AK1064" t="s">
        <v>1066</v>
      </c>
      <c r="AL1064" t="s">
        <v>1066</v>
      </c>
      <c r="AM1064" t="s">
        <v>1066</v>
      </c>
      <c r="AN1064" t="s">
        <v>1066</v>
      </c>
      <c r="AO1064" t="s">
        <v>1066</v>
      </c>
      <c r="AP1064" t="s">
        <v>1066</v>
      </c>
      <c r="AQ1064" t="s">
        <v>1066</v>
      </c>
      <c r="AR1064" t="s">
        <v>1066</v>
      </c>
      <c r="AS1064" t="s">
        <v>1066</v>
      </c>
      <c r="AT1064" t="s">
        <v>1066</v>
      </c>
      <c r="AU1064" t="s">
        <v>1066</v>
      </c>
      <c r="AV1064" t="s">
        <v>1066</v>
      </c>
      <c r="AW1064" t="s">
        <v>1066</v>
      </c>
      <c r="AY1064">
        <v>0</v>
      </c>
      <c r="AZ1064" s="269"/>
      <c r="BA1064" s="269"/>
      <c r="BB1064" s="269"/>
      <c r="BC1064" s="269"/>
      <c r="BD1064" s="269"/>
      <c r="BE1064" s="269"/>
      <c r="BH1064" s="249"/>
      <c r="BI1064" s="249"/>
      <c r="BJ1064" s="249"/>
      <c r="BK1064" s="249"/>
      <c r="BL1064" s="249"/>
      <c r="BM1064" s="249"/>
      <c r="BN1064" s="249"/>
      <c r="BO1064" s="249"/>
      <c r="BP1064" s="249"/>
      <c r="BQ1064" s="249"/>
      <c r="BR1064" s="249"/>
      <c r="BS1064" s="249"/>
      <c r="BT1064" s="249"/>
      <c r="BU1064" s="249"/>
      <c r="BV1064" s="248"/>
      <c r="BW1064" s="249"/>
      <c r="BX1064" s="249"/>
      <c r="BY1064" s="249"/>
      <c r="BZ1064" s="249"/>
      <c r="CA1064" s="242"/>
      <c r="CB1064" s="242"/>
      <c r="CC1064" s="242"/>
      <c r="CD1064" s="242"/>
      <c r="CE1064" s="249"/>
    </row>
    <row r="1065" spans="1:83" ht="14.4" x14ac:dyDescent="0.3">
      <c r="A1065">
        <v>525709</v>
      </c>
      <c r="B1065" t="s">
        <v>540</v>
      </c>
      <c r="C1065" t="s">
        <v>1066</v>
      </c>
      <c r="D1065" t="s">
        <v>1066</v>
      </c>
      <c r="E1065" t="s">
        <v>1066</v>
      </c>
      <c r="F1065" t="s">
        <v>1066</v>
      </c>
      <c r="G1065" t="s">
        <v>1066</v>
      </c>
      <c r="H1065" t="s">
        <v>1066</v>
      </c>
      <c r="I1065" t="s">
        <v>1066</v>
      </c>
      <c r="J1065" t="s">
        <v>1066</v>
      </c>
      <c r="K1065" t="s">
        <v>1066</v>
      </c>
      <c r="L1065" t="s">
        <v>1066</v>
      </c>
      <c r="M1065" t="s">
        <v>1066</v>
      </c>
      <c r="N1065" t="s">
        <v>1066</v>
      </c>
      <c r="O1065" t="s">
        <v>1066</v>
      </c>
      <c r="P1065" t="s">
        <v>1066</v>
      </c>
      <c r="Q1065" t="s">
        <v>1066</v>
      </c>
      <c r="R1065" t="s">
        <v>1066</v>
      </c>
      <c r="S1065" t="s">
        <v>1066</v>
      </c>
      <c r="T1065" t="s">
        <v>1066</v>
      </c>
      <c r="U1065" t="s">
        <v>1066</v>
      </c>
      <c r="V1065" t="s">
        <v>1066</v>
      </c>
      <c r="W1065" t="s">
        <v>1066</v>
      </c>
      <c r="X1065" t="s">
        <v>1066</v>
      </c>
      <c r="Y1065" t="s">
        <v>1066</v>
      </c>
      <c r="Z1065" t="s">
        <v>1066</v>
      </c>
      <c r="AA1065" t="s">
        <v>1066</v>
      </c>
      <c r="AB1065" t="s">
        <v>1066</v>
      </c>
      <c r="AC1065" t="s">
        <v>1066</v>
      </c>
      <c r="AD1065" t="s">
        <v>1066</v>
      </c>
      <c r="AE1065" t="s">
        <v>1066</v>
      </c>
      <c r="AF1065" t="s">
        <v>1066</v>
      </c>
      <c r="AG1065" t="s">
        <v>1066</v>
      </c>
      <c r="AH1065" t="s">
        <v>1066</v>
      </c>
      <c r="AI1065" t="s">
        <v>1066</v>
      </c>
      <c r="AJ1065" t="s">
        <v>1066</v>
      </c>
      <c r="AK1065" t="s">
        <v>1066</v>
      </c>
      <c r="AL1065" t="s">
        <v>1066</v>
      </c>
      <c r="AM1065" t="s">
        <v>1066</v>
      </c>
      <c r="AN1065" t="s">
        <v>1066</v>
      </c>
      <c r="AO1065" t="s">
        <v>1066</v>
      </c>
      <c r="AP1065" t="s">
        <v>1066</v>
      </c>
      <c r="AQ1065" t="s">
        <v>1066</v>
      </c>
      <c r="AR1065" t="s">
        <v>1066</v>
      </c>
      <c r="AS1065" t="s">
        <v>1066</v>
      </c>
      <c r="AT1065" t="s">
        <v>1066</v>
      </c>
      <c r="AU1065" t="s">
        <v>1066</v>
      </c>
      <c r="AV1065" t="s">
        <v>1066</v>
      </c>
      <c r="AW1065" t="s">
        <v>1066</v>
      </c>
      <c r="AY1065">
        <v>0</v>
      </c>
      <c r="AZ1065" s="269"/>
      <c r="BA1065" s="269"/>
      <c r="BB1065" s="269"/>
      <c r="BC1065" s="269"/>
      <c r="BD1065" s="269"/>
      <c r="BE1065" s="269"/>
      <c r="BH1065" s="249"/>
      <c r="BI1065" s="249"/>
      <c r="BJ1065" s="249"/>
      <c r="BK1065" s="249"/>
      <c r="BL1065" s="249"/>
      <c r="BM1065" s="249"/>
      <c r="BN1065" s="249"/>
      <c r="BO1065" s="249"/>
      <c r="BP1065" s="249"/>
      <c r="BQ1065" s="249"/>
      <c r="BR1065" s="249"/>
      <c r="BS1065" s="249"/>
      <c r="BT1065" s="249"/>
      <c r="BU1065" s="249"/>
      <c r="BV1065" s="248"/>
      <c r="BW1065" s="249"/>
      <c r="BX1065" s="249"/>
      <c r="BY1065" s="249"/>
      <c r="BZ1065" s="249"/>
      <c r="CA1065" s="242"/>
      <c r="CB1065" s="242"/>
      <c r="CC1065" s="242"/>
      <c r="CD1065" s="242"/>
      <c r="CE1065" s="249"/>
    </row>
    <row r="1066" spans="1:83" ht="14.4" x14ac:dyDescent="0.3">
      <c r="A1066">
        <v>525731</v>
      </c>
      <c r="B1066" t="s">
        <v>540</v>
      </c>
      <c r="C1066" t="s">
        <v>1066</v>
      </c>
      <c r="D1066" t="s">
        <v>1066</v>
      </c>
      <c r="E1066" t="s">
        <v>1066</v>
      </c>
      <c r="F1066" t="s">
        <v>1066</v>
      </c>
      <c r="G1066" t="s">
        <v>1066</v>
      </c>
      <c r="H1066" t="s">
        <v>1066</v>
      </c>
      <c r="I1066" t="s">
        <v>1066</v>
      </c>
      <c r="J1066" t="s">
        <v>1066</v>
      </c>
      <c r="K1066" t="s">
        <v>1066</v>
      </c>
      <c r="L1066" t="s">
        <v>1066</v>
      </c>
      <c r="M1066" t="s">
        <v>1066</v>
      </c>
      <c r="N1066" t="s">
        <v>1066</v>
      </c>
      <c r="O1066" t="s">
        <v>1066</v>
      </c>
      <c r="P1066" t="s">
        <v>1066</v>
      </c>
      <c r="Q1066" t="s">
        <v>1066</v>
      </c>
      <c r="R1066" t="s">
        <v>1066</v>
      </c>
      <c r="S1066" t="s">
        <v>1066</v>
      </c>
      <c r="T1066" t="s">
        <v>1066</v>
      </c>
      <c r="U1066" t="s">
        <v>1066</v>
      </c>
      <c r="V1066" t="s">
        <v>1066</v>
      </c>
      <c r="W1066" t="s">
        <v>1066</v>
      </c>
      <c r="X1066" t="s">
        <v>1066</v>
      </c>
      <c r="Y1066" t="s">
        <v>1066</v>
      </c>
      <c r="Z1066" t="s">
        <v>1066</v>
      </c>
      <c r="AA1066" t="s">
        <v>1066</v>
      </c>
      <c r="AB1066" t="s">
        <v>1066</v>
      </c>
      <c r="AC1066" t="s">
        <v>1066</v>
      </c>
      <c r="AD1066" t="s">
        <v>1066</v>
      </c>
      <c r="AE1066" t="s">
        <v>1066</v>
      </c>
      <c r="AF1066" t="s">
        <v>1066</v>
      </c>
      <c r="AG1066" t="s">
        <v>1066</v>
      </c>
      <c r="AH1066" t="s">
        <v>1066</v>
      </c>
      <c r="AI1066" t="s">
        <v>1066</v>
      </c>
      <c r="AJ1066" t="s">
        <v>1066</v>
      </c>
      <c r="AK1066" t="s">
        <v>1066</v>
      </c>
      <c r="AL1066" t="s">
        <v>1066</v>
      </c>
      <c r="AM1066" t="s">
        <v>1066</v>
      </c>
      <c r="AN1066" t="s">
        <v>1066</v>
      </c>
      <c r="AO1066" t="s">
        <v>1066</v>
      </c>
      <c r="AP1066" t="s">
        <v>1066</v>
      </c>
      <c r="AQ1066" t="s">
        <v>1066</v>
      </c>
      <c r="AR1066" t="s">
        <v>1066</v>
      </c>
      <c r="AS1066" t="s">
        <v>1066</v>
      </c>
      <c r="AT1066" t="s">
        <v>1066</v>
      </c>
      <c r="AU1066" t="s">
        <v>1066</v>
      </c>
      <c r="AV1066" t="s">
        <v>1066</v>
      </c>
      <c r="AW1066" t="s">
        <v>1066</v>
      </c>
      <c r="AY1066">
        <v>0</v>
      </c>
      <c r="AZ1066" s="269"/>
      <c r="BA1066" s="269"/>
      <c r="BB1066" s="269"/>
      <c r="BC1066" s="269"/>
      <c r="BD1066" s="269"/>
      <c r="BE1066" s="269"/>
    </row>
    <row r="1067" spans="1:83" ht="14.4" x14ac:dyDescent="0.3">
      <c r="A1067">
        <v>525733</v>
      </c>
      <c r="B1067" t="s">
        <v>540</v>
      </c>
      <c r="C1067" t="s">
        <v>1066</v>
      </c>
      <c r="D1067" t="s">
        <v>1066</v>
      </c>
      <c r="E1067" t="s">
        <v>1066</v>
      </c>
      <c r="F1067" t="s">
        <v>1066</v>
      </c>
      <c r="G1067" t="s">
        <v>1066</v>
      </c>
      <c r="H1067" t="s">
        <v>1066</v>
      </c>
      <c r="I1067" t="s">
        <v>1066</v>
      </c>
      <c r="J1067" t="s">
        <v>1066</v>
      </c>
      <c r="K1067" t="s">
        <v>1066</v>
      </c>
      <c r="L1067" t="s">
        <v>1066</v>
      </c>
      <c r="M1067" t="s">
        <v>1066</v>
      </c>
      <c r="N1067" t="s">
        <v>1066</v>
      </c>
      <c r="O1067" t="s">
        <v>1066</v>
      </c>
      <c r="P1067" t="s">
        <v>1066</v>
      </c>
      <c r="Q1067" t="s">
        <v>1066</v>
      </c>
      <c r="R1067" t="s">
        <v>1066</v>
      </c>
      <c r="S1067" t="s">
        <v>1066</v>
      </c>
      <c r="T1067" t="s">
        <v>1066</v>
      </c>
      <c r="U1067" t="s">
        <v>1066</v>
      </c>
      <c r="V1067" t="s">
        <v>1066</v>
      </c>
      <c r="W1067" t="s">
        <v>1066</v>
      </c>
      <c r="X1067" t="s">
        <v>1066</v>
      </c>
      <c r="Y1067" t="s">
        <v>1066</v>
      </c>
      <c r="Z1067" t="s">
        <v>1066</v>
      </c>
      <c r="AA1067" t="s">
        <v>1066</v>
      </c>
      <c r="AB1067" t="s">
        <v>1066</v>
      </c>
      <c r="AC1067" t="s">
        <v>1066</v>
      </c>
      <c r="AD1067" t="s">
        <v>1066</v>
      </c>
      <c r="AE1067" t="s">
        <v>1066</v>
      </c>
      <c r="AF1067" t="s">
        <v>1066</v>
      </c>
      <c r="AG1067" t="s">
        <v>1066</v>
      </c>
      <c r="AH1067" t="s">
        <v>1066</v>
      </c>
      <c r="AI1067" t="s">
        <v>1066</v>
      </c>
      <c r="AJ1067" t="s">
        <v>1066</v>
      </c>
      <c r="AK1067" t="s">
        <v>1066</v>
      </c>
      <c r="AL1067" t="s">
        <v>1066</v>
      </c>
      <c r="AM1067" t="s">
        <v>1066</v>
      </c>
      <c r="AN1067" t="s">
        <v>1066</v>
      </c>
      <c r="AO1067" t="s">
        <v>1066</v>
      </c>
      <c r="AP1067" t="s">
        <v>1066</v>
      </c>
      <c r="AQ1067" t="s">
        <v>1066</v>
      </c>
      <c r="AR1067" t="s">
        <v>1066</v>
      </c>
      <c r="AS1067" t="s">
        <v>1066</v>
      </c>
      <c r="AT1067" t="s">
        <v>1066</v>
      </c>
      <c r="AU1067" t="s">
        <v>1066</v>
      </c>
      <c r="AV1067" t="s">
        <v>1066</v>
      </c>
      <c r="AW1067" t="s">
        <v>1066</v>
      </c>
      <c r="AY1067">
        <v>0</v>
      </c>
      <c r="AZ1067" s="269"/>
      <c r="BA1067" s="269"/>
      <c r="BB1067" s="269"/>
      <c r="BC1067" s="269"/>
      <c r="BD1067" s="269"/>
      <c r="BE1067" s="269"/>
    </row>
    <row r="1068" spans="1:83" ht="14.4" x14ac:dyDescent="0.3">
      <c r="A1068">
        <v>525735</v>
      </c>
      <c r="B1068" t="s">
        <v>540</v>
      </c>
      <c r="C1068" t="s">
        <v>1066</v>
      </c>
      <c r="D1068" t="s">
        <v>1066</v>
      </c>
      <c r="E1068" t="s">
        <v>1066</v>
      </c>
      <c r="F1068" t="s">
        <v>1066</v>
      </c>
      <c r="G1068" t="s">
        <v>1066</v>
      </c>
      <c r="H1068" t="s">
        <v>1066</v>
      </c>
      <c r="I1068" t="s">
        <v>1066</v>
      </c>
      <c r="J1068" t="s">
        <v>1066</v>
      </c>
      <c r="K1068" t="s">
        <v>1066</v>
      </c>
      <c r="L1068" t="s">
        <v>1066</v>
      </c>
      <c r="M1068" t="s">
        <v>1066</v>
      </c>
      <c r="N1068" t="s">
        <v>1066</v>
      </c>
      <c r="O1068" t="s">
        <v>1066</v>
      </c>
      <c r="P1068" t="s">
        <v>1066</v>
      </c>
      <c r="Q1068" t="s">
        <v>1066</v>
      </c>
      <c r="R1068" t="s">
        <v>1066</v>
      </c>
      <c r="S1068" t="s">
        <v>1066</v>
      </c>
      <c r="T1068" t="s">
        <v>1066</v>
      </c>
      <c r="U1068" t="s">
        <v>1066</v>
      </c>
      <c r="V1068" t="s">
        <v>1066</v>
      </c>
      <c r="W1068" t="s">
        <v>1066</v>
      </c>
      <c r="X1068" t="s">
        <v>1066</v>
      </c>
      <c r="Y1068" t="s">
        <v>1066</v>
      </c>
      <c r="Z1068" t="s">
        <v>1066</v>
      </c>
      <c r="AA1068" t="s">
        <v>1066</v>
      </c>
      <c r="AB1068" t="s">
        <v>1066</v>
      </c>
      <c r="AC1068" t="s">
        <v>1066</v>
      </c>
      <c r="AD1068" t="s">
        <v>1066</v>
      </c>
      <c r="AE1068" t="s">
        <v>1066</v>
      </c>
      <c r="AF1068" t="s">
        <v>1066</v>
      </c>
      <c r="AG1068" t="s">
        <v>1066</v>
      </c>
      <c r="AH1068" t="s">
        <v>1066</v>
      </c>
      <c r="AI1068" t="s">
        <v>1066</v>
      </c>
      <c r="AJ1068" t="s">
        <v>1066</v>
      </c>
      <c r="AK1068" t="s">
        <v>1066</v>
      </c>
      <c r="AL1068" t="s">
        <v>1066</v>
      </c>
      <c r="AM1068" t="s">
        <v>1066</v>
      </c>
      <c r="AN1068" t="s">
        <v>1066</v>
      </c>
      <c r="AO1068" t="s">
        <v>1066</v>
      </c>
      <c r="AP1068" t="s">
        <v>1066</v>
      </c>
      <c r="AQ1068" t="s">
        <v>1066</v>
      </c>
      <c r="AR1068" t="s">
        <v>1066</v>
      </c>
      <c r="AS1068" t="s">
        <v>1066</v>
      </c>
      <c r="AT1068" t="s">
        <v>1066</v>
      </c>
      <c r="AU1068" t="s">
        <v>1066</v>
      </c>
      <c r="AV1068" t="s">
        <v>1066</v>
      </c>
      <c r="AW1068" t="s">
        <v>1066</v>
      </c>
      <c r="AY1068">
        <v>0</v>
      </c>
      <c r="AZ1068" s="269"/>
      <c r="BA1068" s="269"/>
      <c r="BB1068" s="269"/>
      <c r="BC1068" s="269"/>
      <c r="BD1068" s="269"/>
      <c r="BE1068" s="269"/>
    </row>
    <row r="1069" spans="1:83" ht="14.4" x14ac:dyDescent="0.3">
      <c r="A1069">
        <v>525738</v>
      </c>
      <c r="B1069" t="s">
        <v>541</v>
      </c>
      <c r="C1069" t="s">
        <v>1066</v>
      </c>
      <c r="D1069" t="s">
        <v>1066</v>
      </c>
      <c r="E1069" t="s">
        <v>1066</v>
      </c>
      <c r="F1069" t="s">
        <v>1066</v>
      </c>
      <c r="G1069" t="s">
        <v>1066</v>
      </c>
      <c r="H1069" t="s">
        <v>1066</v>
      </c>
      <c r="I1069" t="s">
        <v>1066</v>
      </c>
      <c r="J1069" t="s">
        <v>1066</v>
      </c>
      <c r="K1069" t="s">
        <v>1066</v>
      </c>
      <c r="L1069" t="s">
        <v>1066</v>
      </c>
      <c r="M1069" t="s">
        <v>1066</v>
      </c>
      <c r="N1069" t="s">
        <v>1066</v>
      </c>
      <c r="O1069" t="s">
        <v>1066</v>
      </c>
      <c r="P1069" t="s">
        <v>1066</v>
      </c>
      <c r="Q1069" t="s">
        <v>1066</v>
      </c>
      <c r="R1069" t="s">
        <v>1066</v>
      </c>
      <c r="S1069" t="s">
        <v>1066</v>
      </c>
      <c r="T1069" t="s">
        <v>1066</v>
      </c>
      <c r="U1069" t="s">
        <v>1066</v>
      </c>
      <c r="V1069" t="s">
        <v>1066</v>
      </c>
      <c r="W1069" t="s">
        <v>1066</v>
      </c>
      <c r="X1069" t="s">
        <v>1066</v>
      </c>
      <c r="Y1069" t="s">
        <v>1066</v>
      </c>
      <c r="Z1069" t="s">
        <v>1066</v>
      </c>
      <c r="AA1069" t="s">
        <v>1066</v>
      </c>
      <c r="AB1069" t="s">
        <v>1066</v>
      </c>
      <c r="AC1069" t="s">
        <v>1066</v>
      </c>
      <c r="AD1069" t="s">
        <v>1066</v>
      </c>
      <c r="AE1069" t="s">
        <v>1066</v>
      </c>
      <c r="AF1069" t="s">
        <v>1066</v>
      </c>
      <c r="AG1069" t="s">
        <v>1066</v>
      </c>
      <c r="AH1069" t="s">
        <v>1066</v>
      </c>
      <c r="AI1069" t="s">
        <v>1066</v>
      </c>
      <c r="AJ1069" t="s">
        <v>1066</v>
      </c>
      <c r="AK1069" t="s">
        <v>1066</v>
      </c>
      <c r="AL1069" t="s">
        <v>1066</v>
      </c>
      <c r="AM1069" t="s">
        <v>1066</v>
      </c>
      <c r="AN1069" t="s">
        <v>1066</v>
      </c>
      <c r="AO1069" t="s">
        <v>1066</v>
      </c>
      <c r="AP1069" t="s">
        <v>1066</v>
      </c>
      <c r="AQ1069" t="s">
        <v>1066</v>
      </c>
      <c r="AR1069" t="s">
        <v>1066</v>
      </c>
      <c r="AW1069"/>
      <c r="AY1069" t="s">
        <v>2422</v>
      </c>
      <c r="AZ1069" s="269"/>
      <c r="BA1069" s="269"/>
      <c r="BB1069" s="269"/>
      <c r="BC1069" s="269"/>
      <c r="BD1069" s="269"/>
      <c r="BE1069" s="269"/>
      <c r="BH1069" s="249"/>
      <c r="BI1069" s="249"/>
      <c r="BJ1069" s="249"/>
      <c r="BK1069" s="249"/>
      <c r="BL1069" s="249"/>
      <c r="BM1069" s="249"/>
      <c r="BN1069" s="249"/>
      <c r="BO1069" s="249"/>
      <c r="BP1069" s="249"/>
      <c r="BQ1069" s="249"/>
      <c r="BR1069" s="249"/>
      <c r="BS1069" s="249"/>
      <c r="BT1069" s="249"/>
      <c r="BU1069" s="249"/>
      <c r="BV1069" s="248"/>
      <c r="BW1069" s="249"/>
      <c r="BX1069" s="249"/>
      <c r="BY1069" s="249"/>
      <c r="BZ1069" s="249"/>
      <c r="CA1069" s="242"/>
      <c r="CB1069" s="242"/>
      <c r="CC1069" s="242"/>
      <c r="CD1069" s="242"/>
      <c r="CE1069" s="249"/>
    </row>
    <row r="1070" spans="1:83" ht="14.4" x14ac:dyDescent="0.3">
      <c r="A1070">
        <v>525749</v>
      </c>
      <c r="B1070" t="s">
        <v>540</v>
      </c>
      <c r="C1070" t="s">
        <v>1066</v>
      </c>
      <c r="D1070" t="s">
        <v>1066</v>
      </c>
      <c r="E1070" t="s">
        <v>1066</v>
      </c>
      <c r="F1070" t="s">
        <v>1066</v>
      </c>
      <c r="G1070" t="s">
        <v>1066</v>
      </c>
      <c r="H1070" t="s">
        <v>1066</v>
      </c>
      <c r="I1070" t="s">
        <v>1066</v>
      </c>
      <c r="J1070" t="s">
        <v>1066</v>
      </c>
      <c r="K1070" t="s">
        <v>1066</v>
      </c>
      <c r="L1070" t="s">
        <v>1066</v>
      </c>
      <c r="M1070" t="s">
        <v>1066</v>
      </c>
      <c r="N1070" t="s">
        <v>1066</v>
      </c>
      <c r="O1070" t="s">
        <v>1066</v>
      </c>
      <c r="P1070" t="s">
        <v>1066</v>
      </c>
      <c r="Q1070" t="s">
        <v>1066</v>
      </c>
      <c r="R1070" t="s">
        <v>1066</v>
      </c>
      <c r="S1070" t="s">
        <v>1066</v>
      </c>
      <c r="T1070" t="s">
        <v>1066</v>
      </c>
      <c r="U1070" t="s">
        <v>1066</v>
      </c>
      <c r="V1070" t="s">
        <v>1066</v>
      </c>
      <c r="W1070" t="s">
        <v>1066</v>
      </c>
      <c r="X1070" t="s">
        <v>1066</v>
      </c>
      <c r="Y1070" t="s">
        <v>1066</v>
      </c>
      <c r="Z1070" t="s">
        <v>1066</v>
      </c>
      <c r="AA1070" t="s">
        <v>1066</v>
      </c>
      <c r="AB1070" t="s">
        <v>1066</v>
      </c>
      <c r="AC1070" t="s">
        <v>1066</v>
      </c>
      <c r="AD1070" t="s">
        <v>1066</v>
      </c>
      <c r="AE1070" t="s">
        <v>1066</v>
      </c>
      <c r="AF1070" t="s">
        <v>1066</v>
      </c>
      <c r="AG1070" t="s">
        <v>1066</v>
      </c>
      <c r="AH1070" t="s">
        <v>1066</v>
      </c>
      <c r="AI1070" t="s">
        <v>1066</v>
      </c>
      <c r="AJ1070" t="s">
        <v>1066</v>
      </c>
      <c r="AK1070" t="s">
        <v>1066</v>
      </c>
      <c r="AL1070" t="s">
        <v>1066</v>
      </c>
      <c r="AM1070" t="s">
        <v>1066</v>
      </c>
      <c r="AN1070" t="s">
        <v>1066</v>
      </c>
      <c r="AO1070" t="s">
        <v>1066</v>
      </c>
      <c r="AP1070" t="s">
        <v>1066</v>
      </c>
      <c r="AQ1070" t="s">
        <v>1066</v>
      </c>
      <c r="AR1070" t="s">
        <v>1066</v>
      </c>
      <c r="AS1070" t="s">
        <v>1066</v>
      </c>
      <c r="AT1070" t="s">
        <v>1066</v>
      </c>
      <c r="AU1070" t="s">
        <v>1066</v>
      </c>
      <c r="AV1070" t="s">
        <v>1066</v>
      </c>
      <c r="AW1070" t="s">
        <v>1066</v>
      </c>
      <c r="AY1070">
        <v>0</v>
      </c>
      <c r="AZ1070" s="269"/>
      <c r="BA1070" s="269"/>
      <c r="BB1070" s="269"/>
      <c r="BC1070" s="269"/>
      <c r="BD1070" s="269"/>
      <c r="BE1070" s="269"/>
    </row>
    <row r="1071" spans="1:83" ht="14.4" x14ac:dyDescent="0.3">
      <c r="A1071">
        <v>525750</v>
      </c>
      <c r="B1071" t="s">
        <v>540</v>
      </c>
      <c r="C1071" t="s">
        <v>1066</v>
      </c>
      <c r="D1071" t="s">
        <v>1066</v>
      </c>
      <c r="E1071" t="s">
        <v>1066</v>
      </c>
      <c r="F1071" t="s">
        <v>1066</v>
      </c>
      <c r="G1071" t="s">
        <v>1066</v>
      </c>
      <c r="H1071" t="s">
        <v>1066</v>
      </c>
      <c r="I1071" t="s">
        <v>1066</v>
      </c>
      <c r="J1071" t="s">
        <v>1066</v>
      </c>
      <c r="K1071" t="s">
        <v>1066</v>
      </c>
      <c r="L1071" t="s">
        <v>1066</v>
      </c>
      <c r="M1071" t="s">
        <v>1066</v>
      </c>
      <c r="N1071" t="s">
        <v>1066</v>
      </c>
      <c r="O1071" t="s">
        <v>1066</v>
      </c>
      <c r="P1071" t="s">
        <v>1066</v>
      </c>
      <c r="Q1071" t="s">
        <v>1066</v>
      </c>
      <c r="R1071" t="s">
        <v>1066</v>
      </c>
      <c r="S1071" t="s">
        <v>1066</v>
      </c>
      <c r="T1071" t="s">
        <v>1066</v>
      </c>
      <c r="U1071" t="s">
        <v>1066</v>
      </c>
      <c r="V1071" t="s">
        <v>1066</v>
      </c>
      <c r="W1071" t="s">
        <v>1066</v>
      </c>
      <c r="X1071" t="s">
        <v>1066</v>
      </c>
      <c r="Y1071" t="s">
        <v>1066</v>
      </c>
      <c r="Z1071" t="s">
        <v>1066</v>
      </c>
      <c r="AA1071" t="s">
        <v>1066</v>
      </c>
      <c r="AB1071" t="s">
        <v>1066</v>
      </c>
      <c r="AC1071" t="s">
        <v>1066</v>
      </c>
      <c r="AD1071" t="s">
        <v>1066</v>
      </c>
      <c r="AE1071" t="s">
        <v>1066</v>
      </c>
      <c r="AF1071" t="s">
        <v>1066</v>
      </c>
      <c r="AG1071" t="s">
        <v>1066</v>
      </c>
      <c r="AH1071" t="s">
        <v>1066</v>
      </c>
      <c r="AI1071" t="s">
        <v>1066</v>
      </c>
      <c r="AJ1071" t="s">
        <v>1066</v>
      </c>
      <c r="AK1071" t="s">
        <v>1066</v>
      </c>
      <c r="AL1071" t="s">
        <v>1066</v>
      </c>
      <c r="AM1071" t="s">
        <v>1066</v>
      </c>
      <c r="AN1071" t="s">
        <v>1066</v>
      </c>
      <c r="AO1071" t="s">
        <v>1066</v>
      </c>
      <c r="AP1071" t="s">
        <v>1066</v>
      </c>
      <c r="AQ1071" t="s">
        <v>1066</v>
      </c>
      <c r="AR1071" t="s">
        <v>1066</v>
      </c>
      <c r="AS1071" t="s">
        <v>1066</v>
      </c>
      <c r="AT1071" t="s">
        <v>1066</v>
      </c>
      <c r="AU1071" t="s">
        <v>1066</v>
      </c>
      <c r="AV1071" t="s">
        <v>1066</v>
      </c>
      <c r="AW1071" t="s">
        <v>1066</v>
      </c>
      <c r="AY1071">
        <v>0</v>
      </c>
      <c r="AZ1071" s="269"/>
      <c r="BA1071" s="269"/>
      <c r="BB1071" s="269"/>
      <c r="BC1071" s="269"/>
      <c r="BD1071" s="269"/>
      <c r="BE1071" s="269"/>
    </row>
    <row r="1072" spans="1:83" ht="14.4" x14ac:dyDescent="0.3">
      <c r="A1072">
        <v>525781</v>
      </c>
      <c r="B1072" t="s">
        <v>541</v>
      </c>
      <c r="C1072" t="s">
        <v>1066</v>
      </c>
      <c r="D1072" t="s">
        <v>1066</v>
      </c>
      <c r="E1072" t="s">
        <v>1066</v>
      </c>
      <c r="F1072" t="s">
        <v>1066</v>
      </c>
      <c r="G1072" t="s">
        <v>1066</v>
      </c>
      <c r="H1072" t="s">
        <v>1066</v>
      </c>
      <c r="I1072" t="s">
        <v>1066</v>
      </c>
      <c r="J1072" t="s">
        <v>1066</v>
      </c>
      <c r="K1072" t="s">
        <v>1066</v>
      </c>
      <c r="L1072" t="s">
        <v>1066</v>
      </c>
      <c r="M1072" t="s">
        <v>1066</v>
      </c>
      <c r="N1072" t="s">
        <v>1066</v>
      </c>
      <c r="O1072" t="s">
        <v>1066</v>
      </c>
      <c r="P1072" t="s">
        <v>1066</v>
      </c>
      <c r="Q1072" t="s">
        <v>1066</v>
      </c>
      <c r="R1072" t="s">
        <v>1066</v>
      </c>
      <c r="S1072" t="s">
        <v>1066</v>
      </c>
      <c r="T1072" t="s">
        <v>1066</v>
      </c>
      <c r="U1072" t="s">
        <v>1066</v>
      </c>
      <c r="V1072" t="s">
        <v>1066</v>
      </c>
      <c r="W1072" t="s">
        <v>1066</v>
      </c>
      <c r="X1072" t="s">
        <v>1066</v>
      </c>
      <c r="Y1072" t="s">
        <v>1066</v>
      </c>
      <c r="Z1072" t="s">
        <v>1066</v>
      </c>
      <c r="AA1072" t="s">
        <v>1066</v>
      </c>
      <c r="AB1072" t="s">
        <v>1066</v>
      </c>
      <c r="AC1072" t="s">
        <v>1066</v>
      </c>
      <c r="AD1072" t="s">
        <v>1066</v>
      </c>
      <c r="AE1072" t="s">
        <v>1066</v>
      </c>
      <c r="AF1072" t="s">
        <v>1066</v>
      </c>
      <c r="AG1072" t="s">
        <v>1066</v>
      </c>
      <c r="AH1072" t="s">
        <v>1066</v>
      </c>
      <c r="AI1072" t="s">
        <v>1066</v>
      </c>
      <c r="AJ1072" t="s">
        <v>1066</v>
      </c>
      <c r="AK1072" t="s">
        <v>1066</v>
      </c>
      <c r="AL1072" t="s">
        <v>1066</v>
      </c>
      <c r="AM1072" t="s">
        <v>1066</v>
      </c>
      <c r="AN1072" t="s">
        <v>1066</v>
      </c>
      <c r="AO1072" t="s">
        <v>1066</v>
      </c>
      <c r="AP1072" t="s">
        <v>1066</v>
      </c>
      <c r="AQ1072" t="s">
        <v>1066</v>
      </c>
      <c r="AR1072" t="s">
        <v>1066</v>
      </c>
      <c r="AW1072"/>
      <c r="AY1072" t="s">
        <v>2422</v>
      </c>
      <c r="AZ1072" s="269"/>
      <c r="BA1072" s="269"/>
      <c r="BB1072" s="269"/>
      <c r="BC1072" s="269"/>
      <c r="BD1072" s="269"/>
      <c r="BE1072" s="269"/>
    </row>
    <row r="1073" spans="1:57" ht="14.4" x14ac:dyDescent="0.3">
      <c r="A1073">
        <v>525792</v>
      </c>
      <c r="B1073" t="s">
        <v>540</v>
      </c>
      <c r="C1073" t="s">
        <v>1066</v>
      </c>
      <c r="D1073" t="s">
        <v>1066</v>
      </c>
      <c r="E1073" t="s">
        <v>1066</v>
      </c>
      <c r="F1073" t="s">
        <v>1066</v>
      </c>
      <c r="G1073" t="s">
        <v>1066</v>
      </c>
      <c r="H1073" t="s">
        <v>1066</v>
      </c>
      <c r="I1073" t="s">
        <v>1066</v>
      </c>
      <c r="J1073" t="s">
        <v>1066</v>
      </c>
      <c r="K1073" t="s">
        <v>1066</v>
      </c>
      <c r="L1073" t="s">
        <v>1066</v>
      </c>
      <c r="M1073" t="s">
        <v>1066</v>
      </c>
      <c r="N1073" t="s">
        <v>1066</v>
      </c>
      <c r="O1073" t="s">
        <v>1066</v>
      </c>
      <c r="P1073" t="s">
        <v>1066</v>
      </c>
      <c r="Q1073" t="s">
        <v>1066</v>
      </c>
      <c r="R1073" t="s">
        <v>1066</v>
      </c>
      <c r="S1073" t="s">
        <v>1066</v>
      </c>
      <c r="T1073" t="s">
        <v>1066</v>
      </c>
      <c r="U1073" t="s">
        <v>1066</v>
      </c>
      <c r="V1073" t="s">
        <v>1066</v>
      </c>
      <c r="W1073" t="s">
        <v>1066</v>
      </c>
      <c r="X1073" t="s">
        <v>1066</v>
      </c>
      <c r="Y1073" t="s">
        <v>1066</v>
      </c>
      <c r="Z1073" t="s">
        <v>1066</v>
      </c>
      <c r="AA1073" t="s">
        <v>1066</v>
      </c>
      <c r="AB1073" t="s">
        <v>1066</v>
      </c>
      <c r="AC1073" t="s">
        <v>1066</v>
      </c>
      <c r="AD1073" t="s">
        <v>1066</v>
      </c>
      <c r="AE1073" t="s">
        <v>1066</v>
      </c>
      <c r="AF1073" t="s">
        <v>1066</v>
      </c>
      <c r="AG1073" t="s">
        <v>1066</v>
      </c>
      <c r="AH1073" t="s">
        <v>1066</v>
      </c>
      <c r="AI1073" t="s">
        <v>1066</v>
      </c>
      <c r="AJ1073" t="s">
        <v>1066</v>
      </c>
      <c r="AK1073" t="s">
        <v>1066</v>
      </c>
      <c r="AL1073" t="s">
        <v>1066</v>
      </c>
      <c r="AM1073" t="s">
        <v>1066</v>
      </c>
      <c r="AN1073" t="s">
        <v>1066</v>
      </c>
      <c r="AO1073" t="s">
        <v>1066</v>
      </c>
      <c r="AP1073" t="s">
        <v>1066</v>
      </c>
      <c r="AQ1073" t="s">
        <v>1066</v>
      </c>
      <c r="AR1073" t="s">
        <v>1066</v>
      </c>
      <c r="AS1073" t="s">
        <v>1066</v>
      </c>
      <c r="AT1073" t="s">
        <v>1066</v>
      </c>
      <c r="AU1073" t="s">
        <v>1066</v>
      </c>
      <c r="AV1073" t="s">
        <v>1066</v>
      </c>
      <c r="AW1073" t="s">
        <v>1066</v>
      </c>
      <c r="AY1073">
        <v>0</v>
      </c>
      <c r="AZ1073" s="269"/>
      <c r="BA1073" s="269"/>
      <c r="BB1073" s="269"/>
      <c r="BC1073" s="269"/>
      <c r="BD1073" s="269"/>
      <c r="BE1073" s="269"/>
    </row>
    <row r="1074" spans="1:57" ht="14.4" x14ac:dyDescent="0.3">
      <c r="A1074">
        <v>525795</v>
      </c>
      <c r="B1074" t="s">
        <v>540</v>
      </c>
      <c r="C1074" t="s">
        <v>1066</v>
      </c>
      <c r="D1074" t="s">
        <v>1066</v>
      </c>
      <c r="E1074" t="s">
        <v>1066</v>
      </c>
      <c r="F1074" t="s">
        <v>1066</v>
      </c>
      <c r="G1074" t="s">
        <v>1066</v>
      </c>
      <c r="H1074" t="s">
        <v>1066</v>
      </c>
      <c r="I1074" t="s">
        <v>1066</v>
      </c>
      <c r="J1074" t="s">
        <v>1066</v>
      </c>
      <c r="K1074" t="s">
        <v>1066</v>
      </c>
      <c r="L1074" t="s">
        <v>1066</v>
      </c>
      <c r="M1074" t="s">
        <v>1066</v>
      </c>
      <c r="N1074" t="s">
        <v>1066</v>
      </c>
      <c r="O1074" t="s">
        <v>1066</v>
      </c>
      <c r="P1074" t="s">
        <v>1066</v>
      </c>
      <c r="Q1074" t="s">
        <v>1066</v>
      </c>
      <c r="R1074" t="s">
        <v>1066</v>
      </c>
      <c r="S1074" t="s">
        <v>1066</v>
      </c>
      <c r="T1074" t="s">
        <v>1066</v>
      </c>
      <c r="U1074" t="s">
        <v>1066</v>
      </c>
      <c r="V1074" t="s">
        <v>1066</v>
      </c>
      <c r="W1074" t="s">
        <v>1066</v>
      </c>
      <c r="X1074" t="s">
        <v>1066</v>
      </c>
      <c r="Y1074" t="s">
        <v>1066</v>
      </c>
      <c r="Z1074" t="s">
        <v>1066</v>
      </c>
      <c r="AA1074" t="s">
        <v>1066</v>
      </c>
      <c r="AB1074" t="s">
        <v>1066</v>
      </c>
      <c r="AC1074" t="s">
        <v>1066</v>
      </c>
      <c r="AD1074" t="s">
        <v>1066</v>
      </c>
      <c r="AE1074" t="s">
        <v>1066</v>
      </c>
      <c r="AF1074" t="s">
        <v>1066</v>
      </c>
      <c r="AG1074" t="s">
        <v>1066</v>
      </c>
      <c r="AH1074" t="s">
        <v>1066</v>
      </c>
      <c r="AI1074" t="s">
        <v>1066</v>
      </c>
      <c r="AJ1074" t="s">
        <v>1066</v>
      </c>
      <c r="AK1074" t="s">
        <v>1066</v>
      </c>
      <c r="AL1074" t="s">
        <v>1066</v>
      </c>
      <c r="AM1074" t="s">
        <v>1066</v>
      </c>
      <c r="AN1074" t="s">
        <v>1066</v>
      </c>
      <c r="AO1074" t="s">
        <v>1066</v>
      </c>
      <c r="AP1074" t="s">
        <v>1066</v>
      </c>
      <c r="AQ1074" t="s">
        <v>1066</v>
      </c>
      <c r="AR1074" t="s">
        <v>1066</v>
      </c>
      <c r="AS1074" t="s">
        <v>1066</v>
      </c>
      <c r="AT1074" t="s">
        <v>1066</v>
      </c>
      <c r="AU1074" t="s">
        <v>1066</v>
      </c>
      <c r="AV1074" t="s">
        <v>1066</v>
      </c>
      <c r="AW1074" t="s">
        <v>1066</v>
      </c>
      <c r="AY1074">
        <v>0</v>
      </c>
      <c r="AZ1074" s="269"/>
      <c r="BA1074" s="269"/>
      <c r="BB1074" s="269"/>
      <c r="BC1074" s="269"/>
      <c r="BD1074" s="269"/>
      <c r="BE1074" s="269"/>
    </row>
    <row r="1075" spans="1:57" ht="14.4" x14ac:dyDescent="0.3">
      <c r="A1075">
        <v>525798</v>
      </c>
      <c r="B1075" t="s">
        <v>540</v>
      </c>
      <c r="C1075" t="s">
        <v>1066</v>
      </c>
      <c r="D1075" t="s">
        <v>1066</v>
      </c>
      <c r="E1075" t="s">
        <v>1066</v>
      </c>
      <c r="F1075" t="s">
        <v>1066</v>
      </c>
      <c r="G1075" t="s">
        <v>1066</v>
      </c>
      <c r="H1075" t="s">
        <v>1066</v>
      </c>
      <c r="I1075" t="s">
        <v>1066</v>
      </c>
      <c r="J1075" t="s">
        <v>1066</v>
      </c>
      <c r="K1075" t="s">
        <v>1066</v>
      </c>
      <c r="L1075" t="s">
        <v>1066</v>
      </c>
      <c r="M1075" t="s">
        <v>1066</v>
      </c>
      <c r="N1075" t="s">
        <v>1066</v>
      </c>
      <c r="O1075" t="s">
        <v>1066</v>
      </c>
      <c r="P1075" t="s">
        <v>1066</v>
      </c>
      <c r="Q1075" t="s">
        <v>1066</v>
      </c>
      <c r="R1075" t="s">
        <v>1066</v>
      </c>
      <c r="S1075" t="s">
        <v>1066</v>
      </c>
      <c r="T1075" t="s">
        <v>1066</v>
      </c>
      <c r="U1075" t="s">
        <v>1066</v>
      </c>
      <c r="V1075" t="s">
        <v>1066</v>
      </c>
      <c r="W1075" t="s">
        <v>1066</v>
      </c>
      <c r="X1075" t="s">
        <v>1066</v>
      </c>
      <c r="Y1075" t="s">
        <v>1066</v>
      </c>
      <c r="Z1075" t="s">
        <v>1066</v>
      </c>
      <c r="AA1075" t="s">
        <v>1066</v>
      </c>
      <c r="AB1075" t="s">
        <v>1066</v>
      </c>
      <c r="AC1075" t="s">
        <v>1066</v>
      </c>
      <c r="AD1075" t="s">
        <v>1066</v>
      </c>
      <c r="AE1075" t="s">
        <v>1066</v>
      </c>
      <c r="AF1075" t="s">
        <v>1066</v>
      </c>
      <c r="AG1075" t="s">
        <v>1066</v>
      </c>
      <c r="AH1075" t="s">
        <v>1066</v>
      </c>
      <c r="AI1075" t="s">
        <v>1066</v>
      </c>
      <c r="AJ1075" t="s">
        <v>1066</v>
      </c>
      <c r="AK1075" t="s">
        <v>1066</v>
      </c>
      <c r="AL1075" t="s">
        <v>1066</v>
      </c>
      <c r="AM1075" t="s">
        <v>1066</v>
      </c>
      <c r="AN1075" t="s">
        <v>1066</v>
      </c>
      <c r="AO1075" t="s">
        <v>1066</v>
      </c>
      <c r="AP1075" t="s">
        <v>1066</v>
      </c>
      <c r="AQ1075" t="s">
        <v>1066</v>
      </c>
      <c r="AR1075" t="s">
        <v>1066</v>
      </c>
      <c r="AS1075" t="s">
        <v>1066</v>
      </c>
      <c r="AT1075" t="s">
        <v>1066</v>
      </c>
      <c r="AU1075" t="s">
        <v>1066</v>
      </c>
      <c r="AV1075" t="s">
        <v>1066</v>
      </c>
      <c r="AW1075" t="s">
        <v>1066</v>
      </c>
      <c r="AY1075">
        <v>0</v>
      </c>
      <c r="AZ1075" s="269"/>
      <c r="BA1075" s="269"/>
      <c r="BB1075" s="269"/>
      <c r="BC1075" s="269"/>
      <c r="BD1075" s="269"/>
      <c r="BE1075" s="269"/>
    </row>
    <row r="1076" spans="1:57" ht="14.4" x14ac:dyDescent="0.3">
      <c r="A1076">
        <v>525801</v>
      </c>
      <c r="B1076" t="s">
        <v>540</v>
      </c>
      <c r="C1076" t="s">
        <v>1066</v>
      </c>
      <c r="D1076" t="s">
        <v>1066</v>
      </c>
      <c r="E1076" t="s">
        <v>1066</v>
      </c>
      <c r="F1076" t="s">
        <v>1066</v>
      </c>
      <c r="G1076" t="s">
        <v>1066</v>
      </c>
      <c r="H1076" t="s">
        <v>1066</v>
      </c>
      <c r="I1076" t="s">
        <v>1066</v>
      </c>
      <c r="J1076" t="s">
        <v>1066</v>
      </c>
      <c r="K1076" t="s">
        <v>1066</v>
      </c>
      <c r="L1076" t="s">
        <v>1066</v>
      </c>
      <c r="M1076" t="s">
        <v>1066</v>
      </c>
      <c r="N1076" t="s">
        <v>1066</v>
      </c>
      <c r="O1076" t="s">
        <v>1066</v>
      </c>
      <c r="P1076" t="s">
        <v>1066</v>
      </c>
      <c r="Q1076" t="s">
        <v>1066</v>
      </c>
      <c r="R1076" t="s">
        <v>1066</v>
      </c>
      <c r="S1076" t="s">
        <v>1066</v>
      </c>
      <c r="T1076" t="s">
        <v>1066</v>
      </c>
      <c r="U1076" t="s">
        <v>1066</v>
      </c>
      <c r="V1076" t="s">
        <v>1066</v>
      </c>
      <c r="W1076" t="s">
        <v>1066</v>
      </c>
      <c r="X1076" t="s">
        <v>1066</v>
      </c>
      <c r="Y1076" t="s">
        <v>1066</v>
      </c>
      <c r="Z1076" t="s">
        <v>1066</v>
      </c>
      <c r="AA1076" t="s">
        <v>1066</v>
      </c>
      <c r="AB1076" t="s">
        <v>1066</v>
      </c>
      <c r="AC1076" t="s">
        <v>1066</v>
      </c>
      <c r="AD1076" t="s">
        <v>1066</v>
      </c>
      <c r="AE1076" t="s">
        <v>1066</v>
      </c>
      <c r="AF1076" t="s">
        <v>1066</v>
      </c>
      <c r="AG1076" t="s">
        <v>1066</v>
      </c>
      <c r="AH1076" t="s">
        <v>1066</v>
      </c>
      <c r="AI1076" t="s">
        <v>1066</v>
      </c>
      <c r="AJ1076" t="s">
        <v>1066</v>
      </c>
      <c r="AK1076" t="s">
        <v>1066</v>
      </c>
      <c r="AL1076" t="s">
        <v>1066</v>
      </c>
      <c r="AM1076" t="s">
        <v>1066</v>
      </c>
      <c r="AN1076" t="s">
        <v>1066</v>
      </c>
      <c r="AO1076" t="s">
        <v>1066</v>
      </c>
      <c r="AP1076" t="s">
        <v>1066</v>
      </c>
      <c r="AQ1076" t="s">
        <v>1066</v>
      </c>
      <c r="AR1076" t="s">
        <v>1066</v>
      </c>
      <c r="AS1076" t="s">
        <v>1066</v>
      </c>
      <c r="AT1076" t="s">
        <v>1066</v>
      </c>
      <c r="AU1076" t="s">
        <v>1066</v>
      </c>
      <c r="AV1076" t="s">
        <v>1066</v>
      </c>
      <c r="AW1076" t="s">
        <v>1066</v>
      </c>
      <c r="AY1076">
        <v>0</v>
      </c>
      <c r="AZ1076" s="269"/>
      <c r="BA1076" s="269"/>
      <c r="BB1076" s="269"/>
      <c r="BC1076" s="269"/>
      <c r="BD1076" s="269"/>
      <c r="BE1076" s="269"/>
    </row>
    <row r="1077" spans="1:57" ht="14.4" x14ac:dyDescent="0.3">
      <c r="A1077">
        <v>525815</v>
      </c>
      <c r="B1077" t="s">
        <v>540</v>
      </c>
      <c r="C1077" t="s">
        <v>1066</v>
      </c>
      <c r="D1077" t="s">
        <v>1066</v>
      </c>
      <c r="E1077" t="s">
        <v>1066</v>
      </c>
      <c r="F1077" t="s">
        <v>1066</v>
      </c>
      <c r="G1077" t="s">
        <v>1066</v>
      </c>
      <c r="H1077" t="s">
        <v>1066</v>
      </c>
      <c r="I1077" t="s">
        <v>1066</v>
      </c>
      <c r="J1077" t="s">
        <v>1066</v>
      </c>
      <c r="K1077" t="s">
        <v>1066</v>
      </c>
      <c r="L1077" t="s">
        <v>1066</v>
      </c>
      <c r="M1077" t="s">
        <v>1066</v>
      </c>
      <c r="N1077" t="s">
        <v>1066</v>
      </c>
      <c r="O1077" t="s">
        <v>1066</v>
      </c>
      <c r="P1077" t="s">
        <v>1066</v>
      </c>
      <c r="Q1077" t="s">
        <v>1066</v>
      </c>
      <c r="R1077" t="s">
        <v>1066</v>
      </c>
      <c r="S1077" t="s">
        <v>1066</v>
      </c>
      <c r="T1077" t="s">
        <v>1066</v>
      </c>
      <c r="U1077" t="s">
        <v>1066</v>
      </c>
      <c r="V1077" t="s">
        <v>1066</v>
      </c>
      <c r="W1077" t="s">
        <v>1066</v>
      </c>
      <c r="X1077" t="s">
        <v>1066</v>
      </c>
      <c r="Y1077" t="s">
        <v>1066</v>
      </c>
      <c r="Z1077" t="s">
        <v>1066</v>
      </c>
      <c r="AA1077" t="s">
        <v>1066</v>
      </c>
      <c r="AB1077" t="s">
        <v>1066</v>
      </c>
      <c r="AC1077" t="s">
        <v>1066</v>
      </c>
      <c r="AD1077" t="s">
        <v>1066</v>
      </c>
      <c r="AE1077" t="s">
        <v>1066</v>
      </c>
      <c r="AF1077" t="s">
        <v>1066</v>
      </c>
      <c r="AG1077" t="s">
        <v>1066</v>
      </c>
      <c r="AH1077" t="s">
        <v>1066</v>
      </c>
      <c r="AI1077" t="s">
        <v>1066</v>
      </c>
      <c r="AJ1077" t="s">
        <v>1066</v>
      </c>
      <c r="AK1077" t="s">
        <v>1066</v>
      </c>
      <c r="AL1077" t="s">
        <v>1066</v>
      </c>
      <c r="AM1077" t="s">
        <v>1066</v>
      </c>
      <c r="AN1077" t="s">
        <v>1066</v>
      </c>
      <c r="AO1077" t="s">
        <v>1066</v>
      </c>
      <c r="AP1077" t="s">
        <v>1066</v>
      </c>
      <c r="AQ1077" t="s">
        <v>1066</v>
      </c>
      <c r="AR1077" t="s">
        <v>1066</v>
      </c>
      <c r="AS1077" t="s">
        <v>1066</v>
      </c>
      <c r="AT1077" t="s">
        <v>1066</v>
      </c>
      <c r="AU1077" t="s">
        <v>1066</v>
      </c>
      <c r="AV1077" t="s">
        <v>1066</v>
      </c>
      <c r="AW1077" t="s">
        <v>1066</v>
      </c>
      <c r="AY1077">
        <v>0</v>
      </c>
      <c r="AZ1077" s="269"/>
      <c r="BA1077" s="269"/>
      <c r="BB1077" s="269"/>
      <c r="BC1077" s="269"/>
      <c r="BD1077" s="269"/>
      <c r="BE1077" s="269"/>
    </row>
    <row r="1078" spans="1:57" ht="14.4" x14ac:dyDescent="0.3">
      <c r="A1078">
        <v>525816</v>
      </c>
      <c r="B1078" t="s">
        <v>540</v>
      </c>
      <c r="C1078" t="s">
        <v>1066</v>
      </c>
      <c r="D1078" t="s">
        <v>1066</v>
      </c>
      <c r="E1078" t="s">
        <v>1066</v>
      </c>
      <c r="F1078" t="s">
        <v>1066</v>
      </c>
      <c r="G1078" t="s">
        <v>1066</v>
      </c>
      <c r="H1078" t="s">
        <v>1066</v>
      </c>
      <c r="I1078" t="s">
        <v>1066</v>
      </c>
      <c r="J1078" t="s">
        <v>1066</v>
      </c>
      <c r="K1078" t="s">
        <v>1066</v>
      </c>
      <c r="L1078" t="s">
        <v>1066</v>
      </c>
      <c r="M1078" t="s">
        <v>1066</v>
      </c>
      <c r="N1078" t="s">
        <v>1066</v>
      </c>
      <c r="O1078" t="s">
        <v>1066</v>
      </c>
      <c r="P1078" t="s">
        <v>1066</v>
      </c>
      <c r="Q1078" t="s">
        <v>1066</v>
      </c>
      <c r="R1078" t="s">
        <v>1066</v>
      </c>
      <c r="S1078" t="s">
        <v>1066</v>
      </c>
      <c r="T1078" t="s">
        <v>1066</v>
      </c>
      <c r="U1078" t="s">
        <v>1066</v>
      </c>
      <c r="V1078" t="s">
        <v>1066</v>
      </c>
      <c r="W1078" t="s">
        <v>1066</v>
      </c>
      <c r="X1078" t="s">
        <v>1066</v>
      </c>
      <c r="Y1078" t="s">
        <v>1066</v>
      </c>
      <c r="Z1078" t="s">
        <v>1066</v>
      </c>
      <c r="AA1078" t="s">
        <v>1066</v>
      </c>
      <c r="AB1078" t="s">
        <v>1066</v>
      </c>
      <c r="AC1078" t="s">
        <v>1066</v>
      </c>
      <c r="AD1078" t="s">
        <v>1066</v>
      </c>
      <c r="AE1078" t="s">
        <v>1066</v>
      </c>
      <c r="AF1078" t="s">
        <v>1066</v>
      </c>
      <c r="AG1078" t="s">
        <v>1066</v>
      </c>
      <c r="AH1078" t="s">
        <v>1066</v>
      </c>
      <c r="AI1078" t="s">
        <v>1066</v>
      </c>
      <c r="AJ1078" t="s">
        <v>1066</v>
      </c>
      <c r="AK1078" t="s">
        <v>1066</v>
      </c>
      <c r="AL1078" t="s">
        <v>1066</v>
      </c>
      <c r="AM1078" t="s">
        <v>1066</v>
      </c>
      <c r="AN1078" t="s">
        <v>1066</v>
      </c>
      <c r="AO1078" t="s">
        <v>1066</v>
      </c>
      <c r="AP1078" t="s">
        <v>1066</v>
      </c>
      <c r="AQ1078" t="s">
        <v>1066</v>
      </c>
      <c r="AR1078" t="s">
        <v>1066</v>
      </c>
      <c r="AS1078" t="s">
        <v>1066</v>
      </c>
      <c r="AT1078" t="s">
        <v>1066</v>
      </c>
      <c r="AU1078" t="s">
        <v>1066</v>
      </c>
      <c r="AV1078" t="s">
        <v>1066</v>
      </c>
      <c r="AW1078" t="s">
        <v>1066</v>
      </c>
      <c r="AY1078">
        <v>0</v>
      </c>
      <c r="AZ1078" s="269"/>
      <c r="BA1078" s="269"/>
      <c r="BB1078" s="269"/>
      <c r="BC1078" s="269"/>
      <c r="BD1078" s="269"/>
      <c r="BE1078" s="269"/>
    </row>
    <row r="1079" spans="1:57" ht="14.4" x14ac:dyDescent="0.3">
      <c r="A1079">
        <v>525823</v>
      </c>
      <c r="B1079" t="s">
        <v>540</v>
      </c>
      <c r="C1079" t="s">
        <v>1066</v>
      </c>
      <c r="D1079" t="s">
        <v>1066</v>
      </c>
      <c r="E1079" t="s">
        <v>1066</v>
      </c>
      <c r="F1079" t="s">
        <v>1066</v>
      </c>
      <c r="G1079" t="s">
        <v>1066</v>
      </c>
      <c r="H1079" t="s">
        <v>1066</v>
      </c>
      <c r="I1079" t="s">
        <v>1066</v>
      </c>
      <c r="J1079" t="s">
        <v>1066</v>
      </c>
      <c r="K1079" t="s">
        <v>1066</v>
      </c>
      <c r="L1079" t="s">
        <v>1066</v>
      </c>
      <c r="M1079" t="s">
        <v>1066</v>
      </c>
      <c r="N1079" t="s">
        <v>1066</v>
      </c>
      <c r="O1079" t="s">
        <v>1066</v>
      </c>
      <c r="P1079" t="s">
        <v>1066</v>
      </c>
      <c r="Q1079" t="s">
        <v>1066</v>
      </c>
      <c r="R1079" t="s">
        <v>1066</v>
      </c>
      <c r="S1079" t="s">
        <v>1066</v>
      </c>
      <c r="T1079" t="s">
        <v>1066</v>
      </c>
      <c r="U1079" t="s">
        <v>1066</v>
      </c>
      <c r="V1079" t="s">
        <v>1066</v>
      </c>
      <c r="W1079" t="s">
        <v>1066</v>
      </c>
      <c r="X1079" t="s">
        <v>1066</v>
      </c>
      <c r="Y1079" t="s">
        <v>1066</v>
      </c>
      <c r="Z1079" t="s">
        <v>1066</v>
      </c>
      <c r="AA1079" t="s">
        <v>1066</v>
      </c>
      <c r="AB1079" t="s">
        <v>1066</v>
      </c>
      <c r="AC1079" t="s">
        <v>1066</v>
      </c>
      <c r="AD1079" t="s">
        <v>1066</v>
      </c>
      <c r="AE1079" t="s">
        <v>1066</v>
      </c>
      <c r="AF1079" t="s">
        <v>1066</v>
      </c>
      <c r="AG1079" t="s">
        <v>1066</v>
      </c>
      <c r="AH1079" t="s">
        <v>1066</v>
      </c>
      <c r="AI1079" t="s">
        <v>1066</v>
      </c>
      <c r="AJ1079" t="s">
        <v>1066</v>
      </c>
      <c r="AK1079" t="s">
        <v>1066</v>
      </c>
      <c r="AL1079" t="s">
        <v>1066</v>
      </c>
      <c r="AM1079" t="s">
        <v>1066</v>
      </c>
      <c r="AN1079" t="s">
        <v>1066</v>
      </c>
      <c r="AO1079" t="s">
        <v>1066</v>
      </c>
      <c r="AP1079" t="s">
        <v>1066</v>
      </c>
      <c r="AQ1079" t="s">
        <v>1066</v>
      </c>
      <c r="AR1079" t="s">
        <v>1066</v>
      </c>
      <c r="AS1079" t="s">
        <v>1066</v>
      </c>
      <c r="AT1079" t="s">
        <v>1066</v>
      </c>
      <c r="AU1079" t="s">
        <v>1066</v>
      </c>
      <c r="AV1079" t="s">
        <v>1066</v>
      </c>
      <c r="AW1079" t="s">
        <v>1066</v>
      </c>
      <c r="AY1079">
        <v>0</v>
      </c>
      <c r="AZ1079" s="269"/>
      <c r="BA1079" s="269"/>
      <c r="BB1079" s="269"/>
      <c r="BC1079" s="269"/>
      <c r="BD1079" s="269"/>
      <c r="BE1079" s="269"/>
    </row>
    <row r="1080" spans="1:57" ht="14.4" x14ac:dyDescent="0.3">
      <c r="A1080">
        <v>525824</v>
      </c>
      <c r="B1080" t="s">
        <v>540</v>
      </c>
      <c r="C1080" t="s">
        <v>1066</v>
      </c>
      <c r="D1080" t="s">
        <v>1066</v>
      </c>
      <c r="E1080" t="s">
        <v>1066</v>
      </c>
      <c r="F1080" t="s">
        <v>1066</v>
      </c>
      <c r="G1080" t="s">
        <v>1066</v>
      </c>
      <c r="H1080" t="s">
        <v>1066</v>
      </c>
      <c r="I1080" t="s">
        <v>1066</v>
      </c>
      <c r="J1080" t="s">
        <v>1066</v>
      </c>
      <c r="K1080" t="s">
        <v>1066</v>
      </c>
      <c r="L1080" t="s">
        <v>1066</v>
      </c>
      <c r="M1080" t="s">
        <v>1066</v>
      </c>
      <c r="N1080" t="s">
        <v>1066</v>
      </c>
      <c r="O1080" t="s">
        <v>1066</v>
      </c>
      <c r="P1080" t="s">
        <v>1066</v>
      </c>
      <c r="Q1080" t="s">
        <v>1066</v>
      </c>
      <c r="R1080" t="s">
        <v>1066</v>
      </c>
      <c r="S1080" t="s">
        <v>1066</v>
      </c>
      <c r="T1080" t="s">
        <v>1066</v>
      </c>
      <c r="U1080" t="s">
        <v>1066</v>
      </c>
      <c r="V1080" t="s">
        <v>1066</v>
      </c>
      <c r="W1080" t="s">
        <v>1066</v>
      </c>
      <c r="X1080" t="s">
        <v>1066</v>
      </c>
      <c r="Y1080" t="s">
        <v>1066</v>
      </c>
      <c r="Z1080" t="s">
        <v>1066</v>
      </c>
      <c r="AA1080" t="s">
        <v>1066</v>
      </c>
      <c r="AB1080" t="s">
        <v>1066</v>
      </c>
      <c r="AC1080" t="s">
        <v>1066</v>
      </c>
      <c r="AD1080" t="s">
        <v>1066</v>
      </c>
      <c r="AE1080" t="s">
        <v>1066</v>
      </c>
      <c r="AF1080" t="s">
        <v>1066</v>
      </c>
      <c r="AG1080" t="s">
        <v>1066</v>
      </c>
      <c r="AH1080" t="s">
        <v>1066</v>
      </c>
      <c r="AI1080" t="s">
        <v>1066</v>
      </c>
      <c r="AJ1080" t="s">
        <v>1066</v>
      </c>
      <c r="AK1080" t="s">
        <v>1066</v>
      </c>
      <c r="AL1080" t="s">
        <v>1066</v>
      </c>
      <c r="AM1080" t="s">
        <v>1066</v>
      </c>
      <c r="AN1080" t="s">
        <v>1066</v>
      </c>
      <c r="AO1080" t="s">
        <v>1066</v>
      </c>
      <c r="AP1080" t="s">
        <v>1066</v>
      </c>
      <c r="AQ1080" t="s">
        <v>1066</v>
      </c>
      <c r="AR1080" t="s">
        <v>1066</v>
      </c>
      <c r="AS1080" t="s">
        <v>1066</v>
      </c>
      <c r="AT1080" t="s">
        <v>1066</v>
      </c>
      <c r="AU1080" t="s">
        <v>1066</v>
      </c>
      <c r="AV1080" t="s">
        <v>1066</v>
      </c>
      <c r="AW1080" t="s">
        <v>1066</v>
      </c>
      <c r="AY1080">
        <v>0</v>
      </c>
      <c r="AZ1080" s="269"/>
      <c r="BA1080" s="269"/>
      <c r="BB1080" s="269"/>
      <c r="BC1080" s="269"/>
      <c r="BD1080" s="269"/>
      <c r="BE1080" s="269"/>
    </row>
    <row r="1081" spans="1:57" ht="14.4" x14ac:dyDescent="0.3">
      <c r="A1081">
        <v>525825</v>
      </c>
      <c r="B1081" t="s">
        <v>540</v>
      </c>
      <c r="C1081" t="s">
        <v>1066</v>
      </c>
      <c r="D1081" t="s">
        <v>1066</v>
      </c>
      <c r="E1081" t="s">
        <v>1066</v>
      </c>
      <c r="F1081" t="s">
        <v>1066</v>
      </c>
      <c r="G1081" t="s">
        <v>1066</v>
      </c>
      <c r="H1081" t="s">
        <v>1066</v>
      </c>
      <c r="I1081" t="s">
        <v>1066</v>
      </c>
      <c r="J1081" t="s">
        <v>1066</v>
      </c>
      <c r="K1081" t="s">
        <v>1066</v>
      </c>
      <c r="L1081" t="s">
        <v>1066</v>
      </c>
      <c r="M1081" t="s">
        <v>1066</v>
      </c>
      <c r="N1081" t="s">
        <v>1066</v>
      </c>
      <c r="O1081" t="s">
        <v>1066</v>
      </c>
      <c r="P1081" t="s">
        <v>1066</v>
      </c>
      <c r="Q1081" t="s">
        <v>1066</v>
      </c>
      <c r="R1081" t="s">
        <v>1066</v>
      </c>
      <c r="S1081" t="s">
        <v>1066</v>
      </c>
      <c r="T1081" t="s">
        <v>1066</v>
      </c>
      <c r="U1081" t="s">
        <v>1066</v>
      </c>
      <c r="V1081" t="s">
        <v>1066</v>
      </c>
      <c r="W1081" t="s">
        <v>1066</v>
      </c>
      <c r="X1081" t="s">
        <v>1066</v>
      </c>
      <c r="Y1081" t="s">
        <v>1066</v>
      </c>
      <c r="Z1081" t="s">
        <v>1066</v>
      </c>
      <c r="AA1081" t="s">
        <v>1066</v>
      </c>
      <c r="AB1081" t="s">
        <v>1066</v>
      </c>
      <c r="AC1081" t="s">
        <v>1066</v>
      </c>
      <c r="AD1081" t="s">
        <v>1066</v>
      </c>
      <c r="AE1081" t="s">
        <v>1066</v>
      </c>
      <c r="AF1081" t="s">
        <v>1066</v>
      </c>
      <c r="AG1081" t="s">
        <v>1066</v>
      </c>
      <c r="AH1081" t="s">
        <v>1066</v>
      </c>
      <c r="AI1081" t="s">
        <v>1066</v>
      </c>
      <c r="AJ1081" t="s">
        <v>1066</v>
      </c>
      <c r="AK1081" t="s">
        <v>1066</v>
      </c>
      <c r="AL1081" t="s">
        <v>1066</v>
      </c>
      <c r="AM1081" t="s">
        <v>1066</v>
      </c>
      <c r="AN1081" t="s">
        <v>1066</v>
      </c>
      <c r="AO1081" t="s">
        <v>1066</v>
      </c>
      <c r="AP1081" t="s">
        <v>1066</v>
      </c>
      <c r="AQ1081" t="s">
        <v>1066</v>
      </c>
      <c r="AR1081" t="s">
        <v>1066</v>
      </c>
      <c r="AS1081" t="s">
        <v>1066</v>
      </c>
      <c r="AT1081" t="s">
        <v>1066</v>
      </c>
      <c r="AU1081" t="s">
        <v>1066</v>
      </c>
      <c r="AV1081" t="s">
        <v>1066</v>
      </c>
      <c r="AW1081" t="s">
        <v>1066</v>
      </c>
      <c r="AY1081">
        <v>0</v>
      </c>
      <c r="AZ1081" s="269"/>
      <c r="BA1081" s="269"/>
      <c r="BB1081" s="269"/>
      <c r="BC1081" s="269"/>
      <c r="BD1081" s="269"/>
      <c r="BE1081" s="269"/>
    </row>
    <row r="1082" spans="1:57" ht="14.4" x14ac:dyDescent="0.3">
      <c r="A1082">
        <v>525827</v>
      </c>
      <c r="B1082" t="s">
        <v>540</v>
      </c>
      <c r="C1082" t="s">
        <v>1066</v>
      </c>
      <c r="D1082" t="s">
        <v>1066</v>
      </c>
      <c r="E1082" t="s">
        <v>1066</v>
      </c>
      <c r="F1082" t="s">
        <v>1066</v>
      </c>
      <c r="G1082" t="s">
        <v>1066</v>
      </c>
      <c r="H1082" t="s">
        <v>1066</v>
      </c>
      <c r="I1082" t="s">
        <v>1066</v>
      </c>
      <c r="J1082" t="s">
        <v>1066</v>
      </c>
      <c r="K1082" t="s">
        <v>1066</v>
      </c>
      <c r="L1082" t="s">
        <v>1066</v>
      </c>
      <c r="M1082" t="s">
        <v>1066</v>
      </c>
      <c r="N1082" t="s">
        <v>1066</v>
      </c>
      <c r="O1082" t="s">
        <v>1066</v>
      </c>
      <c r="P1082" t="s">
        <v>1066</v>
      </c>
      <c r="Q1082" t="s">
        <v>1066</v>
      </c>
      <c r="R1082" t="s">
        <v>1066</v>
      </c>
      <c r="S1082" t="s">
        <v>1066</v>
      </c>
      <c r="T1082" t="s">
        <v>1066</v>
      </c>
      <c r="U1082" t="s">
        <v>1066</v>
      </c>
      <c r="V1082" t="s">
        <v>1066</v>
      </c>
      <c r="W1082" t="s">
        <v>1066</v>
      </c>
      <c r="X1082" t="s">
        <v>1066</v>
      </c>
      <c r="Y1082" t="s">
        <v>1066</v>
      </c>
      <c r="Z1082" t="s">
        <v>1066</v>
      </c>
      <c r="AA1082" t="s">
        <v>1066</v>
      </c>
      <c r="AB1082" t="s">
        <v>1066</v>
      </c>
      <c r="AC1082" t="s">
        <v>1066</v>
      </c>
      <c r="AD1082" t="s">
        <v>1066</v>
      </c>
      <c r="AE1082" t="s">
        <v>1066</v>
      </c>
      <c r="AF1082" t="s">
        <v>1066</v>
      </c>
      <c r="AG1082" t="s">
        <v>1066</v>
      </c>
      <c r="AH1082" t="s">
        <v>1066</v>
      </c>
      <c r="AI1082" t="s">
        <v>1066</v>
      </c>
      <c r="AJ1082" t="s">
        <v>1066</v>
      </c>
      <c r="AK1082" t="s">
        <v>1066</v>
      </c>
      <c r="AL1082" t="s">
        <v>1066</v>
      </c>
      <c r="AM1082" t="s">
        <v>1066</v>
      </c>
      <c r="AN1082" t="s">
        <v>1066</v>
      </c>
      <c r="AO1082" t="s">
        <v>1066</v>
      </c>
      <c r="AP1082" t="s">
        <v>1066</v>
      </c>
      <c r="AQ1082" t="s">
        <v>1066</v>
      </c>
      <c r="AR1082" t="s">
        <v>1066</v>
      </c>
      <c r="AS1082" t="s">
        <v>1066</v>
      </c>
      <c r="AT1082" t="s">
        <v>1066</v>
      </c>
      <c r="AU1082" t="s">
        <v>1066</v>
      </c>
      <c r="AV1082" t="s">
        <v>1066</v>
      </c>
      <c r="AW1082" t="s">
        <v>1066</v>
      </c>
      <c r="AY1082">
        <v>0</v>
      </c>
      <c r="AZ1082" s="269"/>
      <c r="BA1082" s="269"/>
      <c r="BB1082" s="269"/>
      <c r="BC1082" s="269"/>
      <c r="BD1082" s="269"/>
      <c r="BE1082" s="269"/>
    </row>
    <row r="1083" spans="1:57" ht="14.4" x14ac:dyDescent="0.3">
      <c r="A1083">
        <v>525835</v>
      </c>
      <c r="B1083" t="s">
        <v>540</v>
      </c>
      <c r="C1083" t="s">
        <v>1066</v>
      </c>
      <c r="D1083" t="s">
        <v>1066</v>
      </c>
      <c r="E1083" t="s">
        <v>1066</v>
      </c>
      <c r="F1083" t="s">
        <v>1066</v>
      </c>
      <c r="G1083" t="s">
        <v>1066</v>
      </c>
      <c r="H1083" t="s">
        <v>1066</v>
      </c>
      <c r="I1083" t="s">
        <v>1066</v>
      </c>
      <c r="J1083" t="s">
        <v>1066</v>
      </c>
      <c r="K1083" t="s">
        <v>1066</v>
      </c>
      <c r="L1083" t="s">
        <v>1066</v>
      </c>
      <c r="M1083" t="s">
        <v>1066</v>
      </c>
      <c r="N1083" t="s">
        <v>1066</v>
      </c>
      <c r="O1083" t="s">
        <v>1066</v>
      </c>
      <c r="P1083" t="s">
        <v>1066</v>
      </c>
      <c r="Q1083" t="s">
        <v>1066</v>
      </c>
      <c r="R1083" t="s">
        <v>1066</v>
      </c>
      <c r="S1083" t="s">
        <v>1066</v>
      </c>
      <c r="T1083" t="s">
        <v>1066</v>
      </c>
      <c r="U1083" t="s">
        <v>1066</v>
      </c>
      <c r="V1083" t="s">
        <v>1066</v>
      </c>
      <c r="W1083" t="s">
        <v>1066</v>
      </c>
      <c r="X1083" t="s">
        <v>1066</v>
      </c>
      <c r="Y1083" t="s">
        <v>1066</v>
      </c>
      <c r="Z1083" t="s">
        <v>1066</v>
      </c>
      <c r="AA1083" t="s">
        <v>1066</v>
      </c>
      <c r="AB1083" t="s">
        <v>1066</v>
      </c>
      <c r="AC1083" t="s">
        <v>1066</v>
      </c>
      <c r="AD1083" t="s">
        <v>1066</v>
      </c>
      <c r="AE1083" t="s">
        <v>1066</v>
      </c>
      <c r="AF1083" t="s">
        <v>1066</v>
      </c>
      <c r="AG1083" t="s">
        <v>1066</v>
      </c>
      <c r="AH1083" t="s">
        <v>1066</v>
      </c>
      <c r="AI1083" t="s">
        <v>1066</v>
      </c>
      <c r="AJ1083" t="s">
        <v>1066</v>
      </c>
      <c r="AK1083" t="s">
        <v>1066</v>
      </c>
      <c r="AL1083" t="s">
        <v>1066</v>
      </c>
      <c r="AM1083" t="s">
        <v>1066</v>
      </c>
      <c r="AN1083" t="s">
        <v>1066</v>
      </c>
      <c r="AO1083" t="s">
        <v>1066</v>
      </c>
      <c r="AP1083" t="s">
        <v>1066</v>
      </c>
      <c r="AQ1083" t="s">
        <v>1066</v>
      </c>
      <c r="AR1083" t="s">
        <v>1066</v>
      </c>
      <c r="AS1083" t="s">
        <v>1066</v>
      </c>
      <c r="AT1083" t="s">
        <v>1066</v>
      </c>
      <c r="AU1083" t="s">
        <v>1066</v>
      </c>
      <c r="AV1083" t="s">
        <v>1066</v>
      </c>
      <c r="AW1083" t="s">
        <v>1066</v>
      </c>
      <c r="AY1083">
        <v>0</v>
      </c>
      <c r="AZ1083" s="269"/>
      <c r="BA1083" s="269"/>
      <c r="BB1083" s="269"/>
      <c r="BC1083" s="269"/>
      <c r="BD1083" s="269"/>
      <c r="BE1083" s="269"/>
    </row>
    <row r="1084" spans="1:57" ht="14.4" x14ac:dyDescent="0.3">
      <c r="A1084">
        <v>525838</v>
      </c>
      <c r="B1084" t="s">
        <v>540</v>
      </c>
      <c r="C1084" t="s">
        <v>1066</v>
      </c>
      <c r="D1084" t="s">
        <v>1066</v>
      </c>
      <c r="E1084" t="s">
        <v>1066</v>
      </c>
      <c r="F1084" t="s">
        <v>1066</v>
      </c>
      <c r="G1084" t="s">
        <v>1066</v>
      </c>
      <c r="H1084" t="s">
        <v>1066</v>
      </c>
      <c r="I1084" t="s">
        <v>1066</v>
      </c>
      <c r="J1084" t="s">
        <v>1066</v>
      </c>
      <c r="K1084" t="s">
        <v>1066</v>
      </c>
      <c r="L1084" t="s">
        <v>1066</v>
      </c>
      <c r="M1084" t="s">
        <v>1066</v>
      </c>
      <c r="N1084" t="s">
        <v>1066</v>
      </c>
      <c r="O1084" t="s">
        <v>1066</v>
      </c>
      <c r="P1084" t="s">
        <v>1066</v>
      </c>
      <c r="Q1084" t="s">
        <v>1066</v>
      </c>
      <c r="R1084" t="s">
        <v>1066</v>
      </c>
      <c r="S1084" t="s">
        <v>1066</v>
      </c>
      <c r="T1084" t="s">
        <v>1066</v>
      </c>
      <c r="U1084" t="s">
        <v>1066</v>
      </c>
      <c r="V1084" t="s">
        <v>1066</v>
      </c>
      <c r="W1084" t="s">
        <v>1066</v>
      </c>
      <c r="X1084" t="s">
        <v>1066</v>
      </c>
      <c r="Y1084" t="s">
        <v>1066</v>
      </c>
      <c r="Z1084" t="s">
        <v>1066</v>
      </c>
      <c r="AA1084" t="s">
        <v>1066</v>
      </c>
      <c r="AB1084" t="s">
        <v>1066</v>
      </c>
      <c r="AC1084" t="s">
        <v>1066</v>
      </c>
      <c r="AD1084" t="s">
        <v>1066</v>
      </c>
      <c r="AE1084" t="s">
        <v>1066</v>
      </c>
      <c r="AF1084" t="s">
        <v>1066</v>
      </c>
      <c r="AG1084" t="s">
        <v>1066</v>
      </c>
      <c r="AH1084" t="s">
        <v>1066</v>
      </c>
      <c r="AI1084" t="s">
        <v>1066</v>
      </c>
      <c r="AJ1084" t="s">
        <v>1066</v>
      </c>
      <c r="AK1084" t="s">
        <v>1066</v>
      </c>
      <c r="AL1084" t="s">
        <v>1066</v>
      </c>
      <c r="AM1084" t="s">
        <v>1066</v>
      </c>
      <c r="AN1084" t="s">
        <v>1066</v>
      </c>
      <c r="AO1084" t="s">
        <v>1066</v>
      </c>
      <c r="AP1084" t="s">
        <v>1066</v>
      </c>
      <c r="AQ1084" t="s">
        <v>1066</v>
      </c>
      <c r="AR1084" t="s">
        <v>1066</v>
      </c>
      <c r="AS1084" t="s">
        <v>1066</v>
      </c>
      <c r="AT1084" t="s">
        <v>1066</v>
      </c>
      <c r="AU1084" t="s">
        <v>1066</v>
      </c>
      <c r="AV1084" t="s">
        <v>1066</v>
      </c>
      <c r="AW1084" t="s">
        <v>1066</v>
      </c>
      <c r="AY1084">
        <v>0</v>
      </c>
      <c r="AZ1084" s="269"/>
      <c r="BA1084" s="269"/>
      <c r="BB1084" s="269"/>
      <c r="BC1084" s="269"/>
      <c r="BD1084" s="269"/>
      <c r="BE1084" s="269"/>
    </row>
    <row r="1085" spans="1:57" ht="14.4" x14ac:dyDescent="0.3">
      <c r="A1085">
        <v>525841</v>
      </c>
      <c r="B1085" t="s">
        <v>540</v>
      </c>
      <c r="C1085" t="s">
        <v>1066</v>
      </c>
      <c r="D1085" t="s">
        <v>1066</v>
      </c>
      <c r="E1085" t="s">
        <v>1066</v>
      </c>
      <c r="F1085" t="s">
        <v>1066</v>
      </c>
      <c r="G1085" t="s">
        <v>1066</v>
      </c>
      <c r="H1085" t="s">
        <v>1066</v>
      </c>
      <c r="I1085" t="s">
        <v>1066</v>
      </c>
      <c r="J1085" t="s">
        <v>1066</v>
      </c>
      <c r="K1085" t="s">
        <v>1066</v>
      </c>
      <c r="L1085" t="s">
        <v>1066</v>
      </c>
      <c r="M1085" t="s">
        <v>1066</v>
      </c>
      <c r="N1085" t="s">
        <v>1066</v>
      </c>
      <c r="O1085" t="s">
        <v>1066</v>
      </c>
      <c r="P1085" t="s">
        <v>1066</v>
      </c>
      <c r="Q1085" t="s">
        <v>1066</v>
      </c>
      <c r="R1085" t="s">
        <v>1066</v>
      </c>
      <c r="S1085" t="s">
        <v>1066</v>
      </c>
      <c r="T1085" t="s">
        <v>1066</v>
      </c>
      <c r="U1085" t="s">
        <v>1066</v>
      </c>
      <c r="V1085" t="s">
        <v>1066</v>
      </c>
      <c r="W1085" t="s">
        <v>1066</v>
      </c>
      <c r="X1085" t="s">
        <v>1066</v>
      </c>
      <c r="Y1085" t="s">
        <v>1066</v>
      </c>
      <c r="Z1085" t="s">
        <v>1066</v>
      </c>
      <c r="AA1085" t="s">
        <v>1066</v>
      </c>
      <c r="AB1085" t="s">
        <v>1066</v>
      </c>
      <c r="AC1085" t="s">
        <v>1066</v>
      </c>
      <c r="AD1085" t="s">
        <v>1066</v>
      </c>
      <c r="AE1085" t="s">
        <v>1066</v>
      </c>
      <c r="AF1085" t="s">
        <v>1066</v>
      </c>
      <c r="AG1085" t="s">
        <v>1066</v>
      </c>
      <c r="AH1085" t="s">
        <v>1066</v>
      </c>
      <c r="AI1085" t="s">
        <v>1066</v>
      </c>
      <c r="AJ1085" t="s">
        <v>1066</v>
      </c>
      <c r="AK1085" t="s">
        <v>1066</v>
      </c>
      <c r="AL1085" t="s">
        <v>1066</v>
      </c>
      <c r="AM1085" t="s">
        <v>1066</v>
      </c>
      <c r="AN1085" t="s">
        <v>1066</v>
      </c>
      <c r="AO1085" t="s">
        <v>1066</v>
      </c>
      <c r="AP1085" t="s">
        <v>1066</v>
      </c>
      <c r="AQ1085" t="s">
        <v>1066</v>
      </c>
      <c r="AR1085" t="s">
        <v>1066</v>
      </c>
      <c r="AS1085" t="s">
        <v>1066</v>
      </c>
      <c r="AT1085" t="s">
        <v>1066</v>
      </c>
      <c r="AU1085" t="s">
        <v>1066</v>
      </c>
      <c r="AV1085" t="s">
        <v>1066</v>
      </c>
      <c r="AW1085" t="s">
        <v>1066</v>
      </c>
      <c r="AY1085">
        <v>0</v>
      </c>
      <c r="AZ1085" s="269"/>
      <c r="BA1085" s="269"/>
      <c r="BB1085" s="269"/>
      <c r="BC1085" s="269"/>
      <c r="BD1085" s="269"/>
      <c r="BE1085" s="269"/>
    </row>
    <row r="1086" spans="1:57" ht="14.4" x14ac:dyDescent="0.3">
      <c r="A1086">
        <v>525843</v>
      </c>
      <c r="B1086" t="s">
        <v>540</v>
      </c>
      <c r="C1086" t="s">
        <v>1066</v>
      </c>
      <c r="D1086" t="s">
        <v>1066</v>
      </c>
      <c r="E1086" t="s">
        <v>1066</v>
      </c>
      <c r="F1086" t="s">
        <v>1066</v>
      </c>
      <c r="G1086" t="s">
        <v>1066</v>
      </c>
      <c r="H1086" t="s">
        <v>1066</v>
      </c>
      <c r="I1086" t="s">
        <v>1066</v>
      </c>
      <c r="J1086" t="s">
        <v>1066</v>
      </c>
      <c r="K1086" t="s">
        <v>1066</v>
      </c>
      <c r="L1086" t="s">
        <v>1066</v>
      </c>
      <c r="M1086" t="s">
        <v>1066</v>
      </c>
      <c r="N1086" t="s">
        <v>1066</v>
      </c>
      <c r="O1086" t="s">
        <v>1066</v>
      </c>
      <c r="P1086" t="s">
        <v>1066</v>
      </c>
      <c r="Q1086" t="s">
        <v>1066</v>
      </c>
      <c r="R1086" t="s">
        <v>1066</v>
      </c>
      <c r="S1086" t="s">
        <v>1066</v>
      </c>
      <c r="T1086" t="s">
        <v>1066</v>
      </c>
      <c r="U1086" t="s">
        <v>1066</v>
      </c>
      <c r="V1086" t="s">
        <v>1066</v>
      </c>
      <c r="W1086" t="s">
        <v>1066</v>
      </c>
      <c r="X1086" t="s">
        <v>1066</v>
      </c>
      <c r="Y1086" t="s">
        <v>1066</v>
      </c>
      <c r="Z1086" t="s">
        <v>1066</v>
      </c>
      <c r="AA1086" t="s">
        <v>1066</v>
      </c>
      <c r="AB1086" t="s">
        <v>1066</v>
      </c>
      <c r="AC1086" t="s">
        <v>1066</v>
      </c>
      <c r="AD1086" t="s">
        <v>1066</v>
      </c>
      <c r="AE1086" t="s">
        <v>1066</v>
      </c>
      <c r="AF1086" t="s">
        <v>1066</v>
      </c>
      <c r="AG1086" t="s">
        <v>1066</v>
      </c>
      <c r="AH1086" t="s">
        <v>1066</v>
      </c>
      <c r="AI1086" t="s">
        <v>1066</v>
      </c>
      <c r="AJ1086" t="s">
        <v>1066</v>
      </c>
      <c r="AK1086" t="s">
        <v>1066</v>
      </c>
      <c r="AL1086" t="s">
        <v>1066</v>
      </c>
      <c r="AM1086" t="s">
        <v>1066</v>
      </c>
      <c r="AN1086" t="s">
        <v>1066</v>
      </c>
      <c r="AO1086" t="s">
        <v>1066</v>
      </c>
      <c r="AP1086" t="s">
        <v>1066</v>
      </c>
      <c r="AQ1086" t="s">
        <v>1066</v>
      </c>
      <c r="AR1086" t="s">
        <v>1066</v>
      </c>
      <c r="AS1086" t="s">
        <v>1066</v>
      </c>
      <c r="AT1086" t="s">
        <v>1066</v>
      </c>
      <c r="AU1086" t="s">
        <v>1066</v>
      </c>
      <c r="AV1086" t="s">
        <v>1066</v>
      </c>
      <c r="AW1086" t="s">
        <v>1066</v>
      </c>
      <c r="AY1086">
        <v>0</v>
      </c>
      <c r="AZ1086" s="269"/>
      <c r="BA1086" s="269"/>
      <c r="BB1086" s="269"/>
      <c r="BC1086" s="269"/>
      <c r="BD1086" s="269"/>
      <c r="BE1086" s="269"/>
    </row>
    <row r="1087" spans="1:57" ht="14.4" x14ac:dyDescent="0.3">
      <c r="A1087">
        <v>525850</v>
      </c>
      <c r="B1087" t="s">
        <v>541</v>
      </c>
      <c r="C1087" t="s">
        <v>1066</v>
      </c>
      <c r="D1087" t="s">
        <v>1066</v>
      </c>
      <c r="E1087" t="s">
        <v>1066</v>
      </c>
      <c r="F1087" t="s">
        <v>1066</v>
      </c>
      <c r="G1087" t="s">
        <v>1066</v>
      </c>
      <c r="H1087" t="s">
        <v>1066</v>
      </c>
      <c r="I1087" t="s">
        <v>1066</v>
      </c>
      <c r="J1087" t="s">
        <v>1066</v>
      </c>
      <c r="K1087" t="s">
        <v>1066</v>
      </c>
      <c r="L1087" t="s">
        <v>1066</v>
      </c>
      <c r="M1087" t="s">
        <v>1066</v>
      </c>
      <c r="N1087" t="s">
        <v>1066</v>
      </c>
      <c r="O1087" t="s">
        <v>1066</v>
      </c>
      <c r="P1087" t="s">
        <v>1066</v>
      </c>
      <c r="Q1087" t="s">
        <v>1066</v>
      </c>
      <c r="R1087" t="s">
        <v>1066</v>
      </c>
      <c r="S1087" t="s">
        <v>1066</v>
      </c>
      <c r="T1087" t="s">
        <v>1066</v>
      </c>
      <c r="U1087" t="s">
        <v>1066</v>
      </c>
      <c r="V1087" t="s">
        <v>1066</v>
      </c>
      <c r="W1087" t="s">
        <v>1066</v>
      </c>
      <c r="X1087" t="s">
        <v>1066</v>
      </c>
      <c r="Y1087" t="s">
        <v>1066</v>
      </c>
      <c r="Z1087" t="s">
        <v>1066</v>
      </c>
      <c r="AA1087" t="s">
        <v>1066</v>
      </c>
      <c r="AB1087" t="s">
        <v>1066</v>
      </c>
      <c r="AC1087" t="s">
        <v>1066</v>
      </c>
      <c r="AD1087" t="s">
        <v>1066</v>
      </c>
      <c r="AE1087" t="s">
        <v>1066</v>
      </c>
      <c r="AF1087" t="s">
        <v>1066</v>
      </c>
      <c r="AG1087" t="s">
        <v>1066</v>
      </c>
      <c r="AH1087" t="s">
        <v>1066</v>
      </c>
      <c r="AI1087" t="s">
        <v>1066</v>
      </c>
      <c r="AJ1087" t="s">
        <v>1066</v>
      </c>
      <c r="AK1087" t="s">
        <v>1066</v>
      </c>
      <c r="AL1087" t="s">
        <v>1066</v>
      </c>
      <c r="AM1087" t="s">
        <v>1066</v>
      </c>
      <c r="AN1087" t="s">
        <v>1066</v>
      </c>
      <c r="AO1087" t="s">
        <v>1066</v>
      </c>
      <c r="AP1087" t="s">
        <v>1066</v>
      </c>
      <c r="AQ1087" t="s">
        <v>1066</v>
      </c>
      <c r="AR1087" t="s">
        <v>1066</v>
      </c>
      <c r="AW1087"/>
      <c r="AY1087" t="s">
        <v>2422</v>
      </c>
      <c r="AZ1087" s="269"/>
      <c r="BA1087" s="269"/>
      <c r="BB1087" s="269"/>
      <c r="BC1087" s="269"/>
      <c r="BD1087" s="269"/>
      <c r="BE1087" s="269"/>
    </row>
    <row r="1088" spans="1:57" ht="14.4" x14ac:dyDescent="0.3">
      <c r="A1088">
        <v>525852</v>
      </c>
      <c r="B1088" t="s">
        <v>540</v>
      </c>
      <c r="C1088" t="s">
        <v>1066</v>
      </c>
      <c r="D1088" t="s">
        <v>1066</v>
      </c>
      <c r="E1088" t="s">
        <v>1066</v>
      </c>
      <c r="F1088" t="s">
        <v>1066</v>
      </c>
      <c r="G1088" t="s">
        <v>1066</v>
      </c>
      <c r="H1088" t="s">
        <v>1066</v>
      </c>
      <c r="I1088" t="s">
        <v>1066</v>
      </c>
      <c r="J1088" t="s">
        <v>1066</v>
      </c>
      <c r="K1088" t="s">
        <v>1066</v>
      </c>
      <c r="L1088" t="s">
        <v>1066</v>
      </c>
      <c r="M1088" t="s">
        <v>1066</v>
      </c>
      <c r="N1088" t="s">
        <v>1066</v>
      </c>
      <c r="O1088" t="s">
        <v>1066</v>
      </c>
      <c r="P1088" t="s">
        <v>1066</v>
      </c>
      <c r="Q1088" t="s">
        <v>1066</v>
      </c>
      <c r="R1088" t="s">
        <v>1066</v>
      </c>
      <c r="S1088" t="s">
        <v>1066</v>
      </c>
      <c r="T1088" t="s">
        <v>1066</v>
      </c>
      <c r="U1088" t="s">
        <v>1066</v>
      </c>
      <c r="V1088" t="s">
        <v>1066</v>
      </c>
      <c r="W1088" t="s">
        <v>1066</v>
      </c>
      <c r="X1088" t="s">
        <v>1066</v>
      </c>
      <c r="Y1088" t="s">
        <v>1066</v>
      </c>
      <c r="Z1088" t="s">
        <v>1066</v>
      </c>
      <c r="AA1088" t="s">
        <v>1066</v>
      </c>
      <c r="AB1088" t="s">
        <v>1066</v>
      </c>
      <c r="AC1088" t="s">
        <v>1066</v>
      </c>
      <c r="AD1088" t="s">
        <v>1066</v>
      </c>
      <c r="AE1088" t="s">
        <v>1066</v>
      </c>
      <c r="AF1088" t="s">
        <v>1066</v>
      </c>
      <c r="AG1088" t="s">
        <v>1066</v>
      </c>
      <c r="AH1088" t="s">
        <v>1066</v>
      </c>
      <c r="AI1088" t="s">
        <v>1066</v>
      </c>
      <c r="AJ1088" t="s">
        <v>1066</v>
      </c>
      <c r="AK1088" t="s">
        <v>1066</v>
      </c>
      <c r="AL1088" t="s">
        <v>1066</v>
      </c>
      <c r="AM1088" t="s">
        <v>1066</v>
      </c>
      <c r="AN1088" t="s">
        <v>1066</v>
      </c>
      <c r="AO1088" t="s">
        <v>1066</v>
      </c>
      <c r="AP1088" t="s">
        <v>1066</v>
      </c>
      <c r="AQ1088" t="s">
        <v>1066</v>
      </c>
      <c r="AR1088" t="s">
        <v>1066</v>
      </c>
      <c r="AS1088" t="s">
        <v>1066</v>
      </c>
      <c r="AT1088" t="s">
        <v>1066</v>
      </c>
      <c r="AU1088" t="s">
        <v>1066</v>
      </c>
      <c r="AV1088" t="s">
        <v>1066</v>
      </c>
      <c r="AW1088" t="s">
        <v>1066</v>
      </c>
      <c r="AY1088">
        <v>0</v>
      </c>
      <c r="AZ1088" s="269"/>
      <c r="BA1088" s="269"/>
      <c r="BB1088" s="269"/>
      <c r="BC1088" s="269"/>
      <c r="BD1088" s="269"/>
      <c r="BE1088" s="269"/>
    </row>
    <row r="1089" spans="1:57" ht="14.4" x14ac:dyDescent="0.3">
      <c r="A1089">
        <v>525855</v>
      </c>
      <c r="B1089" t="s">
        <v>540</v>
      </c>
      <c r="C1089" t="s">
        <v>1066</v>
      </c>
      <c r="D1089" t="s">
        <v>1066</v>
      </c>
      <c r="E1089" t="s">
        <v>1066</v>
      </c>
      <c r="F1089" t="s">
        <v>1066</v>
      </c>
      <c r="G1089" t="s">
        <v>1066</v>
      </c>
      <c r="H1089" t="s">
        <v>1066</v>
      </c>
      <c r="I1089" t="s">
        <v>1066</v>
      </c>
      <c r="J1089" t="s">
        <v>1066</v>
      </c>
      <c r="K1089" t="s">
        <v>1066</v>
      </c>
      <c r="L1089" t="s">
        <v>1066</v>
      </c>
      <c r="M1089" t="s">
        <v>1066</v>
      </c>
      <c r="N1089" t="s">
        <v>1066</v>
      </c>
      <c r="O1089" t="s">
        <v>1066</v>
      </c>
      <c r="P1089" t="s">
        <v>1066</v>
      </c>
      <c r="Q1089" t="s">
        <v>1066</v>
      </c>
      <c r="R1089" t="s">
        <v>1066</v>
      </c>
      <c r="S1089" t="s">
        <v>1066</v>
      </c>
      <c r="T1089" t="s">
        <v>1066</v>
      </c>
      <c r="U1089" t="s">
        <v>1066</v>
      </c>
      <c r="V1089" t="s">
        <v>1066</v>
      </c>
      <c r="W1089" t="s">
        <v>1066</v>
      </c>
      <c r="X1089" t="s">
        <v>1066</v>
      </c>
      <c r="Y1089" t="s">
        <v>1066</v>
      </c>
      <c r="Z1089" t="s">
        <v>1066</v>
      </c>
      <c r="AA1089" t="s">
        <v>1066</v>
      </c>
      <c r="AB1089" t="s">
        <v>1066</v>
      </c>
      <c r="AC1089" t="s">
        <v>1066</v>
      </c>
      <c r="AD1089" t="s">
        <v>1066</v>
      </c>
      <c r="AE1089" t="s">
        <v>1066</v>
      </c>
      <c r="AF1089" t="s">
        <v>1066</v>
      </c>
      <c r="AG1089" t="s">
        <v>1066</v>
      </c>
      <c r="AH1089" t="s">
        <v>1066</v>
      </c>
      <c r="AI1089" t="s">
        <v>1066</v>
      </c>
      <c r="AJ1089" t="s">
        <v>1066</v>
      </c>
      <c r="AK1089" t="s">
        <v>1066</v>
      </c>
      <c r="AL1089" t="s">
        <v>1066</v>
      </c>
      <c r="AM1089" t="s">
        <v>1066</v>
      </c>
      <c r="AN1089" t="s">
        <v>1066</v>
      </c>
      <c r="AO1089" t="s">
        <v>1066</v>
      </c>
      <c r="AP1089" t="s">
        <v>1066</v>
      </c>
      <c r="AQ1089" t="s">
        <v>1066</v>
      </c>
      <c r="AR1089" t="s">
        <v>1066</v>
      </c>
      <c r="AS1089" t="s">
        <v>1066</v>
      </c>
      <c r="AT1089" t="s">
        <v>1066</v>
      </c>
      <c r="AU1089" t="s">
        <v>1066</v>
      </c>
      <c r="AV1089" t="s">
        <v>1066</v>
      </c>
      <c r="AW1089" t="s">
        <v>1066</v>
      </c>
      <c r="AY1089">
        <v>0</v>
      </c>
      <c r="AZ1089" s="269"/>
      <c r="BA1089" s="269"/>
      <c r="BB1089" s="269"/>
      <c r="BC1089" s="269"/>
      <c r="BD1089" s="269"/>
      <c r="BE1089" s="269"/>
    </row>
    <row r="1090" spans="1:57" ht="14.4" x14ac:dyDescent="0.3">
      <c r="A1090">
        <v>525858</v>
      </c>
      <c r="B1090" t="s">
        <v>540</v>
      </c>
      <c r="C1090" t="s">
        <v>1066</v>
      </c>
      <c r="D1090" t="s">
        <v>1066</v>
      </c>
      <c r="E1090" t="s">
        <v>1066</v>
      </c>
      <c r="F1090" t="s">
        <v>1066</v>
      </c>
      <c r="G1090" t="s">
        <v>1066</v>
      </c>
      <c r="H1090" t="s">
        <v>1066</v>
      </c>
      <c r="I1090" t="s">
        <v>1066</v>
      </c>
      <c r="J1090" t="s">
        <v>1066</v>
      </c>
      <c r="K1090" t="s">
        <v>1066</v>
      </c>
      <c r="L1090" t="s">
        <v>1066</v>
      </c>
      <c r="M1090" t="s">
        <v>1066</v>
      </c>
      <c r="N1090" t="s">
        <v>1066</v>
      </c>
      <c r="O1090" t="s">
        <v>1066</v>
      </c>
      <c r="P1090" t="s">
        <v>1066</v>
      </c>
      <c r="Q1090" t="s">
        <v>1066</v>
      </c>
      <c r="R1090" t="s">
        <v>1066</v>
      </c>
      <c r="S1090" t="s">
        <v>1066</v>
      </c>
      <c r="T1090" t="s">
        <v>1066</v>
      </c>
      <c r="U1090" t="s">
        <v>1066</v>
      </c>
      <c r="V1090" t="s">
        <v>1066</v>
      </c>
      <c r="W1090" t="s">
        <v>1066</v>
      </c>
      <c r="X1090" t="s">
        <v>1066</v>
      </c>
      <c r="Y1090" t="s">
        <v>1066</v>
      </c>
      <c r="Z1090" t="s">
        <v>1066</v>
      </c>
      <c r="AA1090" t="s">
        <v>1066</v>
      </c>
      <c r="AB1090" t="s">
        <v>1066</v>
      </c>
      <c r="AC1090" t="s">
        <v>1066</v>
      </c>
      <c r="AD1090" t="s">
        <v>1066</v>
      </c>
      <c r="AE1090" t="s">
        <v>1066</v>
      </c>
      <c r="AF1090" t="s">
        <v>1066</v>
      </c>
      <c r="AG1090" t="s">
        <v>1066</v>
      </c>
      <c r="AH1090" t="s">
        <v>1066</v>
      </c>
      <c r="AI1090" t="s">
        <v>1066</v>
      </c>
      <c r="AJ1090" t="s">
        <v>1066</v>
      </c>
      <c r="AK1090" t="s">
        <v>1066</v>
      </c>
      <c r="AL1090" t="s">
        <v>1066</v>
      </c>
      <c r="AM1090" t="s">
        <v>1066</v>
      </c>
      <c r="AN1090" t="s">
        <v>1066</v>
      </c>
      <c r="AO1090" t="s">
        <v>1066</v>
      </c>
      <c r="AP1090" t="s">
        <v>1066</v>
      </c>
      <c r="AQ1090" t="s">
        <v>1066</v>
      </c>
      <c r="AR1090" t="s">
        <v>1066</v>
      </c>
      <c r="AS1090" t="s">
        <v>1066</v>
      </c>
      <c r="AT1090" t="s">
        <v>1066</v>
      </c>
      <c r="AU1090" t="s">
        <v>1066</v>
      </c>
      <c r="AV1090" t="s">
        <v>1066</v>
      </c>
      <c r="AW1090" t="s">
        <v>1066</v>
      </c>
      <c r="AY1090">
        <v>0</v>
      </c>
      <c r="AZ1090" s="269"/>
      <c r="BA1090" s="269"/>
      <c r="BB1090" s="269"/>
      <c r="BC1090" s="269"/>
      <c r="BD1090" s="269"/>
      <c r="BE1090" s="269"/>
    </row>
    <row r="1091" spans="1:57" ht="14.4" x14ac:dyDescent="0.3">
      <c r="A1091">
        <v>525866</v>
      </c>
      <c r="B1091" t="s">
        <v>540</v>
      </c>
      <c r="C1091" t="s">
        <v>1066</v>
      </c>
      <c r="D1091" t="s">
        <v>1066</v>
      </c>
      <c r="E1091" t="s">
        <v>1066</v>
      </c>
      <c r="F1091" t="s">
        <v>1066</v>
      </c>
      <c r="G1091" t="s">
        <v>1066</v>
      </c>
      <c r="H1091" t="s">
        <v>1066</v>
      </c>
      <c r="I1091" t="s">
        <v>1066</v>
      </c>
      <c r="J1091" t="s">
        <v>1066</v>
      </c>
      <c r="K1091" t="s">
        <v>1066</v>
      </c>
      <c r="L1091" t="s">
        <v>1066</v>
      </c>
      <c r="M1091" t="s">
        <v>1066</v>
      </c>
      <c r="N1091" t="s">
        <v>1066</v>
      </c>
      <c r="O1091" t="s">
        <v>1066</v>
      </c>
      <c r="P1091" t="s">
        <v>1066</v>
      </c>
      <c r="Q1091" t="s">
        <v>1066</v>
      </c>
      <c r="R1091" t="s">
        <v>1066</v>
      </c>
      <c r="S1091" t="s">
        <v>1066</v>
      </c>
      <c r="T1091" t="s">
        <v>1066</v>
      </c>
      <c r="U1091" t="s">
        <v>1066</v>
      </c>
      <c r="V1091" t="s">
        <v>1066</v>
      </c>
      <c r="W1091" t="s">
        <v>1066</v>
      </c>
      <c r="X1091" t="s">
        <v>1066</v>
      </c>
      <c r="Y1091" t="s">
        <v>1066</v>
      </c>
      <c r="Z1091" t="s">
        <v>1066</v>
      </c>
      <c r="AA1091" t="s">
        <v>1066</v>
      </c>
      <c r="AB1091" t="s">
        <v>1066</v>
      </c>
      <c r="AC1091" t="s">
        <v>1066</v>
      </c>
      <c r="AD1091" t="s">
        <v>1066</v>
      </c>
      <c r="AE1091" t="s">
        <v>1066</v>
      </c>
      <c r="AF1091" t="s">
        <v>1066</v>
      </c>
      <c r="AG1091" t="s">
        <v>1066</v>
      </c>
      <c r="AH1091" t="s">
        <v>1066</v>
      </c>
      <c r="AI1091" t="s">
        <v>1066</v>
      </c>
      <c r="AJ1091" t="s">
        <v>1066</v>
      </c>
      <c r="AK1091" t="s">
        <v>1066</v>
      </c>
      <c r="AL1091" t="s">
        <v>1066</v>
      </c>
      <c r="AM1091" t="s">
        <v>1066</v>
      </c>
      <c r="AN1091" t="s">
        <v>1066</v>
      </c>
      <c r="AO1091" t="s">
        <v>1066</v>
      </c>
      <c r="AP1091" t="s">
        <v>1066</v>
      </c>
      <c r="AQ1091" t="s">
        <v>1066</v>
      </c>
      <c r="AR1091" t="s">
        <v>1066</v>
      </c>
      <c r="AS1091" t="s">
        <v>1066</v>
      </c>
      <c r="AT1091" t="s">
        <v>1066</v>
      </c>
      <c r="AU1091" t="s">
        <v>1066</v>
      </c>
      <c r="AV1091" t="s">
        <v>1066</v>
      </c>
      <c r="AW1091" t="s">
        <v>1066</v>
      </c>
      <c r="AY1091">
        <v>0</v>
      </c>
      <c r="AZ1091" s="269"/>
      <c r="BA1091" s="269"/>
      <c r="BB1091" s="269"/>
      <c r="BC1091" s="269"/>
      <c r="BD1091" s="269"/>
      <c r="BE1091" s="269"/>
    </row>
    <row r="1092" spans="1:57" ht="14.4" x14ac:dyDescent="0.3">
      <c r="A1092">
        <v>525868</v>
      </c>
      <c r="B1092" t="s">
        <v>540</v>
      </c>
      <c r="C1092" t="s">
        <v>1066</v>
      </c>
      <c r="D1092" t="s">
        <v>1066</v>
      </c>
      <c r="E1092" t="s">
        <v>1066</v>
      </c>
      <c r="F1092" t="s">
        <v>1066</v>
      </c>
      <c r="G1092" t="s">
        <v>1066</v>
      </c>
      <c r="H1092" t="s">
        <v>1066</v>
      </c>
      <c r="I1092" t="s">
        <v>1066</v>
      </c>
      <c r="J1092" t="s">
        <v>1066</v>
      </c>
      <c r="K1092" t="s">
        <v>1066</v>
      </c>
      <c r="L1092" t="s">
        <v>1066</v>
      </c>
      <c r="M1092" t="s">
        <v>1066</v>
      </c>
      <c r="N1092" t="s">
        <v>1066</v>
      </c>
      <c r="O1092" t="s">
        <v>1066</v>
      </c>
      <c r="P1092" t="s">
        <v>1066</v>
      </c>
      <c r="Q1092" t="s">
        <v>1066</v>
      </c>
      <c r="R1092" t="s">
        <v>1066</v>
      </c>
      <c r="S1092" t="s">
        <v>1066</v>
      </c>
      <c r="T1092" t="s">
        <v>1066</v>
      </c>
      <c r="U1092" t="s">
        <v>1066</v>
      </c>
      <c r="V1092" t="s">
        <v>1066</v>
      </c>
      <c r="W1092" t="s">
        <v>1066</v>
      </c>
      <c r="X1092" t="s">
        <v>1066</v>
      </c>
      <c r="Y1092" t="s">
        <v>1066</v>
      </c>
      <c r="Z1092" t="s">
        <v>1066</v>
      </c>
      <c r="AA1092" t="s">
        <v>1066</v>
      </c>
      <c r="AB1092" t="s">
        <v>1066</v>
      </c>
      <c r="AC1092" t="s">
        <v>1066</v>
      </c>
      <c r="AD1092" t="s">
        <v>1066</v>
      </c>
      <c r="AE1092" t="s">
        <v>1066</v>
      </c>
      <c r="AF1092" t="s">
        <v>1066</v>
      </c>
      <c r="AG1092" t="s">
        <v>1066</v>
      </c>
      <c r="AH1092" t="s">
        <v>1066</v>
      </c>
      <c r="AI1092" t="s">
        <v>1066</v>
      </c>
      <c r="AJ1092" t="s">
        <v>1066</v>
      </c>
      <c r="AK1092" t="s">
        <v>1066</v>
      </c>
      <c r="AL1092" t="s">
        <v>1066</v>
      </c>
      <c r="AM1092" t="s">
        <v>1066</v>
      </c>
      <c r="AN1092" t="s">
        <v>1066</v>
      </c>
      <c r="AO1092" t="s">
        <v>1066</v>
      </c>
      <c r="AP1092" t="s">
        <v>1066</v>
      </c>
      <c r="AQ1092" t="s">
        <v>1066</v>
      </c>
      <c r="AR1092" t="s">
        <v>1066</v>
      </c>
      <c r="AS1092" t="s">
        <v>1066</v>
      </c>
      <c r="AT1092" t="s">
        <v>1066</v>
      </c>
      <c r="AU1092" t="s">
        <v>1066</v>
      </c>
      <c r="AV1092" t="s">
        <v>1066</v>
      </c>
      <c r="AW1092" t="s">
        <v>1066</v>
      </c>
      <c r="AY1092">
        <v>0</v>
      </c>
      <c r="AZ1092" s="269"/>
      <c r="BA1092" s="269"/>
      <c r="BB1092" s="269"/>
      <c r="BC1092" s="269"/>
      <c r="BD1092" s="269"/>
      <c r="BE1092" s="269"/>
    </row>
    <row r="1093" spans="1:57" ht="14.4" x14ac:dyDescent="0.3">
      <c r="A1093">
        <v>525869</v>
      </c>
      <c r="B1093" t="s">
        <v>540</v>
      </c>
      <c r="C1093" t="s">
        <v>1066</v>
      </c>
      <c r="D1093" t="s">
        <v>1066</v>
      </c>
      <c r="E1093" t="s">
        <v>1066</v>
      </c>
      <c r="F1093" t="s">
        <v>1066</v>
      </c>
      <c r="G1093" t="s">
        <v>1066</v>
      </c>
      <c r="H1093" t="s">
        <v>1066</v>
      </c>
      <c r="I1093" t="s">
        <v>1066</v>
      </c>
      <c r="J1093" t="s">
        <v>1066</v>
      </c>
      <c r="K1093" t="s">
        <v>1066</v>
      </c>
      <c r="L1093" t="s">
        <v>1066</v>
      </c>
      <c r="M1093" t="s">
        <v>1066</v>
      </c>
      <c r="N1093" t="s">
        <v>1066</v>
      </c>
      <c r="O1093" t="s">
        <v>1066</v>
      </c>
      <c r="P1093" t="s">
        <v>1066</v>
      </c>
      <c r="Q1093" t="s">
        <v>1066</v>
      </c>
      <c r="R1093" t="s">
        <v>1066</v>
      </c>
      <c r="S1093" t="s">
        <v>1066</v>
      </c>
      <c r="T1093" t="s">
        <v>1066</v>
      </c>
      <c r="U1093" t="s">
        <v>1066</v>
      </c>
      <c r="V1093" t="s">
        <v>1066</v>
      </c>
      <c r="W1093" t="s">
        <v>1066</v>
      </c>
      <c r="X1093" t="s">
        <v>1066</v>
      </c>
      <c r="Y1093" t="s">
        <v>1066</v>
      </c>
      <c r="Z1093" t="s">
        <v>1066</v>
      </c>
      <c r="AA1093" t="s">
        <v>1066</v>
      </c>
      <c r="AB1093" t="s">
        <v>1066</v>
      </c>
      <c r="AC1093" t="s">
        <v>1066</v>
      </c>
      <c r="AD1093" t="s">
        <v>1066</v>
      </c>
      <c r="AE1093" t="s">
        <v>1066</v>
      </c>
      <c r="AF1093" t="s">
        <v>1066</v>
      </c>
      <c r="AG1093" t="s">
        <v>1066</v>
      </c>
      <c r="AH1093" t="s">
        <v>1066</v>
      </c>
      <c r="AI1093" t="s">
        <v>1066</v>
      </c>
      <c r="AJ1093" t="s">
        <v>1066</v>
      </c>
      <c r="AK1093" t="s">
        <v>1066</v>
      </c>
      <c r="AL1093" t="s">
        <v>1066</v>
      </c>
      <c r="AM1093" t="s">
        <v>1066</v>
      </c>
      <c r="AN1093" t="s">
        <v>1066</v>
      </c>
      <c r="AO1093" t="s">
        <v>1066</v>
      </c>
      <c r="AP1093" t="s">
        <v>1066</v>
      </c>
      <c r="AQ1093" t="s">
        <v>1066</v>
      </c>
      <c r="AR1093" t="s">
        <v>1066</v>
      </c>
      <c r="AS1093" t="s">
        <v>1066</v>
      </c>
      <c r="AT1093" t="s">
        <v>1066</v>
      </c>
      <c r="AU1093" t="s">
        <v>1066</v>
      </c>
      <c r="AV1093" t="s">
        <v>1066</v>
      </c>
      <c r="AW1093" t="s">
        <v>1066</v>
      </c>
      <c r="AY1093">
        <v>0</v>
      </c>
      <c r="AZ1093" s="269"/>
      <c r="BA1093" s="269"/>
      <c r="BB1093" s="269"/>
      <c r="BC1093" s="269"/>
      <c r="BD1093" s="269"/>
      <c r="BE1093" s="269"/>
    </row>
    <row r="1094" spans="1:57" ht="14.4" x14ac:dyDescent="0.3">
      <c r="A1094">
        <v>525874</v>
      </c>
      <c r="B1094" t="s">
        <v>540</v>
      </c>
      <c r="C1094" t="s">
        <v>1066</v>
      </c>
      <c r="D1094" t="s">
        <v>1066</v>
      </c>
      <c r="E1094" t="s">
        <v>1066</v>
      </c>
      <c r="F1094" t="s">
        <v>1066</v>
      </c>
      <c r="G1094" t="s">
        <v>1066</v>
      </c>
      <c r="H1094" t="s">
        <v>1066</v>
      </c>
      <c r="I1094" t="s">
        <v>1066</v>
      </c>
      <c r="J1094" t="s">
        <v>1066</v>
      </c>
      <c r="K1094" t="s">
        <v>1066</v>
      </c>
      <c r="L1094" t="s">
        <v>1066</v>
      </c>
      <c r="M1094" t="s">
        <v>1066</v>
      </c>
      <c r="N1094" t="s">
        <v>1066</v>
      </c>
      <c r="O1094" t="s">
        <v>1066</v>
      </c>
      <c r="P1094" t="s">
        <v>1066</v>
      </c>
      <c r="Q1094" t="s">
        <v>1066</v>
      </c>
      <c r="R1094" t="s">
        <v>1066</v>
      </c>
      <c r="S1094" t="s">
        <v>1066</v>
      </c>
      <c r="T1094" t="s">
        <v>1066</v>
      </c>
      <c r="U1094" t="s">
        <v>1066</v>
      </c>
      <c r="V1094" t="s">
        <v>1066</v>
      </c>
      <c r="W1094" t="s">
        <v>1066</v>
      </c>
      <c r="X1094" t="s">
        <v>1066</v>
      </c>
      <c r="Y1094" t="s">
        <v>1066</v>
      </c>
      <c r="Z1094" t="s">
        <v>1066</v>
      </c>
      <c r="AA1094" t="s">
        <v>1066</v>
      </c>
      <c r="AB1094" t="s">
        <v>1066</v>
      </c>
      <c r="AC1094" t="s">
        <v>1066</v>
      </c>
      <c r="AD1094" t="s">
        <v>1066</v>
      </c>
      <c r="AE1094" t="s">
        <v>1066</v>
      </c>
      <c r="AF1094" t="s">
        <v>1066</v>
      </c>
      <c r="AG1094" t="s">
        <v>1066</v>
      </c>
      <c r="AH1094" t="s">
        <v>1066</v>
      </c>
      <c r="AI1094" t="s">
        <v>1066</v>
      </c>
      <c r="AJ1094" t="s">
        <v>1066</v>
      </c>
      <c r="AK1094" t="s">
        <v>1066</v>
      </c>
      <c r="AL1094" t="s">
        <v>1066</v>
      </c>
      <c r="AM1094" t="s">
        <v>1066</v>
      </c>
      <c r="AN1094" t="s">
        <v>1066</v>
      </c>
      <c r="AO1094" t="s">
        <v>1066</v>
      </c>
      <c r="AP1094" t="s">
        <v>1066</v>
      </c>
      <c r="AQ1094" t="s">
        <v>1066</v>
      </c>
      <c r="AR1094" t="s">
        <v>1066</v>
      </c>
      <c r="AS1094" t="s">
        <v>1066</v>
      </c>
      <c r="AT1094" t="s">
        <v>1066</v>
      </c>
      <c r="AU1094" t="s">
        <v>1066</v>
      </c>
      <c r="AV1094" t="s">
        <v>1066</v>
      </c>
      <c r="AW1094" t="s">
        <v>1066</v>
      </c>
      <c r="AY1094">
        <v>0</v>
      </c>
      <c r="AZ1094" s="269"/>
      <c r="BA1094" s="269"/>
      <c r="BB1094" s="269"/>
      <c r="BC1094" s="269"/>
      <c r="BD1094" s="269"/>
      <c r="BE1094" s="269"/>
    </row>
    <row r="1095" spans="1:57" ht="14.4" x14ac:dyDescent="0.3">
      <c r="A1095">
        <v>525875</v>
      </c>
      <c r="B1095" t="s">
        <v>540</v>
      </c>
      <c r="C1095" t="s">
        <v>1066</v>
      </c>
      <c r="D1095" t="s">
        <v>1066</v>
      </c>
      <c r="E1095" t="s">
        <v>1066</v>
      </c>
      <c r="F1095" t="s">
        <v>1066</v>
      </c>
      <c r="G1095" t="s">
        <v>1066</v>
      </c>
      <c r="H1095" t="s">
        <v>1066</v>
      </c>
      <c r="I1095" t="s">
        <v>1066</v>
      </c>
      <c r="J1095" t="s">
        <v>1066</v>
      </c>
      <c r="K1095" t="s">
        <v>1066</v>
      </c>
      <c r="L1095" t="s">
        <v>1066</v>
      </c>
      <c r="M1095" t="s">
        <v>1066</v>
      </c>
      <c r="N1095" t="s">
        <v>1066</v>
      </c>
      <c r="O1095" t="s">
        <v>1066</v>
      </c>
      <c r="P1095" t="s">
        <v>1066</v>
      </c>
      <c r="Q1095" t="s">
        <v>1066</v>
      </c>
      <c r="R1095" t="s">
        <v>1066</v>
      </c>
      <c r="S1095" t="s">
        <v>1066</v>
      </c>
      <c r="T1095" t="s">
        <v>1066</v>
      </c>
      <c r="U1095" t="s">
        <v>1066</v>
      </c>
      <c r="V1095" t="s">
        <v>1066</v>
      </c>
      <c r="W1095" t="s">
        <v>1066</v>
      </c>
      <c r="X1095" t="s">
        <v>1066</v>
      </c>
      <c r="Y1095" t="s">
        <v>1066</v>
      </c>
      <c r="Z1095" t="s">
        <v>1066</v>
      </c>
      <c r="AA1095" t="s">
        <v>1066</v>
      </c>
      <c r="AB1095" t="s">
        <v>1066</v>
      </c>
      <c r="AC1095" t="s">
        <v>1066</v>
      </c>
      <c r="AD1095" t="s">
        <v>1066</v>
      </c>
      <c r="AE1095" t="s">
        <v>1066</v>
      </c>
      <c r="AF1095" t="s">
        <v>1066</v>
      </c>
      <c r="AG1095" t="s">
        <v>1066</v>
      </c>
      <c r="AH1095" t="s">
        <v>1066</v>
      </c>
      <c r="AI1095" t="s">
        <v>1066</v>
      </c>
      <c r="AJ1095" t="s">
        <v>1066</v>
      </c>
      <c r="AK1095" t="s">
        <v>1066</v>
      </c>
      <c r="AL1095" t="s">
        <v>1066</v>
      </c>
      <c r="AM1095" t="s">
        <v>1066</v>
      </c>
      <c r="AN1095" t="s">
        <v>1066</v>
      </c>
      <c r="AO1095" t="s">
        <v>1066</v>
      </c>
      <c r="AP1095" t="s">
        <v>1066</v>
      </c>
      <c r="AQ1095" t="s">
        <v>1066</v>
      </c>
      <c r="AR1095" t="s">
        <v>1066</v>
      </c>
      <c r="AS1095" t="s">
        <v>1066</v>
      </c>
      <c r="AT1095" t="s">
        <v>1066</v>
      </c>
      <c r="AU1095" t="s">
        <v>1066</v>
      </c>
      <c r="AV1095" t="s">
        <v>1066</v>
      </c>
      <c r="AW1095" t="s">
        <v>1066</v>
      </c>
      <c r="AY1095">
        <v>0</v>
      </c>
      <c r="AZ1095" s="269"/>
      <c r="BA1095" s="269"/>
      <c r="BB1095" s="269"/>
      <c r="BC1095" s="269"/>
      <c r="BD1095" s="269"/>
      <c r="BE1095" s="269"/>
    </row>
    <row r="1096" spans="1:57" ht="14.4" x14ac:dyDescent="0.3">
      <c r="A1096">
        <v>525876</v>
      </c>
      <c r="B1096" t="s">
        <v>540</v>
      </c>
      <c r="C1096" t="s">
        <v>1066</v>
      </c>
      <c r="D1096" t="s">
        <v>1066</v>
      </c>
      <c r="E1096" t="s">
        <v>1066</v>
      </c>
      <c r="F1096" t="s">
        <v>1066</v>
      </c>
      <c r="G1096" t="s">
        <v>1066</v>
      </c>
      <c r="H1096" t="s">
        <v>1066</v>
      </c>
      <c r="I1096" t="s">
        <v>1066</v>
      </c>
      <c r="J1096" t="s">
        <v>1066</v>
      </c>
      <c r="K1096" t="s">
        <v>1066</v>
      </c>
      <c r="L1096" t="s">
        <v>1066</v>
      </c>
      <c r="M1096" t="s">
        <v>1066</v>
      </c>
      <c r="N1096" t="s">
        <v>1066</v>
      </c>
      <c r="O1096" t="s">
        <v>1066</v>
      </c>
      <c r="P1096" t="s">
        <v>1066</v>
      </c>
      <c r="Q1096" t="s">
        <v>1066</v>
      </c>
      <c r="R1096" t="s">
        <v>1066</v>
      </c>
      <c r="S1096" t="s">
        <v>1066</v>
      </c>
      <c r="T1096" t="s">
        <v>1066</v>
      </c>
      <c r="U1096" t="s">
        <v>1066</v>
      </c>
      <c r="V1096" t="s">
        <v>1066</v>
      </c>
      <c r="W1096" t="s">
        <v>1066</v>
      </c>
      <c r="X1096" t="s">
        <v>1066</v>
      </c>
      <c r="Y1096" t="s">
        <v>1066</v>
      </c>
      <c r="Z1096" t="s">
        <v>1066</v>
      </c>
      <c r="AA1096" t="s">
        <v>1066</v>
      </c>
      <c r="AB1096" t="s">
        <v>1066</v>
      </c>
      <c r="AC1096" t="s">
        <v>1066</v>
      </c>
      <c r="AD1096" t="s">
        <v>1066</v>
      </c>
      <c r="AE1096" t="s">
        <v>1066</v>
      </c>
      <c r="AF1096" t="s">
        <v>1066</v>
      </c>
      <c r="AG1096" t="s">
        <v>1066</v>
      </c>
      <c r="AH1096" t="s">
        <v>1066</v>
      </c>
      <c r="AI1096" t="s">
        <v>1066</v>
      </c>
      <c r="AJ1096" t="s">
        <v>1066</v>
      </c>
      <c r="AK1096" t="s">
        <v>1066</v>
      </c>
      <c r="AL1096" t="s">
        <v>1066</v>
      </c>
      <c r="AM1096" t="s">
        <v>1066</v>
      </c>
      <c r="AN1096" t="s">
        <v>1066</v>
      </c>
      <c r="AO1096" t="s">
        <v>1066</v>
      </c>
      <c r="AP1096" t="s">
        <v>1066</v>
      </c>
      <c r="AQ1096" t="s">
        <v>1066</v>
      </c>
      <c r="AR1096" t="s">
        <v>1066</v>
      </c>
      <c r="AS1096" t="s">
        <v>1066</v>
      </c>
      <c r="AT1096" t="s">
        <v>1066</v>
      </c>
      <c r="AU1096" t="s">
        <v>1066</v>
      </c>
      <c r="AV1096" t="s">
        <v>1066</v>
      </c>
      <c r="AW1096" t="s">
        <v>1066</v>
      </c>
      <c r="AY1096">
        <v>0</v>
      </c>
      <c r="AZ1096" s="269"/>
      <c r="BA1096" s="269"/>
      <c r="BB1096" s="269"/>
      <c r="BC1096" s="269"/>
      <c r="BD1096" s="269"/>
      <c r="BE1096" s="269"/>
    </row>
    <row r="1097" spans="1:57" ht="14.4" x14ac:dyDescent="0.3">
      <c r="A1097">
        <v>525879</v>
      </c>
      <c r="B1097" t="s">
        <v>540</v>
      </c>
      <c r="C1097" t="s">
        <v>1066</v>
      </c>
      <c r="D1097" t="s">
        <v>1066</v>
      </c>
      <c r="E1097" t="s">
        <v>1066</v>
      </c>
      <c r="F1097" t="s">
        <v>1066</v>
      </c>
      <c r="G1097" t="s">
        <v>1066</v>
      </c>
      <c r="H1097" t="s">
        <v>1066</v>
      </c>
      <c r="I1097" t="s">
        <v>1066</v>
      </c>
      <c r="J1097" t="s">
        <v>1066</v>
      </c>
      <c r="K1097" t="s">
        <v>1066</v>
      </c>
      <c r="L1097" t="s">
        <v>1066</v>
      </c>
      <c r="M1097" t="s">
        <v>1066</v>
      </c>
      <c r="N1097" t="s">
        <v>1066</v>
      </c>
      <c r="O1097" t="s">
        <v>1066</v>
      </c>
      <c r="P1097" t="s">
        <v>1066</v>
      </c>
      <c r="Q1097" t="s">
        <v>1066</v>
      </c>
      <c r="R1097" t="s">
        <v>1066</v>
      </c>
      <c r="S1097" t="s">
        <v>1066</v>
      </c>
      <c r="T1097" t="s">
        <v>1066</v>
      </c>
      <c r="U1097" t="s">
        <v>1066</v>
      </c>
      <c r="V1097" t="s">
        <v>1066</v>
      </c>
      <c r="W1097" t="s">
        <v>1066</v>
      </c>
      <c r="X1097" t="s">
        <v>1066</v>
      </c>
      <c r="Y1097" t="s">
        <v>1066</v>
      </c>
      <c r="Z1097" t="s">
        <v>1066</v>
      </c>
      <c r="AA1097" t="s">
        <v>1066</v>
      </c>
      <c r="AB1097" t="s">
        <v>1066</v>
      </c>
      <c r="AC1097" t="s">
        <v>1066</v>
      </c>
      <c r="AD1097" t="s">
        <v>1066</v>
      </c>
      <c r="AE1097" t="s">
        <v>1066</v>
      </c>
      <c r="AF1097" t="s">
        <v>1066</v>
      </c>
      <c r="AG1097" t="s">
        <v>1066</v>
      </c>
      <c r="AH1097" t="s">
        <v>1066</v>
      </c>
      <c r="AI1097" t="s">
        <v>1066</v>
      </c>
      <c r="AJ1097" t="s">
        <v>1066</v>
      </c>
      <c r="AK1097" t="s">
        <v>1066</v>
      </c>
      <c r="AL1097" t="s">
        <v>1066</v>
      </c>
      <c r="AM1097" t="s">
        <v>1066</v>
      </c>
      <c r="AN1097" t="s">
        <v>1066</v>
      </c>
      <c r="AO1097" t="s">
        <v>1066</v>
      </c>
      <c r="AP1097" t="s">
        <v>1066</v>
      </c>
      <c r="AQ1097" t="s">
        <v>1066</v>
      </c>
      <c r="AR1097" t="s">
        <v>1066</v>
      </c>
      <c r="AS1097" t="s">
        <v>1066</v>
      </c>
      <c r="AT1097" t="s">
        <v>1066</v>
      </c>
      <c r="AU1097" t="s">
        <v>1066</v>
      </c>
      <c r="AV1097" t="s">
        <v>1066</v>
      </c>
      <c r="AW1097" t="s">
        <v>1066</v>
      </c>
      <c r="AY1097">
        <v>0</v>
      </c>
      <c r="AZ1097" s="269"/>
      <c r="BA1097" s="269"/>
      <c r="BB1097" s="269"/>
      <c r="BC1097" s="269"/>
      <c r="BD1097" s="269"/>
      <c r="BE1097" s="269"/>
    </row>
    <row r="1098" spans="1:57" ht="14.4" x14ac:dyDescent="0.3">
      <c r="A1098">
        <v>525888</v>
      </c>
      <c r="B1098" t="s">
        <v>540</v>
      </c>
      <c r="C1098" t="s">
        <v>1066</v>
      </c>
      <c r="D1098" t="s">
        <v>1066</v>
      </c>
      <c r="E1098" t="s">
        <v>1066</v>
      </c>
      <c r="F1098" t="s">
        <v>1066</v>
      </c>
      <c r="G1098" t="s">
        <v>1066</v>
      </c>
      <c r="H1098" t="s">
        <v>1066</v>
      </c>
      <c r="I1098" t="s">
        <v>1066</v>
      </c>
      <c r="J1098" t="s">
        <v>1066</v>
      </c>
      <c r="K1098" t="s">
        <v>1066</v>
      </c>
      <c r="L1098" t="s">
        <v>1066</v>
      </c>
      <c r="M1098" t="s">
        <v>1066</v>
      </c>
      <c r="N1098" t="s">
        <v>1066</v>
      </c>
      <c r="O1098" t="s">
        <v>1066</v>
      </c>
      <c r="P1098" t="s">
        <v>1066</v>
      </c>
      <c r="Q1098" t="s">
        <v>1066</v>
      </c>
      <c r="R1098" t="s">
        <v>1066</v>
      </c>
      <c r="S1098" t="s">
        <v>1066</v>
      </c>
      <c r="T1098" t="s">
        <v>1066</v>
      </c>
      <c r="U1098" t="s">
        <v>1066</v>
      </c>
      <c r="V1098" t="s">
        <v>1066</v>
      </c>
      <c r="W1098" t="s">
        <v>1066</v>
      </c>
      <c r="X1098" t="s">
        <v>1066</v>
      </c>
      <c r="Y1098" t="s">
        <v>1066</v>
      </c>
      <c r="Z1098" t="s">
        <v>1066</v>
      </c>
      <c r="AA1098" t="s">
        <v>1066</v>
      </c>
      <c r="AB1098" t="s">
        <v>1066</v>
      </c>
      <c r="AC1098" t="s">
        <v>1066</v>
      </c>
      <c r="AD1098" t="s">
        <v>1066</v>
      </c>
      <c r="AE1098" t="s">
        <v>1066</v>
      </c>
      <c r="AF1098" t="s">
        <v>1066</v>
      </c>
      <c r="AG1098" t="s">
        <v>1066</v>
      </c>
      <c r="AH1098" t="s">
        <v>1066</v>
      </c>
      <c r="AI1098" t="s">
        <v>1066</v>
      </c>
      <c r="AJ1098" t="s">
        <v>1066</v>
      </c>
      <c r="AK1098" t="s">
        <v>1066</v>
      </c>
      <c r="AL1098" t="s">
        <v>1066</v>
      </c>
      <c r="AM1098" t="s">
        <v>1066</v>
      </c>
      <c r="AN1098" t="s">
        <v>1066</v>
      </c>
      <c r="AO1098" t="s">
        <v>1066</v>
      </c>
      <c r="AP1098" t="s">
        <v>1066</v>
      </c>
      <c r="AQ1098" t="s">
        <v>1066</v>
      </c>
      <c r="AR1098" t="s">
        <v>1066</v>
      </c>
      <c r="AS1098" t="s">
        <v>1066</v>
      </c>
      <c r="AT1098" t="s">
        <v>1066</v>
      </c>
      <c r="AU1098" t="s">
        <v>1066</v>
      </c>
      <c r="AV1098" t="s">
        <v>1066</v>
      </c>
      <c r="AW1098" t="s">
        <v>1066</v>
      </c>
      <c r="AY1098">
        <v>0</v>
      </c>
      <c r="AZ1098" s="269"/>
      <c r="BA1098" s="269"/>
      <c r="BB1098" s="269"/>
      <c r="BC1098" s="269"/>
      <c r="BD1098" s="269"/>
      <c r="BE1098" s="269"/>
    </row>
    <row r="1099" spans="1:57" ht="14.4" x14ac:dyDescent="0.3">
      <c r="A1099">
        <v>525889</v>
      </c>
      <c r="B1099" t="s">
        <v>540</v>
      </c>
      <c r="C1099" t="s">
        <v>1066</v>
      </c>
      <c r="D1099" t="s">
        <v>1066</v>
      </c>
      <c r="E1099" t="s">
        <v>1066</v>
      </c>
      <c r="F1099" t="s">
        <v>1066</v>
      </c>
      <c r="G1099" t="s">
        <v>1066</v>
      </c>
      <c r="H1099" t="s">
        <v>1066</v>
      </c>
      <c r="I1099" t="s">
        <v>1066</v>
      </c>
      <c r="J1099" t="s">
        <v>1066</v>
      </c>
      <c r="K1099" t="s">
        <v>1066</v>
      </c>
      <c r="L1099" t="s">
        <v>1066</v>
      </c>
      <c r="M1099" t="s">
        <v>1066</v>
      </c>
      <c r="N1099" t="s">
        <v>1066</v>
      </c>
      <c r="O1099" t="s">
        <v>1066</v>
      </c>
      <c r="P1099" t="s">
        <v>1066</v>
      </c>
      <c r="Q1099" t="s">
        <v>1066</v>
      </c>
      <c r="R1099" t="s">
        <v>1066</v>
      </c>
      <c r="S1099" t="s">
        <v>1066</v>
      </c>
      <c r="T1099" t="s">
        <v>1066</v>
      </c>
      <c r="U1099" t="s">
        <v>1066</v>
      </c>
      <c r="V1099" t="s">
        <v>1066</v>
      </c>
      <c r="W1099" t="s">
        <v>1066</v>
      </c>
      <c r="X1099" t="s">
        <v>1066</v>
      </c>
      <c r="Y1099" t="s">
        <v>1066</v>
      </c>
      <c r="Z1099" t="s">
        <v>1066</v>
      </c>
      <c r="AA1099" t="s">
        <v>1066</v>
      </c>
      <c r="AB1099" t="s">
        <v>1066</v>
      </c>
      <c r="AC1099" t="s">
        <v>1066</v>
      </c>
      <c r="AD1099" t="s">
        <v>1066</v>
      </c>
      <c r="AE1099" t="s">
        <v>1066</v>
      </c>
      <c r="AF1099" t="s">
        <v>1066</v>
      </c>
      <c r="AG1099" t="s">
        <v>1066</v>
      </c>
      <c r="AH1099" t="s">
        <v>1066</v>
      </c>
      <c r="AI1099" t="s">
        <v>1066</v>
      </c>
      <c r="AJ1099" t="s">
        <v>1066</v>
      </c>
      <c r="AK1099" t="s">
        <v>1066</v>
      </c>
      <c r="AL1099" t="s">
        <v>1066</v>
      </c>
      <c r="AM1099" t="s">
        <v>1066</v>
      </c>
      <c r="AN1099" t="s">
        <v>1066</v>
      </c>
      <c r="AO1099" t="s">
        <v>1066</v>
      </c>
      <c r="AP1099" t="s">
        <v>1066</v>
      </c>
      <c r="AQ1099" t="s">
        <v>1066</v>
      </c>
      <c r="AR1099" t="s">
        <v>1066</v>
      </c>
      <c r="AS1099" t="s">
        <v>1066</v>
      </c>
      <c r="AT1099" t="s">
        <v>1066</v>
      </c>
      <c r="AU1099" t="s">
        <v>1066</v>
      </c>
      <c r="AV1099" t="s">
        <v>1066</v>
      </c>
      <c r="AW1099" t="s">
        <v>1066</v>
      </c>
      <c r="AY1099">
        <v>0</v>
      </c>
      <c r="AZ1099" s="269"/>
      <c r="BA1099" s="269"/>
      <c r="BB1099" s="269"/>
      <c r="BC1099" s="269"/>
      <c r="BD1099" s="269"/>
      <c r="BE1099" s="269"/>
    </row>
    <row r="1100" spans="1:57" ht="14.4" x14ac:dyDescent="0.3">
      <c r="A1100">
        <v>525892</v>
      </c>
      <c r="B1100" t="s">
        <v>541</v>
      </c>
      <c r="C1100" t="s">
        <v>1066</v>
      </c>
      <c r="D1100" t="s">
        <v>1066</v>
      </c>
      <c r="E1100" t="s">
        <v>1066</v>
      </c>
      <c r="F1100" t="s">
        <v>1066</v>
      </c>
      <c r="G1100" t="s">
        <v>1066</v>
      </c>
      <c r="H1100" t="s">
        <v>1066</v>
      </c>
      <c r="I1100" t="s">
        <v>1066</v>
      </c>
      <c r="J1100" t="s">
        <v>1066</v>
      </c>
      <c r="K1100" t="s">
        <v>1066</v>
      </c>
      <c r="L1100" t="s">
        <v>1066</v>
      </c>
      <c r="M1100" t="s">
        <v>1066</v>
      </c>
      <c r="N1100" t="s">
        <v>1066</v>
      </c>
      <c r="O1100" t="s">
        <v>1066</v>
      </c>
      <c r="P1100" t="s">
        <v>1066</v>
      </c>
      <c r="Q1100" t="s">
        <v>1066</v>
      </c>
      <c r="R1100" t="s">
        <v>1066</v>
      </c>
      <c r="S1100" t="s">
        <v>1066</v>
      </c>
      <c r="T1100" t="s">
        <v>1066</v>
      </c>
      <c r="U1100" t="s">
        <v>1066</v>
      </c>
      <c r="V1100" t="s">
        <v>1066</v>
      </c>
      <c r="W1100" t="s">
        <v>1066</v>
      </c>
      <c r="X1100" t="s">
        <v>1066</v>
      </c>
      <c r="Y1100" t="s">
        <v>1066</v>
      </c>
      <c r="Z1100" t="s">
        <v>1066</v>
      </c>
      <c r="AA1100" t="s">
        <v>1066</v>
      </c>
      <c r="AB1100" t="s">
        <v>1066</v>
      </c>
      <c r="AC1100" t="s">
        <v>1066</v>
      </c>
      <c r="AD1100" t="s">
        <v>1066</v>
      </c>
      <c r="AE1100" t="s">
        <v>1066</v>
      </c>
      <c r="AF1100" t="s">
        <v>1066</v>
      </c>
      <c r="AG1100" t="s">
        <v>1066</v>
      </c>
      <c r="AH1100" t="s">
        <v>1066</v>
      </c>
      <c r="AI1100" t="s">
        <v>1066</v>
      </c>
      <c r="AJ1100" t="s">
        <v>1066</v>
      </c>
      <c r="AK1100" t="s">
        <v>1066</v>
      </c>
      <c r="AL1100" t="s">
        <v>1066</v>
      </c>
      <c r="AM1100" t="s">
        <v>1066</v>
      </c>
      <c r="AN1100" t="s">
        <v>1066</v>
      </c>
      <c r="AO1100" t="s">
        <v>1066</v>
      </c>
      <c r="AP1100" t="s">
        <v>1066</v>
      </c>
      <c r="AQ1100" t="s">
        <v>1066</v>
      </c>
      <c r="AR1100" t="s">
        <v>1066</v>
      </c>
      <c r="AW1100"/>
      <c r="AY1100" t="s">
        <v>2422</v>
      </c>
      <c r="AZ1100" s="250"/>
      <c r="BA1100" s="250"/>
      <c r="BB1100" s="250"/>
      <c r="BC1100" s="250"/>
      <c r="BD1100" s="250"/>
      <c r="BE1100" s="269"/>
    </row>
    <row r="1101" spans="1:57" ht="14.4" x14ac:dyDescent="0.3">
      <c r="A1101">
        <v>525893</v>
      </c>
      <c r="B1101" t="s">
        <v>540</v>
      </c>
      <c r="C1101" t="s">
        <v>1066</v>
      </c>
      <c r="D1101" t="s">
        <v>1066</v>
      </c>
      <c r="E1101" t="s">
        <v>1066</v>
      </c>
      <c r="F1101" t="s">
        <v>1066</v>
      </c>
      <c r="G1101" t="s">
        <v>1066</v>
      </c>
      <c r="H1101" t="s">
        <v>1066</v>
      </c>
      <c r="I1101" t="s">
        <v>1066</v>
      </c>
      <c r="J1101" t="s">
        <v>1066</v>
      </c>
      <c r="K1101" t="s">
        <v>1066</v>
      </c>
      <c r="L1101" t="s">
        <v>1066</v>
      </c>
      <c r="M1101" t="s">
        <v>1066</v>
      </c>
      <c r="N1101" t="s">
        <v>1066</v>
      </c>
      <c r="O1101" t="s">
        <v>1066</v>
      </c>
      <c r="P1101" t="s">
        <v>1066</v>
      </c>
      <c r="Q1101" t="s">
        <v>1066</v>
      </c>
      <c r="R1101" t="s">
        <v>1066</v>
      </c>
      <c r="S1101" t="s">
        <v>1066</v>
      </c>
      <c r="T1101" t="s">
        <v>1066</v>
      </c>
      <c r="U1101" t="s">
        <v>1066</v>
      </c>
      <c r="V1101" t="s">
        <v>1066</v>
      </c>
      <c r="W1101" t="s">
        <v>1066</v>
      </c>
      <c r="X1101" t="s">
        <v>1066</v>
      </c>
      <c r="Y1101" t="s">
        <v>1066</v>
      </c>
      <c r="Z1101" t="s">
        <v>1066</v>
      </c>
      <c r="AA1101" t="s">
        <v>1066</v>
      </c>
      <c r="AB1101" t="s">
        <v>1066</v>
      </c>
      <c r="AC1101" t="s">
        <v>1066</v>
      </c>
      <c r="AD1101" t="s">
        <v>1066</v>
      </c>
      <c r="AE1101" t="s">
        <v>1066</v>
      </c>
      <c r="AF1101" t="s">
        <v>1066</v>
      </c>
      <c r="AG1101" t="s">
        <v>1066</v>
      </c>
      <c r="AH1101" t="s">
        <v>1066</v>
      </c>
      <c r="AI1101" t="s">
        <v>1066</v>
      </c>
      <c r="AJ1101" t="s">
        <v>1066</v>
      </c>
      <c r="AK1101" t="s">
        <v>1066</v>
      </c>
      <c r="AL1101" t="s">
        <v>1066</v>
      </c>
      <c r="AM1101" t="s">
        <v>1066</v>
      </c>
      <c r="AN1101" t="s">
        <v>1066</v>
      </c>
      <c r="AO1101" t="s">
        <v>1066</v>
      </c>
      <c r="AP1101" t="s">
        <v>1066</v>
      </c>
      <c r="AQ1101" t="s">
        <v>1066</v>
      </c>
      <c r="AR1101" t="s">
        <v>1066</v>
      </c>
      <c r="AS1101" t="s">
        <v>1066</v>
      </c>
      <c r="AT1101" t="s">
        <v>1066</v>
      </c>
      <c r="AU1101" t="s">
        <v>1066</v>
      </c>
      <c r="AV1101" t="s">
        <v>1066</v>
      </c>
      <c r="AW1101" t="s">
        <v>1066</v>
      </c>
      <c r="AY1101">
        <v>0</v>
      </c>
      <c r="AZ1101" s="269"/>
      <c r="BA1101" s="269"/>
      <c r="BB1101" s="269"/>
      <c r="BC1101" s="269"/>
      <c r="BD1101" s="269"/>
      <c r="BE1101" s="269"/>
    </row>
    <row r="1102" spans="1:57" ht="14.4" x14ac:dyDescent="0.3">
      <c r="A1102">
        <v>525895</v>
      </c>
      <c r="B1102" t="s">
        <v>540</v>
      </c>
      <c r="C1102" t="s">
        <v>1066</v>
      </c>
      <c r="D1102" t="s">
        <v>1066</v>
      </c>
      <c r="E1102" t="s">
        <v>1066</v>
      </c>
      <c r="F1102" t="s">
        <v>1066</v>
      </c>
      <c r="G1102" t="s">
        <v>1066</v>
      </c>
      <c r="H1102" t="s">
        <v>1066</v>
      </c>
      <c r="I1102" t="s">
        <v>1066</v>
      </c>
      <c r="J1102" t="s">
        <v>1066</v>
      </c>
      <c r="K1102" t="s">
        <v>1066</v>
      </c>
      <c r="L1102" t="s">
        <v>1066</v>
      </c>
      <c r="M1102" t="s">
        <v>1066</v>
      </c>
      <c r="N1102" t="s">
        <v>1066</v>
      </c>
      <c r="O1102" t="s">
        <v>1066</v>
      </c>
      <c r="P1102" t="s">
        <v>1066</v>
      </c>
      <c r="Q1102" t="s">
        <v>1066</v>
      </c>
      <c r="R1102" t="s">
        <v>1066</v>
      </c>
      <c r="S1102" t="s">
        <v>1066</v>
      </c>
      <c r="T1102" t="s">
        <v>1066</v>
      </c>
      <c r="U1102" t="s">
        <v>1066</v>
      </c>
      <c r="V1102" t="s">
        <v>1066</v>
      </c>
      <c r="W1102" t="s">
        <v>1066</v>
      </c>
      <c r="X1102" t="s">
        <v>1066</v>
      </c>
      <c r="Y1102" t="s">
        <v>1066</v>
      </c>
      <c r="Z1102" t="s">
        <v>1066</v>
      </c>
      <c r="AA1102" t="s">
        <v>1066</v>
      </c>
      <c r="AB1102" t="s">
        <v>1066</v>
      </c>
      <c r="AC1102" t="s">
        <v>1066</v>
      </c>
      <c r="AD1102" t="s">
        <v>1066</v>
      </c>
      <c r="AE1102" t="s">
        <v>1066</v>
      </c>
      <c r="AF1102" t="s">
        <v>1066</v>
      </c>
      <c r="AG1102" t="s">
        <v>1066</v>
      </c>
      <c r="AH1102" t="s">
        <v>1066</v>
      </c>
      <c r="AI1102" t="s">
        <v>1066</v>
      </c>
      <c r="AJ1102" t="s">
        <v>1066</v>
      </c>
      <c r="AK1102" t="s">
        <v>1066</v>
      </c>
      <c r="AL1102" t="s">
        <v>1066</v>
      </c>
      <c r="AM1102" t="s">
        <v>1066</v>
      </c>
      <c r="AN1102" t="s">
        <v>1066</v>
      </c>
      <c r="AO1102" t="s">
        <v>1066</v>
      </c>
      <c r="AP1102" t="s">
        <v>1066</v>
      </c>
      <c r="AQ1102" t="s">
        <v>1066</v>
      </c>
      <c r="AR1102" t="s">
        <v>1066</v>
      </c>
      <c r="AS1102" t="s">
        <v>1066</v>
      </c>
      <c r="AT1102" t="s">
        <v>1066</v>
      </c>
      <c r="AU1102" t="s">
        <v>1066</v>
      </c>
      <c r="AV1102" t="s">
        <v>1066</v>
      </c>
      <c r="AW1102" t="s">
        <v>1066</v>
      </c>
      <c r="AY1102">
        <v>0</v>
      </c>
      <c r="AZ1102" s="269"/>
      <c r="BA1102" s="269"/>
      <c r="BB1102" s="269"/>
      <c r="BC1102" s="269"/>
      <c r="BD1102" s="269"/>
      <c r="BE1102" s="269"/>
    </row>
    <row r="1103" spans="1:57" ht="14.4" x14ac:dyDescent="0.3">
      <c r="A1103">
        <v>525906</v>
      </c>
      <c r="B1103" t="s">
        <v>540</v>
      </c>
      <c r="C1103" t="s">
        <v>1066</v>
      </c>
      <c r="D1103" t="s">
        <v>1066</v>
      </c>
      <c r="E1103" t="s">
        <v>1066</v>
      </c>
      <c r="F1103" t="s">
        <v>1066</v>
      </c>
      <c r="G1103" t="s">
        <v>1066</v>
      </c>
      <c r="H1103" t="s">
        <v>1066</v>
      </c>
      <c r="I1103" t="s">
        <v>1066</v>
      </c>
      <c r="J1103" t="s">
        <v>1066</v>
      </c>
      <c r="K1103" t="s">
        <v>1066</v>
      </c>
      <c r="L1103" t="s">
        <v>1066</v>
      </c>
      <c r="M1103" t="s">
        <v>1066</v>
      </c>
      <c r="N1103" t="s">
        <v>1066</v>
      </c>
      <c r="O1103" t="s">
        <v>1066</v>
      </c>
      <c r="P1103" t="s">
        <v>1066</v>
      </c>
      <c r="Q1103" t="s">
        <v>1066</v>
      </c>
      <c r="R1103" t="s">
        <v>1066</v>
      </c>
      <c r="S1103" t="s">
        <v>1066</v>
      </c>
      <c r="T1103" t="s">
        <v>1066</v>
      </c>
      <c r="U1103" t="s">
        <v>1066</v>
      </c>
      <c r="V1103" t="s">
        <v>1066</v>
      </c>
      <c r="W1103" t="s">
        <v>1066</v>
      </c>
      <c r="X1103" t="s">
        <v>1066</v>
      </c>
      <c r="Y1103" t="s">
        <v>1066</v>
      </c>
      <c r="Z1103" t="s">
        <v>1066</v>
      </c>
      <c r="AA1103" t="s">
        <v>1066</v>
      </c>
      <c r="AB1103" t="s">
        <v>1066</v>
      </c>
      <c r="AC1103" t="s">
        <v>1066</v>
      </c>
      <c r="AD1103" t="s">
        <v>1066</v>
      </c>
      <c r="AE1103" t="s">
        <v>1066</v>
      </c>
      <c r="AF1103" t="s">
        <v>1066</v>
      </c>
      <c r="AG1103" t="s">
        <v>1066</v>
      </c>
      <c r="AH1103" t="s">
        <v>1066</v>
      </c>
      <c r="AI1103" t="s">
        <v>1066</v>
      </c>
      <c r="AJ1103" t="s">
        <v>1066</v>
      </c>
      <c r="AK1103" t="s">
        <v>1066</v>
      </c>
      <c r="AL1103" t="s">
        <v>1066</v>
      </c>
      <c r="AM1103" t="s">
        <v>1066</v>
      </c>
      <c r="AN1103" t="s">
        <v>1066</v>
      </c>
      <c r="AO1103" t="s">
        <v>1066</v>
      </c>
      <c r="AP1103" t="s">
        <v>1066</v>
      </c>
      <c r="AQ1103" t="s">
        <v>1066</v>
      </c>
      <c r="AR1103" t="s">
        <v>1066</v>
      </c>
      <c r="AS1103" t="s">
        <v>1066</v>
      </c>
      <c r="AT1103" t="s">
        <v>1066</v>
      </c>
      <c r="AU1103" t="s">
        <v>1066</v>
      </c>
      <c r="AV1103" t="s">
        <v>1066</v>
      </c>
      <c r="AW1103" t="s">
        <v>1066</v>
      </c>
      <c r="AY1103">
        <v>0</v>
      </c>
      <c r="AZ1103" s="269"/>
      <c r="BA1103" s="269"/>
      <c r="BB1103" s="269"/>
      <c r="BC1103" s="269"/>
      <c r="BD1103" s="269"/>
      <c r="BE1103" s="269"/>
    </row>
    <row r="1104" spans="1:57" ht="14.4" x14ac:dyDescent="0.3">
      <c r="A1104">
        <v>525908</v>
      </c>
      <c r="B1104" t="s">
        <v>540</v>
      </c>
      <c r="C1104" t="s">
        <v>1066</v>
      </c>
      <c r="D1104" t="s">
        <v>1066</v>
      </c>
      <c r="E1104" t="s">
        <v>1066</v>
      </c>
      <c r="F1104" t="s">
        <v>1066</v>
      </c>
      <c r="G1104" t="s">
        <v>1066</v>
      </c>
      <c r="H1104" t="s">
        <v>1066</v>
      </c>
      <c r="I1104" t="s">
        <v>1066</v>
      </c>
      <c r="J1104" t="s">
        <v>1066</v>
      </c>
      <c r="K1104" t="s">
        <v>1066</v>
      </c>
      <c r="L1104" t="s">
        <v>1066</v>
      </c>
      <c r="M1104" t="s">
        <v>1066</v>
      </c>
      <c r="N1104" t="s">
        <v>1066</v>
      </c>
      <c r="O1104" t="s">
        <v>1066</v>
      </c>
      <c r="P1104" t="s">
        <v>1066</v>
      </c>
      <c r="Q1104" t="s">
        <v>1066</v>
      </c>
      <c r="R1104" t="s">
        <v>1066</v>
      </c>
      <c r="S1104" t="s">
        <v>1066</v>
      </c>
      <c r="T1104" t="s">
        <v>1066</v>
      </c>
      <c r="U1104" t="s">
        <v>1066</v>
      </c>
      <c r="V1104" t="s">
        <v>1066</v>
      </c>
      <c r="W1104" t="s">
        <v>1066</v>
      </c>
      <c r="X1104" t="s">
        <v>1066</v>
      </c>
      <c r="Y1104" t="s">
        <v>1066</v>
      </c>
      <c r="Z1104" t="s">
        <v>1066</v>
      </c>
      <c r="AA1104" t="s">
        <v>1066</v>
      </c>
      <c r="AB1104" t="s">
        <v>1066</v>
      </c>
      <c r="AC1104" t="s">
        <v>1066</v>
      </c>
      <c r="AD1104" t="s">
        <v>1066</v>
      </c>
      <c r="AE1104" t="s">
        <v>1066</v>
      </c>
      <c r="AF1104" t="s">
        <v>1066</v>
      </c>
      <c r="AG1104" t="s">
        <v>1066</v>
      </c>
      <c r="AH1104" t="s">
        <v>1066</v>
      </c>
      <c r="AI1104" t="s">
        <v>1066</v>
      </c>
      <c r="AJ1104" t="s">
        <v>1066</v>
      </c>
      <c r="AK1104" t="s">
        <v>1066</v>
      </c>
      <c r="AL1104" t="s">
        <v>1066</v>
      </c>
      <c r="AM1104" t="s">
        <v>1066</v>
      </c>
      <c r="AN1104" t="s">
        <v>1066</v>
      </c>
      <c r="AO1104" t="s">
        <v>1066</v>
      </c>
      <c r="AP1104" t="s">
        <v>1066</v>
      </c>
      <c r="AQ1104" t="s">
        <v>1066</v>
      </c>
      <c r="AR1104" t="s">
        <v>1066</v>
      </c>
      <c r="AS1104" t="s">
        <v>1066</v>
      </c>
      <c r="AT1104" t="s">
        <v>1066</v>
      </c>
      <c r="AU1104" t="s">
        <v>1066</v>
      </c>
      <c r="AV1104" t="s">
        <v>1066</v>
      </c>
      <c r="AW1104" t="s">
        <v>1066</v>
      </c>
      <c r="AY1104">
        <v>0</v>
      </c>
      <c r="AZ1104" s="269"/>
      <c r="BA1104" s="269"/>
      <c r="BB1104" s="269"/>
      <c r="BC1104" s="269"/>
      <c r="BD1104" s="269"/>
      <c r="BE1104" s="269"/>
    </row>
    <row r="1105" spans="1:83" ht="14.4" x14ac:dyDescent="0.3">
      <c r="A1105">
        <v>525913</v>
      </c>
      <c r="B1105" t="s">
        <v>540</v>
      </c>
      <c r="C1105" t="s">
        <v>1066</v>
      </c>
      <c r="D1105" t="s">
        <v>1066</v>
      </c>
      <c r="E1105" t="s">
        <v>1066</v>
      </c>
      <c r="F1105" t="s">
        <v>1066</v>
      </c>
      <c r="G1105" t="s">
        <v>1066</v>
      </c>
      <c r="H1105" t="s">
        <v>1066</v>
      </c>
      <c r="I1105" t="s">
        <v>1066</v>
      </c>
      <c r="J1105" t="s">
        <v>1066</v>
      </c>
      <c r="K1105" t="s">
        <v>1066</v>
      </c>
      <c r="L1105" t="s">
        <v>1066</v>
      </c>
      <c r="M1105" t="s">
        <v>1066</v>
      </c>
      <c r="N1105" t="s">
        <v>1066</v>
      </c>
      <c r="O1105" t="s">
        <v>1066</v>
      </c>
      <c r="P1105" t="s">
        <v>1066</v>
      </c>
      <c r="Q1105" t="s">
        <v>1066</v>
      </c>
      <c r="R1105" t="s">
        <v>1066</v>
      </c>
      <c r="S1105" t="s">
        <v>1066</v>
      </c>
      <c r="T1105" t="s">
        <v>1066</v>
      </c>
      <c r="U1105" t="s">
        <v>1066</v>
      </c>
      <c r="V1105" t="s">
        <v>1066</v>
      </c>
      <c r="W1105" t="s">
        <v>1066</v>
      </c>
      <c r="X1105" t="s">
        <v>1066</v>
      </c>
      <c r="Y1105" t="s">
        <v>1066</v>
      </c>
      <c r="Z1105" t="s">
        <v>1066</v>
      </c>
      <c r="AA1105" t="s">
        <v>1066</v>
      </c>
      <c r="AB1105" t="s">
        <v>1066</v>
      </c>
      <c r="AC1105" t="s">
        <v>1066</v>
      </c>
      <c r="AD1105" t="s">
        <v>1066</v>
      </c>
      <c r="AE1105" t="s">
        <v>1066</v>
      </c>
      <c r="AF1105" t="s">
        <v>1066</v>
      </c>
      <c r="AG1105" t="s">
        <v>1066</v>
      </c>
      <c r="AH1105" t="s">
        <v>1066</v>
      </c>
      <c r="AI1105" t="s">
        <v>1066</v>
      </c>
      <c r="AJ1105" t="s">
        <v>1066</v>
      </c>
      <c r="AK1105" t="s">
        <v>1066</v>
      </c>
      <c r="AL1105" t="s">
        <v>1066</v>
      </c>
      <c r="AM1105" t="s">
        <v>1066</v>
      </c>
      <c r="AN1105" t="s">
        <v>1066</v>
      </c>
      <c r="AO1105" t="s">
        <v>1066</v>
      </c>
      <c r="AP1105" t="s">
        <v>1066</v>
      </c>
      <c r="AQ1105" t="s">
        <v>1066</v>
      </c>
      <c r="AR1105" t="s">
        <v>1066</v>
      </c>
      <c r="AS1105" t="s">
        <v>1066</v>
      </c>
      <c r="AT1105" t="s">
        <v>1066</v>
      </c>
      <c r="AU1105" t="s">
        <v>1066</v>
      </c>
      <c r="AV1105" t="s">
        <v>1066</v>
      </c>
      <c r="AW1105" t="s">
        <v>1066</v>
      </c>
      <c r="AY1105">
        <v>0</v>
      </c>
      <c r="AZ1105" s="269"/>
      <c r="BA1105" s="269"/>
      <c r="BB1105" s="269"/>
      <c r="BC1105" s="269"/>
      <c r="BD1105" s="269"/>
      <c r="BE1105" s="269"/>
    </row>
    <row r="1106" spans="1:83" ht="14.4" x14ac:dyDescent="0.3">
      <c r="A1106">
        <v>525918</v>
      </c>
      <c r="B1106" t="s">
        <v>540</v>
      </c>
      <c r="C1106" t="s">
        <v>1066</v>
      </c>
      <c r="D1106" t="s">
        <v>1066</v>
      </c>
      <c r="E1106" t="s">
        <v>1066</v>
      </c>
      <c r="F1106" t="s">
        <v>1066</v>
      </c>
      <c r="G1106" t="s">
        <v>1066</v>
      </c>
      <c r="H1106" t="s">
        <v>1066</v>
      </c>
      <c r="I1106" t="s">
        <v>1066</v>
      </c>
      <c r="J1106" t="s">
        <v>1066</v>
      </c>
      <c r="K1106" t="s">
        <v>1066</v>
      </c>
      <c r="L1106" t="s">
        <v>1066</v>
      </c>
      <c r="M1106" t="s">
        <v>1066</v>
      </c>
      <c r="N1106" t="s">
        <v>1066</v>
      </c>
      <c r="O1106" t="s">
        <v>1066</v>
      </c>
      <c r="P1106" t="s">
        <v>1066</v>
      </c>
      <c r="Q1106" t="s">
        <v>1066</v>
      </c>
      <c r="R1106" t="s">
        <v>1066</v>
      </c>
      <c r="S1106" t="s">
        <v>1066</v>
      </c>
      <c r="T1106" t="s">
        <v>1066</v>
      </c>
      <c r="U1106" t="s">
        <v>1066</v>
      </c>
      <c r="V1106" t="s">
        <v>1066</v>
      </c>
      <c r="W1106" t="s">
        <v>1066</v>
      </c>
      <c r="X1106" t="s">
        <v>1066</v>
      </c>
      <c r="Y1106" t="s">
        <v>1066</v>
      </c>
      <c r="Z1106" t="s">
        <v>1066</v>
      </c>
      <c r="AA1106" t="s">
        <v>1066</v>
      </c>
      <c r="AB1106" t="s">
        <v>1066</v>
      </c>
      <c r="AC1106" t="s">
        <v>1066</v>
      </c>
      <c r="AD1106" t="s">
        <v>1066</v>
      </c>
      <c r="AE1106" t="s">
        <v>1066</v>
      </c>
      <c r="AF1106" t="s">
        <v>1066</v>
      </c>
      <c r="AG1106" t="s">
        <v>1066</v>
      </c>
      <c r="AH1106" t="s">
        <v>1066</v>
      </c>
      <c r="AI1106" t="s">
        <v>1066</v>
      </c>
      <c r="AJ1106" t="s">
        <v>1066</v>
      </c>
      <c r="AK1106" t="s">
        <v>1066</v>
      </c>
      <c r="AL1106" t="s">
        <v>1066</v>
      </c>
      <c r="AM1106" t="s">
        <v>1066</v>
      </c>
      <c r="AN1106" t="s">
        <v>1066</v>
      </c>
      <c r="AO1106" t="s">
        <v>1066</v>
      </c>
      <c r="AP1106" t="s">
        <v>1066</v>
      </c>
      <c r="AQ1106" t="s">
        <v>1066</v>
      </c>
      <c r="AR1106" t="s">
        <v>1066</v>
      </c>
      <c r="AS1106" t="s">
        <v>1066</v>
      </c>
      <c r="AT1106" t="s">
        <v>1066</v>
      </c>
      <c r="AU1106" t="s">
        <v>1066</v>
      </c>
      <c r="AV1106" t="s">
        <v>1066</v>
      </c>
      <c r="AW1106" t="s">
        <v>1066</v>
      </c>
      <c r="AY1106">
        <v>0</v>
      </c>
      <c r="AZ1106" s="269"/>
      <c r="BA1106" s="269"/>
      <c r="BB1106" s="269"/>
      <c r="BC1106" s="269"/>
      <c r="BD1106" s="269"/>
      <c r="BE1106" s="269"/>
    </row>
    <row r="1107" spans="1:83" ht="14.4" x14ac:dyDescent="0.3">
      <c r="A1107">
        <v>525922</v>
      </c>
      <c r="B1107" t="s">
        <v>540</v>
      </c>
      <c r="C1107" t="s">
        <v>1066</v>
      </c>
      <c r="D1107" t="s">
        <v>1066</v>
      </c>
      <c r="E1107" t="s">
        <v>1066</v>
      </c>
      <c r="F1107" t="s">
        <v>1066</v>
      </c>
      <c r="G1107" t="s">
        <v>1066</v>
      </c>
      <c r="H1107" t="s">
        <v>1066</v>
      </c>
      <c r="I1107" t="s">
        <v>1066</v>
      </c>
      <c r="J1107" t="s">
        <v>1066</v>
      </c>
      <c r="K1107" t="s">
        <v>1066</v>
      </c>
      <c r="L1107" t="s">
        <v>1066</v>
      </c>
      <c r="M1107" t="s">
        <v>1066</v>
      </c>
      <c r="N1107" t="s">
        <v>1066</v>
      </c>
      <c r="O1107" t="s">
        <v>1066</v>
      </c>
      <c r="P1107" t="s">
        <v>1066</v>
      </c>
      <c r="Q1107" t="s">
        <v>1066</v>
      </c>
      <c r="R1107" t="s">
        <v>1066</v>
      </c>
      <c r="S1107" t="s">
        <v>1066</v>
      </c>
      <c r="T1107" t="s">
        <v>1066</v>
      </c>
      <c r="U1107" t="s">
        <v>1066</v>
      </c>
      <c r="V1107" t="s">
        <v>1066</v>
      </c>
      <c r="W1107" t="s">
        <v>1066</v>
      </c>
      <c r="X1107" t="s">
        <v>1066</v>
      </c>
      <c r="Y1107" t="s">
        <v>1066</v>
      </c>
      <c r="Z1107" t="s">
        <v>1066</v>
      </c>
      <c r="AA1107" t="s">
        <v>1066</v>
      </c>
      <c r="AB1107" t="s">
        <v>1066</v>
      </c>
      <c r="AC1107" t="s">
        <v>1066</v>
      </c>
      <c r="AD1107" t="s">
        <v>1066</v>
      </c>
      <c r="AE1107" t="s">
        <v>1066</v>
      </c>
      <c r="AF1107" t="s">
        <v>1066</v>
      </c>
      <c r="AG1107" t="s">
        <v>1066</v>
      </c>
      <c r="AH1107" t="s">
        <v>1066</v>
      </c>
      <c r="AI1107" t="s">
        <v>1066</v>
      </c>
      <c r="AJ1107" t="s">
        <v>1066</v>
      </c>
      <c r="AK1107" t="s">
        <v>1066</v>
      </c>
      <c r="AL1107" t="s">
        <v>1066</v>
      </c>
      <c r="AM1107" t="s">
        <v>1066</v>
      </c>
      <c r="AN1107" t="s">
        <v>1066</v>
      </c>
      <c r="AO1107" t="s">
        <v>1066</v>
      </c>
      <c r="AP1107" t="s">
        <v>1066</v>
      </c>
      <c r="AQ1107" t="s">
        <v>1066</v>
      </c>
      <c r="AR1107" t="s">
        <v>1066</v>
      </c>
      <c r="AS1107" t="s">
        <v>1066</v>
      </c>
      <c r="AT1107" t="s">
        <v>1066</v>
      </c>
      <c r="AU1107" t="s">
        <v>1066</v>
      </c>
      <c r="AV1107" t="s">
        <v>1066</v>
      </c>
      <c r="AW1107" t="s">
        <v>1066</v>
      </c>
      <c r="AY1107">
        <v>0</v>
      </c>
      <c r="AZ1107" s="269"/>
      <c r="BA1107" s="269"/>
      <c r="BB1107" s="269"/>
      <c r="BC1107" s="269"/>
      <c r="BD1107" s="269"/>
      <c r="BE1107" s="269"/>
    </row>
    <row r="1108" spans="1:83" ht="14.4" x14ac:dyDescent="0.3">
      <c r="A1108">
        <v>525927</v>
      </c>
      <c r="B1108" t="s">
        <v>541</v>
      </c>
      <c r="C1108" t="s">
        <v>1066</v>
      </c>
      <c r="D1108" t="s">
        <v>1066</v>
      </c>
      <c r="E1108" t="s">
        <v>1066</v>
      </c>
      <c r="F1108" t="s">
        <v>1066</v>
      </c>
      <c r="G1108" t="s">
        <v>1066</v>
      </c>
      <c r="H1108" t="s">
        <v>1066</v>
      </c>
      <c r="I1108" t="s">
        <v>1066</v>
      </c>
      <c r="J1108" t="s">
        <v>1066</v>
      </c>
      <c r="K1108" t="s">
        <v>1066</v>
      </c>
      <c r="L1108" t="s">
        <v>1066</v>
      </c>
      <c r="M1108" t="s">
        <v>1066</v>
      </c>
      <c r="N1108" t="s">
        <v>1066</v>
      </c>
      <c r="O1108" t="s">
        <v>1066</v>
      </c>
      <c r="P1108" t="s">
        <v>1066</v>
      </c>
      <c r="Q1108" t="s">
        <v>1066</v>
      </c>
      <c r="R1108" t="s">
        <v>1066</v>
      </c>
      <c r="S1108" t="s">
        <v>1066</v>
      </c>
      <c r="T1108" t="s">
        <v>1066</v>
      </c>
      <c r="U1108" t="s">
        <v>1066</v>
      </c>
      <c r="V1108" t="s">
        <v>1066</v>
      </c>
      <c r="W1108" t="s">
        <v>1066</v>
      </c>
      <c r="X1108" t="s">
        <v>1066</v>
      </c>
      <c r="Y1108" t="s">
        <v>1066</v>
      </c>
      <c r="Z1108" t="s">
        <v>1066</v>
      </c>
      <c r="AA1108" t="s">
        <v>1066</v>
      </c>
      <c r="AB1108" t="s">
        <v>1066</v>
      </c>
      <c r="AC1108" t="s">
        <v>1066</v>
      </c>
      <c r="AD1108" t="s">
        <v>1066</v>
      </c>
      <c r="AE1108" t="s">
        <v>1066</v>
      </c>
      <c r="AF1108" t="s">
        <v>1066</v>
      </c>
      <c r="AG1108" t="s">
        <v>1066</v>
      </c>
      <c r="AH1108" t="s">
        <v>1066</v>
      </c>
      <c r="AI1108" t="s">
        <v>1066</v>
      </c>
      <c r="AJ1108" t="s">
        <v>1066</v>
      </c>
      <c r="AK1108" t="s">
        <v>1066</v>
      </c>
      <c r="AL1108" t="s">
        <v>1066</v>
      </c>
      <c r="AM1108" t="s">
        <v>1066</v>
      </c>
      <c r="AN1108" t="s">
        <v>1066</v>
      </c>
      <c r="AO1108" t="s">
        <v>1066</v>
      </c>
      <c r="AP1108" t="s">
        <v>1066</v>
      </c>
      <c r="AQ1108" t="s">
        <v>1066</v>
      </c>
      <c r="AR1108" t="s">
        <v>1066</v>
      </c>
      <c r="AW1108"/>
      <c r="AY1108" t="s">
        <v>5750</v>
      </c>
      <c r="AZ1108" s="269"/>
      <c r="BA1108" s="269"/>
      <c r="BB1108" s="269"/>
      <c r="BC1108" s="269"/>
      <c r="BD1108" s="269"/>
      <c r="BE1108" s="269"/>
      <c r="BH1108" s="249"/>
      <c r="BI1108" s="249"/>
      <c r="BJ1108" s="249"/>
      <c r="BK1108" s="249"/>
      <c r="BL1108" s="249"/>
      <c r="BM1108" s="249"/>
      <c r="BN1108" s="249"/>
      <c r="BO1108" s="249"/>
      <c r="BP1108" s="249"/>
      <c r="BQ1108" s="249"/>
      <c r="BR1108" s="249"/>
      <c r="BS1108" s="249"/>
      <c r="BT1108" s="249"/>
      <c r="BU1108" s="249"/>
      <c r="BV1108" s="248"/>
      <c r="BW1108" s="249"/>
      <c r="BX1108" s="249"/>
      <c r="BY1108" s="249"/>
      <c r="BZ1108" s="249"/>
      <c r="CA1108" s="242"/>
      <c r="CB1108" s="242"/>
      <c r="CC1108" s="242"/>
      <c r="CD1108" s="242"/>
      <c r="CE1108" s="249"/>
    </row>
    <row r="1109" spans="1:83" ht="14.4" x14ac:dyDescent="0.3">
      <c r="A1109">
        <v>525938</v>
      </c>
      <c r="B1109" t="s">
        <v>540</v>
      </c>
      <c r="C1109" t="s">
        <v>1066</v>
      </c>
      <c r="D1109" t="s">
        <v>1066</v>
      </c>
      <c r="E1109" t="s">
        <v>1066</v>
      </c>
      <c r="F1109" t="s">
        <v>1066</v>
      </c>
      <c r="G1109" t="s">
        <v>1066</v>
      </c>
      <c r="H1109" t="s">
        <v>1066</v>
      </c>
      <c r="I1109" t="s">
        <v>1066</v>
      </c>
      <c r="J1109" t="s">
        <v>1066</v>
      </c>
      <c r="K1109" t="s">
        <v>1066</v>
      </c>
      <c r="L1109" t="s">
        <v>1066</v>
      </c>
      <c r="M1109" t="s">
        <v>1066</v>
      </c>
      <c r="N1109" t="s">
        <v>1066</v>
      </c>
      <c r="O1109" t="s">
        <v>1066</v>
      </c>
      <c r="P1109" t="s">
        <v>1066</v>
      </c>
      <c r="Q1109" t="s">
        <v>1066</v>
      </c>
      <c r="R1109" t="s">
        <v>1066</v>
      </c>
      <c r="S1109" t="s">
        <v>1066</v>
      </c>
      <c r="T1109" t="s">
        <v>1066</v>
      </c>
      <c r="U1109" t="s">
        <v>1066</v>
      </c>
      <c r="V1109" t="s">
        <v>1066</v>
      </c>
      <c r="W1109" t="s">
        <v>1066</v>
      </c>
      <c r="X1109" t="s">
        <v>1066</v>
      </c>
      <c r="Y1109" t="s">
        <v>1066</v>
      </c>
      <c r="Z1109" t="s">
        <v>1066</v>
      </c>
      <c r="AA1109" t="s">
        <v>1066</v>
      </c>
      <c r="AB1109" t="s">
        <v>1066</v>
      </c>
      <c r="AC1109" t="s">
        <v>1066</v>
      </c>
      <c r="AD1109" t="s">
        <v>1066</v>
      </c>
      <c r="AE1109" t="s">
        <v>1066</v>
      </c>
      <c r="AF1109" t="s">
        <v>1066</v>
      </c>
      <c r="AG1109" t="s">
        <v>1066</v>
      </c>
      <c r="AH1109" t="s">
        <v>1066</v>
      </c>
      <c r="AI1109" t="s">
        <v>1066</v>
      </c>
      <c r="AJ1109" t="s">
        <v>1066</v>
      </c>
      <c r="AK1109" t="s">
        <v>1066</v>
      </c>
      <c r="AL1109" t="s">
        <v>1066</v>
      </c>
      <c r="AM1109" t="s">
        <v>1066</v>
      </c>
      <c r="AN1109" t="s">
        <v>1066</v>
      </c>
      <c r="AO1109" t="s">
        <v>1066</v>
      </c>
      <c r="AP1109" t="s">
        <v>1066</v>
      </c>
      <c r="AQ1109" t="s">
        <v>1066</v>
      </c>
      <c r="AR1109" t="s">
        <v>1066</v>
      </c>
      <c r="AS1109" t="s">
        <v>1066</v>
      </c>
      <c r="AT1109" t="s">
        <v>1066</v>
      </c>
      <c r="AU1109" t="s">
        <v>1066</v>
      </c>
      <c r="AV1109" t="s">
        <v>1066</v>
      </c>
      <c r="AW1109" t="s">
        <v>1066</v>
      </c>
      <c r="AY1109">
        <v>0</v>
      </c>
      <c r="AZ1109" s="269"/>
      <c r="BA1109" s="269"/>
      <c r="BB1109" s="269"/>
      <c r="BC1109" s="269"/>
      <c r="BD1109" s="269"/>
      <c r="BE1109" s="269"/>
    </row>
    <row r="1110" spans="1:83" ht="14.4" x14ac:dyDescent="0.3">
      <c r="A1110">
        <v>525947</v>
      </c>
      <c r="B1110" t="s">
        <v>540</v>
      </c>
      <c r="C1110" t="s">
        <v>1066</v>
      </c>
      <c r="D1110" t="s">
        <v>1066</v>
      </c>
      <c r="E1110" t="s">
        <v>1066</v>
      </c>
      <c r="F1110" t="s">
        <v>1066</v>
      </c>
      <c r="G1110" t="s">
        <v>1066</v>
      </c>
      <c r="H1110" t="s">
        <v>1066</v>
      </c>
      <c r="I1110" t="s">
        <v>1066</v>
      </c>
      <c r="J1110" t="s">
        <v>1066</v>
      </c>
      <c r="K1110" t="s">
        <v>1066</v>
      </c>
      <c r="L1110" t="s">
        <v>1066</v>
      </c>
      <c r="M1110" t="s">
        <v>1066</v>
      </c>
      <c r="N1110" t="s">
        <v>1066</v>
      </c>
      <c r="O1110" t="s">
        <v>1066</v>
      </c>
      <c r="P1110" t="s">
        <v>1066</v>
      </c>
      <c r="Q1110" t="s">
        <v>1066</v>
      </c>
      <c r="R1110" t="s">
        <v>1066</v>
      </c>
      <c r="S1110" t="s">
        <v>1066</v>
      </c>
      <c r="T1110" t="s">
        <v>1066</v>
      </c>
      <c r="U1110" t="s">
        <v>1066</v>
      </c>
      <c r="V1110" t="s">
        <v>1066</v>
      </c>
      <c r="W1110" t="s">
        <v>1066</v>
      </c>
      <c r="X1110" t="s">
        <v>1066</v>
      </c>
      <c r="Y1110" t="s">
        <v>1066</v>
      </c>
      <c r="Z1110" t="s">
        <v>1066</v>
      </c>
      <c r="AA1110" t="s">
        <v>1066</v>
      </c>
      <c r="AB1110" t="s">
        <v>1066</v>
      </c>
      <c r="AC1110" t="s">
        <v>1066</v>
      </c>
      <c r="AD1110" t="s">
        <v>1066</v>
      </c>
      <c r="AE1110" t="s">
        <v>1066</v>
      </c>
      <c r="AF1110" t="s">
        <v>1066</v>
      </c>
      <c r="AG1110" t="s">
        <v>1066</v>
      </c>
      <c r="AH1110" t="s">
        <v>1066</v>
      </c>
      <c r="AI1110" t="s">
        <v>1066</v>
      </c>
      <c r="AJ1110" t="s">
        <v>1066</v>
      </c>
      <c r="AK1110" t="s">
        <v>1066</v>
      </c>
      <c r="AL1110" t="s">
        <v>1066</v>
      </c>
      <c r="AM1110" t="s">
        <v>1066</v>
      </c>
      <c r="AN1110" t="s">
        <v>1066</v>
      </c>
      <c r="AO1110" t="s">
        <v>1066</v>
      </c>
      <c r="AP1110" t="s">
        <v>1066</v>
      </c>
      <c r="AQ1110" t="s">
        <v>1066</v>
      </c>
      <c r="AR1110" t="s">
        <v>1066</v>
      </c>
      <c r="AS1110" t="s">
        <v>1066</v>
      </c>
      <c r="AT1110" t="s">
        <v>1066</v>
      </c>
      <c r="AU1110" t="s">
        <v>1066</v>
      </c>
      <c r="AV1110" t="s">
        <v>1066</v>
      </c>
      <c r="AW1110" t="s">
        <v>1066</v>
      </c>
      <c r="AY1110">
        <v>0</v>
      </c>
      <c r="AZ1110" s="269"/>
      <c r="BA1110" s="269"/>
      <c r="BB1110" s="269"/>
      <c r="BC1110" s="269"/>
      <c r="BD1110" s="269"/>
      <c r="BE1110" s="269"/>
      <c r="BH1110" s="249"/>
      <c r="BI1110" s="249"/>
      <c r="BJ1110" s="249"/>
      <c r="BK1110" s="249"/>
      <c r="BL1110" s="249"/>
      <c r="BM1110" s="249"/>
      <c r="BN1110" s="249"/>
      <c r="BO1110" s="249"/>
      <c r="BP1110" s="249"/>
      <c r="BQ1110" s="249"/>
      <c r="BR1110" s="249"/>
      <c r="BS1110" s="249"/>
      <c r="BT1110" s="249"/>
      <c r="BU1110" s="249"/>
      <c r="BV1110" s="248"/>
      <c r="BW1110" s="249"/>
      <c r="BX1110" s="249"/>
      <c r="BY1110" s="249"/>
      <c r="BZ1110" s="249"/>
      <c r="CA1110" s="242"/>
      <c r="CB1110" s="242"/>
      <c r="CC1110" s="242"/>
      <c r="CD1110" s="242"/>
      <c r="CE1110" s="249"/>
    </row>
    <row r="1111" spans="1:83" ht="14.4" x14ac:dyDescent="0.3">
      <c r="A1111">
        <v>525949</v>
      </c>
      <c r="B1111" t="s">
        <v>540</v>
      </c>
      <c r="C1111" t="s">
        <v>1066</v>
      </c>
      <c r="D1111" t="s">
        <v>1066</v>
      </c>
      <c r="E1111" t="s">
        <v>1066</v>
      </c>
      <c r="F1111" t="s">
        <v>1066</v>
      </c>
      <c r="G1111" t="s">
        <v>1066</v>
      </c>
      <c r="H1111" t="s">
        <v>1066</v>
      </c>
      <c r="I1111" t="s">
        <v>1066</v>
      </c>
      <c r="J1111" t="s">
        <v>1066</v>
      </c>
      <c r="K1111" t="s">
        <v>1066</v>
      </c>
      <c r="L1111" t="s">
        <v>1066</v>
      </c>
      <c r="M1111" t="s">
        <v>1066</v>
      </c>
      <c r="N1111" t="s">
        <v>1066</v>
      </c>
      <c r="O1111" t="s">
        <v>1066</v>
      </c>
      <c r="P1111" t="s">
        <v>1066</v>
      </c>
      <c r="Q1111" t="s">
        <v>1066</v>
      </c>
      <c r="R1111" t="s">
        <v>1066</v>
      </c>
      <c r="S1111" t="s">
        <v>1066</v>
      </c>
      <c r="T1111" t="s">
        <v>1066</v>
      </c>
      <c r="U1111" t="s">
        <v>1066</v>
      </c>
      <c r="V1111" t="s">
        <v>1066</v>
      </c>
      <c r="W1111" t="s">
        <v>1066</v>
      </c>
      <c r="X1111" t="s">
        <v>1066</v>
      </c>
      <c r="Y1111" t="s">
        <v>1066</v>
      </c>
      <c r="Z1111" t="s">
        <v>1066</v>
      </c>
      <c r="AA1111" t="s">
        <v>1066</v>
      </c>
      <c r="AB1111" t="s">
        <v>1066</v>
      </c>
      <c r="AC1111" t="s">
        <v>1066</v>
      </c>
      <c r="AD1111" t="s">
        <v>1066</v>
      </c>
      <c r="AE1111" t="s">
        <v>1066</v>
      </c>
      <c r="AF1111" t="s">
        <v>1066</v>
      </c>
      <c r="AG1111" t="s">
        <v>1066</v>
      </c>
      <c r="AH1111" t="s">
        <v>1066</v>
      </c>
      <c r="AI1111" t="s">
        <v>1066</v>
      </c>
      <c r="AJ1111" t="s">
        <v>1066</v>
      </c>
      <c r="AK1111" t="s">
        <v>1066</v>
      </c>
      <c r="AL1111" t="s">
        <v>1066</v>
      </c>
      <c r="AM1111" t="s">
        <v>1066</v>
      </c>
      <c r="AN1111" t="s">
        <v>1066</v>
      </c>
      <c r="AO1111" t="s">
        <v>1066</v>
      </c>
      <c r="AP1111" t="s">
        <v>1066</v>
      </c>
      <c r="AQ1111" t="s">
        <v>1066</v>
      </c>
      <c r="AR1111" t="s">
        <v>1066</v>
      </c>
      <c r="AS1111" t="s">
        <v>1066</v>
      </c>
      <c r="AT1111" t="s">
        <v>1066</v>
      </c>
      <c r="AU1111" t="s">
        <v>1066</v>
      </c>
      <c r="AV1111" t="s">
        <v>1066</v>
      </c>
      <c r="AW1111" t="s">
        <v>1066</v>
      </c>
      <c r="AY1111">
        <v>0</v>
      </c>
      <c r="AZ1111" s="269"/>
      <c r="BA1111" s="269"/>
      <c r="BB1111" s="269"/>
      <c r="BC1111" s="269"/>
      <c r="BD1111" s="269"/>
      <c r="BE1111" s="269"/>
    </row>
    <row r="1112" spans="1:83" ht="14.4" x14ac:dyDescent="0.3">
      <c r="A1112">
        <v>525956</v>
      </c>
      <c r="B1112" t="s">
        <v>540</v>
      </c>
      <c r="C1112" t="s">
        <v>1066</v>
      </c>
      <c r="D1112" t="s">
        <v>1066</v>
      </c>
      <c r="E1112" t="s">
        <v>1066</v>
      </c>
      <c r="F1112" t="s">
        <v>1066</v>
      </c>
      <c r="G1112" t="s">
        <v>1066</v>
      </c>
      <c r="H1112" t="s">
        <v>1066</v>
      </c>
      <c r="I1112" t="s">
        <v>1066</v>
      </c>
      <c r="J1112" t="s">
        <v>1066</v>
      </c>
      <c r="K1112" t="s">
        <v>1066</v>
      </c>
      <c r="L1112" t="s">
        <v>1066</v>
      </c>
      <c r="M1112" t="s">
        <v>1066</v>
      </c>
      <c r="N1112" t="s">
        <v>1066</v>
      </c>
      <c r="O1112" t="s">
        <v>1066</v>
      </c>
      <c r="P1112" t="s">
        <v>1066</v>
      </c>
      <c r="Q1112" t="s">
        <v>1066</v>
      </c>
      <c r="R1112" t="s">
        <v>1066</v>
      </c>
      <c r="S1112" t="s">
        <v>1066</v>
      </c>
      <c r="T1112" t="s">
        <v>1066</v>
      </c>
      <c r="U1112" t="s">
        <v>1066</v>
      </c>
      <c r="V1112" t="s">
        <v>1066</v>
      </c>
      <c r="W1112" t="s">
        <v>1066</v>
      </c>
      <c r="X1112" t="s">
        <v>1066</v>
      </c>
      <c r="Y1112" t="s">
        <v>1066</v>
      </c>
      <c r="Z1112" t="s">
        <v>1066</v>
      </c>
      <c r="AA1112" t="s">
        <v>1066</v>
      </c>
      <c r="AB1112" t="s">
        <v>1066</v>
      </c>
      <c r="AC1112" t="s">
        <v>1066</v>
      </c>
      <c r="AD1112" t="s">
        <v>1066</v>
      </c>
      <c r="AE1112" t="s">
        <v>1066</v>
      </c>
      <c r="AF1112" t="s">
        <v>1066</v>
      </c>
      <c r="AG1112" t="s">
        <v>1066</v>
      </c>
      <c r="AH1112" t="s">
        <v>1066</v>
      </c>
      <c r="AI1112" t="s">
        <v>1066</v>
      </c>
      <c r="AJ1112" t="s">
        <v>1066</v>
      </c>
      <c r="AK1112" t="s">
        <v>1066</v>
      </c>
      <c r="AL1112" t="s">
        <v>1066</v>
      </c>
      <c r="AM1112" t="s">
        <v>1066</v>
      </c>
      <c r="AN1112" t="s">
        <v>1066</v>
      </c>
      <c r="AO1112" t="s">
        <v>1066</v>
      </c>
      <c r="AP1112" t="s">
        <v>1066</v>
      </c>
      <c r="AQ1112" t="s">
        <v>1066</v>
      </c>
      <c r="AR1112" t="s">
        <v>1066</v>
      </c>
      <c r="AS1112" t="s">
        <v>1066</v>
      </c>
      <c r="AT1112" t="s">
        <v>1066</v>
      </c>
      <c r="AU1112" t="s">
        <v>1066</v>
      </c>
      <c r="AV1112" t="s">
        <v>1066</v>
      </c>
      <c r="AW1112" t="s">
        <v>1066</v>
      </c>
      <c r="AY1112">
        <v>0</v>
      </c>
      <c r="AZ1112" s="269"/>
      <c r="BA1112" s="269"/>
      <c r="BB1112" s="269"/>
      <c r="BC1112" s="269"/>
      <c r="BD1112" s="269"/>
      <c r="BE1112" s="269"/>
    </row>
    <row r="1113" spans="1:83" ht="14.4" x14ac:dyDescent="0.3">
      <c r="A1113">
        <v>525957</v>
      </c>
      <c r="B1113" t="s">
        <v>541</v>
      </c>
      <c r="C1113" t="s">
        <v>1066</v>
      </c>
      <c r="D1113" t="s">
        <v>1066</v>
      </c>
      <c r="E1113" t="s">
        <v>1066</v>
      </c>
      <c r="F1113" t="s">
        <v>1066</v>
      </c>
      <c r="G1113" t="s">
        <v>1066</v>
      </c>
      <c r="H1113" t="s">
        <v>1066</v>
      </c>
      <c r="I1113" t="s">
        <v>1066</v>
      </c>
      <c r="J1113" t="s">
        <v>1066</v>
      </c>
      <c r="K1113" t="s">
        <v>1066</v>
      </c>
      <c r="L1113" t="s">
        <v>1066</v>
      </c>
      <c r="M1113" t="s">
        <v>1066</v>
      </c>
      <c r="N1113" t="s">
        <v>1066</v>
      </c>
      <c r="O1113" t="s">
        <v>1066</v>
      </c>
      <c r="P1113" t="s">
        <v>1066</v>
      </c>
      <c r="Q1113" t="s">
        <v>1066</v>
      </c>
      <c r="R1113" t="s">
        <v>1066</v>
      </c>
      <c r="S1113" t="s">
        <v>1066</v>
      </c>
      <c r="T1113" t="s">
        <v>1066</v>
      </c>
      <c r="U1113" t="s">
        <v>1066</v>
      </c>
      <c r="V1113" t="s">
        <v>1066</v>
      </c>
      <c r="W1113" t="s">
        <v>1066</v>
      </c>
      <c r="X1113" t="s">
        <v>1066</v>
      </c>
      <c r="Y1113" t="s">
        <v>1066</v>
      </c>
      <c r="Z1113" t="s">
        <v>1066</v>
      </c>
      <c r="AA1113" t="s">
        <v>1066</v>
      </c>
      <c r="AB1113" t="s">
        <v>1066</v>
      </c>
      <c r="AC1113" t="s">
        <v>1066</v>
      </c>
      <c r="AD1113" t="s">
        <v>1066</v>
      </c>
      <c r="AE1113" t="s">
        <v>1066</v>
      </c>
      <c r="AF1113" t="s">
        <v>1066</v>
      </c>
      <c r="AG1113" t="s">
        <v>1066</v>
      </c>
      <c r="AH1113" t="s">
        <v>1066</v>
      </c>
      <c r="AI1113" t="s">
        <v>1066</v>
      </c>
      <c r="AJ1113" t="s">
        <v>1066</v>
      </c>
      <c r="AK1113" t="s">
        <v>1066</v>
      </c>
      <c r="AL1113" t="s">
        <v>1066</v>
      </c>
      <c r="AM1113" t="s">
        <v>1066</v>
      </c>
      <c r="AN1113" t="s">
        <v>1066</v>
      </c>
      <c r="AO1113" t="s">
        <v>1066</v>
      </c>
      <c r="AP1113" t="s">
        <v>1066</v>
      </c>
      <c r="AQ1113" t="s">
        <v>1066</v>
      </c>
      <c r="AR1113" t="s">
        <v>1066</v>
      </c>
      <c r="AW1113"/>
      <c r="AY1113" t="s">
        <v>5750</v>
      </c>
      <c r="AZ1113" s="269"/>
      <c r="BA1113" s="269"/>
      <c r="BB1113" s="269"/>
      <c r="BC1113" s="269"/>
      <c r="BD1113" s="269"/>
      <c r="BE1113" s="269"/>
    </row>
    <row r="1114" spans="1:83" ht="14.4" x14ac:dyDescent="0.3">
      <c r="A1114">
        <v>525960</v>
      </c>
      <c r="B1114" t="s">
        <v>541</v>
      </c>
      <c r="C1114" t="s">
        <v>1066</v>
      </c>
      <c r="D1114" t="s">
        <v>1066</v>
      </c>
      <c r="E1114" t="s">
        <v>1066</v>
      </c>
      <c r="F1114" t="s">
        <v>1066</v>
      </c>
      <c r="G1114" t="s">
        <v>1066</v>
      </c>
      <c r="H1114" t="s">
        <v>1066</v>
      </c>
      <c r="I1114" t="s">
        <v>1066</v>
      </c>
      <c r="J1114" t="s">
        <v>1066</v>
      </c>
      <c r="K1114" t="s">
        <v>1066</v>
      </c>
      <c r="L1114" t="s">
        <v>1066</v>
      </c>
      <c r="M1114" t="s">
        <v>1066</v>
      </c>
      <c r="N1114" t="s">
        <v>1066</v>
      </c>
      <c r="O1114" t="s">
        <v>1066</v>
      </c>
      <c r="P1114" t="s">
        <v>1066</v>
      </c>
      <c r="Q1114" t="s">
        <v>1066</v>
      </c>
      <c r="R1114" t="s">
        <v>1066</v>
      </c>
      <c r="S1114" t="s">
        <v>1066</v>
      </c>
      <c r="T1114" t="s">
        <v>1066</v>
      </c>
      <c r="U1114" t="s">
        <v>1066</v>
      </c>
      <c r="V1114" t="s">
        <v>1066</v>
      </c>
      <c r="W1114" t="s">
        <v>1066</v>
      </c>
      <c r="X1114" t="s">
        <v>1066</v>
      </c>
      <c r="Y1114" t="s">
        <v>1066</v>
      </c>
      <c r="Z1114" t="s">
        <v>1066</v>
      </c>
      <c r="AA1114" t="s">
        <v>1066</v>
      </c>
      <c r="AB1114" t="s">
        <v>1066</v>
      </c>
      <c r="AC1114" t="s">
        <v>1066</v>
      </c>
      <c r="AD1114" t="s">
        <v>1066</v>
      </c>
      <c r="AE1114" t="s">
        <v>1066</v>
      </c>
      <c r="AF1114" t="s">
        <v>1066</v>
      </c>
      <c r="AG1114" t="s">
        <v>1066</v>
      </c>
      <c r="AH1114" t="s">
        <v>1066</v>
      </c>
      <c r="AI1114" t="s">
        <v>1066</v>
      </c>
      <c r="AJ1114" t="s">
        <v>1066</v>
      </c>
      <c r="AK1114" t="s">
        <v>1066</v>
      </c>
      <c r="AL1114" t="s">
        <v>1066</v>
      </c>
      <c r="AM1114" t="s">
        <v>1066</v>
      </c>
      <c r="AN1114" t="s">
        <v>1066</v>
      </c>
      <c r="AO1114" t="s">
        <v>1066</v>
      </c>
      <c r="AP1114" t="s">
        <v>1066</v>
      </c>
      <c r="AQ1114" t="s">
        <v>1066</v>
      </c>
      <c r="AR1114" t="s">
        <v>1066</v>
      </c>
      <c r="AW1114"/>
      <c r="AY1114" t="s">
        <v>2422</v>
      </c>
      <c r="AZ1114" s="269"/>
      <c r="BA1114" s="269"/>
      <c r="BB1114" s="269"/>
      <c r="BC1114" s="269"/>
      <c r="BD1114" s="269"/>
      <c r="BE1114" s="269"/>
    </row>
    <row r="1115" spans="1:83" ht="14.4" x14ac:dyDescent="0.3">
      <c r="A1115">
        <v>525963</v>
      </c>
      <c r="B1115" t="s">
        <v>540</v>
      </c>
      <c r="C1115" t="s">
        <v>1066</v>
      </c>
      <c r="D1115" t="s">
        <v>1066</v>
      </c>
      <c r="E1115" t="s">
        <v>1066</v>
      </c>
      <c r="F1115" t="s">
        <v>1066</v>
      </c>
      <c r="G1115" t="s">
        <v>1066</v>
      </c>
      <c r="H1115" t="s">
        <v>1066</v>
      </c>
      <c r="I1115" t="s">
        <v>1066</v>
      </c>
      <c r="J1115" t="s">
        <v>1066</v>
      </c>
      <c r="K1115" t="s">
        <v>1066</v>
      </c>
      <c r="L1115" t="s">
        <v>1066</v>
      </c>
      <c r="M1115" t="s">
        <v>1066</v>
      </c>
      <c r="N1115" t="s">
        <v>1066</v>
      </c>
      <c r="O1115" t="s">
        <v>1066</v>
      </c>
      <c r="P1115" t="s">
        <v>1066</v>
      </c>
      <c r="Q1115" t="s">
        <v>1066</v>
      </c>
      <c r="R1115" t="s">
        <v>1066</v>
      </c>
      <c r="S1115" t="s">
        <v>1066</v>
      </c>
      <c r="T1115" t="s">
        <v>1066</v>
      </c>
      <c r="U1115" t="s">
        <v>1066</v>
      </c>
      <c r="V1115" t="s">
        <v>1066</v>
      </c>
      <c r="W1115" t="s">
        <v>1066</v>
      </c>
      <c r="X1115" t="s">
        <v>1066</v>
      </c>
      <c r="Y1115" t="s">
        <v>1066</v>
      </c>
      <c r="Z1115" t="s">
        <v>1066</v>
      </c>
      <c r="AA1115" t="s">
        <v>1066</v>
      </c>
      <c r="AB1115" t="s">
        <v>1066</v>
      </c>
      <c r="AC1115" t="s">
        <v>1066</v>
      </c>
      <c r="AD1115" t="s">
        <v>1066</v>
      </c>
      <c r="AE1115" t="s">
        <v>1066</v>
      </c>
      <c r="AF1115" t="s">
        <v>1066</v>
      </c>
      <c r="AG1115" t="s">
        <v>1066</v>
      </c>
      <c r="AH1115" t="s">
        <v>1066</v>
      </c>
      <c r="AI1115" t="s">
        <v>1066</v>
      </c>
      <c r="AJ1115" t="s">
        <v>1066</v>
      </c>
      <c r="AK1115" t="s">
        <v>1066</v>
      </c>
      <c r="AL1115" t="s">
        <v>1066</v>
      </c>
      <c r="AM1115" t="s">
        <v>1066</v>
      </c>
      <c r="AN1115" t="s">
        <v>1066</v>
      </c>
      <c r="AO1115" t="s">
        <v>1066</v>
      </c>
      <c r="AP1115" t="s">
        <v>1066</v>
      </c>
      <c r="AQ1115" t="s">
        <v>1066</v>
      </c>
      <c r="AR1115" t="s">
        <v>1066</v>
      </c>
      <c r="AS1115" t="s">
        <v>1066</v>
      </c>
      <c r="AT1115" t="s">
        <v>1066</v>
      </c>
      <c r="AU1115" t="s">
        <v>1066</v>
      </c>
      <c r="AV1115" t="s">
        <v>1066</v>
      </c>
      <c r="AW1115" t="s">
        <v>1066</v>
      </c>
      <c r="AY1115">
        <v>0</v>
      </c>
      <c r="AZ1115" s="269"/>
      <c r="BA1115" s="269"/>
      <c r="BB1115" s="269"/>
      <c r="BC1115" s="269"/>
      <c r="BD1115" s="269"/>
      <c r="BE1115" s="269"/>
    </row>
    <row r="1116" spans="1:83" ht="14.4" x14ac:dyDescent="0.3">
      <c r="A1116">
        <v>525966</v>
      </c>
      <c r="B1116" t="s">
        <v>540</v>
      </c>
      <c r="C1116" t="s">
        <v>1066</v>
      </c>
      <c r="D1116" t="s">
        <v>1066</v>
      </c>
      <c r="E1116" t="s">
        <v>1066</v>
      </c>
      <c r="F1116" t="s">
        <v>1066</v>
      </c>
      <c r="G1116" t="s">
        <v>1066</v>
      </c>
      <c r="H1116" t="s">
        <v>1066</v>
      </c>
      <c r="I1116" t="s">
        <v>1066</v>
      </c>
      <c r="J1116" t="s">
        <v>1066</v>
      </c>
      <c r="K1116" t="s">
        <v>1066</v>
      </c>
      <c r="L1116" t="s">
        <v>1066</v>
      </c>
      <c r="M1116" t="s">
        <v>1066</v>
      </c>
      <c r="N1116" t="s">
        <v>1066</v>
      </c>
      <c r="O1116" t="s">
        <v>1066</v>
      </c>
      <c r="P1116" t="s">
        <v>1066</v>
      </c>
      <c r="Q1116" t="s">
        <v>1066</v>
      </c>
      <c r="R1116" t="s">
        <v>1066</v>
      </c>
      <c r="S1116" t="s">
        <v>1066</v>
      </c>
      <c r="T1116" t="s">
        <v>1066</v>
      </c>
      <c r="U1116" t="s">
        <v>1066</v>
      </c>
      <c r="V1116" t="s">
        <v>1066</v>
      </c>
      <c r="W1116" t="s">
        <v>1066</v>
      </c>
      <c r="X1116" t="s">
        <v>1066</v>
      </c>
      <c r="Y1116" t="s">
        <v>1066</v>
      </c>
      <c r="Z1116" t="s">
        <v>1066</v>
      </c>
      <c r="AA1116" t="s">
        <v>1066</v>
      </c>
      <c r="AB1116" t="s">
        <v>1066</v>
      </c>
      <c r="AC1116" t="s">
        <v>1066</v>
      </c>
      <c r="AD1116" t="s">
        <v>1066</v>
      </c>
      <c r="AE1116" t="s">
        <v>1066</v>
      </c>
      <c r="AF1116" t="s">
        <v>1066</v>
      </c>
      <c r="AG1116" t="s">
        <v>1066</v>
      </c>
      <c r="AH1116" t="s">
        <v>1066</v>
      </c>
      <c r="AI1116" t="s">
        <v>1066</v>
      </c>
      <c r="AJ1116" t="s">
        <v>1066</v>
      </c>
      <c r="AK1116" t="s">
        <v>1066</v>
      </c>
      <c r="AL1116" t="s">
        <v>1066</v>
      </c>
      <c r="AM1116" t="s">
        <v>1066</v>
      </c>
      <c r="AN1116" t="s">
        <v>1066</v>
      </c>
      <c r="AO1116" t="s">
        <v>1066</v>
      </c>
      <c r="AP1116" t="s">
        <v>1066</v>
      </c>
      <c r="AQ1116" t="s">
        <v>1066</v>
      </c>
      <c r="AR1116" t="s">
        <v>1066</v>
      </c>
      <c r="AS1116" t="s">
        <v>1066</v>
      </c>
      <c r="AT1116" t="s">
        <v>1066</v>
      </c>
      <c r="AU1116" t="s">
        <v>1066</v>
      </c>
      <c r="AV1116" t="s">
        <v>1066</v>
      </c>
      <c r="AW1116" t="s">
        <v>1066</v>
      </c>
      <c r="AY1116">
        <v>0</v>
      </c>
      <c r="AZ1116" s="269"/>
      <c r="BA1116" s="269"/>
      <c r="BB1116" s="269"/>
      <c r="BC1116" s="269"/>
      <c r="BD1116" s="269"/>
      <c r="BE1116" s="269"/>
    </row>
    <row r="1117" spans="1:83" ht="14.4" x14ac:dyDescent="0.3">
      <c r="A1117">
        <v>525970</v>
      </c>
      <c r="B1117" t="s">
        <v>540</v>
      </c>
      <c r="C1117" t="s">
        <v>1066</v>
      </c>
      <c r="D1117" t="s">
        <v>1066</v>
      </c>
      <c r="E1117" t="s">
        <v>1066</v>
      </c>
      <c r="F1117" t="s">
        <v>1066</v>
      </c>
      <c r="G1117" t="s">
        <v>1066</v>
      </c>
      <c r="H1117" t="s">
        <v>1066</v>
      </c>
      <c r="I1117" t="s">
        <v>1066</v>
      </c>
      <c r="J1117" t="s">
        <v>1066</v>
      </c>
      <c r="K1117" t="s">
        <v>1066</v>
      </c>
      <c r="L1117" t="s">
        <v>1066</v>
      </c>
      <c r="M1117" t="s">
        <v>1066</v>
      </c>
      <c r="N1117" t="s">
        <v>1066</v>
      </c>
      <c r="O1117" t="s">
        <v>1066</v>
      </c>
      <c r="P1117" t="s">
        <v>1066</v>
      </c>
      <c r="Q1117" t="s">
        <v>1066</v>
      </c>
      <c r="R1117" t="s">
        <v>1066</v>
      </c>
      <c r="S1117" t="s">
        <v>1066</v>
      </c>
      <c r="T1117" t="s">
        <v>1066</v>
      </c>
      <c r="U1117" t="s">
        <v>1066</v>
      </c>
      <c r="V1117" t="s">
        <v>1066</v>
      </c>
      <c r="W1117" t="s">
        <v>1066</v>
      </c>
      <c r="X1117" t="s">
        <v>1066</v>
      </c>
      <c r="Y1117" t="s">
        <v>1066</v>
      </c>
      <c r="Z1117" t="s">
        <v>1066</v>
      </c>
      <c r="AA1117" t="s">
        <v>1066</v>
      </c>
      <c r="AB1117" t="s">
        <v>1066</v>
      </c>
      <c r="AC1117" t="s">
        <v>1066</v>
      </c>
      <c r="AD1117" t="s">
        <v>1066</v>
      </c>
      <c r="AE1117" t="s">
        <v>1066</v>
      </c>
      <c r="AF1117" t="s">
        <v>1066</v>
      </c>
      <c r="AG1117" t="s">
        <v>1066</v>
      </c>
      <c r="AH1117" t="s">
        <v>1066</v>
      </c>
      <c r="AI1117" t="s">
        <v>1066</v>
      </c>
      <c r="AJ1117" t="s">
        <v>1066</v>
      </c>
      <c r="AK1117" t="s">
        <v>1066</v>
      </c>
      <c r="AL1117" t="s">
        <v>1066</v>
      </c>
      <c r="AM1117" t="s">
        <v>1066</v>
      </c>
      <c r="AN1117" t="s">
        <v>1066</v>
      </c>
      <c r="AO1117" t="s">
        <v>1066</v>
      </c>
      <c r="AP1117" t="s">
        <v>1066</v>
      </c>
      <c r="AQ1117" t="s">
        <v>1066</v>
      </c>
      <c r="AR1117" t="s">
        <v>1066</v>
      </c>
      <c r="AS1117" t="s">
        <v>1066</v>
      </c>
      <c r="AT1117" t="s">
        <v>1066</v>
      </c>
      <c r="AU1117" t="s">
        <v>1066</v>
      </c>
      <c r="AV1117" t="s">
        <v>1066</v>
      </c>
      <c r="AW1117" t="s">
        <v>1066</v>
      </c>
      <c r="AY1117">
        <v>0</v>
      </c>
      <c r="AZ1117" s="269"/>
      <c r="BA1117" s="269"/>
      <c r="BB1117" s="269"/>
      <c r="BC1117" s="269"/>
      <c r="BD1117" s="269"/>
      <c r="BE1117" s="269"/>
    </row>
    <row r="1118" spans="1:83" ht="14.4" x14ac:dyDescent="0.3">
      <c r="A1118">
        <v>525971</v>
      </c>
      <c r="B1118" t="s">
        <v>540</v>
      </c>
      <c r="C1118" t="s">
        <v>1066</v>
      </c>
      <c r="D1118" t="s">
        <v>1066</v>
      </c>
      <c r="E1118" t="s">
        <v>1066</v>
      </c>
      <c r="F1118" t="s">
        <v>1066</v>
      </c>
      <c r="G1118" t="s">
        <v>1066</v>
      </c>
      <c r="H1118" t="s">
        <v>1066</v>
      </c>
      <c r="I1118" t="s">
        <v>1066</v>
      </c>
      <c r="J1118" t="s">
        <v>1066</v>
      </c>
      <c r="K1118" t="s">
        <v>1066</v>
      </c>
      <c r="L1118" t="s">
        <v>1066</v>
      </c>
      <c r="M1118" t="s">
        <v>1066</v>
      </c>
      <c r="N1118" t="s">
        <v>1066</v>
      </c>
      <c r="O1118" t="s">
        <v>1066</v>
      </c>
      <c r="P1118" t="s">
        <v>1066</v>
      </c>
      <c r="Q1118" t="s">
        <v>1066</v>
      </c>
      <c r="R1118" t="s">
        <v>1066</v>
      </c>
      <c r="S1118" t="s">
        <v>1066</v>
      </c>
      <c r="T1118" t="s">
        <v>1066</v>
      </c>
      <c r="U1118" t="s">
        <v>1066</v>
      </c>
      <c r="V1118" t="s">
        <v>1066</v>
      </c>
      <c r="W1118" t="s">
        <v>1066</v>
      </c>
      <c r="X1118" t="s">
        <v>1066</v>
      </c>
      <c r="Y1118" t="s">
        <v>1066</v>
      </c>
      <c r="Z1118" t="s">
        <v>1066</v>
      </c>
      <c r="AA1118" t="s">
        <v>1066</v>
      </c>
      <c r="AB1118" t="s">
        <v>1066</v>
      </c>
      <c r="AC1118" t="s">
        <v>1066</v>
      </c>
      <c r="AD1118" t="s">
        <v>1066</v>
      </c>
      <c r="AE1118" t="s">
        <v>1066</v>
      </c>
      <c r="AF1118" t="s">
        <v>1066</v>
      </c>
      <c r="AG1118" t="s">
        <v>1066</v>
      </c>
      <c r="AH1118" t="s">
        <v>1066</v>
      </c>
      <c r="AI1118" t="s">
        <v>1066</v>
      </c>
      <c r="AJ1118" t="s">
        <v>1066</v>
      </c>
      <c r="AK1118" t="s">
        <v>1066</v>
      </c>
      <c r="AL1118" t="s">
        <v>1066</v>
      </c>
      <c r="AM1118" t="s">
        <v>1066</v>
      </c>
      <c r="AN1118" t="s">
        <v>1066</v>
      </c>
      <c r="AO1118" t="s">
        <v>1066</v>
      </c>
      <c r="AP1118" t="s">
        <v>1066</v>
      </c>
      <c r="AQ1118" t="s">
        <v>1066</v>
      </c>
      <c r="AR1118" t="s">
        <v>1066</v>
      </c>
      <c r="AS1118" t="s">
        <v>1066</v>
      </c>
      <c r="AT1118" t="s">
        <v>1066</v>
      </c>
      <c r="AU1118" t="s">
        <v>1066</v>
      </c>
      <c r="AV1118" t="s">
        <v>1066</v>
      </c>
      <c r="AW1118" t="s">
        <v>1066</v>
      </c>
      <c r="AY1118">
        <v>0</v>
      </c>
      <c r="AZ1118" s="269"/>
      <c r="BA1118" s="269"/>
      <c r="BB1118" s="269"/>
      <c r="BC1118" s="269"/>
      <c r="BD1118" s="269"/>
      <c r="BE1118" s="269"/>
      <c r="BH1118" s="249"/>
      <c r="BI1118" s="249"/>
      <c r="BJ1118" s="249"/>
      <c r="BK1118" s="249"/>
      <c r="BL1118" s="249"/>
      <c r="BM1118" s="249"/>
      <c r="BN1118" s="249"/>
      <c r="BO1118" s="249"/>
      <c r="BP1118" s="249"/>
      <c r="BQ1118" s="249"/>
      <c r="BR1118" s="249"/>
      <c r="BS1118" s="249"/>
      <c r="BT1118" s="249"/>
      <c r="BU1118" s="249"/>
      <c r="BV1118" s="248"/>
      <c r="BW1118" s="249"/>
      <c r="BX1118" s="249"/>
      <c r="BY1118" s="249"/>
      <c r="BZ1118" s="249"/>
      <c r="CA1118" s="242"/>
      <c r="CB1118" s="242"/>
      <c r="CC1118" s="242"/>
      <c r="CD1118" s="242"/>
      <c r="CE1118" s="249"/>
    </row>
    <row r="1119" spans="1:83" ht="14.4" x14ac:dyDescent="0.3">
      <c r="A1119">
        <v>525978</v>
      </c>
      <c r="B1119" t="s">
        <v>540</v>
      </c>
      <c r="C1119" t="s">
        <v>1066</v>
      </c>
      <c r="D1119" t="s">
        <v>1066</v>
      </c>
      <c r="E1119" t="s">
        <v>1066</v>
      </c>
      <c r="F1119" t="s">
        <v>1066</v>
      </c>
      <c r="G1119" t="s">
        <v>1066</v>
      </c>
      <c r="H1119" t="s">
        <v>1066</v>
      </c>
      <c r="I1119" t="s">
        <v>1066</v>
      </c>
      <c r="J1119" t="s">
        <v>1066</v>
      </c>
      <c r="K1119" t="s">
        <v>1066</v>
      </c>
      <c r="L1119" t="s">
        <v>1066</v>
      </c>
      <c r="M1119" t="s">
        <v>1066</v>
      </c>
      <c r="N1119" t="s">
        <v>1066</v>
      </c>
      <c r="O1119" t="s">
        <v>1066</v>
      </c>
      <c r="P1119" t="s">
        <v>1066</v>
      </c>
      <c r="Q1119" t="s">
        <v>1066</v>
      </c>
      <c r="R1119" t="s">
        <v>1066</v>
      </c>
      <c r="S1119" t="s">
        <v>1066</v>
      </c>
      <c r="T1119" t="s">
        <v>1066</v>
      </c>
      <c r="U1119" t="s">
        <v>1066</v>
      </c>
      <c r="V1119" t="s">
        <v>1066</v>
      </c>
      <c r="W1119" t="s">
        <v>1066</v>
      </c>
      <c r="X1119" t="s">
        <v>1066</v>
      </c>
      <c r="Y1119" t="s">
        <v>1066</v>
      </c>
      <c r="Z1119" t="s">
        <v>1066</v>
      </c>
      <c r="AA1119" t="s">
        <v>1066</v>
      </c>
      <c r="AB1119" t="s">
        <v>1066</v>
      </c>
      <c r="AC1119" t="s">
        <v>1066</v>
      </c>
      <c r="AD1119" t="s">
        <v>1066</v>
      </c>
      <c r="AE1119" t="s">
        <v>1066</v>
      </c>
      <c r="AF1119" t="s">
        <v>1066</v>
      </c>
      <c r="AG1119" t="s">
        <v>1066</v>
      </c>
      <c r="AH1119" t="s">
        <v>1066</v>
      </c>
      <c r="AI1119" t="s">
        <v>1066</v>
      </c>
      <c r="AJ1119" t="s">
        <v>1066</v>
      </c>
      <c r="AK1119" t="s">
        <v>1066</v>
      </c>
      <c r="AL1119" t="s">
        <v>1066</v>
      </c>
      <c r="AM1119" t="s">
        <v>1066</v>
      </c>
      <c r="AN1119" t="s">
        <v>1066</v>
      </c>
      <c r="AO1119" t="s">
        <v>1066</v>
      </c>
      <c r="AP1119" t="s">
        <v>1066</v>
      </c>
      <c r="AQ1119" t="s">
        <v>1066</v>
      </c>
      <c r="AR1119" t="s">
        <v>1066</v>
      </c>
      <c r="AS1119" t="s">
        <v>1066</v>
      </c>
      <c r="AT1119" t="s">
        <v>1066</v>
      </c>
      <c r="AU1119" t="s">
        <v>1066</v>
      </c>
      <c r="AV1119" t="s">
        <v>1066</v>
      </c>
      <c r="AW1119" t="s">
        <v>1066</v>
      </c>
      <c r="AY1119">
        <v>0</v>
      </c>
      <c r="AZ1119" s="269"/>
      <c r="BA1119" s="269"/>
      <c r="BB1119" s="269"/>
      <c r="BC1119" s="269"/>
      <c r="BD1119" s="269"/>
      <c r="BE1119" s="269"/>
    </row>
    <row r="1120" spans="1:83" ht="14.4" x14ac:dyDescent="0.3">
      <c r="A1120">
        <v>525979</v>
      </c>
      <c r="B1120" t="s">
        <v>540</v>
      </c>
      <c r="C1120" t="s">
        <v>1066</v>
      </c>
      <c r="D1120" t="s">
        <v>1066</v>
      </c>
      <c r="E1120" t="s">
        <v>1066</v>
      </c>
      <c r="F1120" t="s">
        <v>1066</v>
      </c>
      <c r="G1120" t="s">
        <v>1066</v>
      </c>
      <c r="H1120" t="s">
        <v>1066</v>
      </c>
      <c r="I1120" t="s">
        <v>1066</v>
      </c>
      <c r="J1120" t="s">
        <v>1066</v>
      </c>
      <c r="K1120" t="s">
        <v>1066</v>
      </c>
      <c r="L1120" t="s">
        <v>1066</v>
      </c>
      <c r="M1120" t="s">
        <v>1066</v>
      </c>
      <c r="N1120" t="s">
        <v>1066</v>
      </c>
      <c r="O1120" t="s">
        <v>1066</v>
      </c>
      <c r="P1120" t="s">
        <v>1066</v>
      </c>
      <c r="Q1120" t="s">
        <v>1066</v>
      </c>
      <c r="R1120" t="s">
        <v>1066</v>
      </c>
      <c r="S1120" t="s">
        <v>1066</v>
      </c>
      <c r="T1120" t="s">
        <v>1066</v>
      </c>
      <c r="U1120" t="s">
        <v>1066</v>
      </c>
      <c r="V1120" t="s">
        <v>1066</v>
      </c>
      <c r="W1120" t="s">
        <v>1066</v>
      </c>
      <c r="X1120" t="s">
        <v>1066</v>
      </c>
      <c r="Y1120" t="s">
        <v>1066</v>
      </c>
      <c r="Z1120" t="s">
        <v>1066</v>
      </c>
      <c r="AA1120" t="s">
        <v>1066</v>
      </c>
      <c r="AB1120" t="s">
        <v>1066</v>
      </c>
      <c r="AC1120" t="s">
        <v>1066</v>
      </c>
      <c r="AD1120" t="s">
        <v>1066</v>
      </c>
      <c r="AE1120" t="s">
        <v>1066</v>
      </c>
      <c r="AF1120" t="s">
        <v>1066</v>
      </c>
      <c r="AG1120" t="s">
        <v>1066</v>
      </c>
      <c r="AH1120" t="s">
        <v>1066</v>
      </c>
      <c r="AI1120" t="s">
        <v>1066</v>
      </c>
      <c r="AJ1120" t="s">
        <v>1066</v>
      </c>
      <c r="AK1120" t="s">
        <v>1066</v>
      </c>
      <c r="AL1120" t="s">
        <v>1066</v>
      </c>
      <c r="AM1120" t="s">
        <v>1066</v>
      </c>
      <c r="AN1120" t="s">
        <v>1066</v>
      </c>
      <c r="AO1120" t="s">
        <v>1066</v>
      </c>
      <c r="AP1120" t="s">
        <v>1066</v>
      </c>
      <c r="AQ1120" t="s">
        <v>1066</v>
      </c>
      <c r="AR1120" t="s">
        <v>1066</v>
      </c>
      <c r="AS1120" t="s">
        <v>1066</v>
      </c>
      <c r="AT1120" t="s">
        <v>1066</v>
      </c>
      <c r="AU1120" t="s">
        <v>1066</v>
      </c>
      <c r="AV1120" t="s">
        <v>1066</v>
      </c>
      <c r="AW1120" t="s">
        <v>1066</v>
      </c>
      <c r="AY1120">
        <v>0</v>
      </c>
      <c r="AZ1120" s="269"/>
      <c r="BA1120" s="269"/>
      <c r="BB1120" s="269"/>
      <c r="BC1120" s="269"/>
      <c r="BD1120" s="269"/>
      <c r="BE1120" s="269"/>
    </row>
    <row r="1121" spans="1:83" ht="14.4" x14ac:dyDescent="0.3">
      <c r="A1121">
        <v>525984</v>
      </c>
      <c r="B1121" t="s">
        <v>540</v>
      </c>
      <c r="C1121" t="s">
        <v>1066</v>
      </c>
      <c r="D1121" t="s">
        <v>1066</v>
      </c>
      <c r="E1121" t="s">
        <v>1066</v>
      </c>
      <c r="F1121" t="s">
        <v>1066</v>
      </c>
      <c r="G1121" t="s">
        <v>1066</v>
      </c>
      <c r="H1121" t="s">
        <v>1066</v>
      </c>
      <c r="I1121" t="s">
        <v>1066</v>
      </c>
      <c r="J1121" t="s">
        <v>1066</v>
      </c>
      <c r="K1121" t="s">
        <v>1066</v>
      </c>
      <c r="L1121" t="s">
        <v>1066</v>
      </c>
      <c r="M1121" t="s">
        <v>1066</v>
      </c>
      <c r="N1121" t="s">
        <v>1066</v>
      </c>
      <c r="O1121" t="s">
        <v>1066</v>
      </c>
      <c r="P1121" t="s">
        <v>1066</v>
      </c>
      <c r="Q1121" t="s">
        <v>1066</v>
      </c>
      <c r="R1121" t="s">
        <v>1066</v>
      </c>
      <c r="S1121" t="s">
        <v>1066</v>
      </c>
      <c r="T1121" t="s">
        <v>1066</v>
      </c>
      <c r="U1121" t="s">
        <v>1066</v>
      </c>
      <c r="V1121" t="s">
        <v>1066</v>
      </c>
      <c r="W1121" t="s">
        <v>1066</v>
      </c>
      <c r="X1121" t="s">
        <v>1066</v>
      </c>
      <c r="Y1121" t="s">
        <v>1066</v>
      </c>
      <c r="Z1121" t="s">
        <v>1066</v>
      </c>
      <c r="AA1121" t="s">
        <v>1066</v>
      </c>
      <c r="AB1121" t="s">
        <v>1066</v>
      </c>
      <c r="AC1121" t="s">
        <v>1066</v>
      </c>
      <c r="AD1121" t="s">
        <v>1066</v>
      </c>
      <c r="AE1121" t="s">
        <v>1066</v>
      </c>
      <c r="AF1121" t="s">
        <v>1066</v>
      </c>
      <c r="AG1121" t="s">
        <v>1066</v>
      </c>
      <c r="AH1121" t="s">
        <v>1066</v>
      </c>
      <c r="AI1121" t="s">
        <v>1066</v>
      </c>
      <c r="AJ1121" t="s">
        <v>1066</v>
      </c>
      <c r="AK1121" t="s">
        <v>1066</v>
      </c>
      <c r="AL1121" t="s">
        <v>1066</v>
      </c>
      <c r="AM1121" t="s">
        <v>1066</v>
      </c>
      <c r="AN1121" t="s">
        <v>1066</v>
      </c>
      <c r="AO1121" t="s">
        <v>1066</v>
      </c>
      <c r="AP1121" t="s">
        <v>1066</v>
      </c>
      <c r="AQ1121" t="s">
        <v>1066</v>
      </c>
      <c r="AR1121" t="s">
        <v>1066</v>
      </c>
      <c r="AS1121" t="s">
        <v>1066</v>
      </c>
      <c r="AT1121" t="s">
        <v>1066</v>
      </c>
      <c r="AU1121" t="s">
        <v>1066</v>
      </c>
      <c r="AV1121" t="s">
        <v>1066</v>
      </c>
      <c r="AW1121" t="s">
        <v>1066</v>
      </c>
      <c r="AY1121">
        <v>0</v>
      </c>
      <c r="AZ1121" s="269"/>
      <c r="BA1121" s="269"/>
      <c r="BB1121" s="269"/>
      <c r="BC1121" s="269"/>
      <c r="BD1121" s="269"/>
      <c r="BE1121" s="269"/>
    </row>
    <row r="1122" spans="1:83" ht="14.4" x14ac:dyDescent="0.3">
      <c r="A1122">
        <v>525989</v>
      </c>
      <c r="B1122" t="s">
        <v>540</v>
      </c>
      <c r="C1122" t="s">
        <v>1066</v>
      </c>
      <c r="D1122" t="s">
        <v>1066</v>
      </c>
      <c r="E1122" t="s">
        <v>1066</v>
      </c>
      <c r="F1122" t="s">
        <v>1066</v>
      </c>
      <c r="G1122" t="s">
        <v>1066</v>
      </c>
      <c r="H1122" t="s">
        <v>1066</v>
      </c>
      <c r="I1122" t="s">
        <v>1066</v>
      </c>
      <c r="J1122" t="s">
        <v>1066</v>
      </c>
      <c r="K1122" t="s">
        <v>1066</v>
      </c>
      <c r="L1122" t="s">
        <v>1066</v>
      </c>
      <c r="M1122" t="s">
        <v>1066</v>
      </c>
      <c r="N1122" t="s">
        <v>1066</v>
      </c>
      <c r="O1122" t="s">
        <v>1066</v>
      </c>
      <c r="P1122" t="s">
        <v>1066</v>
      </c>
      <c r="Q1122" t="s">
        <v>1066</v>
      </c>
      <c r="R1122" t="s">
        <v>1066</v>
      </c>
      <c r="S1122" t="s">
        <v>1066</v>
      </c>
      <c r="T1122" t="s">
        <v>1066</v>
      </c>
      <c r="U1122" t="s">
        <v>1066</v>
      </c>
      <c r="V1122" t="s">
        <v>1066</v>
      </c>
      <c r="W1122" t="s">
        <v>1066</v>
      </c>
      <c r="X1122" t="s">
        <v>1066</v>
      </c>
      <c r="Y1122" t="s">
        <v>1066</v>
      </c>
      <c r="Z1122" t="s">
        <v>1066</v>
      </c>
      <c r="AA1122" t="s">
        <v>1066</v>
      </c>
      <c r="AB1122" t="s">
        <v>1066</v>
      </c>
      <c r="AC1122" t="s">
        <v>1066</v>
      </c>
      <c r="AD1122" t="s">
        <v>1066</v>
      </c>
      <c r="AE1122" t="s">
        <v>1066</v>
      </c>
      <c r="AF1122" t="s">
        <v>1066</v>
      </c>
      <c r="AG1122" t="s">
        <v>1066</v>
      </c>
      <c r="AH1122" t="s">
        <v>1066</v>
      </c>
      <c r="AI1122" t="s">
        <v>1066</v>
      </c>
      <c r="AJ1122" t="s">
        <v>1066</v>
      </c>
      <c r="AK1122" t="s">
        <v>1066</v>
      </c>
      <c r="AL1122" t="s">
        <v>1066</v>
      </c>
      <c r="AM1122" t="s">
        <v>1066</v>
      </c>
      <c r="AN1122" t="s">
        <v>1066</v>
      </c>
      <c r="AO1122" t="s">
        <v>1066</v>
      </c>
      <c r="AP1122" t="s">
        <v>1066</v>
      </c>
      <c r="AQ1122" t="s">
        <v>1066</v>
      </c>
      <c r="AR1122" t="s">
        <v>1066</v>
      </c>
      <c r="AS1122" t="s">
        <v>1066</v>
      </c>
      <c r="AT1122" t="s">
        <v>1066</v>
      </c>
      <c r="AU1122" t="s">
        <v>1066</v>
      </c>
      <c r="AV1122" t="s">
        <v>1066</v>
      </c>
      <c r="AW1122" t="s">
        <v>1066</v>
      </c>
      <c r="AY1122">
        <v>0</v>
      </c>
      <c r="AZ1122" s="269"/>
      <c r="BA1122" s="269"/>
      <c r="BB1122" s="269"/>
      <c r="BC1122" s="269"/>
      <c r="BD1122" s="269"/>
      <c r="BE1122" s="269"/>
    </row>
    <row r="1123" spans="1:83" ht="14.4" x14ac:dyDescent="0.3">
      <c r="A1123">
        <v>525991</v>
      </c>
      <c r="B1123" t="s">
        <v>541</v>
      </c>
      <c r="C1123" t="s">
        <v>1066</v>
      </c>
      <c r="D1123" t="s">
        <v>1066</v>
      </c>
      <c r="E1123" t="s">
        <v>1066</v>
      </c>
      <c r="F1123" t="s">
        <v>1066</v>
      </c>
      <c r="G1123" t="s">
        <v>1066</v>
      </c>
      <c r="H1123" t="s">
        <v>1066</v>
      </c>
      <c r="I1123" t="s">
        <v>1066</v>
      </c>
      <c r="J1123" t="s">
        <v>1066</v>
      </c>
      <c r="K1123" t="s">
        <v>1066</v>
      </c>
      <c r="L1123" t="s">
        <v>1066</v>
      </c>
      <c r="M1123" t="s">
        <v>1066</v>
      </c>
      <c r="N1123" t="s">
        <v>1066</v>
      </c>
      <c r="O1123" t="s">
        <v>1066</v>
      </c>
      <c r="P1123" t="s">
        <v>1066</v>
      </c>
      <c r="Q1123" t="s">
        <v>1066</v>
      </c>
      <c r="R1123" t="s">
        <v>1066</v>
      </c>
      <c r="S1123" t="s">
        <v>1066</v>
      </c>
      <c r="T1123" t="s">
        <v>1066</v>
      </c>
      <c r="U1123" t="s">
        <v>1066</v>
      </c>
      <c r="V1123" t="s">
        <v>1066</v>
      </c>
      <c r="W1123" t="s">
        <v>1066</v>
      </c>
      <c r="X1123" t="s">
        <v>1066</v>
      </c>
      <c r="Y1123" t="s">
        <v>1066</v>
      </c>
      <c r="Z1123" t="s">
        <v>1066</v>
      </c>
      <c r="AA1123" t="s">
        <v>1066</v>
      </c>
      <c r="AB1123" t="s">
        <v>1066</v>
      </c>
      <c r="AC1123" t="s">
        <v>1066</v>
      </c>
      <c r="AD1123" t="s">
        <v>1066</v>
      </c>
      <c r="AE1123" t="s">
        <v>1066</v>
      </c>
      <c r="AF1123" t="s">
        <v>1066</v>
      </c>
      <c r="AG1123" t="s">
        <v>1066</v>
      </c>
      <c r="AH1123" t="s">
        <v>1066</v>
      </c>
      <c r="AI1123" t="s">
        <v>1066</v>
      </c>
      <c r="AJ1123" t="s">
        <v>1066</v>
      </c>
      <c r="AK1123" t="s">
        <v>1066</v>
      </c>
      <c r="AL1123" t="s">
        <v>1066</v>
      </c>
      <c r="AM1123" t="s">
        <v>1066</v>
      </c>
      <c r="AN1123" t="s">
        <v>1066</v>
      </c>
      <c r="AO1123" t="s">
        <v>1066</v>
      </c>
      <c r="AP1123" t="s">
        <v>1066</v>
      </c>
      <c r="AQ1123" t="s">
        <v>1066</v>
      </c>
      <c r="AR1123" t="s">
        <v>1066</v>
      </c>
      <c r="AW1123"/>
      <c r="AY1123" t="s">
        <v>2422</v>
      </c>
      <c r="AZ1123" s="269"/>
      <c r="BA1123" s="269"/>
      <c r="BB1123" s="269"/>
      <c r="BC1123" s="269"/>
      <c r="BD1123" s="269"/>
      <c r="BE1123" s="269"/>
      <c r="BH1123" s="249"/>
      <c r="BI1123" s="249"/>
      <c r="BJ1123" s="249"/>
      <c r="BK1123" s="249"/>
      <c r="BL1123" s="249"/>
      <c r="BM1123" s="249"/>
      <c r="BN1123" s="249"/>
      <c r="BO1123" s="249"/>
      <c r="BP1123" s="249"/>
      <c r="BQ1123" s="249"/>
      <c r="BR1123" s="249"/>
      <c r="BS1123" s="249"/>
      <c r="BT1123" s="249"/>
      <c r="BU1123" s="249"/>
      <c r="BV1123" s="248"/>
      <c r="BW1123" s="249"/>
      <c r="BX1123" s="249"/>
      <c r="BY1123" s="249"/>
      <c r="BZ1123" s="249"/>
      <c r="CA1123" s="242"/>
      <c r="CB1123" s="242"/>
      <c r="CC1123" s="242"/>
      <c r="CD1123" s="242"/>
      <c r="CE1123" s="249"/>
    </row>
    <row r="1124" spans="1:83" ht="14.4" x14ac:dyDescent="0.3">
      <c r="A1124">
        <v>525995</v>
      </c>
      <c r="B1124" t="s">
        <v>540</v>
      </c>
      <c r="C1124" t="s">
        <v>1066</v>
      </c>
      <c r="D1124" t="s">
        <v>1066</v>
      </c>
      <c r="E1124" t="s">
        <v>1066</v>
      </c>
      <c r="F1124" t="s">
        <v>1066</v>
      </c>
      <c r="G1124" t="s">
        <v>1066</v>
      </c>
      <c r="H1124" t="s">
        <v>1066</v>
      </c>
      <c r="I1124" t="s">
        <v>1066</v>
      </c>
      <c r="J1124" t="s">
        <v>1066</v>
      </c>
      <c r="K1124" t="s">
        <v>1066</v>
      </c>
      <c r="L1124" t="s">
        <v>1066</v>
      </c>
      <c r="M1124" t="s">
        <v>1066</v>
      </c>
      <c r="N1124" t="s">
        <v>1066</v>
      </c>
      <c r="O1124" t="s">
        <v>1066</v>
      </c>
      <c r="P1124" t="s">
        <v>1066</v>
      </c>
      <c r="Q1124" t="s">
        <v>1066</v>
      </c>
      <c r="R1124" t="s">
        <v>1066</v>
      </c>
      <c r="S1124" t="s">
        <v>1066</v>
      </c>
      <c r="T1124" t="s">
        <v>1066</v>
      </c>
      <c r="U1124" t="s">
        <v>1066</v>
      </c>
      <c r="V1124" t="s">
        <v>1066</v>
      </c>
      <c r="W1124" t="s">
        <v>1066</v>
      </c>
      <c r="X1124" t="s">
        <v>1066</v>
      </c>
      <c r="Y1124" t="s">
        <v>1066</v>
      </c>
      <c r="Z1124" t="s">
        <v>1066</v>
      </c>
      <c r="AA1124" t="s">
        <v>1066</v>
      </c>
      <c r="AB1124" t="s">
        <v>1066</v>
      </c>
      <c r="AC1124" t="s">
        <v>1066</v>
      </c>
      <c r="AD1124" t="s">
        <v>1066</v>
      </c>
      <c r="AE1124" t="s">
        <v>1066</v>
      </c>
      <c r="AF1124" t="s">
        <v>1066</v>
      </c>
      <c r="AG1124" t="s">
        <v>1066</v>
      </c>
      <c r="AH1124" t="s">
        <v>1066</v>
      </c>
      <c r="AI1124" t="s">
        <v>1066</v>
      </c>
      <c r="AJ1124" t="s">
        <v>1066</v>
      </c>
      <c r="AK1124" t="s">
        <v>1066</v>
      </c>
      <c r="AL1124" t="s">
        <v>1066</v>
      </c>
      <c r="AM1124" t="s">
        <v>1066</v>
      </c>
      <c r="AN1124" t="s">
        <v>1066</v>
      </c>
      <c r="AO1124" t="s">
        <v>1066</v>
      </c>
      <c r="AP1124" t="s">
        <v>1066</v>
      </c>
      <c r="AQ1124" t="s">
        <v>1066</v>
      </c>
      <c r="AR1124" t="s">
        <v>1066</v>
      </c>
      <c r="AS1124" t="s">
        <v>1066</v>
      </c>
      <c r="AT1124" t="s">
        <v>1066</v>
      </c>
      <c r="AU1124" t="s">
        <v>1066</v>
      </c>
      <c r="AV1124" t="s">
        <v>1066</v>
      </c>
      <c r="AW1124" t="s">
        <v>1066</v>
      </c>
      <c r="AY1124">
        <v>0</v>
      </c>
      <c r="AZ1124" s="269"/>
      <c r="BA1124" s="269"/>
      <c r="BB1124" s="269"/>
      <c r="BC1124" s="269"/>
      <c r="BD1124" s="269"/>
      <c r="BE1124" s="269"/>
    </row>
    <row r="1125" spans="1:83" ht="14.4" x14ac:dyDescent="0.3">
      <c r="A1125">
        <v>526007</v>
      </c>
      <c r="B1125" t="s">
        <v>540</v>
      </c>
      <c r="C1125" t="s">
        <v>1066</v>
      </c>
      <c r="D1125" t="s">
        <v>1066</v>
      </c>
      <c r="E1125" t="s">
        <v>1066</v>
      </c>
      <c r="F1125" t="s">
        <v>1066</v>
      </c>
      <c r="G1125" t="s">
        <v>1066</v>
      </c>
      <c r="H1125" t="s">
        <v>1066</v>
      </c>
      <c r="I1125" t="s">
        <v>1066</v>
      </c>
      <c r="J1125" t="s">
        <v>1066</v>
      </c>
      <c r="K1125" t="s">
        <v>1066</v>
      </c>
      <c r="L1125" t="s">
        <v>1066</v>
      </c>
      <c r="M1125" t="s">
        <v>1066</v>
      </c>
      <c r="N1125" t="s">
        <v>1066</v>
      </c>
      <c r="O1125" t="s">
        <v>1066</v>
      </c>
      <c r="P1125" t="s">
        <v>1066</v>
      </c>
      <c r="Q1125" t="s">
        <v>1066</v>
      </c>
      <c r="R1125" t="s">
        <v>1066</v>
      </c>
      <c r="S1125" t="s">
        <v>1066</v>
      </c>
      <c r="T1125" t="s">
        <v>1066</v>
      </c>
      <c r="U1125" t="s">
        <v>1066</v>
      </c>
      <c r="V1125" t="s">
        <v>1066</v>
      </c>
      <c r="W1125" t="s">
        <v>1066</v>
      </c>
      <c r="X1125" t="s">
        <v>1066</v>
      </c>
      <c r="Y1125" t="s">
        <v>1066</v>
      </c>
      <c r="Z1125" t="s">
        <v>1066</v>
      </c>
      <c r="AA1125" t="s">
        <v>1066</v>
      </c>
      <c r="AB1125" t="s">
        <v>1066</v>
      </c>
      <c r="AC1125" t="s">
        <v>1066</v>
      </c>
      <c r="AD1125" t="s">
        <v>1066</v>
      </c>
      <c r="AE1125" t="s">
        <v>1066</v>
      </c>
      <c r="AF1125" t="s">
        <v>1066</v>
      </c>
      <c r="AG1125" t="s">
        <v>1066</v>
      </c>
      <c r="AH1125" t="s">
        <v>1066</v>
      </c>
      <c r="AI1125" t="s">
        <v>1066</v>
      </c>
      <c r="AJ1125" t="s">
        <v>1066</v>
      </c>
      <c r="AK1125" t="s">
        <v>1066</v>
      </c>
      <c r="AL1125" t="s">
        <v>1066</v>
      </c>
      <c r="AM1125" t="s">
        <v>1066</v>
      </c>
      <c r="AN1125" t="s">
        <v>1066</v>
      </c>
      <c r="AO1125" t="s">
        <v>1066</v>
      </c>
      <c r="AP1125" t="s">
        <v>1066</v>
      </c>
      <c r="AQ1125" t="s">
        <v>1066</v>
      </c>
      <c r="AR1125" t="s">
        <v>1066</v>
      </c>
      <c r="AS1125" t="s">
        <v>1066</v>
      </c>
      <c r="AT1125" t="s">
        <v>1066</v>
      </c>
      <c r="AU1125" t="s">
        <v>1066</v>
      </c>
      <c r="AV1125" t="s">
        <v>1066</v>
      </c>
      <c r="AW1125" t="s">
        <v>1066</v>
      </c>
      <c r="AY1125">
        <v>0</v>
      </c>
      <c r="AZ1125" s="269"/>
      <c r="BA1125" s="269"/>
      <c r="BB1125" s="269"/>
      <c r="BC1125" s="269"/>
      <c r="BD1125" s="269"/>
      <c r="BE1125" s="269"/>
      <c r="BH1125" s="249"/>
      <c r="BI1125" s="249"/>
      <c r="BJ1125" s="249"/>
      <c r="BK1125" s="249"/>
      <c r="BL1125" s="249"/>
      <c r="BM1125" s="249"/>
      <c r="BN1125" s="249"/>
      <c r="BO1125" s="249"/>
      <c r="BP1125" s="249"/>
      <c r="BQ1125" s="249"/>
      <c r="BR1125" s="249"/>
      <c r="BS1125" s="249"/>
      <c r="BT1125" s="249"/>
      <c r="BU1125" s="249"/>
      <c r="BV1125" s="248"/>
      <c r="BW1125" s="249"/>
      <c r="BX1125" s="249"/>
      <c r="BY1125" s="249"/>
      <c r="BZ1125" s="249"/>
      <c r="CA1125" s="242"/>
      <c r="CB1125" s="242"/>
      <c r="CC1125" s="242"/>
      <c r="CD1125" s="242"/>
      <c r="CE1125" s="249"/>
    </row>
    <row r="1126" spans="1:83" ht="14.4" x14ac:dyDescent="0.3">
      <c r="A1126">
        <v>526010</v>
      </c>
      <c r="B1126" t="s">
        <v>541</v>
      </c>
      <c r="C1126" t="s">
        <v>1066</v>
      </c>
      <c r="D1126" t="s">
        <v>1066</v>
      </c>
      <c r="E1126" t="s">
        <v>1066</v>
      </c>
      <c r="F1126" t="s">
        <v>1066</v>
      </c>
      <c r="G1126" t="s">
        <v>1066</v>
      </c>
      <c r="H1126" t="s">
        <v>1066</v>
      </c>
      <c r="I1126" t="s">
        <v>1066</v>
      </c>
      <c r="J1126" t="s">
        <v>1066</v>
      </c>
      <c r="K1126" t="s">
        <v>1066</v>
      </c>
      <c r="L1126" t="s">
        <v>1066</v>
      </c>
      <c r="M1126" t="s">
        <v>1066</v>
      </c>
      <c r="N1126" t="s">
        <v>1066</v>
      </c>
      <c r="O1126" t="s">
        <v>1066</v>
      </c>
      <c r="P1126" t="s">
        <v>1066</v>
      </c>
      <c r="Q1126" t="s">
        <v>1066</v>
      </c>
      <c r="R1126" t="s">
        <v>1066</v>
      </c>
      <c r="S1126" t="s">
        <v>1066</v>
      </c>
      <c r="T1126" t="s">
        <v>1066</v>
      </c>
      <c r="U1126" t="s">
        <v>1066</v>
      </c>
      <c r="V1126" t="s">
        <v>1066</v>
      </c>
      <c r="W1126" t="s">
        <v>1066</v>
      </c>
      <c r="X1126" t="s">
        <v>1066</v>
      </c>
      <c r="Y1126" t="s">
        <v>1066</v>
      </c>
      <c r="Z1126" t="s">
        <v>1066</v>
      </c>
      <c r="AA1126" t="s">
        <v>1066</v>
      </c>
      <c r="AB1126" t="s">
        <v>1066</v>
      </c>
      <c r="AC1126" t="s">
        <v>1066</v>
      </c>
      <c r="AD1126" t="s">
        <v>1066</v>
      </c>
      <c r="AE1126" t="s">
        <v>1066</v>
      </c>
      <c r="AF1126" t="s">
        <v>1066</v>
      </c>
      <c r="AG1126" t="s">
        <v>1066</v>
      </c>
      <c r="AH1126" t="s">
        <v>1066</v>
      </c>
      <c r="AI1126" t="s">
        <v>1066</v>
      </c>
      <c r="AJ1126" t="s">
        <v>1066</v>
      </c>
      <c r="AK1126" t="s">
        <v>1066</v>
      </c>
      <c r="AL1126" t="s">
        <v>1066</v>
      </c>
      <c r="AM1126" t="s">
        <v>1066</v>
      </c>
      <c r="AN1126" t="s">
        <v>1066</v>
      </c>
      <c r="AO1126" t="s">
        <v>1066</v>
      </c>
      <c r="AP1126" t="s">
        <v>1066</v>
      </c>
      <c r="AQ1126" t="s">
        <v>1066</v>
      </c>
      <c r="AR1126" t="s">
        <v>1066</v>
      </c>
      <c r="AW1126"/>
      <c r="AY1126" t="s">
        <v>2422</v>
      </c>
      <c r="AZ1126" s="269"/>
      <c r="BA1126" s="269"/>
      <c r="BB1126" s="269"/>
      <c r="BC1126" s="269"/>
      <c r="BD1126" s="269"/>
      <c r="BE1126" s="269"/>
    </row>
    <row r="1127" spans="1:83" ht="14.4" x14ac:dyDescent="0.3">
      <c r="A1127">
        <v>526012</v>
      </c>
      <c r="B1127" t="s">
        <v>540</v>
      </c>
      <c r="C1127" t="s">
        <v>1066</v>
      </c>
      <c r="D1127" t="s">
        <v>1066</v>
      </c>
      <c r="E1127" t="s">
        <v>1066</v>
      </c>
      <c r="F1127" t="s">
        <v>1066</v>
      </c>
      <c r="G1127" t="s">
        <v>1066</v>
      </c>
      <c r="H1127" t="s">
        <v>1066</v>
      </c>
      <c r="I1127" t="s">
        <v>1066</v>
      </c>
      <c r="J1127" t="s">
        <v>1066</v>
      </c>
      <c r="K1127" t="s">
        <v>1066</v>
      </c>
      <c r="L1127" t="s">
        <v>1066</v>
      </c>
      <c r="M1127" t="s">
        <v>1066</v>
      </c>
      <c r="N1127" t="s">
        <v>1066</v>
      </c>
      <c r="O1127" t="s">
        <v>1066</v>
      </c>
      <c r="P1127" t="s">
        <v>1066</v>
      </c>
      <c r="Q1127" t="s">
        <v>1066</v>
      </c>
      <c r="R1127" t="s">
        <v>1066</v>
      </c>
      <c r="S1127" t="s">
        <v>1066</v>
      </c>
      <c r="T1127" t="s">
        <v>1066</v>
      </c>
      <c r="U1127" t="s">
        <v>1066</v>
      </c>
      <c r="V1127" t="s">
        <v>1066</v>
      </c>
      <c r="W1127" t="s">
        <v>1066</v>
      </c>
      <c r="X1127" t="s">
        <v>1066</v>
      </c>
      <c r="Y1127" t="s">
        <v>1066</v>
      </c>
      <c r="Z1127" t="s">
        <v>1066</v>
      </c>
      <c r="AA1127" t="s">
        <v>1066</v>
      </c>
      <c r="AB1127" t="s">
        <v>1066</v>
      </c>
      <c r="AC1127" t="s">
        <v>1066</v>
      </c>
      <c r="AD1127" t="s">
        <v>1066</v>
      </c>
      <c r="AE1127" t="s">
        <v>1066</v>
      </c>
      <c r="AF1127" t="s">
        <v>1066</v>
      </c>
      <c r="AG1127" t="s">
        <v>1066</v>
      </c>
      <c r="AH1127" t="s">
        <v>1066</v>
      </c>
      <c r="AI1127" t="s">
        <v>1066</v>
      </c>
      <c r="AJ1127" t="s">
        <v>1066</v>
      </c>
      <c r="AK1127" t="s">
        <v>1066</v>
      </c>
      <c r="AL1127" t="s">
        <v>1066</v>
      </c>
      <c r="AM1127" t="s">
        <v>1066</v>
      </c>
      <c r="AN1127" t="s">
        <v>1066</v>
      </c>
      <c r="AO1127" t="s">
        <v>1066</v>
      </c>
      <c r="AP1127" t="s">
        <v>1066</v>
      </c>
      <c r="AQ1127" t="s">
        <v>1066</v>
      </c>
      <c r="AR1127" t="s">
        <v>1066</v>
      </c>
      <c r="AS1127" t="s">
        <v>1066</v>
      </c>
      <c r="AT1127" t="s">
        <v>1066</v>
      </c>
      <c r="AU1127" t="s">
        <v>1066</v>
      </c>
      <c r="AV1127" t="s">
        <v>1066</v>
      </c>
      <c r="AW1127" t="s">
        <v>1066</v>
      </c>
      <c r="AY1127">
        <v>0</v>
      </c>
      <c r="AZ1127" s="269"/>
      <c r="BA1127" s="269"/>
      <c r="BB1127" s="269"/>
      <c r="BC1127" s="269"/>
      <c r="BD1127" s="269"/>
      <c r="BE1127" s="269"/>
      <c r="BH1127" s="249"/>
      <c r="BI1127" s="249"/>
      <c r="BJ1127" s="249"/>
      <c r="BK1127" s="249"/>
      <c r="BL1127" s="249"/>
      <c r="BM1127" s="249"/>
      <c r="BN1127" s="249"/>
      <c r="BO1127" s="249"/>
      <c r="BP1127" s="249"/>
      <c r="BQ1127" s="249"/>
      <c r="BR1127" s="249"/>
      <c r="BS1127" s="249"/>
      <c r="BT1127" s="249"/>
      <c r="BU1127" s="249"/>
      <c r="BV1127" s="248"/>
      <c r="BW1127" s="249"/>
      <c r="BX1127" s="249"/>
      <c r="BY1127" s="249"/>
      <c r="BZ1127" s="249"/>
      <c r="CA1127" s="242"/>
      <c r="CB1127" s="242"/>
      <c r="CC1127" s="242"/>
      <c r="CD1127" s="242"/>
      <c r="CE1127" s="249"/>
    </row>
    <row r="1128" spans="1:83" ht="14.4" x14ac:dyDescent="0.3">
      <c r="A1128">
        <v>526015</v>
      </c>
      <c r="B1128" t="s">
        <v>540</v>
      </c>
      <c r="C1128" t="s">
        <v>1066</v>
      </c>
      <c r="D1128" t="s">
        <v>1066</v>
      </c>
      <c r="E1128" t="s">
        <v>1066</v>
      </c>
      <c r="F1128" t="s">
        <v>1066</v>
      </c>
      <c r="G1128" t="s">
        <v>1066</v>
      </c>
      <c r="H1128" t="s">
        <v>1066</v>
      </c>
      <c r="I1128" t="s">
        <v>1066</v>
      </c>
      <c r="J1128" t="s">
        <v>1066</v>
      </c>
      <c r="K1128" t="s">
        <v>1066</v>
      </c>
      <c r="L1128" t="s">
        <v>1066</v>
      </c>
      <c r="M1128" t="s">
        <v>1066</v>
      </c>
      <c r="N1128" t="s">
        <v>1066</v>
      </c>
      <c r="O1128" t="s">
        <v>1066</v>
      </c>
      <c r="P1128" t="s">
        <v>1066</v>
      </c>
      <c r="Q1128" t="s">
        <v>1066</v>
      </c>
      <c r="R1128" t="s">
        <v>1066</v>
      </c>
      <c r="S1128" t="s">
        <v>1066</v>
      </c>
      <c r="T1128" t="s">
        <v>1066</v>
      </c>
      <c r="U1128" t="s">
        <v>1066</v>
      </c>
      <c r="V1128" t="s">
        <v>1066</v>
      </c>
      <c r="W1128" t="s">
        <v>1066</v>
      </c>
      <c r="X1128" t="s">
        <v>1066</v>
      </c>
      <c r="Y1128" t="s">
        <v>1066</v>
      </c>
      <c r="Z1128" t="s">
        <v>1066</v>
      </c>
      <c r="AA1128" t="s">
        <v>1066</v>
      </c>
      <c r="AB1128" t="s">
        <v>1066</v>
      </c>
      <c r="AC1128" t="s">
        <v>1066</v>
      </c>
      <c r="AD1128" t="s">
        <v>1066</v>
      </c>
      <c r="AE1128" t="s">
        <v>1066</v>
      </c>
      <c r="AF1128" t="s">
        <v>1066</v>
      </c>
      <c r="AG1128" t="s">
        <v>1066</v>
      </c>
      <c r="AH1128" t="s">
        <v>1066</v>
      </c>
      <c r="AI1128" t="s">
        <v>1066</v>
      </c>
      <c r="AJ1128" t="s">
        <v>1066</v>
      </c>
      <c r="AK1128" t="s">
        <v>1066</v>
      </c>
      <c r="AL1128" t="s">
        <v>1066</v>
      </c>
      <c r="AM1128" t="s">
        <v>1066</v>
      </c>
      <c r="AN1128" t="s">
        <v>1066</v>
      </c>
      <c r="AO1128" t="s">
        <v>1066</v>
      </c>
      <c r="AP1128" t="s">
        <v>1066</v>
      </c>
      <c r="AQ1128" t="s">
        <v>1066</v>
      </c>
      <c r="AR1128" t="s">
        <v>1066</v>
      </c>
      <c r="AS1128" t="s">
        <v>1066</v>
      </c>
      <c r="AT1128" t="s">
        <v>1066</v>
      </c>
      <c r="AU1128" t="s">
        <v>1066</v>
      </c>
      <c r="AV1128" t="s">
        <v>1066</v>
      </c>
      <c r="AW1128" t="s">
        <v>1066</v>
      </c>
      <c r="AY1128">
        <v>0</v>
      </c>
      <c r="AZ1128" s="269"/>
      <c r="BA1128" s="269"/>
      <c r="BB1128" s="269"/>
      <c r="BC1128" s="269"/>
      <c r="BD1128" s="269"/>
      <c r="BE1128" s="269"/>
    </row>
    <row r="1129" spans="1:83" ht="14.4" x14ac:dyDescent="0.3">
      <c r="A1129">
        <v>526023</v>
      </c>
      <c r="B1129" t="s">
        <v>540</v>
      </c>
      <c r="C1129" t="s">
        <v>1066</v>
      </c>
      <c r="D1129" t="s">
        <v>1066</v>
      </c>
      <c r="E1129" t="s">
        <v>1066</v>
      </c>
      <c r="F1129" t="s">
        <v>1066</v>
      </c>
      <c r="G1129" t="s">
        <v>1066</v>
      </c>
      <c r="H1129" t="s">
        <v>1066</v>
      </c>
      <c r="I1129" t="s">
        <v>1066</v>
      </c>
      <c r="J1129" t="s">
        <v>1066</v>
      </c>
      <c r="K1129" t="s">
        <v>1066</v>
      </c>
      <c r="L1129" t="s">
        <v>1066</v>
      </c>
      <c r="M1129" t="s">
        <v>1066</v>
      </c>
      <c r="N1129" t="s">
        <v>1066</v>
      </c>
      <c r="O1129" t="s">
        <v>1066</v>
      </c>
      <c r="P1129" t="s">
        <v>1066</v>
      </c>
      <c r="Q1129" t="s">
        <v>1066</v>
      </c>
      <c r="R1129" t="s">
        <v>1066</v>
      </c>
      <c r="S1129" t="s">
        <v>1066</v>
      </c>
      <c r="T1129" t="s">
        <v>1066</v>
      </c>
      <c r="U1129" t="s">
        <v>1066</v>
      </c>
      <c r="V1129" t="s">
        <v>1066</v>
      </c>
      <c r="W1129" t="s">
        <v>1066</v>
      </c>
      <c r="X1129" t="s">
        <v>1066</v>
      </c>
      <c r="Y1129" t="s">
        <v>1066</v>
      </c>
      <c r="Z1129" t="s">
        <v>1066</v>
      </c>
      <c r="AA1129" t="s">
        <v>1066</v>
      </c>
      <c r="AB1129" t="s">
        <v>1066</v>
      </c>
      <c r="AC1129" t="s">
        <v>1066</v>
      </c>
      <c r="AD1129" t="s">
        <v>1066</v>
      </c>
      <c r="AE1129" t="s">
        <v>1066</v>
      </c>
      <c r="AF1129" t="s">
        <v>1066</v>
      </c>
      <c r="AG1129" t="s">
        <v>1066</v>
      </c>
      <c r="AH1129" t="s">
        <v>1066</v>
      </c>
      <c r="AI1129" t="s">
        <v>1066</v>
      </c>
      <c r="AJ1129" t="s">
        <v>1066</v>
      </c>
      <c r="AK1129" t="s">
        <v>1066</v>
      </c>
      <c r="AL1129" t="s">
        <v>1066</v>
      </c>
      <c r="AM1129" t="s">
        <v>1066</v>
      </c>
      <c r="AN1129" t="s">
        <v>1066</v>
      </c>
      <c r="AO1129" t="s">
        <v>1066</v>
      </c>
      <c r="AP1129" t="s">
        <v>1066</v>
      </c>
      <c r="AQ1129" t="s">
        <v>1066</v>
      </c>
      <c r="AR1129" t="s">
        <v>1066</v>
      </c>
      <c r="AS1129" t="s">
        <v>1066</v>
      </c>
      <c r="AT1129" t="s">
        <v>1066</v>
      </c>
      <c r="AU1129" t="s">
        <v>1066</v>
      </c>
      <c r="AV1129" t="s">
        <v>1066</v>
      </c>
      <c r="AW1129" t="s">
        <v>1066</v>
      </c>
      <c r="AY1129">
        <v>0</v>
      </c>
      <c r="AZ1129" s="269"/>
      <c r="BA1129" s="269"/>
      <c r="BB1129" s="269"/>
      <c r="BC1129" s="269"/>
      <c r="BD1129" s="269"/>
      <c r="BE1129" s="269"/>
      <c r="BH1129" s="249"/>
      <c r="BI1129" s="249"/>
      <c r="BJ1129" s="249"/>
      <c r="BK1129" s="249"/>
      <c r="BL1129" s="249"/>
      <c r="BM1129" s="249"/>
      <c r="BN1129" s="249"/>
      <c r="BO1129" s="249"/>
      <c r="BP1129" s="249"/>
      <c r="BQ1129" s="249"/>
      <c r="BR1129" s="249"/>
      <c r="BS1129" s="249"/>
      <c r="BT1129" s="249"/>
      <c r="BU1129" s="249"/>
      <c r="BV1129" s="248"/>
      <c r="BW1129" s="249"/>
      <c r="BX1129" s="249"/>
      <c r="BY1129" s="249"/>
      <c r="BZ1129" s="249"/>
      <c r="CA1129" s="242"/>
      <c r="CB1129" s="242"/>
      <c r="CC1129" s="242"/>
      <c r="CD1129" s="242"/>
      <c r="CE1129" s="249"/>
    </row>
    <row r="1130" spans="1:83" ht="14.4" x14ac:dyDescent="0.3">
      <c r="A1130">
        <v>526038</v>
      </c>
      <c r="B1130" t="s">
        <v>540</v>
      </c>
      <c r="C1130" t="s">
        <v>1066</v>
      </c>
      <c r="D1130" t="s">
        <v>1066</v>
      </c>
      <c r="E1130" t="s">
        <v>1066</v>
      </c>
      <c r="F1130" t="s">
        <v>1066</v>
      </c>
      <c r="G1130" t="s">
        <v>1066</v>
      </c>
      <c r="H1130" t="s">
        <v>1066</v>
      </c>
      <c r="I1130" t="s">
        <v>1066</v>
      </c>
      <c r="J1130" t="s">
        <v>1066</v>
      </c>
      <c r="K1130" t="s">
        <v>1066</v>
      </c>
      <c r="L1130" t="s">
        <v>1066</v>
      </c>
      <c r="M1130" t="s">
        <v>1066</v>
      </c>
      <c r="N1130" t="s">
        <v>1066</v>
      </c>
      <c r="O1130" t="s">
        <v>1066</v>
      </c>
      <c r="P1130" t="s">
        <v>1066</v>
      </c>
      <c r="Q1130" t="s">
        <v>1066</v>
      </c>
      <c r="R1130" t="s">
        <v>1066</v>
      </c>
      <c r="S1130" t="s">
        <v>1066</v>
      </c>
      <c r="T1130" t="s">
        <v>1066</v>
      </c>
      <c r="U1130" t="s">
        <v>1066</v>
      </c>
      <c r="V1130" t="s">
        <v>1066</v>
      </c>
      <c r="W1130" t="s">
        <v>1066</v>
      </c>
      <c r="X1130" t="s">
        <v>1066</v>
      </c>
      <c r="Y1130" t="s">
        <v>1066</v>
      </c>
      <c r="Z1130" t="s">
        <v>1066</v>
      </c>
      <c r="AA1130" t="s">
        <v>1066</v>
      </c>
      <c r="AB1130" t="s">
        <v>1066</v>
      </c>
      <c r="AC1130" t="s">
        <v>1066</v>
      </c>
      <c r="AD1130" t="s">
        <v>1066</v>
      </c>
      <c r="AE1130" t="s">
        <v>1066</v>
      </c>
      <c r="AF1130" t="s">
        <v>1066</v>
      </c>
      <c r="AG1130" t="s">
        <v>1066</v>
      </c>
      <c r="AH1130" t="s">
        <v>1066</v>
      </c>
      <c r="AI1130" t="s">
        <v>1066</v>
      </c>
      <c r="AJ1130" t="s">
        <v>1066</v>
      </c>
      <c r="AK1130" t="s">
        <v>1066</v>
      </c>
      <c r="AL1130" t="s">
        <v>1066</v>
      </c>
      <c r="AM1130" t="s">
        <v>1066</v>
      </c>
      <c r="AN1130" t="s">
        <v>1066</v>
      </c>
      <c r="AO1130" t="s">
        <v>1066</v>
      </c>
      <c r="AP1130" t="s">
        <v>1066</v>
      </c>
      <c r="AQ1130" t="s">
        <v>1066</v>
      </c>
      <c r="AR1130" t="s">
        <v>1066</v>
      </c>
      <c r="AS1130" t="s">
        <v>1066</v>
      </c>
      <c r="AT1130" t="s">
        <v>1066</v>
      </c>
      <c r="AU1130" t="s">
        <v>1066</v>
      </c>
      <c r="AV1130" t="s">
        <v>1066</v>
      </c>
      <c r="AW1130" t="s">
        <v>1066</v>
      </c>
      <c r="AY1130">
        <v>0</v>
      </c>
      <c r="AZ1130" s="269"/>
      <c r="BA1130" s="269"/>
      <c r="BB1130" s="269"/>
      <c r="BC1130" s="269"/>
      <c r="BD1130" s="269"/>
      <c r="BE1130" s="269"/>
    </row>
    <row r="1131" spans="1:83" ht="14.4" x14ac:dyDescent="0.3">
      <c r="A1131">
        <v>526041</v>
      </c>
      <c r="B1131" t="s">
        <v>540</v>
      </c>
      <c r="C1131" t="s">
        <v>1066</v>
      </c>
      <c r="D1131" t="s">
        <v>1066</v>
      </c>
      <c r="E1131" t="s">
        <v>1066</v>
      </c>
      <c r="F1131" t="s">
        <v>1066</v>
      </c>
      <c r="G1131" t="s">
        <v>1066</v>
      </c>
      <c r="H1131" t="s">
        <v>1066</v>
      </c>
      <c r="I1131" t="s">
        <v>1066</v>
      </c>
      <c r="J1131" t="s">
        <v>1066</v>
      </c>
      <c r="K1131" t="s">
        <v>1066</v>
      </c>
      <c r="L1131" t="s">
        <v>1066</v>
      </c>
      <c r="M1131" t="s">
        <v>1066</v>
      </c>
      <c r="N1131" t="s">
        <v>1066</v>
      </c>
      <c r="O1131" t="s">
        <v>1066</v>
      </c>
      <c r="P1131" t="s">
        <v>1066</v>
      </c>
      <c r="Q1131" t="s">
        <v>1066</v>
      </c>
      <c r="R1131" t="s">
        <v>1066</v>
      </c>
      <c r="S1131" t="s">
        <v>1066</v>
      </c>
      <c r="T1131" t="s">
        <v>1066</v>
      </c>
      <c r="U1131" t="s">
        <v>1066</v>
      </c>
      <c r="V1131" t="s">
        <v>1066</v>
      </c>
      <c r="W1131" t="s">
        <v>1066</v>
      </c>
      <c r="X1131" t="s">
        <v>1066</v>
      </c>
      <c r="Y1131" t="s">
        <v>1066</v>
      </c>
      <c r="Z1131" t="s">
        <v>1066</v>
      </c>
      <c r="AA1131" t="s">
        <v>1066</v>
      </c>
      <c r="AB1131" t="s">
        <v>1066</v>
      </c>
      <c r="AC1131" t="s">
        <v>1066</v>
      </c>
      <c r="AD1131" t="s">
        <v>1066</v>
      </c>
      <c r="AE1131" t="s">
        <v>1066</v>
      </c>
      <c r="AF1131" t="s">
        <v>1066</v>
      </c>
      <c r="AG1131" t="s">
        <v>1066</v>
      </c>
      <c r="AH1131" t="s">
        <v>1066</v>
      </c>
      <c r="AI1131" t="s">
        <v>1066</v>
      </c>
      <c r="AJ1131" t="s">
        <v>1066</v>
      </c>
      <c r="AK1131" t="s">
        <v>1066</v>
      </c>
      <c r="AL1131" t="s">
        <v>1066</v>
      </c>
      <c r="AM1131" t="s">
        <v>1066</v>
      </c>
      <c r="AN1131" t="s">
        <v>1066</v>
      </c>
      <c r="AO1131" t="s">
        <v>1066</v>
      </c>
      <c r="AP1131" t="s">
        <v>1066</v>
      </c>
      <c r="AQ1131" t="s">
        <v>1066</v>
      </c>
      <c r="AR1131" t="s">
        <v>1066</v>
      </c>
      <c r="AS1131" t="s">
        <v>1066</v>
      </c>
      <c r="AT1131" t="s">
        <v>1066</v>
      </c>
      <c r="AU1131" t="s">
        <v>1066</v>
      </c>
      <c r="AV1131" t="s">
        <v>1066</v>
      </c>
      <c r="AW1131" t="s">
        <v>1066</v>
      </c>
      <c r="AY1131">
        <v>0</v>
      </c>
      <c r="AZ1131" s="269"/>
      <c r="BA1131" s="269"/>
      <c r="BB1131" s="269"/>
      <c r="BC1131" s="269"/>
      <c r="BD1131" s="269"/>
      <c r="BE1131" s="269"/>
    </row>
    <row r="1132" spans="1:83" ht="14.4" x14ac:dyDescent="0.3">
      <c r="A1132">
        <v>526043</v>
      </c>
      <c r="B1132" t="s">
        <v>540</v>
      </c>
      <c r="C1132" t="s">
        <v>1066</v>
      </c>
      <c r="D1132" t="s">
        <v>1066</v>
      </c>
      <c r="E1132" t="s">
        <v>1066</v>
      </c>
      <c r="F1132" t="s">
        <v>1066</v>
      </c>
      <c r="G1132" t="s">
        <v>1066</v>
      </c>
      <c r="H1132" t="s">
        <v>1066</v>
      </c>
      <c r="I1132" t="s">
        <v>1066</v>
      </c>
      <c r="J1132" t="s">
        <v>1066</v>
      </c>
      <c r="K1132" t="s">
        <v>1066</v>
      </c>
      <c r="L1132" t="s">
        <v>1066</v>
      </c>
      <c r="M1132" t="s">
        <v>1066</v>
      </c>
      <c r="N1132" t="s">
        <v>1066</v>
      </c>
      <c r="O1132" t="s">
        <v>1066</v>
      </c>
      <c r="P1132" t="s">
        <v>1066</v>
      </c>
      <c r="Q1132" t="s">
        <v>1066</v>
      </c>
      <c r="R1132" t="s">
        <v>1066</v>
      </c>
      <c r="S1132" t="s">
        <v>1066</v>
      </c>
      <c r="T1132" t="s">
        <v>1066</v>
      </c>
      <c r="U1132" t="s">
        <v>1066</v>
      </c>
      <c r="V1132" t="s">
        <v>1066</v>
      </c>
      <c r="W1132" t="s">
        <v>1066</v>
      </c>
      <c r="X1132" t="s">
        <v>1066</v>
      </c>
      <c r="Y1132" t="s">
        <v>1066</v>
      </c>
      <c r="Z1132" t="s">
        <v>1066</v>
      </c>
      <c r="AA1132" t="s">
        <v>1066</v>
      </c>
      <c r="AB1132" t="s">
        <v>1066</v>
      </c>
      <c r="AC1132" t="s">
        <v>1066</v>
      </c>
      <c r="AD1132" t="s">
        <v>1066</v>
      </c>
      <c r="AE1132" t="s">
        <v>1066</v>
      </c>
      <c r="AF1132" t="s">
        <v>1066</v>
      </c>
      <c r="AG1132" t="s">
        <v>1066</v>
      </c>
      <c r="AH1132" t="s">
        <v>1066</v>
      </c>
      <c r="AI1132" t="s">
        <v>1066</v>
      </c>
      <c r="AJ1132" t="s">
        <v>1066</v>
      </c>
      <c r="AK1132" t="s">
        <v>1066</v>
      </c>
      <c r="AL1132" t="s">
        <v>1066</v>
      </c>
      <c r="AM1132" t="s">
        <v>1066</v>
      </c>
      <c r="AN1132" t="s">
        <v>1066</v>
      </c>
      <c r="AO1132" t="s">
        <v>1066</v>
      </c>
      <c r="AP1132" t="s">
        <v>1066</v>
      </c>
      <c r="AQ1132" t="s">
        <v>1066</v>
      </c>
      <c r="AR1132" t="s">
        <v>1066</v>
      </c>
      <c r="AS1132" t="s">
        <v>1066</v>
      </c>
      <c r="AT1132" t="s">
        <v>1066</v>
      </c>
      <c r="AU1132" t="s">
        <v>1066</v>
      </c>
      <c r="AV1132" t="s">
        <v>1066</v>
      </c>
      <c r="AW1132" t="s">
        <v>1066</v>
      </c>
      <c r="AY1132">
        <v>0</v>
      </c>
      <c r="AZ1132" s="269"/>
      <c r="BA1132" s="269"/>
      <c r="BB1132" s="269"/>
      <c r="BC1132" s="269"/>
      <c r="BD1132" s="269"/>
      <c r="BE1132" s="269"/>
    </row>
    <row r="1133" spans="1:83" ht="14.4" x14ac:dyDescent="0.3">
      <c r="A1133">
        <v>526048</v>
      </c>
      <c r="B1133" t="s">
        <v>540</v>
      </c>
      <c r="C1133" t="s">
        <v>1066</v>
      </c>
      <c r="D1133" t="s">
        <v>1066</v>
      </c>
      <c r="E1133" t="s">
        <v>1066</v>
      </c>
      <c r="F1133" t="s">
        <v>1066</v>
      </c>
      <c r="G1133" t="s">
        <v>1066</v>
      </c>
      <c r="H1133" t="s">
        <v>1066</v>
      </c>
      <c r="I1133" t="s">
        <v>1066</v>
      </c>
      <c r="J1133" t="s">
        <v>1066</v>
      </c>
      <c r="K1133" t="s">
        <v>1066</v>
      </c>
      <c r="L1133" t="s">
        <v>1066</v>
      </c>
      <c r="M1133" t="s">
        <v>1066</v>
      </c>
      <c r="N1133" t="s">
        <v>1066</v>
      </c>
      <c r="O1133" t="s">
        <v>1066</v>
      </c>
      <c r="P1133" t="s">
        <v>1066</v>
      </c>
      <c r="Q1133" t="s">
        <v>1066</v>
      </c>
      <c r="R1133" t="s">
        <v>1066</v>
      </c>
      <c r="S1133" t="s">
        <v>1066</v>
      </c>
      <c r="T1133" t="s">
        <v>1066</v>
      </c>
      <c r="U1133" t="s">
        <v>1066</v>
      </c>
      <c r="V1133" t="s">
        <v>1066</v>
      </c>
      <c r="W1133" t="s">
        <v>1066</v>
      </c>
      <c r="X1133" t="s">
        <v>1066</v>
      </c>
      <c r="Y1133" t="s">
        <v>1066</v>
      </c>
      <c r="Z1133" t="s">
        <v>1066</v>
      </c>
      <c r="AA1133" t="s">
        <v>1066</v>
      </c>
      <c r="AB1133" t="s">
        <v>1066</v>
      </c>
      <c r="AC1133" t="s">
        <v>1066</v>
      </c>
      <c r="AD1133" t="s">
        <v>1066</v>
      </c>
      <c r="AE1133" t="s">
        <v>1066</v>
      </c>
      <c r="AF1133" t="s">
        <v>1066</v>
      </c>
      <c r="AG1133" t="s">
        <v>1066</v>
      </c>
      <c r="AH1133" t="s">
        <v>1066</v>
      </c>
      <c r="AI1133" t="s">
        <v>1066</v>
      </c>
      <c r="AJ1133" t="s">
        <v>1066</v>
      </c>
      <c r="AK1133" t="s">
        <v>1066</v>
      </c>
      <c r="AL1133" t="s">
        <v>1066</v>
      </c>
      <c r="AM1133" t="s">
        <v>1066</v>
      </c>
      <c r="AN1133" t="s">
        <v>1066</v>
      </c>
      <c r="AO1133" t="s">
        <v>1066</v>
      </c>
      <c r="AP1133" t="s">
        <v>1066</v>
      </c>
      <c r="AQ1133" t="s">
        <v>1066</v>
      </c>
      <c r="AR1133" t="s">
        <v>1066</v>
      </c>
      <c r="AS1133" t="s">
        <v>1066</v>
      </c>
      <c r="AT1133" t="s">
        <v>1066</v>
      </c>
      <c r="AU1133" t="s">
        <v>1066</v>
      </c>
      <c r="AV1133" t="s">
        <v>1066</v>
      </c>
      <c r="AW1133" t="s">
        <v>1066</v>
      </c>
      <c r="AY1133">
        <v>0</v>
      </c>
      <c r="AZ1133" s="269"/>
      <c r="BA1133" s="269"/>
      <c r="BB1133" s="269"/>
      <c r="BC1133" s="269"/>
      <c r="BD1133" s="269"/>
      <c r="BE1133" s="269"/>
    </row>
    <row r="1134" spans="1:83" ht="14.4" x14ac:dyDescent="0.3">
      <c r="A1134">
        <v>526065</v>
      </c>
      <c r="B1134" t="s">
        <v>540</v>
      </c>
      <c r="C1134" t="s">
        <v>1066</v>
      </c>
      <c r="D1134" t="s">
        <v>1066</v>
      </c>
      <c r="E1134" t="s">
        <v>1066</v>
      </c>
      <c r="F1134" t="s">
        <v>1066</v>
      </c>
      <c r="G1134" t="s">
        <v>1066</v>
      </c>
      <c r="H1134" t="s">
        <v>1066</v>
      </c>
      <c r="I1134" t="s">
        <v>1066</v>
      </c>
      <c r="J1134" t="s">
        <v>1066</v>
      </c>
      <c r="K1134" t="s">
        <v>1066</v>
      </c>
      <c r="L1134" t="s">
        <v>1066</v>
      </c>
      <c r="M1134" t="s">
        <v>1066</v>
      </c>
      <c r="N1134" t="s">
        <v>1066</v>
      </c>
      <c r="O1134" t="s">
        <v>1066</v>
      </c>
      <c r="P1134" t="s">
        <v>1066</v>
      </c>
      <c r="Q1134" t="s">
        <v>1066</v>
      </c>
      <c r="R1134" t="s">
        <v>1066</v>
      </c>
      <c r="S1134" t="s">
        <v>1066</v>
      </c>
      <c r="T1134" t="s">
        <v>1066</v>
      </c>
      <c r="U1134" t="s">
        <v>1066</v>
      </c>
      <c r="V1134" t="s">
        <v>1066</v>
      </c>
      <c r="W1134" t="s">
        <v>1066</v>
      </c>
      <c r="X1134" t="s">
        <v>1066</v>
      </c>
      <c r="Y1134" t="s">
        <v>1066</v>
      </c>
      <c r="Z1134" t="s">
        <v>1066</v>
      </c>
      <c r="AA1134" t="s">
        <v>1066</v>
      </c>
      <c r="AB1134" t="s">
        <v>1066</v>
      </c>
      <c r="AC1134" t="s">
        <v>1066</v>
      </c>
      <c r="AD1134" t="s">
        <v>1066</v>
      </c>
      <c r="AE1134" t="s">
        <v>1066</v>
      </c>
      <c r="AF1134" t="s">
        <v>1066</v>
      </c>
      <c r="AG1134" t="s">
        <v>1066</v>
      </c>
      <c r="AH1134" t="s">
        <v>1066</v>
      </c>
      <c r="AI1134" t="s">
        <v>1066</v>
      </c>
      <c r="AJ1134" t="s">
        <v>1066</v>
      </c>
      <c r="AK1134" t="s">
        <v>1066</v>
      </c>
      <c r="AL1134" t="s">
        <v>1066</v>
      </c>
      <c r="AM1134" t="s">
        <v>1066</v>
      </c>
      <c r="AN1134" t="s">
        <v>1066</v>
      </c>
      <c r="AO1134" t="s">
        <v>1066</v>
      </c>
      <c r="AP1134" t="s">
        <v>1066</v>
      </c>
      <c r="AQ1134" t="s">
        <v>1066</v>
      </c>
      <c r="AR1134" t="s">
        <v>1066</v>
      </c>
      <c r="AS1134" t="s">
        <v>1066</v>
      </c>
      <c r="AT1134" t="s">
        <v>1066</v>
      </c>
      <c r="AU1134" t="s">
        <v>1066</v>
      </c>
      <c r="AV1134" t="s">
        <v>1066</v>
      </c>
      <c r="AW1134" t="s">
        <v>1066</v>
      </c>
      <c r="AY1134">
        <v>0</v>
      </c>
      <c r="AZ1134" s="269"/>
      <c r="BA1134" s="269"/>
      <c r="BB1134" s="269"/>
      <c r="BC1134" s="269"/>
      <c r="BD1134" s="269"/>
      <c r="BE1134" s="269"/>
    </row>
    <row r="1135" spans="1:83" ht="14.4" x14ac:dyDescent="0.3">
      <c r="A1135">
        <v>526067</v>
      </c>
      <c r="B1135" t="s">
        <v>540</v>
      </c>
      <c r="C1135" t="s">
        <v>1066</v>
      </c>
      <c r="D1135" t="s">
        <v>1066</v>
      </c>
      <c r="E1135" t="s">
        <v>1066</v>
      </c>
      <c r="F1135" t="s">
        <v>1066</v>
      </c>
      <c r="G1135" t="s">
        <v>1066</v>
      </c>
      <c r="H1135" t="s">
        <v>1066</v>
      </c>
      <c r="I1135" t="s">
        <v>1066</v>
      </c>
      <c r="J1135" t="s">
        <v>1066</v>
      </c>
      <c r="K1135" t="s">
        <v>1066</v>
      </c>
      <c r="L1135" t="s">
        <v>1066</v>
      </c>
      <c r="M1135" t="s">
        <v>1066</v>
      </c>
      <c r="N1135" t="s">
        <v>1066</v>
      </c>
      <c r="O1135" t="s">
        <v>1066</v>
      </c>
      <c r="P1135" t="s">
        <v>1066</v>
      </c>
      <c r="Q1135" t="s">
        <v>1066</v>
      </c>
      <c r="R1135" t="s">
        <v>1066</v>
      </c>
      <c r="S1135" t="s">
        <v>1066</v>
      </c>
      <c r="T1135" t="s">
        <v>1066</v>
      </c>
      <c r="U1135" t="s">
        <v>1066</v>
      </c>
      <c r="V1135" t="s">
        <v>1066</v>
      </c>
      <c r="W1135" t="s">
        <v>1066</v>
      </c>
      <c r="X1135" t="s">
        <v>1066</v>
      </c>
      <c r="Y1135" t="s">
        <v>1066</v>
      </c>
      <c r="Z1135" t="s">
        <v>1066</v>
      </c>
      <c r="AA1135" t="s">
        <v>1066</v>
      </c>
      <c r="AB1135" t="s">
        <v>1066</v>
      </c>
      <c r="AC1135" t="s">
        <v>1066</v>
      </c>
      <c r="AD1135" t="s">
        <v>1066</v>
      </c>
      <c r="AE1135" t="s">
        <v>1066</v>
      </c>
      <c r="AF1135" t="s">
        <v>1066</v>
      </c>
      <c r="AG1135" t="s">
        <v>1066</v>
      </c>
      <c r="AH1135" t="s">
        <v>1066</v>
      </c>
      <c r="AI1135" t="s">
        <v>1066</v>
      </c>
      <c r="AJ1135" t="s">
        <v>1066</v>
      </c>
      <c r="AK1135" t="s">
        <v>1066</v>
      </c>
      <c r="AL1135" t="s">
        <v>1066</v>
      </c>
      <c r="AM1135" t="s">
        <v>1066</v>
      </c>
      <c r="AN1135" t="s">
        <v>1066</v>
      </c>
      <c r="AO1135" t="s">
        <v>1066</v>
      </c>
      <c r="AP1135" t="s">
        <v>1066</v>
      </c>
      <c r="AQ1135" t="s">
        <v>1066</v>
      </c>
      <c r="AR1135" t="s">
        <v>1066</v>
      </c>
      <c r="AS1135" t="s">
        <v>1066</v>
      </c>
      <c r="AT1135" t="s">
        <v>1066</v>
      </c>
      <c r="AU1135" t="s">
        <v>1066</v>
      </c>
      <c r="AV1135" t="s">
        <v>1066</v>
      </c>
      <c r="AW1135" t="s">
        <v>1066</v>
      </c>
      <c r="AY1135">
        <v>0</v>
      </c>
      <c r="AZ1135" s="269"/>
      <c r="BA1135" s="269"/>
      <c r="BB1135" s="269"/>
      <c r="BC1135" s="269"/>
      <c r="BD1135" s="269"/>
      <c r="BE1135" s="269"/>
      <c r="BH1135" s="249"/>
      <c r="BI1135" s="249"/>
      <c r="BJ1135" s="249"/>
      <c r="BK1135" s="249"/>
      <c r="BL1135" s="249"/>
      <c r="BM1135" s="249"/>
      <c r="BN1135" s="249"/>
      <c r="BO1135" s="249"/>
      <c r="BP1135" s="249"/>
      <c r="BQ1135" s="249"/>
      <c r="BR1135" s="249"/>
      <c r="BS1135" s="249"/>
      <c r="BT1135" s="249"/>
      <c r="BU1135" s="249"/>
      <c r="BV1135" s="248"/>
      <c r="BW1135" s="249"/>
      <c r="BX1135" s="249"/>
      <c r="BY1135" s="249"/>
      <c r="BZ1135" s="249"/>
      <c r="CA1135" s="242"/>
      <c r="CB1135" s="242"/>
      <c r="CC1135" s="242"/>
      <c r="CD1135" s="242"/>
      <c r="CE1135" s="249"/>
    </row>
    <row r="1136" spans="1:83" ht="14.4" x14ac:dyDescent="0.3">
      <c r="A1136">
        <v>526070</v>
      </c>
      <c r="B1136" t="s">
        <v>540</v>
      </c>
      <c r="C1136" t="s">
        <v>1066</v>
      </c>
      <c r="D1136" t="s">
        <v>1066</v>
      </c>
      <c r="E1136" t="s">
        <v>1066</v>
      </c>
      <c r="F1136" t="s">
        <v>1066</v>
      </c>
      <c r="G1136" t="s">
        <v>1066</v>
      </c>
      <c r="H1136" t="s">
        <v>1066</v>
      </c>
      <c r="I1136" t="s">
        <v>1066</v>
      </c>
      <c r="J1136" t="s">
        <v>1066</v>
      </c>
      <c r="K1136" t="s">
        <v>1066</v>
      </c>
      <c r="L1136" t="s">
        <v>1066</v>
      </c>
      <c r="M1136" t="s">
        <v>1066</v>
      </c>
      <c r="N1136" t="s">
        <v>1066</v>
      </c>
      <c r="O1136" t="s">
        <v>1066</v>
      </c>
      <c r="P1136" t="s">
        <v>1066</v>
      </c>
      <c r="Q1136" t="s">
        <v>1066</v>
      </c>
      <c r="R1136" t="s">
        <v>1066</v>
      </c>
      <c r="S1136" t="s">
        <v>1066</v>
      </c>
      <c r="T1136" t="s">
        <v>1066</v>
      </c>
      <c r="U1136" t="s">
        <v>1066</v>
      </c>
      <c r="V1136" t="s">
        <v>1066</v>
      </c>
      <c r="W1136" t="s">
        <v>1066</v>
      </c>
      <c r="X1136" t="s">
        <v>1066</v>
      </c>
      <c r="Y1136" t="s">
        <v>1066</v>
      </c>
      <c r="Z1136" t="s">
        <v>1066</v>
      </c>
      <c r="AA1136" t="s">
        <v>1066</v>
      </c>
      <c r="AB1136" t="s">
        <v>1066</v>
      </c>
      <c r="AC1136" t="s">
        <v>1066</v>
      </c>
      <c r="AD1136" t="s">
        <v>1066</v>
      </c>
      <c r="AE1136" t="s">
        <v>1066</v>
      </c>
      <c r="AF1136" t="s">
        <v>1066</v>
      </c>
      <c r="AG1136" t="s">
        <v>1066</v>
      </c>
      <c r="AH1136" t="s">
        <v>1066</v>
      </c>
      <c r="AI1136" t="s">
        <v>1066</v>
      </c>
      <c r="AJ1136" t="s">
        <v>1066</v>
      </c>
      <c r="AK1136" t="s">
        <v>1066</v>
      </c>
      <c r="AL1136" t="s">
        <v>1066</v>
      </c>
      <c r="AM1136" t="s">
        <v>1066</v>
      </c>
      <c r="AN1136" t="s">
        <v>1066</v>
      </c>
      <c r="AO1136" t="s">
        <v>1066</v>
      </c>
      <c r="AP1136" t="s">
        <v>1066</v>
      </c>
      <c r="AQ1136" t="s">
        <v>1066</v>
      </c>
      <c r="AR1136" t="s">
        <v>1066</v>
      </c>
      <c r="AS1136" t="s">
        <v>1066</v>
      </c>
      <c r="AT1136" t="s">
        <v>1066</v>
      </c>
      <c r="AU1136" t="s">
        <v>1066</v>
      </c>
      <c r="AV1136" t="s">
        <v>1066</v>
      </c>
      <c r="AW1136" t="s">
        <v>1066</v>
      </c>
      <c r="AY1136">
        <v>0</v>
      </c>
      <c r="AZ1136" s="269"/>
      <c r="BA1136" s="269"/>
      <c r="BB1136" s="269"/>
      <c r="BC1136" s="269"/>
      <c r="BD1136" s="269"/>
      <c r="BE1136" s="269"/>
    </row>
    <row r="1137" spans="1:83" ht="14.4" x14ac:dyDescent="0.3">
      <c r="A1137">
        <v>526074</v>
      </c>
      <c r="B1137" t="s">
        <v>541</v>
      </c>
      <c r="C1137" t="s">
        <v>1066</v>
      </c>
      <c r="D1137" t="s">
        <v>1066</v>
      </c>
      <c r="E1137" t="s">
        <v>1066</v>
      </c>
      <c r="F1137" t="s">
        <v>1066</v>
      </c>
      <c r="G1137" t="s">
        <v>1066</v>
      </c>
      <c r="H1137" t="s">
        <v>1066</v>
      </c>
      <c r="I1137" t="s">
        <v>1066</v>
      </c>
      <c r="J1137" t="s">
        <v>1066</v>
      </c>
      <c r="K1137" t="s">
        <v>1066</v>
      </c>
      <c r="L1137" t="s">
        <v>1066</v>
      </c>
      <c r="M1137" t="s">
        <v>1066</v>
      </c>
      <c r="N1137" t="s">
        <v>1066</v>
      </c>
      <c r="O1137" t="s">
        <v>1066</v>
      </c>
      <c r="P1137" t="s">
        <v>1066</v>
      </c>
      <c r="Q1137" t="s">
        <v>1066</v>
      </c>
      <c r="R1137" t="s">
        <v>1066</v>
      </c>
      <c r="S1137" t="s">
        <v>1066</v>
      </c>
      <c r="T1137" t="s">
        <v>1066</v>
      </c>
      <c r="U1137" t="s">
        <v>1066</v>
      </c>
      <c r="V1137" t="s">
        <v>1066</v>
      </c>
      <c r="W1137" t="s">
        <v>1066</v>
      </c>
      <c r="X1137" t="s">
        <v>1066</v>
      </c>
      <c r="Y1137" t="s">
        <v>1066</v>
      </c>
      <c r="Z1137" t="s">
        <v>1066</v>
      </c>
      <c r="AA1137" t="s">
        <v>1066</v>
      </c>
      <c r="AB1137" t="s">
        <v>1066</v>
      </c>
      <c r="AC1137" t="s">
        <v>1066</v>
      </c>
      <c r="AD1137" t="s">
        <v>1066</v>
      </c>
      <c r="AE1137" t="s">
        <v>1066</v>
      </c>
      <c r="AF1137" t="s">
        <v>1066</v>
      </c>
      <c r="AG1137" t="s">
        <v>1066</v>
      </c>
      <c r="AH1137" t="s">
        <v>1066</v>
      </c>
      <c r="AI1137" t="s">
        <v>1066</v>
      </c>
      <c r="AJ1137" t="s">
        <v>1066</v>
      </c>
      <c r="AK1137" t="s">
        <v>1066</v>
      </c>
      <c r="AL1137" t="s">
        <v>1066</v>
      </c>
      <c r="AM1137" t="s">
        <v>1066</v>
      </c>
      <c r="AN1137" t="s">
        <v>1066</v>
      </c>
      <c r="AO1137" t="s">
        <v>1066</v>
      </c>
      <c r="AP1137" t="s">
        <v>1066</v>
      </c>
      <c r="AQ1137" t="s">
        <v>1066</v>
      </c>
      <c r="AR1137" t="s">
        <v>1066</v>
      </c>
      <c r="AW1137"/>
      <c r="AY1137" t="s">
        <v>2422</v>
      </c>
      <c r="AZ1137" s="269"/>
      <c r="BA1137" s="269"/>
      <c r="BB1137" s="269"/>
      <c r="BC1137" s="269"/>
      <c r="BD1137" s="269"/>
      <c r="BE1137" s="269"/>
    </row>
    <row r="1138" spans="1:83" ht="14.4" x14ac:dyDescent="0.3">
      <c r="A1138">
        <v>526085</v>
      </c>
      <c r="B1138" t="s">
        <v>540</v>
      </c>
      <c r="C1138" t="s">
        <v>1066</v>
      </c>
      <c r="D1138" t="s">
        <v>1066</v>
      </c>
      <c r="E1138" t="s">
        <v>1066</v>
      </c>
      <c r="F1138" t="s">
        <v>1066</v>
      </c>
      <c r="G1138" t="s">
        <v>1066</v>
      </c>
      <c r="H1138" t="s">
        <v>1066</v>
      </c>
      <c r="I1138" t="s">
        <v>1066</v>
      </c>
      <c r="J1138" t="s">
        <v>1066</v>
      </c>
      <c r="K1138" t="s">
        <v>1066</v>
      </c>
      <c r="L1138" t="s">
        <v>1066</v>
      </c>
      <c r="M1138" t="s">
        <v>1066</v>
      </c>
      <c r="N1138" t="s">
        <v>1066</v>
      </c>
      <c r="O1138" t="s">
        <v>1066</v>
      </c>
      <c r="P1138" t="s">
        <v>1066</v>
      </c>
      <c r="Q1138" t="s">
        <v>1066</v>
      </c>
      <c r="R1138" t="s">
        <v>1066</v>
      </c>
      <c r="S1138" t="s">
        <v>1066</v>
      </c>
      <c r="T1138" t="s">
        <v>1066</v>
      </c>
      <c r="U1138" t="s">
        <v>1066</v>
      </c>
      <c r="V1138" t="s">
        <v>1066</v>
      </c>
      <c r="W1138" t="s">
        <v>1066</v>
      </c>
      <c r="X1138" t="s">
        <v>1066</v>
      </c>
      <c r="Y1138" t="s">
        <v>1066</v>
      </c>
      <c r="Z1138" t="s">
        <v>1066</v>
      </c>
      <c r="AA1138" t="s">
        <v>1066</v>
      </c>
      <c r="AB1138" t="s">
        <v>1066</v>
      </c>
      <c r="AC1138" t="s">
        <v>1066</v>
      </c>
      <c r="AD1138" t="s">
        <v>1066</v>
      </c>
      <c r="AE1138" t="s">
        <v>1066</v>
      </c>
      <c r="AF1138" t="s">
        <v>1066</v>
      </c>
      <c r="AG1138" t="s">
        <v>1066</v>
      </c>
      <c r="AH1138" t="s">
        <v>1066</v>
      </c>
      <c r="AI1138" t="s">
        <v>1066</v>
      </c>
      <c r="AJ1138" t="s">
        <v>1066</v>
      </c>
      <c r="AK1138" t="s">
        <v>1066</v>
      </c>
      <c r="AL1138" t="s">
        <v>1066</v>
      </c>
      <c r="AM1138" t="s">
        <v>1066</v>
      </c>
      <c r="AN1138" t="s">
        <v>1066</v>
      </c>
      <c r="AO1138" t="s">
        <v>1066</v>
      </c>
      <c r="AP1138" t="s">
        <v>1066</v>
      </c>
      <c r="AQ1138" t="s">
        <v>1066</v>
      </c>
      <c r="AR1138" t="s">
        <v>1066</v>
      </c>
      <c r="AS1138" t="s">
        <v>1066</v>
      </c>
      <c r="AT1138" t="s">
        <v>1066</v>
      </c>
      <c r="AU1138" t="s">
        <v>1066</v>
      </c>
      <c r="AV1138" t="s">
        <v>1066</v>
      </c>
      <c r="AW1138" t="s">
        <v>1066</v>
      </c>
      <c r="AY1138">
        <v>0</v>
      </c>
      <c r="AZ1138" s="269"/>
      <c r="BA1138" s="269"/>
      <c r="BB1138" s="269"/>
      <c r="BC1138" s="269"/>
      <c r="BD1138" s="269"/>
      <c r="BE1138" s="269"/>
      <c r="BH1138" s="249"/>
      <c r="BI1138" s="249"/>
      <c r="BJ1138" s="249"/>
      <c r="BK1138" s="249"/>
      <c r="BL1138" s="249"/>
      <c r="BM1138" s="249"/>
      <c r="BN1138" s="249"/>
      <c r="BO1138" s="249"/>
      <c r="BP1138" s="249"/>
      <c r="BQ1138" s="249"/>
      <c r="BR1138" s="249"/>
      <c r="BS1138" s="249"/>
      <c r="BT1138" s="249"/>
      <c r="BU1138" s="249"/>
      <c r="BV1138" s="248"/>
      <c r="BW1138" s="249"/>
      <c r="BX1138" s="249"/>
      <c r="BY1138" s="249"/>
      <c r="BZ1138" s="249"/>
      <c r="CA1138" s="251"/>
      <c r="CB1138" s="251"/>
      <c r="CC1138" s="242"/>
      <c r="CD1138" s="242"/>
      <c r="CE1138" s="249"/>
    </row>
    <row r="1139" spans="1:83" ht="14.4" x14ac:dyDescent="0.3">
      <c r="A1139">
        <v>526087</v>
      </c>
      <c r="B1139" t="s">
        <v>540</v>
      </c>
      <c r="C1139" t="s">
        <v>1066</v>
      </c>
      <c r="D1139" t="s">
        <v>1066</v>
      </c>
      <c r="E1139" t="s">
        <v>1066</v>
      </c>
      <c r="F1139" t="s">
        <v>1066</v>
      </c>
      <c r="G1139" t="s">
        <v>1066</v>
      </c>
      <c r="H1139" t="s">
        <v>1066</v>
      </c>
      <c r="I1139" t="s">
        <v>1066</v>
      </c>
      <c r="J1139" t="s">
        <v>1066</v>
      </c>
      <c r="K1139" t="s">
        <v>1066</v>
      </c>
      <c r="L1139" t="s">
        <v>1066</v>
      </c>
      <c r="M1139" t="s">
        <v>1066</v>
      </c>
      <c r="N1139" t="s">
        <v>1066</v>
      </c>
      <c r="O1139" t="s">
        <v>1066</v>
      </c>
      <c r="P1139" t="s">
        <v>1066</v>
      </c>
      <c r="Q1139" t="s">
        <v>1066</v>
      </c>
      <c r="R1139" t="s">
        <v>1066</v>
      </c>
      <c r="S1139" t="s">
        <v>1066</v>
      </c>
      <c r="T1139" t="s">
        <v>1066</v>
      </c>
      <c r="U1139" t="s">
        <v>1066</v>
      </c>
      <c r="V1139" t="s">
        <v>1066</v>
      </c>
      <c r="W1139" t="s">
        <v>1066</v>
      </c>
      <c r="X1139" t="s">
        <v>1066</v>
      </c>
      <c r="Y1139" t="s">
        <v>1066</v>
      </c>
      <c r="Z1139" t="s">
        <v>1066</v>
      </c>
      <c r="AA1139" t="s">
        <v>1066</v>
      </c>
      <c r="AB1139" t="s">
        <v>1066</v>
      </c>
      <c r="AC1139" t="s">
        <v>1066</v>
      </c>
      <c r="AD1139" t="s">
        <v>1066</v>
      </c>
      <c r="AE1139" t="s">
        <v>1066</v>
      </c>
      <c r="AF1139" t="s">
        <v>1066</v>
      </c>
      <c r="AG1139" t="s">
        <v>1066</v>
      </c>
      <c r="AH1139" t="s">
        <v>1066</v>
      </c>
      <c r="AI1139" t="s">
        <v>1066</v>
      </c>
      <c r="AJ1139" t="s">
        <v>1066</v>
      </c>
      <c r="AK1139" t="s">
        <v>1066</v>
      </c>
      <c r="AL1139" t="s">
        <v>1066</v>
      </c>
      <c r="AM1139" t="s">
        <v>1066</v>
      </c>
      <c r="AN1139" t="s">
        <v>1066</v>
      </c>
      <c r="AO1139" t="s">
        <v>1066</v>
      </c>
      <c r="AP1139" t="s">
        <v>1066</v>
      </c>
      <c r="AQ1139" t="s">
        <v>1066</v>
      </c>
      <c r="AR1139" t="s">
        <v>1066</v>
      </c>
      <c r="AS1139" t="s">
        <v>1066</v>
      </c>
      <c r="AT1139" t="s">
        <v>1066</v>
      </c>
      <c r="AU1139" t="s">
        <v>1066</v>
      </c>
      <c r="AV1139" t="s">
        <v>1066</v>
      </c>
      <c r="AW1139" t="s">
        <v>1066</v>
      </c>
      <c r="AY1139">
        <v>0</v>
      </c>
      <c r="AZ1139" s="269"/>
      <c r="BA1139" s="269"/>
      <c r="BB1139" s="269"/>
      <c r="BC1139" s="269"/>
      <c r="BD1139" s="269"/>
      <c r="BE1139" s="269"/>
    </row>
    <row r="1140" spans="1:83" ht="14.4" x14ac:dyDescent="0.3">
      <c r="A1140">
        <v>526096</v>
      </c>
      <c r="B1140" t="s">
        <v>540</v>
      </c>
      <c r="C1140" t="s">
        <v>1066</v>
      </c>
      <c r="D1140" t="s">
        <v>1066</v>
      </c>
      <c r="E1140" t="s">
        <v>1066</v>
      </c>
      <c r="F1140" t="s">
        <v>1066</v>
      </c>
      <c r="G1140" t="s">
        <v>1066</v>
      </c>
      <c r="H1140" t="s">
        <v>1066</v>
      </c>
      <c r="I1140" t="s">
        <v>1066</v>
      </c>
      <c r="J1140" t="s">
        <v>1066</v>
      </c>
      <c r="K1140" t="s">
        <v>1066</v>
      </c>
      <c r="L1140" t="s">
        <v>1066</v>
      </c>
      <c r="M1140" t="s">
        <v>1066</v>
      </c>
      <c r="N1140" t="s">
        <v>1066</v>
      </c>
      <c r="O1140" t="s">
        <v>1066</v>
      </c>
      <c r="P1140" t="s">
        <v>1066</v>
      </c>
      <c r="Q1140" t="s">
        <v>1066</v>
      </c>
      <c r="R1140" t="s">
        <v>1066</v>
      </c>
      <c r="S1140" t="s">
        <v>1066</v>
      </c>
      <c r="T1140" t="s">
        <v>1066</v>
      </c>
      <c r="U1140" t="s">
        <v>1066</v>
      </c>
      <c r="V1140" t="s">
        <v>1066</v>
      </c>
      <c r="W1140" t="s">
        <v>1066</v>
      </c>
      <c r="X1140" t="s">
        <v>1066</v>
      </c>
      <c r="Y1140" t="s">
        <v>1066</v>
      </c>
      <c r="Z1140" t="s">
        <v>1066</v>
      </c>
      <c r="AA1140" t="s">
        <v>1066</v>
      </c>
      <c r="AB1140" t="s">
        <v>1066</v>
      </c>
      <c r="AC1140" t="s">
        <v>1066</v>
      </c>
      <c r="AD1140" t="s">
        <v>1066</v>
      </c>
      <c r="AE1140" t="s">
        <v>1066</v>
      </c>
      <c r="AF1140" t="s">
        <v>1066</v>
      </c>
      <c r="AG1140" t="s">
        <v>1066</v>
      </c>
      <c r="AH1140" t="s">
        <v>1066</v>
      </c>
      <c r="AI1140" t="s">
        <v>1066</v>
      </c>
      <c r="AJ1140" t="s">
        <v>1066</v>
      </c>
      <c r="AK1140" t="s">
        <v>1066</v>
      </c>
      <c r="AL1140" t="s">
        <v>1066</v>
      </c>
      <c r="AM1140" t="s">
        <v>1066</v>
      </c>
      <c r="AN1140" t="s">
        <v>1066</v>
      </c>
      <c r="AO1140" t="s">
        <v>1066</v>
      </c>
      <c r="AP1140" t="s">
        <v>1066</v>
      </c>
      <c r="AQ1140" t="s">
        <v>1066</v>
      </c>
      <c r="AR1140" t="s">
        <v>1066</v>
      </c>
      <c r="AS1140" t="s">
        <v>1066</v>
      </c>
      <c r="AT1140" t="s">
        <v>1066</v>
      </c>
      <c r="AU1140" t="s">
        <v>1066</v>
      </c>
      <c r="AV1140" t="s">
        <v>1066</v>
      </c>
      <c r="AW1140" t="s">
        <v>1066</v>
      </c>
      <c r="AY1140">
        <v>0</v>
      </c>
      <c r="AZ1140" s="269"/>
      <c r="BA1140" s="269"/>
      <c r="BB1140" s="269"/>
      <c r="BC1140" s="269"/>
      <c r="BD1140" s="269"/>
      <c r="BE1140" s="269"/>
    </row>
    <row r="1141" spans="1:83" ht="14.4" x14ac:dyDescent="0.3">
      <c r="A1141">
        <v>526107</v>
      </c>
      <c r="B1141" t="s">
        <v>540</v>
      </c>
      <c r="C1141" t="s">
        <v>1066</v>
      </c>
      <c r="D1141" t="s">
        <v>1066</v>
      </c>
      <c r="E1141" t="s">
        <v>1066</v>
      </c>
      <c r="F1141" t="s">
        <v>1066</v>
      </c>
      <c r="G1141" t="s">
        <v>1066</v>
      </c>
      <c r="H1141" t="s">
        <v>1066</v>
      </c>
      <c r="I1141" t="s">
        <v>1066</v>
      </c>
      <c r="J1141" t="s">
        <v>1066</v>
      </c>
      <c r="K1141" t="s">
        <v>1066</v>
      </c>
      <c r="L1141" t="s">
        <v>1066</v>
      </c>
      <c r="M1141" t="s">
        <v>1066</v>
      </c>
      <c r="N1141" t="s">
        <v>1066</v>
      </c>
      <c r="O1141" t="s">
        <v>1066</v>
      </c>
      <c r="P1141" t="s">
        <v>1066</v>
      </c>
      <c r="Q1141" t="s">
        <v>1066</v>
      </c>
      <c r="R1141" t="s">
        <v>1066</v>
      </c>
      <c r="S1141" t="s">
        <v>1066</v>
      </c>
      <c r="T1141" t="s">
        <v>1066</v>
      </c>
      <c r="U1141" t="s">
        <v>1066</v>
      </c>
      <c r="V1141" t="s">
        <v>1066</v>
      </c>
      <c r="W1141" t="s">
        <v>1066</v>
      </c>
      <c r="X1141" t="s">
        <v>1066</v>
      </c>
      <c r="Y1141" t="s">
        <v>1066</v>
      </c>
      <c r="Z1141" t="s">
        <v>1066</v>
      </c>
      <c r="AA1141" t="s">
        <v>1066</v>
      </c>
      <c r="AB1141" t="s">
        <v>1066</v>
      </c>
      <c r="AC1141" t="s">
        <v>1066</v>
      </c>
      <c r="AD1141" t="s">
        <v>1066</v>
      </c>
      <c r="AE1141" t="s">
        <v>1066</v>
      </c>
      <c r="AF1141" t="s">
        <v>1066</v>
      </c>
      <c r="AG1141" t="s">
        <v>1066</v>
      </c>
      <c r="AH1141" t="s">
        <v>1066</v>
      </c>
      <c r="AI1141" t="s">
        <v>1066</v>
      </c>
      <c r="AJ1141" t="s">
        <v>1066</v>
      </c>
      <c r="AK1141" t="s">
        <v>1066</v>
      </c>
      <c r="AL1141" t="s">
        <v>1066</v>
      </c>
      <c r="AM1141" t="s">
        <v>1066</v>
      </c>
      <c r="AN1141" t="s">
        <v>1066</v>
      </c>
      <c r="AO1141" t="s">
        <v>1066</v>
      </c>
      <c r="AP1141" t="s">
        <v>1066</v>
      </c>
      <c r="AQ1141" t="s">
        <v>1066</v>
      </c>
      <c r="AR1141" t="s">
        <v>1066</v>
      </c>
      <c r="AS1141" t="s">
        <v>1066</v>
      </c>
      <c r="AT1141" t="s">
        <v>1066</v>
      </c>
      <c r="AU1141" t="s">
        <v>1066</v>
      </c>
      <c r="AV1141" t="s">
        <v>1066</v>
      </c>
      <c r="AW1141" t="s">
        <v>1066</v>
      </c>
      <c r="AY1141">
        <v>0</v>
      </c>
      <c r="AZ1141" s="269"/>
      <c r="BA1141" s="269"/>
      <c r="BB1141" s="269"/>
      <c r="BC1141" s="269"/>
      <c r="BD1141" s="269"/>
      <c r="BE1141" s="269"/>
    </row>
    <row r="1142" spans="1:83" ht="14.4" x14ac:dyDescent="0.3">
      <c r="A1142">
        <v>526108</v>
      </c>
      <c r="B1142" t="s">
        <v>540</v>
      </c>
      <c r="C1142" t="s">
        <v>1066</v>
      </c>
      <c r="D1142" t="s">
        <v>1066</v>
      </c>
      <c r="E1142" t="s">
        <v>1066</v>
      </c>
      <c r="F1142" t="s">
        <v>1066</v>
      </c>
      <c r="G1142" t="s">
        <v>1066</v>
      </c>
      <c r="H1142" t="s">
        <v>1066</v>
      </c>
      <c r="I1142" t="s">
        <v>1066</v>
      </c>
      <c r="J1142" t="s">
        <v>1066</v>
      </c>
      <c r="K1142" t="s">
        <v>1066</v>
      </c>
      <c r="L1142" t="s">
        <v>1066</v>
      </c>
      <c r="M1142" t="s">
        <v>1066</v>
      </c>
      <c r="N1142" t="s">
        <v>1066</v>
      </c>
      <c r="O1142" t="s">
        <v>1066</v>
      </c>
      <c r="P1142" t="s">
        <v>1066</v>
      </c>
      <c r="Q1142" t="s">
        <v>1066</v>
      </c>
      <c r="R1142" t="s">
        <v>1066</v>
      </c>
      <c r="S1142" t="s">
        <v>1066</v>
      </c>
      <c r="T1142" t="s">
        <v>1066</v>
      </c>
      <c r="U1142" t="s">
        <v>1066</v>
      </c>
      <c r="V1142" t="s">
        <v>1066</v>
      </c>
      <c r="W1142" t="s">
        <v>1066</v>
      </c>
      <c r="X1142" t="s">
        <v>1066</v>
      </c>
      <c r="Y1142" t="s">
        <v>1066</v>
      </c>
      <c r="Z1142" t="s">
        <v>1066</v>
      </c>
      <c r="AA1142" t="s">
        <v>1066</v>
      </c>
      <c r="AB1142" t="s">
        <v>1066</v>
      </c>
      <c r="AC1142" t="s">
        <v>1066</v>
      </c>
      <c r="AD1142" t="s">
        <v>1066</v>
      </c>
      <c r="AE1142" t="s">
        <v>1066</v>
      </c>
      <c r="AF1142" t="s">
        <v>1066</v>
      </c>
      <c r="AG1142" t="s">
        <v>1066</v>
      </c>
      <c r="AH1142" t="s">
        <v>1066</v>
      </c>
      <c r="AI1142" t="s">
        <v>1066</v>
      </c>
      <c r="AJ1142" t="s">
        <v>1066</v>
      </c>
      <c r="AK1142" t="s">
        <v>1066</v>
      </c>
      <c r="AL1142" t="s">
        <v>1066</v>
      </c>
      <c r="AM1142" t="s">
        <v>1066</v>
      </c>
      <c r="AN1142" t="s">
        <v>1066</v>
      </c>
      <c r="AO1142" t="s">
        <v>1066</v>
      </c>
      <c r="AP1142" t="s">
        <v>1066</v>
      </c>
      <c r="AQ1142" t="s">
        <v>1066</v>
      </c>
      <c r="AR1142" t="s">
        <v>1066</v>
      </c>
      <c r="AS1142" t="s">
        <v>1066</v>
      </c>
      <c r="AT1142" t="s">
        <v>1066</v>
      </c>
      <c r="AU1142" t="s">
        <v>1066</v>
      </c>
      <c r="AV1142" t="s">
        <v>1066</v>
      </c>
      <c r="AW1142" t="s">
        <v>1066</v>
      </c>
      <c r="AY1142">
        <v>0</v>
      </c>
      <c r="AZ1142" s="269"/>
      <c r="BA1142" s="269"/>
      <c r="BB1142" s="269"/>
      <c r="BC1142" s="269"/>
      <c r="BD1142" s="269"/>
      <c r="BE1142" s="269"/>
    </row>
    <row r="1143" spans="1:83" ht="14.4" x14ac:dyDescent="0.3">
      <c r="A1143">
        <v>526120</v>
      </c>
      <c r="B1143" t="s">
        <v>540</v>
      </c>
      <c r="C1143" t="s">
        <v>1066</v>
      </c>
      <c r="D1143" t="s">
        <v>1066</v>
      </c>
      <c r="E1143" t="s">
        <v>1066</v>
      </c>
      <c r="F1143" t="s">
        <v>1066</v>
      </c>
      <c r="G1143" t="s">
        <v>1066</v>
      </c>
      <c r="H1143" t="s">
        <v>1066</v>
      </c>
      <c r="I1143" t="s">
        <v>1066</v>
      </c>
      <c r="J1143" t="s">
        <v>1066</v>
      </c>
      <c r="K1143" t="s">
        <v>1066</v>
      </c>
      <c r="L1143" t="s">
        <v>1066</v>
      </c>
      <c r="M1143" t="s">
        <v>1066</v>
      </c>
      <c r="N1143" t="s">
        <v>1066</v>
      </c>
      <c r="O1143" t="s">
        <v>1066</v>
      </c>
      <c r="P1143" t="s">
        <v>1066</v>
      </c>
      <c r="Q1143" t="s">
        <v>1066</v>
      </c>
      <c r="R1143" t="s">
        <v>1066</v>
      </c>
      <c r="S1143" t="s">
        <v>1066</v>
      </c>
      <c r="T1143" t="s">
        <v>1066</v>
      </c>
      <c r="U1143" t="s">
        <v>1066</v>
      </c>
      <c r="V1143" t="s">
        <v>1066</v>
      </c>
      <c r="W1143" t="s">
        <v>1066</v>
      </c>
      <c r="X1143" t="s">
        <v>1066</v>
      </c>
      <c r="Y1143" t="s">
        <v>1066</v>
      </c>
      <c r="Z1143" t="s">
        <v>1066</v>
      </c>
      <c r="AA1143" t="s">
        <v>1066</v>
      </c>
      <c r="AB1143" t="s">
        <v>1066</v>
      </c>
      <c r="AC1143" t="s">
        <v>1066</v>
      </c>
      <c r="AD1143" t="s">
        <v>1066</v>
      </c>
      <c r="AE1143" t="s">
        <v>1066</v>
      </c>
      <c r="AF1143" t="s">
        <v>1066</v>
      </c>
      <c r="AG1143" t="s">
        <v>1066</v>
      </c>
      <c r="AH1143" t="s">
        <v>1066</v>
      </c>
      <c r="AI1143" t="s">
        <v>1066</v>
      </c>
      <c r="AJ1143" t="s">
        <v>1066</v>
      </c>
      <c r="AK1143" t="s">
        <v>1066</v>
      </c>
      <c r="AL1143" t="s">
        <v>1066</v>
      </c>
      <c r="AM1143" t="s">
        <v>1066</v>
      </c>
      <c r="AN1143" t="s">
        <v>1066</v>
      </c>
      <c r="AO1143" t="s">
        <v>1066</v>
      </c>
      <c r="AP1143" t="s">
        <v>1066</v>
      </c>
      <c r="AQ1143" t="s">
        <v>1066</v>
      </c>
      <c r="AR1143" t="s">
        <v>1066</v>
      </c>
      <c r="AS1143" t="s">
        <v>1066</v>
      </c>
      <c r="AT1143" t="s">
        <v>1066</v>
      </c>
      <c r="AU1143" t="s">
        <v>1066</v>
      </c>
      <c r="AV1143" t="s">
        <v>1066</v>
      </c>
      <c r="AW1143" t="s">
        <v>1066</v>
      </c>
      <c r="AY1143">
        <v>0</v>
      </c>
      <c r="AZ1143" s="269"/>
      <c r="BA1143" s="269"/>
      <c r="BB1143" s="269"/>
      <c r="BC1143" s="269"/>
      <c r="BD1143" s="269"/>
      <c r="BE1143" s="269"/>
    </row>
    <row r="1144" spans="1:83" ht="14.4" x14ac:dyDescent="0.3">
      <c r="A1144">
        <v>526121</v>
      </c>
      <c r="B1144" t="s">
        <v>540</v>
      </c>
      <c r="C1144" t="s">
        <v>1066</v>
      </c>
      <c r="D1144" t="s">
        <v>1066</v>
      </c>
      <c r="E1144" t="s">
        <v>1066</v>
      </c>
      <c r="F1144" t="s">
        <v>1066</v>
      </c>
      <c r="G1144" t="s">
        <v>1066</v>
      </c>
      <c r="H1144" t="s">
        <v>1066</v>
      </c>
      <c r="I1144" t="s">
        <v>1066</v>
      </c>
      <c r="J1144" t="s">
        <v>1066</v>
      </c>
      <c r="K1144" t="s">
        <v>1066</v>
      </c>
      <c r="L1144" t="s">
        <v>1066</v>
      </c>
      <c r="M1144" t="s">
        <v>1066</v>
      </c>
      <c r="N1144" t="s">
        <v>1066</v>
      </c>
      <c r="O1144" t="s">
        <v>1066</v>
      </c>
      <c r="P1144" t="s">
        <v>1066</v>
      </c>
      <c r="Q1144" t="s">
        <v>1066</v>
      </c>
      <c r="R1144" t="s">
        <v>1066</v>
      </c>
      <c r="S1144" t="s">
        <v>1066</v>
      </c>
      <c r="T1144" t="s">
        <v>1066</v>
      </c>
      <c r="U1144" t="s">
        <v>1066</v>
      </c>
      <c r="V1144" t="s">
        <v>1066</v>
      </c>
      <c r="W1144" t="s">
        <v>1066</v>
      </c>
      <c r="X1144" t="s">
        <v>1066</v>
      </c>
      <c r="Y1144" t="s">
        <v>1066</v>
      </c>
      <c r="Z1144" t="s">
        <v>1066</v>
      </c>
      <c r="AA1144" t="s">
        <v>1066</v>
      </c>
      <c r="AB1144" t="s">
        <v>1066</v>
      </c>
      <c r="AC1144" t="s">
        <v>1066</v>
      </c>
      <c r="AD1144" t="s">
        <v>1066</v>
      </c>
      <c r="AE1144" t="s">
        <v>1066</v>
      </c>
      <c r="AF1144" t="s">
        <v>1066</v>
      </c>
      <c r="AG1144" t="s">
        <v>1066</v>
      </c>
      <c r="AH1144" t="s">
        <v>1066</v>
      </c>
      <c r="AI1144" t="s">
        <v>1066</v>
      </c>
      <c r="AJ1144" t="s">
        <v>1066</v>
      </c>
      <c r="AK1144" t="s">
        <v>1066</v>
      </c>
      <c r="AL1144" t="s">
        <v>1066</v>
      </c>
      <c r="AM1144" t="s">
        <v>1066</v>
      </c>
      <c r="AN1144" t="s">
        <v>1066</v>
      </c>
      <c r="AO1144" t="s">
        <v>1066</v>
      </c>
      <c r="AP1144" t="s">
        <v>1066</v>
      </c>
      <c r="AQ1144" t="s">
        <v>1066</v>
      </c>
      <c r="AR1144" t="s">
        <v>1066</v>
      </c>
      <c r="AS1144" t="s">
        <v>1066</v>
      </c>
      <c r="AT1144" t="s">
        <v>1066</v>
      </c>
      <c r="AU1144" t="s">
        <v>1066</v>
      </c>
      <c r="AV1144" t="s">
        <v>1066</v>
      </c>
      <c r="AW1144" t="s">
        <v>1066</v>
      </c>
      <c r="AY1144">
        <v>0</v>
      </c>
      <c r="AZ1144" s="269"/>
      <c r="BA1144" s="269"/>
      <c r="BB1144" s="269"/>
      <c r="BC1144" s="269"/>
      <c r="BD1144" s="269"/>
      <c r="BE1144" s="269"/>
      <c r="BH1144" s="249"/>
      <c r="BI1144" s="249"/>
      <c r="BJ1144" s="249"/>
      <c r="BK1144" s="249"/>
      <c r="BL1144" s="249"/>
      <c r="BM1144" s="249"/>
      <c r="BN1144" s="249"/>
      <c r="BO1144" s="249"/>
      <c r="BP1144" s="249"/>
      <c r="BQ1144" s="249"/>
      <c r="BR1144" s="249"/>
      <c r="BS1144" s="249"/>
      <c r="BT1144" s="249"/>
      <c r="BU1144" s="249"/>
      <c r="BV1144" s="248"/>
      <c r="BW1144" s="249"/>
      <c r="BX1144" s="249"/>
      <c r="BY1144" s="249"/>
      <c r="BZ1144" s="249"/>
      <c r="CA1144" s="242"/>
      <c r="CB1144" s="242"/>
      <c r="CC1144" s="242"/>
      <c r="CD1144" s="242"/>
      <c r="CE1144" s="249"/>
    </row>
    <row r="1145" spans="1:83" ht="14.4" x14ac:dyDescent="0.3">
      <c r="A1145">
        <v>526123</v>
      </c>
      <c r="B1145" t="s">
        <v>540</v>
      </c>
      <c r="C1145" t="s">
        <v>1066</v>
      </c>
      <c r="D1145" t="s">
        <v>1066</v>
      </c>
      <c r="E1145" t="s">
        <v>1066</v>
      </c>
      <c r="F1145" t="s">
        <v>1066</v>
      </c>
      <c r="G1145" t="s">
        <v>1066</v>
      </c>
      <c r="H1145" t="s">
        <v>1066</v>
      </c>
      <c r="I1145" t="s">
        <v>1066</v>
      </c>
      <c r="J1145" t="s">
        <v>1066</v>
      </c>
      <c r="K1145" t="s">
        <v>1066</v>
      </c>
      <c r="L1145" t="s">
        <v>1066</v>
      </c>
      <c r="M1145" t="s">
        <v>1066</v>
      </c>
      <c r="N1145" t="s">
        <v>1066</v>
      </c>
      <c r="O1145" t="s">
        <v>1066</v>
      </c>
      <c r="P1145" t="s">
        <v>1066</v>
      </c>
      <c r="Q1145" t="s">
        <v>1066</v>
      </c>
      <c r="R1145" t="s">
        <v>1066</v>
      </c>
      <c r="S1145" t="s">
        <v>1066</v>
      </c>
      <c r="T1145" t="s">
        <v>1066</v>
      </c>
      <c r="U1145" t="s">
        <v>1066</v>
      </c>
      <c r="V1145" t="s">
        <v>1066</v>
      </c>
      <c r="W1145" t="s">
        <v>1066</v>
      </c>
      <c r="X1145" t="s">
        <v>1066</v>
      </c>
      <c r="Y1145" t="s">
        <v>1066</v>
      </c>
      <c r="Z1145" t="s">
        <v>1066</v>
      </c>
      <c r="AA1145" t="s">
        <v>1066</v>
      </c>
      <c r="AB1145" t="s">
        <v>1066</v>
      </c>
      <c r="AC1145" t="s">
        <v>1066</v>
      </c>
      <c r="AD1145" t="s">
        <v>1066</v>
      </c>
      <c r="AE1145" t="s">
        <v>1066</v>
      </c>
      <c r="AF1145" t="s">
        <v>1066</v>
      </c>
      <c r="AG1145" t="s">
        <v>1066</v>
      </c>
      <c r="AH1145" t="s">
        <v>1066</v>
      </c>
      <c r="AI1145" t="s">
        <v>1066</v>
      </c>
      <c r="AJ1145" t="s">
        <v>1066</v>
      </c>
      <c r="AK1145" t="s">
        <v>1066</v>
      </c>
      <c r="AL1145" t="s">
        <v>1066</v>
      </c>
      <c r="AM1145" t="s">
        <v>1066</v>
      </c>
      <c r="AN1145" t="s">
        <v>1066</v>
      </c>
      <c r="AO1145" t="s">
        <v>1066</v>
      </c>
      <c r="AP1145" t="s">
        <v>1066</v>
      </c>
      <c r="AQ1145" t="s">
        <v>1066</v>
      </c>
      <c r="AR1145" t="s">
        <v>1066</v>
      </c>
      <c r="AS1145" t="s">
        <v>1066</v>
      </c>
      <c r="AT1145" t="s">
        <v>1066</v>
      </c>
      <c r="AU1145" t="s">
        <v>1066</v>
      </c>
      <c r="AV1145" t="s">
        <v>1066</v>
      </c>
      <c r="AW1145" t="s">
        <v>1066</v>
      </c>
      <c r="AY1145">
        <v>0</v>
      </c>
      <c r="AZ1145" s="269"/>
      <c r="BA1145" s="269"/>
      <c r="BB1145" s="269"/>
      <c r="BC1145" s="269"/>
      <c r="BD1145" s="269"/>
      <c r="BE1145" s="269"/>
      <c r="BH1145" s="249"/>
      <c r="BI1145" s="249"/>
      <c r="BJ1145" s="249"/>
      <c r="BK1145" s="249"/>
      <c r="BL1145" s="249"/>
      <c r="BM1145" s="249"/>
      <c r="BN1145" s="249"/>
      <c r="BO1145" s="249"/>
      <c r="BP1145" s="249"/>
      <c r="BQ1145" s="249"/>
      <c r="BR1145" s="249"/>
      <c r="BS1145" s="249"/>
      <c r="BT1145" s="249"/>
      <c r="BU1145" s="249"/>
      <c r="BV1145" s="248"/>
      <c r="BW1145" s="249"/>
      <c r="BX1145" s="249"/>
      <c r="BY1145" s="249"/>
      <c r="BZ1145" s="249"/>
      <c r="CA1145" s="242"/>
      <c r="CB1145" s="242"/>
      <c r="CC1145" s="242"/>
      <c r="CD1145" s="242"/>
      <c r="CE1145" s="249"/>
    </row>
    <row r="1146" spans="1:83" ht="14.4" x14ac:dyDescent="0.3">
      <c r="A1146">
        <v>526126</v>
      </c>
      <c r="B1146" t="s">
        <v>541</v>
      </c>
      <c r="C1146" t="s">
        <v>1066</v>
      </c>
      <c r="D1146" t="s">
        <v>1066</v>
      </c>
      <c r="E1146" t="s">
        <v>1066</v>
      </c>
      <c r="F1146" t="s">
        <v>1066</v>
      </c>
      <c r="G1146" t="s">
        <v>1066</v>
      </c>
      <c r="H1146" t="s">
        <v>1066</v>
      </c>
      <c r="I1146" t="s">
        <v>1066</v>
      </c>
      <c r="J1146" t="s">
        <v>1066</v>
      </c>
      <c r="K1146" t="s">
        <v>1066</v>
      </c>
      <c r="L1146" t="s">
        <v>1066</v>
      </c>
      <c r="M1146" t="s">
        <v>1066</v>
      </c>
      <c r="N1146" t="s">
        <v>1066</v>
      </c>
      <c r="O1146" t="s">
        <v>1066</v>
      </c>
      <c r="P1146" t="s">
        <v>1066</v>
      </c>
      <c r="Q1146" t="s">
        <v>1066</v>
      </c>
      <c r="R1146" t="s">
        <v>1066</v>
      </c>
      <c r="S1146" t="s">
        <v>1066</v>
      </c>
      <c r="T1146" t="s">
        <v>1066</v>
      </c>
      <c r="U1146" t="s">
        <v>1066</v>
      </c>
      <c r="V1146" t="s">
        <v>1066</v>
      </c>
      <c r="W1146" t="s">
        <v>1066</v>
      </c>
      <c r="X1146" t="s">
        <v>1066</v>
      </c>
      <c r="Y1146" t="s">
        <v>1066</v>
      </c>
      <c r="Z1146" t="s">
        <v>1066</v>
      </c>
      <c r="AA1146" t="s">
        <v>1066</v>
      </c>
      <c r="AB1146" t="s">
        <v>1066</v>
      </c>
      <c r="AC1146" t="s">
        <v>1066</v>
      </c>
      <c r="AD1146" t="s">
        <v>1066</v>
      </c>
      <c r="AE1146" t="s">
        <v>1066</v>
      </c>
      <c r="AF1146" t="s">
        <v>1066</v>
      </c>
      <c r="AG1146" t="s">
        <v>1066</v>
      </c>
      <c r="AH1146" t="s">
        <v>1066</v>
      </c>
      <c r="AI1146" t="s">
        <v>1066</v>
      </c>
      <c r="AJ1146" t="s">
        <v>1066</v>
      </c>
      <c r="AK1146" t="s">
        <v>1066</v>
      </c>
      <c r="AL1146" t="s">
        <v>1066</v>
      </c>
      <c r="AM1146" t="s">
        <v>1066</v>
      </c>
      <c r="AN1146" t="s">
        <v>1066</v>
      </c>
      <c r="AO1146" t="s">
        <v>1066</v>
      </c>
      <c r="AP1146" t="s">
        <v>1066</v>
      </c>
      <c r="AQ1146" t="s">
        <v>1066</v>
      </c>
      <c r="AR1146" t="s">
        <v>1066</v>
      </c>
      <c r="AW1146"/>
      <c r="AY1146" t="s">
        <v>2422</v>
      </c>
      <c r="AZ1146" s="269"/>
      <c r="BA1146" s="269"/>
      <c r="BB1146" s="269"/>
      <c r="BC1146" s="269"/>
      <c r="BD1146" s="269"/>
      <c r="BE1146" s="269"/>
    </row>
    <row r="1147" spans="1:83" ht="14.4" x14ac:dyDescent="0.3">
      <c r="A1147">
        <v>526136</v>
      </c>
      <c r="B1147" t="s">
        <v>540</v>
      </c>
      <c r="C1147" t="s">
        <v>1066</v>
      </c>
      <c r="D1147" t="s">
        <v>1066</v>
      </c>
      <c r="E1147" t="s">
        <v>1066</v>
      </c>
      <c r="F1147" t="s">
        <v>1066</v>
      </c>
      <c r="G1147" t="s">
        <v>1066</v>
      </c>
      <c r="H1147" t="s">
        <v>1066</v>
      </c>
      <c r="I1147" t="s">
        <v>1066</v>
      </c>
      <c r="J1147" t="s">
        <v>1066</v>
      </c>
      <c r="K1147" t="s">
        <v>1066</v>
      </c>
      <c r="L1147" t="s">
        <v>1066</v>
      </c>
      <c r="M1147" t="s">
        <v>1066</v>
      </c>
      <c r="N1147" t="s">
        <v>1066</v>
      </c>
      <c r="O1147" t="s">
        <v>1066</v>
      </c>
      <c r="P1147" t="s">
        <v>1066</v>
      </c>
      <c r="Q1147" t="s">
        <v>1066</v>
      </c>
      <c r="R1147" t="s">
        <v>1066</v>
      </c>
      <c r="S1147" t="s">
        <v>1066</v>
      </c>
      <c r="T1147" t="s">
        <v>1066</v>
      </c>
      <c r="U1147" t="s">
        <v>1066</v>
      </c>
      <c r="V1147" t="s">
        <v>1066</v>
      </c>
      <c r="W1147" t="s">
        <v>1066</v>
      </c>
      <c r="X1147" t="s">
        <v>1066</v>
      </c>
      <c r="Y1147" t="s">
        <v>1066</v>
      </c>
      <c r="Z1147" t="s">
        <v>1066</v>
      </c>
      <c r="AA1147" t="s">
        <v>1066</v>
      </c>
      <c r="AB1147" t="s">
        <v>1066</v>
      </c>
      <c r="AC1147" t="s">
        <v>1066</v>
      </c>
      <c r="AD1147" t="s">
        <v>1066</v>
      </c>
      <c r="AE1147" t="s">
        <v>1066</v>
      </c>
      <c r="AF1147" t="s">
        <v>1066</v>
      </c>
      <c r="AG1147" t="s">
        <v>1066</v>
      </c>
      <c r="AH1147" t="s">
        <v>1066</v>
      </c>
      <c r="AI1147" t="s">
        <v>1066</v>
      </c>
      <c r="AJ1147" t="s">
        <v>1066</v>
      </c>
      <c r="AK1147" t="s">
        <v>1066</v>
      </c>
      <c r="AL1147" t="s">
        <v>1066</v>
      </c>
      <c r="AM1147" t="s">
        <v>1066</v>
      </c>
      <c r="AN1147" t="s">
        <v>1066</v>
      </c>
      <c r="AO1147" t="s">
        <v>1066</v>
      </c>
      <c r="AP1147" t="s">
        <v>1066</v>
      </c>
      <c r="AQ1147" t="s">
        <v>1066</v>
      </c>
      <c r="AR1147" t="s">
        <v>1066</v>
      </c>
      <c r="AS1147" t="s">
        <v>1066</v>
      </c>
      <c r="AT1147" t="s">
        <v>1066</v>
      </c>
      <c r="AU1147" t="s">
        <v>1066</v>
      </c>
      <c r="AV1147" t="s">
        <v>1066</v>
      </c>
      <c r="AW1147" t="s">
        <v>1066</v>
      </c>
      <c r="AY1147">
        <v>0</v>
      </c>
      <c r="AZ1147" s="269"/>
      <c r="BA1147" s="269"/>
      <c r="BB1147" s="269"/>
      <c r="BC1147" s="269"/>
      <c r="BD1147" s="269"/>
      <c r="BE1147" s="269"/>
    </row>
    <row r="1148" spans="1:83" ht="14.4" x14ac:dyDescent="0.3">
      <c r="A1148">
        <v>526139</v>
      </c>
      <c r="B1148" t="s">
        <v>541</v>
      </c>
      <c r="C1148" t="s">
        <v>1066</v>
      </c>
      <c r="D1148" t="s">
        <v>1066</v>
      </c>
      <c r="E1148" t="s">
        <v>1066</v>
      </c>
      <c r="F1148" t="s">
        <v>1066</v>
      </c>
      <c r="G1148" t="s">
        <v>1066</v>
      </c>
      <c r="H1148" t="s">
        <v>1066</v>
      </c>
      <c r="I1148" t="s">
        <v>1066</v>
      </c>
      <c r="J1148" t="s">
        <v>1066</v>
      </c>
      <c r="K1148" t="s">
        <v>1066</v>
      </c>
      <c r="L1148" t="s">
        <v>1066</v>
      </c>
      <c r="M1148" t="s">
        <v>1066</v>
      </c>
      <c r="N1148" t="s">
        <v>1066</v>
      </c>
      <c r="O1148" t="s">
        <v>1066</v>
      </c>
      <c r="P1148" t="s">
        <v>1066</v>
      </c>
      <c r="Q1148" t="s">
        <v>1066</v>
      </c>
      <c r="R1148" t="s">
        <v>1066</v>
      </c>
      <c r="S1148" t="s">
        <v>1066</v>
      </c>
      <c r="T1148" t="s">
        <v>1066</v>
      </c>
      <c r="U1148" t="s">
        <v>1066</v>
      </c>
      <c r="V1148" t="s">
        <v>1066</v>
      </c>
      <c r="W1148" t="s">
        <v>1066</v>
      </c>
      <c r="X1148" t="s">
        <v>1066</v>
      </c>
      <c r="Y1148" t="s">
        <v>1066</v>
      </c>
      <c r="Z1148" t="s">
        <v>1066</v>
      </c>
      <c r="AA1148" t="s">
        <v>1066</v>
      </c>
      <c r="AB1148" t="s">
        <v>1066</v>
      </c>
      <c r="AC1148" t="s">
        <v>1066</v>
      </c>
      <c r="AD1148" t="s">
        <v>1066</v>
      </c>
      <c r="AE1148" t="s">
        <v>1066</v>
      </c>
      <c r="AF1148" t="s">
        <v>1066</v>
      </c>
      <c r="AG1148" t="s">
        <v>1066</v>
      </c>
      <c r="AH1148" t="s">
        <v>1066</v>
      </c>
      <c r="AI1148" t="s">
        <v>1066</v>
      </c>
      <c r="AJ1148" t="s">
        <v>1066</v>
      </c>
      <c r="AK1148" t="s">
        <v>1066</v>
      </c>
      <c r="AL1148" t="s">
        <v>1066</v>
      </c>
      <c r="AM1148" t="s">
        <v>1066</v>
      </c>
      <c r="AN1148" t="s">
        <v>1066</v>
      </c>
      <c r="AO1148" t="s">
        <v>1066</v>
      </c>
      <c r="AP1148" t="s">
        <v>1066</v>
      </c>
      <c r="AQ1148" t="s">
        <v>1066</v>
      </c>
      <c r="AR1148" t="s">
        <v>1066</v>
      </c>
      <c r="AW1148"/>
      <c r="AY1148" t="s">
        <v>2422</v>
      </c>
      <c r="AZ1148" s="269"/>
      <c r="BA1148" s="269"/>
      <c r="BB1148" s="269"/>
      <c r="BC1148" s="269"/>
      <c r="BD1148" s="269"/>
      <c r="BE1148" s="269"/>
    </row>
    <row r="1149" spans="1:83" ht="14.4" x14ac:dyDescent="0.3">
      <c r="A1149">
        <v>526141</v>
      </c>
      <c r="B1149" t="s">
        <v>540</v>
      </c>
      <c r="C1149" t="s">
        <v>1066</v>
      </c>
      <c r="D1149" t="s">
        <v>1066</v>
      </c>
      <c r="E1149" t="s">
        <v>1066</v>
      </c>
      <c r="F1149" t="s">
        <v>1066</v>
      </c>
      <c r="G1149" t="s">
        <v>1066</v>
      </c>
      <c r="H1149" t="s">
        <v>1066</v>
      </c>
      <c r="I1149" t="s">
        <v>1066</v>
      </c>
      <c r="J1149" t="s">
        <v>1066</v>
      </c>
      <c r="K1149" t="s">
        <v>1066</v>
      </c>
      <c r="L1149" t="s">
        <v>1066</v>
      </c>
      <c r="M1149" t="s">
        <v>1066</v>
      </c>
      <c r="N1149" t="s">
        <v>1066</v>
      </c>
      <c r="O1149" t="s">
        <v>1066</v>
      </c>
      <c r="P1149" t="s">
        <v>1066</v>
      </c>
      <c r="Q1149" t="s">
        <v>1066</v>
      </c>
      <c r="R1149" t="s">
        <v>1066</v>
      </c>
      <c r="S1149" t="s">
        <v>1066</v>
      </c>
      <c r="T1149" t="s">
        <v>1066</v>
      </c>
      <c r="U1149" t="s">
        <v>1066</v>
      </c>
      <c r="V1149" t="s">
        <v>1066</v>
      </c>
      <c r="W1149" t="s">
        <v>1066</v>
      </c>
      <c r="X1149" t="s">
        <v>1066</v>
      </c>
      <c r="Y1149" t="s">
        <v>1066</v>
      </c>
      <c r="Z1149" t="s">
        <v>1066</v>
      </c>
      <c r="AA1149" t="s">
        <v>1066</v>
      </c>
      <c r="AB1149" t="s">
        <v>1066</v>
      </c>
      <c r="AC1149" t="s">
        <v>1066</v>
      </c>
      <c r="AD1149" t="s">
        <v>1066</v>
      </c>
      <c r="AE1149" t="s">
        <v>1066</v>
      </c>
      <c r="AF1149" t="s">
        <v>1066</v>
      </c>
      <c r="AG1149" t="s">
        <v>1066</v>
      </c>
      <c r="AH1149" t="s">
        <v>1066</v>
      </c>
      <c r="AI1149" t="s">
        <v>1066</v>
      </c>
      <c r="AJ1149" t="s">
        <v>1066</v>
      </c>
      <c r="AK1149" t="s">
        <v>1066</v>
      </c>
      <c r="AL1149" t="s">
        <v>1066</v>
      </c>
      <c r="AM1149" t="s">
        <v>1066</v>
      </c>
      <c r="AN1149" t="s">
        <v>1066</v>
      </c>
      <c r="AO1149" t="s">
        <v>1066</v>
      </c>
      <c r="AP1149" t="s">
        <v>1066</v>
      </c>
      <c r="AQ1149" t="s">
        <v>1066</v>
      </c>
      <c r="AR1149" t="s">
        <v>1066</v>
      </c>
      <c r="AS1149" t="s">
        <v>1066</v>
      </c>
      <c r="AT1149" t="s">
        <v>1066</v>
      </c>
      <c r="AU1149" t="s">
        <v>1066</v>
      </c>
      <c r="AV1149" t="s">
        <v>1066</v>
      </c>
      <c r="AW1149" t="s">
        <v>1066</v>
      </c>
      <c r="AY1149">
        <v>0</v>
      </c>
      <c r="AZ1149" s="269"/>
      <c r="BA1149" s="269"/>
      <c r="BB1149" s="269"/>
      <c r="BC1149" s="269"/>
      <c r="BD1149" s="269"/>
      <c r="BE1149" s="269"/>
    </row>
    <row r="1150" spans="1:83" ht="14.4" x14ac:dyDescent="0.3">
      <c r="A1150">
        <v>526144</v>
      </c>
      <c r="B1150" t="s">
        <v>540</v>
      </c>
      <c r="C1150" t="s">
        <v>1066</v>
      </c>
      <c r="D1150" t="s">
        <v>1066</v>
      </c>
      <c r="E1150" t="s">
        <v>1066</v>
      </c>
      <c r="F1150" t="s">
        <v>1066</v>
      </c>
      <c r="G1150" t="s">
        <v>1066</v>
      </c>
      <c r="H1150" t="s">
        <v>1066</v>
      </c>
      <c r="I1150" t="s">
        <v>1066</v>
      </c>
      <c r="J1150" t="s">
        <v>1066</v>
      </c>
      <c r="K1150" t="s">
        <v>1066</v>
      </c>
      <c r="L1150" t="s">
        <v>1066</v>
      </c>
      <c r="M1150" t="s">
        <v>1066</v>
      </c>
      <c r="N1150" t="s">
        <v>1066</v>
      </c>
      <c r="O1150" t="s">
        <v>1066</v>
      </c>
      <c r="P1150" t="s">
        <v>1066</v>
      </c>
      <c r="Q1150" t="s">
        <v>1066</v>
      </c>
      <c r="R1150" t="s">
        <v>1066</v>
      </c>
      <c r="S1150" t="s">
        <v>1066</v>
      </c>
      <c r="T1150" t="s">
        <v>1066</v>
      </c>
      <c r="U1150" t="s">
        <v>1066</v>
      </c>
      <c r="V1150" t="s">
        <v>1066</v>
      </c>
      <c r="W1150" t="s">
        <v>1066</v>
      </c>
      <c r="X1150" t="s">
        <v>1066</v>
      </c>
      <c r="Y1150" t="s">
        <v>1066</v>
      </c>
      <c r="Z1150" t="s">
        <v>1066</v>
      </c>
      <c r="AA1150" t="s">
        <v>1066</v>
      </c>
      <c r="AB1150" t="s">
        <v>1066</v>
      </c>
      <c r="AC1150" t="s">
        <v>1066</v>
      </c>
      <c r="AD1150" t="s">
        <v>1066</v>
      </c>
      <c r="AE1150" t="s">
        <v>1066</v>
      </c>
      <c r="AF1150" t="s">
        <v>1066</v>
      </c>
      <c r="AG1150" t="s">
        <v>1066</v>
      </c>
      <c r="AH1150" t="s">
        <v>1066</v>
      </c>
      <c r="AI1150" t="s">
        <v>1066</v>
      </c>
      <c r="AJ1150" t="s">
        <v>1066</v>
      </c>
      <c r="AK1150" t="s">
        <v>1066</v>
      </c>
      <c r="AL1150" t="s">
        <v>1066</v>
      </c>
      <c r="AM1150" t="s">
        <v>1066</v>
      </c>
      <c r="AN1150" t="s">
        <v>1066</v>
      </c>
      <c r="AO1150" t="s">
        <v>1066</v>
      </c>
      <c r="AP1150" t="s">
        <v>1066</v>
      </c>
      <c r="AQ1150" t="s">
        <v>1066</v>
      </c>
      <c r="AR1150" t="s">
        <v>1066</v>
      </c>
      <c r="AS1150" t="s">
        <v>1066</v>
      </c>
      <c r="AT1150" t="s">
        <v>1066</v>
      </c>
      <c r="AU1150" t="s">
        <v>1066</v>
      </c>
      <c r="AV1150" t="s">
        <v>1066</v>
      </c>
      <c r="AW1150" t="s">
        <v>1066</v>
      </c>
      <c r="AY1150">
        <v>0</v>
      </c>
      <c r="AZ1150" s="269"/>
      <c r="BA1150" s="269"/>
      <c r="BB1150" s="269"/>
      <c r="BC1150" s="269"/>
      <c r="BD1150" s="269"/>
      <c r="BE1150" s="269"/>
      <c r="BH1150" s="249"/>
      <c r="BI1150" s="249"/>
      <c r="BJ1150" s="249"/>
      <c r="BK1150" s="249"/>
      <c r="BL1150" s="249"/>
      <c r="BM1150" s="249"/>
      <c r="BN1150" s="249"/>
      <c r="BO1150" s="249"/>
      <c r="BP1150" s="249"/>
      <c r="BQ1150" s="249"/>
      <c r="BR1150" s="249"/>
      <c r="BS1150" s="249"/>
      <c r="BT1150" s="249"/>
      <c r="BU1150" s="249"/>
      <c r="BV1150" s="248"/>
      <c r="BW1150" s="249"/>
      <c r="BX1150" s="249"/>
      <c r="BY1150" s="249"/>
      <c r="BZ1150" s="249"/>
      <c r="CA1150" s="242"/>
      <c r="CB1150" s="242"/>
      <c r="CC1150" s="242"/>
      <c r="CD1150" s="242"/>
      <c r="CE1150" s="249"/>
    </row>
    <row r="1151" spans="1:83" ht="14.4" x14ac:dyDescent="0.3">
      <c r="A1151">
        <v>526147</v>
      </c>
      <c r="B1151" t="s">
        <v>541</v>
      </c>
      <c r="C1151" t="s">
        <v>1066</v>
      </c>
      <c r="D1151" t="s">
        <v>1066</v>
      </c>
      <c r="E1151" t="s">
        <v>1066</v>
      </c>
      <c r="F1151" t="s">
        <v>1066</v>
      </c>
      <c r="G1151" t="s">
        <v>1066</v>
      </c>
      <c r="H1151" t="s">
        <v>1066</v>
      </c>
      <c r="I1151" t="s">
        <v>1066</v>
      </c>
      <c r="J1151" t="s">
        <v>1066</v>
      </c>
      <c r="K1151" t="s">
        <v>1066</v>
      </c>
      <c r="L1151" t="s">
        <v>1066</v>
      </c>
      <c r="M1151" t="s">
        <v>1066</v>
      </c>
      <c r="N1151" t="s">
        <v>1066</v>
      </c>
      <c r="O1151" t="s">
        <v>1066</v>
      </c>
      <c r="P1151" t="s">
        <v>1066</v>
      </c>
      <c r="Q1151" t="s">
        <v>1066</v>
      </c>
      <c r="R1151" t="s">
        <v>1066</v>
      </c>
      <c r="S1151" t="s">
        <v>1066</v>
      </c>
      <c r="T1151" t="s">
        <v>1066</v>
      </c>
      <c r="U1151" t="s">
        <v>1066</v>
      </c>
      <c r="V1151" t="s">
        <v>1066</v>
      </c>
      <c r="W1151" t="s">
        <v>1066</v>
      </c>
      <c r="X1151" t="s">
        <v>1066</v>
      </c>
      <c r="Y1151" t="s">
        <v>1066</v>
      </c>
      <c r="Z1151" t="s">
        <v>1066</v>
      </c>
      <c r="AA1151" t="s">
        <v>1066</v>
      </c>
      <c r="AB1151" t="s">
        <v>1066</v>
      </c>
      <c r="AC1151" t="s">
        <v>1066</v>
      </c>
      <c r="AD1151" t="s">
        <v>1066</v>
      </c>
      <c r="AE1151" t="s">
        <v>1066</v>
      </c>
      <c r="AF1151" t="s">
        <v>1066</v>
      </c>
      <c r="AG1151" t="s">
        <v>1066</v>
      </c>
      <c r="AH1151" t="s">
        <v>1066</v>
      </c>
      <c r="AI1151" t="s">
        <v>1066</v>
      </c>
      <c r="AJ1151" t="s">
        <v>1066</v>
      </c>
      <c r="AK1151" t="s">
        <v>1066</v>
      </c>
      <c r="AL1151" t="s">
        <v>1066</v>
      </c>
      <c r="AM1151" t="s">
        <v>1066</v>
      </c>
      <c r="AN1151" t="s">
        <v>1066</v>
      </c>
      <c r="AO1151" t="s">
        <v>1066</v>
      </c>
      <c r="AP1151" t="s">
        <v>1066</v>
      </c>
      <c r="AQ1151" t="s">
        <v>1066</v>
      </c>
      <c r="AR1151" t="s">
        <v>1066</v>
      </c>
      <c r="AW1151"/>
      <c r="AY1151" t="s">
        <v>2422</v>
      </c>
      <c r="AZ1151" s="269"/>
      <c r="BA1151" s="269"/>
      <c r="BB1151" s="269"/>
      <c r="BC1151" s="269"/>
      <c r="BD1151" s="269"/>
      <c r="BE1151" s="269"/>
    </row>
    <row r="1152" spans="1:83" ht="14.4" x14ac:dyDescent="0.3">
      <c r="A1152">
        <v>526154</v>
      </c>
      <c r="B1152" t="s">
        <v>540</v>
      </c>
      <c r="C1152" t="s">
        <v>1066</v>
      </c>
      <c r="D1152" t="s">
        <v>1066</v>
      </c>
      <c r="E1152" t="s">
        <v>1066</v>
      </c>
      <c r="F1152" t="s">
        <v>1066</v>
      </c>
      <c r="G1152" t="s">
        <v>1066</v>
      </c>
      <c r="H1152" t="s">
        <v>1066</v>
      </c>
      <c r="I1152" t="s">
        <v>1066</v>
      </c>
      <c r="J1152" t="s">
        <v>1066</v>
      </c>
      <c r="K1152" t="s">
        <v>1066</v>
      </c>
      <c r="L1152" t="s">
        <v>1066</v>
      </c>
      <c r="M1152" t="s">
        <v>1066</v>
      </c>
      <c r="N1152" t="s">
        <v>1066</v>
      </c>
      <c r="O1152" t="s">
        <v>1066</v>
      </c>
      <c r="P1152" t="s">
        <v>1066</v>
      </c>
      <c r="Q1152" t="s">
        <v>1066</v>
      </c>
      <c r="R1152" t="s">
        <v>1066</v>
      </c>
      <c r="S1152" t="s">
        <v>1066</v>
      </c>
      <c r="T1152" t="s">
        <v>1066</v>
      </c>
      <c r="U1152" t="s">
        <v>1066</v>
      </c>
      <c r="V1152" t="s">
        <v>1066</v>
      </c>
      <c r="W1152" t="s">
        <v>1066</v>
      </c>
      <c r="X1152" t="s">
        <v>1066</v>
      </c>
      <c r="Y1152" t="s">
        <v>1066</v>
      </c>
      <c r="Z1152" t="s">
        <v>1066</v>
      </c>
      <c r="AA1152" t="s">
        <v>1066</v>
      </c>
      <c r="AB1152" t="s">
        <v>1066</v>
      </c>
      <c r="AC1152" t="s">
        <v>1066</v>
      </c>
      <c r="AD1152" t="s">
        <v>1066</v>
      </c>
      <c r="AE1152" t="s">
        <v>1066</v>
      </c>
      <c r="AF1152" t="s">
        <v>1066</v>
      </c>
      <c r="AG1152" t="s">
        <v>1066</v>
      </c>
      <c r="AH1152" t="s">
        <v>1066</v>
      </c>
      <c r="AI1152" t="s">
        <v>1066</v>
      </c>
      <c r="AJ1152" t="s">
        <v>1066</v>
      </c>
      <c r="AK1152" t="s">
        <v>1066</v>
      </c>
      <c r="AL1152" t="s">
        <v>1066</v>
      </c>
      <c r="AM1152" t="s">
        <v>1066</v>
      </c>
      <c r="AN1152" t="s">
        <v>1066</v>
      </c>
      <c r="AO1152" t="s">
        <v>1066</v>
      </c>
      <c r="AP1152" t="s">
        <v>1066</v>
      </c>
      <c r="AQ1152" t="s">
        <v>1066</v>
      </c>
      <c r="AR1152" t="s">
        <v>1066</v>
      </c>
      <c r="AS1152" t="s">
        <v>1066</v>
      </c>
      <c r="AT1152" t="s">
        <v>1066</v>
      </c>
      <c r="AU1152" t="s">
        <v>1066</v>
      </c>
      <c r="AV1152" t="s">
        <v>1066</v>
      </c>
      <c r="AW1152" t="s">
        <v>1066</v>
      </c>
      <c r="AY1152">
        <v>0</v>
      </c>
      <c r="AZ1152" s="269"/>
      <c r="BA1152" s="269"/>
      <c r="BB1152" s="269"/>
      <c r="BC1152" s="269"/>
      <c r="BD1152" s="269"/>
      <c r="BE1152" s="269"/>
    </row>
    <row r="1153" spans="1:83" ht="14.4" x14ac:dyDescent="0.3">
      <c r="A1153">
        <v>526171</v>
      </c>
      <c r="B1153" t="s">
        <v>540</v>
      </c>
      <c r="C1153" t="s">
        <v>1066</v>
      </c>
      <c r="D1153" t="s">
        <v>1066</v>
      </c>
      <c r="E1153" t="s">
        <v>1066</v>
      </c>
      <c r="F1153" t="s">
        <v>1066</v>
      </c>
      <c r="G1153" t="s">
        <v>1066</v>
      </c>
      <c r="H1153" t="s">
        <v>1066</v>
      </c>
      <c r="I1153" t="s">
        <v>1066</v>
      </c>
      <c r="J1153" t="s">
        <v>1066</v>
      </c>
      <c r="K1153" t="s">
        <v>1066</v>
      </c>
      <c r="L1153" t="s">
        <v>1066</v>
      </c>
      <c r="M1153" t="s">
        <v>1066</v>
      </c>
      <c r="N1153" t="s">
        <v>1066</v>
      </c>
      <c r="O1153" t="s">
        <v>1066</v>
      </c>
      <c r="P1153" t="s">
        <v>1066</v>
      </c>
      <c r="Q1153" t="s">
        <v>1066</v>
      </c>
      <c r="R1153" t="s">
        <v>1066</v>
      </c>
      <c r="S1153" t="s">
        <v>1066</v>
      </c>
      <c r="T1153" t="s">
        <v>1066</v>
      </c>
      <c r="U1153" t="s">
        <v>1066</v>
      </c>
      <c r="V1153" t="s">
        <v>1066</v>
      </c>
      <c r="W1153" t="s">
        <v>1066</v>
      </c>
      <c r="X1153" t="s">
        <v>1066</v>
      </c>
      <c r="Y1153" t="s">
        <v>1066</v>
      </c>
      <c r="Z1153" t="s">
        <v>1066</v>
      </c>
      <c r="AA1153" t="s">
        <v>1066</v>
      </c>
      <c r="AB1153" t="s">
        <v>1066</v>
      </c>
      <c r="AC1153" t="s">
        <v>1066</v>
      </c>
      <c r="AD1153" t="s">
        <v>1066</v>
      </c>
      <c r="AE1153" t="s">
        <v>1066</v>
      </c>
      <c r="AF1153" t="s">
        <v>1066</v>
      </c>
      <c r="AG1153" t="s">
        <v>1066</v>
      </c>
      <c r="AH1153" t="s">
        <v>1066</v>
      </c>
      <c r="AI1153" t="s">
        <v>1066</v>
      </c>
      <c r="AJ1153" t="s">
        <v>1066</v>
      </c>
      <c r="AK1153" t="s">
        <v>1066</v>
      </c>
      <c r="AL1153" t="s">
        <v>1066</v>
      </c>
      <c r="AM1153" t="s">
        <v>1066</v>
      </c>
      <c r="AN1153" t="s">
        <v>1066</v>
      </c>
      <c r="AO1153" t="s">
        <v>1066</v>
      </c>
      <c r="AP1153" t="s">
        <v>1066</v>
      </c>
      <c r="AQ1153" t="s">
        <v>1066</v>
      </c>
      <c r="AR1153" t="s">
        <v>1066</v>
      </c>
      <c r="AS1153" t="s">
        <v>1066</v>
      </c>
      <c r="AT1153" t="s">
        <v>1066</v>
      </c>
      <c r="AU1153" t="s">
        <v>1066</v>
      </c>
      <c r="AV1153" t="s">
        <v>1066</v>
      </c>
      <c r="AW1153" t="s">
        <v>1066</v>
      </c>
      <c r="AY1153">
        <v>0</v>
      </c>
      <c r="AZ1153" s="269"/>
      <c r="BA1153" s="269"/>
      <c r="BB1153" s="269"/>
      <c r="BC1153" s="269"/>
      <c r="BD1153" s="269"/>
      <c r="BE1153" s="269"/>
    </row>
    <row r="1154" spans="1:83" ht="14.4" x14ac:dyDescent="0.3">
      <c r="A1154">
        <v>526173</v>
      </c>
      <c r="B1154" t="s">
        <v>540</v>
      </c>
      <c r="C1154" t="s">
        <v>1066</v>
      </c>
      <c r="D1154" t="s">
        <v>1066</v>
      </c>
      <c r="E1154" t="s">
        <v>1066</v>
      </c>
      <c r="F1154" t="s">
        <v>1066</v>
      </c>
      <c r="G1154" t="s">
        <v>1066</v>
      </c>
      <c r="H1154" t="s">
        <v>1066</v>
      </c>
      <c r="I1154" t="s">
        <v>1066</v>
      </c>
      <c r="J1154" t="s">
        <v>1066</v>
      </c>
      <c r="K1154" t="s">
        <v>1066</v>
      </c>
      <c r="L1154" t="s">
        <v>1066</v>
      </c>
      <c r="M1154" t="s">
        <v>1066</v>
      </c>
      <c r="N1154" t="s">
        <v>1066</v>
      </c>
      <c r="O1154" t="s">
        <v>1066</v>
      </c>
      <c r="P1154" t="s">
        <v>1066</v>
      </c>
      <c r="Q1154" t="s">
        <v>1066</v>
      </c>
      <c r="R1154" t="s">
        <v>1066</v>
      </c>
      <c r="S1154" t="s">
        <v>1066</v>
      </c>
      <c r="T1154" t="s">
        <v>1066</v>
      </c>
      <c r="U1154" t="s">
        <v>1066</v>
      </c>
      <c r="V1154" t="s">
        <v>1066</v>
      </c>
      <c r="W1154" t="s">
        <v>1066</v>
      </c>
      <c r="X1154" t="s">
        <v>1066</v>
      </c>
      <c r="Y1154" t="s">
        <v>1066</v>
      </c>
      <c r="Z1154" t="s">
        <v>1066</v>
      </c>
      <c r="AA1154" t="s">
        <v>1066</v>
      </c>
      <c r="AB1154" t="s">
        <v>1066</v>
      </c>
      <c r="AC1154" t="s">
        <v>1066</v>
      </c>
      <c r="AD1154" t="s">
        <v>1066</v>
      </c>
      <c r="AE1154" t="s">
        <v>1066</v>
      </c>
      <c r="AF1154" t="s">
        <v>1066</v>
      </c>
      <c r="AG1154" t="s">
        <v>1066</v>
      </c>
      <c r="AH1154" t="s">
        <v>1066</v>
      </c>
      <c r="AI1154" t="s">
        <v>1066</v>
      </c>
      <c r="AJ1154" t="s">
        <v>1066</v>
      </c>
      <c r="AK1154" t="s">
        <v>1066</v>
      </c>
      <c r="AL1154" t="s">
        <v>1066</v>
      </c>
      <c r="AM1154" t="s">
        <v>1066</v>
      </c>
      <c r="AN1154" t="s">
        <v>1066</v>
      </c>
      <c r="AO1154" t="s">
        <v>1066</v>
      </c>
      <c r="AP1154" t="s">
        <v>1066</v>
      </c>
      <c r="AQ1154" t="s">
        <v>1066</v>
      </c>
      <c r="AR1154" t="s">
        <v>1066</v>
      </c>
      <c r="AS1154" t="s">
        <v>1066</v>
      </c>
      <c r="AT1154" t="s">
        <v>1066</v>
      </c>
      <c r="AU1154" t="s">
        <v>1066</v>
      </c>
      <c r="AV1154" t="s">
        <v>1066</v>
      </c>
      <c r="AW1154" t="s">
        <v>1066</v>
      </c>
      <c r="AY1154">
        <v>0</v>
      </c>
      <c r="AZ1154" s="269"/>
      <c r="BA1154" s="269"/>
      <c r="BB1154" s="269"/>
      <c r="BC1154" s="269"/>
      <c r="BD1154" s="269"/>
      <c r="BE1154" s="269"/>
    </row>
    <row r="1155" spans="1:83" ht="14.4" x14ac:dyDescent="0.3">
      <c r="A1155">
        <v>526175</v>
      </c>
      <c r="B1155" t="s">
        <v>540</v>
      </c>
      <c r="C1155" t="s">
        <v>1066</v>
      </c>
      <c r="D1155" t="s">
        <v>1066</v>
      </c>
      <c r="E1155" t="s">
        <v>1066</v>
      </c>
      <c r="F1155" t="s">
        <v>1066</v>
      </c>
      <c r="G1155" t="s">
        <v>1066</v>
      </c>
      <c r="H1155" t="s">
        <v>1066</v>
      </c>
      <c r="I1155" t="s">
        <v>1066</v>
      </c>
      <c r="J1155" t="s">
        <v>1066</v>
      </c>
      <c r="K1155" t="s">
        <v>1066</v>
      </c>
      <c r="L1155" t="s">
        <v>1066</v>
      </c>
      <c r="M1155" t="s">
        <v>1066</v>
      </c>
      <c r="N1155" t="s">
        <v>1066</v>
      </c>
      <c r="O1155" t="s">
        <v>1066</v>
      </c>
      <c r="P1155" t="s">
        <v>1066</v>
      </c>
      <c r="Q1155" t="s">
        <v>1066</v>
      </c>
      <c r="R1155" t="s">
        <v>1066</v>
      </c>
      <c r="S1155" t="s">
        <v>1066</v>
      </c>
      <c r="T1155" t="s">
        <v>1066</v>
      </c>
      <c r="U1155" t="s">
        <v>1066</v>
      </c>
      <c r="V1155" t="s">
        <v>1066</v>
      </c>
      <c r="W1155" t="s">
        <v>1066</v>
      </c>
      <c r="X1155" t="s">
        <v>1066</v>
      </c>
      <c r="Y1155" t="s">
        <v>1066</v>
      </c>
      <c r="Z1155" t="s">
        <v>1066</v>
      </c>
      <c r="AA1155" t="s">
        <v>1066</v>
      </c>
      <c r="AB1155" t="s">
        <v>1066</v>
      </c>
      <c r="AC1155" t="s">
        <v>1066</v>
      </c>
      <c r="AD1155" t="s">
        <v>1066</v>
      </c>
      <c r="AE1155" t="s">
        <v>1066</v>
      </c>
      <c r="AF1155" t="s">
        <v>1066</v>
      </c>
      <c r="AG1155" t="s">
        <v>1066</v>
      </c>
      <c r="AH1155" t="s">
        <v>1066</v>
      </c>
      <c r="AI1155" t="s">
        <v>1066</v>
      </c>
      <c r="AJ1155" t="s">
        <v>1066</v>
      </c>
      <c r="AK1155" t="s">
        <v>1066</v>
      </c>
      <c r="AL1155" t="s">
        <v>1066</v>
      </c>
      <c r="AM1155" t="s">
        <v>1066</v>
      </c>
      <c r="AN1155" t="s">
        <v>1066</v>
      </c>
      <c r="AO1155" t="s">
        <v>1066</v>
      </c>
      <c r="AP1155" t="s">
        <v>1066</v>
      </c>
      <c r="AQ1155" t="s">
        <v>1066</v>
      </c>
      <c r="AR1155" t="s">
        <v>1066</v>
      </c>
      <c r="AS1155" t="s">
        <v>1066</v>
      </c>
      <c r="AT1155" t="s">
        <v>1066</v>
      </c>
      <c r="AU1155" t="s">
        <v>1066</v>
      </c>
      <c r="AV1155" t="s">
        <v>1066</v>
      </c>
      <c r="AW1155" t="s">
        <v>1066</v>
      </c>
      <c r="AY1155">
        <v>0</v>
      </c>
      <c r="AZ1155" s="269"/>
      <c r="BA1155" s="269"/>
      <c r="BB1155" s="269"/>
      <c r="BC1155" s="269"/>
      <c r="BD1155" s="269"/>
      <c r="BE1155" s="269"/>
      <c r="BH1155" s="249"/>
      <c r="BI1155" s="249"/>
      <c r="BJ1155" s="249"/>
      <c r="BK1155" s="249"/>
      <c r="BL1155" s="249"/>
      <c r="BM1155" s="249"/>
      <c r="BN1155" s="249"/>
      <c r="BO1155" s="249"/>
      <c r="BP1155" s="249"/>
      <c r="BQ1155" s="249"/>
      <c r="BR1155" s="249"/>
      <c r="BS1155" s="249"/>
      <c r="BT1155" s="249"/>
      <c r="BU1155" s="249"/>
      <c r="BV1155" s="248"/>
      <c r="BW1155" s="249"/>
      <c r="BX1155" s="249"/>
      <c r="BY1155" s="249"/>
      <c r="BZ1155" s="249"/>
      <c r="CA1155" s="242"/>
      <c r="CB1155" s="242"/>
      <c r="CC1155" s="242"/>
      <c r="CD1155" s="242"/>
      <c r="CE1155" s="249"/>
    </row>
    <row r="1156" spans="1:83" ht="14.4" x14ac:dyDescent="0.3">
      <c r="A1156">
        <v>526179</v>
      </c>
      <c r="B1156" t="s">
        <v>540</v>
      </c>
      <c r="C1156" t="s">
        <v>1066</v>
      </c>
      <c r="D1156" t="s">
        <v>1066</v>
      </c>
      <c r="E1156" t="s">
        <v>1066</v>
      </c>
      <c r="F1156" t="s">
        <v>1066</v>
      </c>
      <c r="G1156" t="s">
        <v>1066</v>
      </c>
      <c r="H1156" t="s">
        <v>1066</v>
      </c>
      <c r="I1156" t="s">
        <v>1066</v>
      </c>
      <c r="J1156" t="s">
        <v>1066</v>
      </c>
      <c r="K1156" t="s">
        <v>1066</v>
      </c>
      <c r="L1156" t="s">
        <v>1066</v>
      </c>
      <c r="M1156" t="s">
        <v>1066</v>
      </c>
      <c r="N1156" t="s">
        <v>1066</v>
      </c>
      <c r="O1156" t="s">
        <v>1066</v>
      </c>
      <c r="P1156" t="s">
        <v>1066</v>
      </c>
      <c r="Q1156" t="s">
        <v>1066</v>
      </c>
      <c r="R1156" t="s">
        <v>1066</v>
      </c>
      <c r="S1156" t="s">
        <v>1066</v>
      </c>
      <c r="T1156" t="s">
        <v>1066</v>
      </c>
      <c r="U1156" t="s">
        <v>1066</v>
      </c>
      <c r="V1156" t="s">
        <v>1066</v>
      </c>
      <c r="W1156" t="s">
        <v>1066</v>
      </c>
      <c r="X1156" t="s">
        <v>1066</v>
      </c>
      <c r="Y1156" t="s">
        <v>1066</v>
      </c>
      <c r="Z1156" t="s">
        <v>1066</v>
      </c>
      <c r="AA1156" t="s">
        <v>1066</v>
      </c>
      <c r="AB1156" t="s">
        <v>1066</v>
      </c>
      <c r="AC1156" t="s">
        <v>1066</v>
      </c>
      <c r="AD1156" t="s">
        <v>1066</v>
      </c>
      <c r="AE1156" t="s">
        <v>1066</v>
      </c>
      <c r="AF1156" t="s">
        <v>1066</v>
      </c>
      <c r="AG1156" t="s">
        <v>1066</v>
      </c>
      <c r="AH1156" t="s">
        <v>1066</v>
      </c>
      <c r="AI1156" t="s">
        <v>1066</v>
      </c>
      <c r="AJ1156" t="s">
        <v>1066</v>
      </c>
      <c r="AK1156" t="s">
        <v>1066</v>
      </c>
      <c r="AL1156" t="s">
        <v>1066</v>
      </c>
      <c r="AM1156" t="s">
        <v>1066</v>
      </c>
      <c r="AN1156" t="s">
        <v>1066</v>
      </c>
      <c r="AO1156" t="s">
        <v>1066</v>
      </c>
      <c r="AP1156" t="s">
        <v>1066</v>
      </c>
      <c r="AQ1156" t="s">
        <v>1066</v>
      </c>
      <c r="AR1156" t="s">
        <v>1066</v>
      </c>
      <c r="AS1156" t="s">
        <v>1066</v>
      </c>
      <c r="AT1156" t="s">
        <v>1066</v>
      </c>
      <c r="AU1156" t="s">
        <v>1066</v>
      </c>
      <c r="AV1156" t="s">
        <v>1066</v>
      </c>
      <c r="AW1156" t="s">
        <v>1066</v>
      </c>
      <c r="AY1156">
        <v>0</v>
      </c>
      <c r="AZ1156" s="269"/>
      <c r="BA1156" s="269"/>
      <c r="BB1156" s="269"/>
      <c r="BC1156" s="269"/>
      <c r="BD1156" s="269"/>
      <c r="BE1156" s="269"/>
    </row>
    <row r="1157" spans="1:83" ht="14.4" x14ac:dyDescent="0.3">
      <c r="A1157">
        <v>526181</v>
      </c>
      <c r="B1157" t="s">
        <v>540</v>
      </c>
      <c r="C1157" t="s">
        <v>1066</v>
      </c>
      <c r="D1157" t="s">
        <v>1066</v>
      </c>
      <c r="E1157" t="s">
        <v>1066</v>
      </c>
      <c r="F1157" t="s">
        <v>1066</v>
      </c>
      <c r="G1157" t="s">
        <v>1066</v>
      </c>
      <c r="H1157" t="s">
        <v>1066</v>
      </c>
      <c r="I1157" t="s">
        <v>1066</v>
      </c>
      <c r="J1157" t="s">
        <v>1066</v>
      </c>
      <c r="K1157" t="s">
        <v>1066</v>
      </c>
      <c r="L1157" t="s">
        <v>1066</v>
      </c>
      <c r="M1157" t="s">
        <v>1066</v>
      </c>
      <c r="N1157" t="s">
        <v>1066</v>
      </c>
      <c r="O1157" t="s">
        <v>1066</v>
      </c>
      <c r="P1157" t="s">
        <v>1066</v>
      </c>
      <c r="Q1157" t="s">
        <v>1066</v>
      </c>
      <c r="R1157" t="s">
        <v>1066</v>
      </c>
      <c r="S1157" t="s">
        <v>1066</v>
      </c>
      <c r="T1157" t="s">
        <v>1066</v>
      </c>
      <c r="U1157" t="s">
        <v>1066</v>
      </c>
      <c r="V1157" t="s">
        <v>1066</v>
      </c>
      <c r="W1157" t="s">
        <v>1066</v>
      </c>
      <c r="X1157" t="s">
        <v>1066</v>
      </c>
      <c r="Y1157" t="s">
        <v>1066</v>
      </c>
      <c r="Z1157" t="s">
        <v>1066</v>
      </c>
      <c r="AA1157" t="s">
        <v>1066</v>
      </c>
      <c r="AB1157" t="s">
        <v>1066</v>
      </c>
      <c r="AC1157" t="s">
        <v>1066</v>
      </c>
      <c r="AD1157" t="s">
        <v>1066</v>
      </c>
      <c r="AE1157" t="s">
        <v>1066</v>
      </c>
      <c r="AF1157" t="s">
        <v>1066</v>
      </c>
      <c r="AG1157" t="s">
        <v>1066</v>
      </c>
      <c r="AH1157" t="s">
        <v>1066</v>
      </c>
      <c r="AI1157" t="s">
        <v>1066</v>
      </c>
      <c r="AJ1157" t="s">
        <v>1066</v>
      </c>
      <c r="AK1157" t="s">
        <v>1066</v>
      </c>
      <c r="AL1157" t="s">
        <v>1066</v>
      </c>
      <c r="AM1157" t="s">
        <v>1066</v>
      </c>
      <c r="AN1157" t="s">
        <v>1066</v>
      </c>
      <c r="AO1157" t="s">
        <v>1066</v>
      </c>
      <c r="AP1157" t="s">
        <v>1066</v>
      </c>
      <c r="AQ1157" t="s">
        <v>1066</v>
      </c>
      <c r="AR1157" t="s">
        <v>1066</v>
      </c>
      <c r="AS1157" t="s">
        <v>1066</v>
      </c>
      <c r="AT1157" t="s">
        <v>1066</v>
      </c>
      <c r="AU1157" t="s">
        <v>1066</v>
      </c>
      <c r="AV1157" t="s">
        <v>1066</v>
      </c>
      <c r="AW1157" t="s">
        <v>1066</v>
      </c>
      <c r="AY1157">
        <v>0</v>
      </c>
      <c r="AZ1157" s="269"/>
      <c r="BA1157" s="269"/>
      <c r="BB1157" s="269"/>
      <c r="BC1157" s="269"/>
      <c r="BD1157" s="269"/>
      <c r="BE1157" s="269"/>
    </row>
    <row r="1158" spans="1:83" ht="14.4" x14ac:dyDescent="0.3">
      <c r="A1158">
        <v>526184</v>
      </c>
      <c r="B1158" t="s">
        <v>540</v>
      </c>
      <c r="C1158" t="s">
        <v>1066</v>
      </c>
      <c r="D1158" t="s">
        <v>1066</v>
      </c>
      <c r="E1158" t="s">
        <v>1066</v>
      </c>
      <c r="F1158" t="s">
        <v>1066</v>
      </c>
      <c r="G1158" t="s">
        <v>1066</v>
      </c>
      <c r="H1158" t="s">
        <v>1066</v>
      </c>
      <c r="I1158" t="s">
        <v>1066</v>
      </c>
      <c r="J1158" t="s">
        <v>1066</v>
      </c>
      <c r="K1158" t="s">
        <v>1066</v>
      </c>
      <c r="L1158" t="s">
        <v>1066</v>
      </c>
      <c r="M1158" t="s">
        <v>1066</v>
      </c>
      <c r="N1158" t="s">
        <v>1066</v>
      </c>
      <c r="O1158" t="s">
        <v>1066</v>
      </c>
      <c r="P1158" t="s">
        <v>1066</v>
      </c>
      <c r="Q1158" t="s">
        <v>1066</v>
      </c>
      <c r="R1158" t="s">
        <v>1066</v>
      </c>
      <c r="S1158" t="s">
        <v>1066</v>
      </c>
      <c r="T1158" t="s">
        <v>1066</v>
      </c>
      <c r="U1158" t="s">
        <v>1066</v>
      </c>
      <c r="V1158" t="s">
        <v>1066</v>
      </c>
      <c r="W1158" t="s">
        <v>1066</v>
      </c>
      <c r="X1158" t="s">
        <v>1066</v>
      </c>
      <c r="Y1158" t="s">
        <v>1066</v>
      </c>
      <c r="Z1158" t="s">
        <v>1066</v>
      </c>
      <c r="AA1158" t="s">
        <v>1066</v>
      </c>
      <c r="AB1158" t="s">
        <v>1066</v>
      </c>
      <c r="AC1158" t="s">
        <v>1066</v>
      </c>
      <c r="AD1158" t="s">
        <v>1066</v>
      </c>
      <c r="AE1158" t="s">
        <v>1066</v>
      </c>
      <c r="AF1158" t="s">
        <v>1066</v>
      </c>
      <c r="AG1158" t="s">
        <v>1066</v>
      </c>
      <c r="AH1158" t="s">
        <v>1066</v>
      </c>
      <c r="AI1158" t="s">
        <v>1066</v>
      </c>
      <c r="AJ1158" t="s">
        <v>1066</v>
      </c>
      <c r="AK1158" t="s">
        <v>1066</v>
      </c>
      <c r="AL1158" t="s">
        <v>1066</v>
      </c>
      <c r="AM1158" t="s">
        <v>1066</v>
      </c>
      <c r="AN1158" t="s">
        <v>1066</v>
      </c>
      <c r="AO1158" t="s">
        <v>1066</v>
      </c>
      <c r="AP1158" t="s">
        <v>1066</v>
      </c>
      <c r="AQ1158" t="s">
        <v>1066</v>
      </c>
      <c r="AR1158" t="s">
        <v>1066</v>
      </c>
      <c r="AS1158" t="s">
        <v>1066</v>
      </c>
      <c r="AT1158" t="s">
        <v>1066</v>
      </c>
      <c r="AU1158" t="s">
        <v>1066</v>
      </c>
      <c r="AV1158" t="s">
        <v>1066</v>
      </c>
      <c r="AW1158" t="s">
        <v>1066</v>
      </c>
      <c r="AY1158">
        <v>0</v>
      </c>
      <c r="AZ1158" s="269"/>
      <c r="BA1158" s="269"/>
      <c r="BB1158" s="269"/>
      <c r="BC1158" s="269"/>
      <c r="BD1158" s="269"/>
      <c r="BE1158" s="269"/>
    </row>
    <row r="1159" spans="1:83" ht="14.4" x14ac:dyDescent="0.3">
      <c r="A1159">
        <v>526188</v>
      </c>
      <c r="B1159" t="s">
        <v>540</v>
      </c>
      <c r="C1159" t="s">
        <v>1066</v>
      </c>
      <c r="D1159" t="s">
        <v>1066</v>
      </c>
      <c r="E1159" t="s">
        <v>1066</v>
      </c>
      <c r="F1159" t="s">
        <v>1066</v>
      </c>
      <c r="G1159" t="s">
        <v>1066</v>
      </c>
      <c r="H1159" t="s">
        <v>1066</v>
      </c>
      <c r="I1159" t="s">
        <v>1066</v>
      </c>
      <c r="J1159" t="s">
        <v>1066</v>
      </c>
      <c r="K1159" t="s">
        <v>1066</v>
      </c>
      <c r="L1159" t="s">
        <v>1066</v>
      </c>
      <c r="M1159" t="s">
        <v>1066</v>
      </c>
      <c r="N1159" t="s">
        <v>1066</v>
      </c>
      <c r="O1159" t="s">
        <v>1066</v>
      </c>
      <c r="P1159" t="s">
        <v>1066</v>
      </c>
      <c r="Q1159" t="s">
        <v>1066</v>
      </c>
      <c r="R1159" t="s">
        <v>1066</v>
      </c>
      <c r="S1159" t="s">
        <v>1066</v>
      </c>
      <c r="T1159" t="s">
        <v>1066</v>
      </c>
      <c r="U1159" t="s">
        <v>1066</v>
      </c>
      <c r="V1159" t="s">
        <v>1066</v>
      </c>
      <c r="W1159" t="s">
        <v>1066</v>
      </c>
      <c r="X1159" t="s">
        <v>1066</v>
      </c>
      <c r="Y1159" t="s">
        <v>1066</v>
      </c>
      <c r="Z1159" t="s">
        <v>1066</v>
      </c>
      <c r="AA1159" t="s">
        <v>1066</v>
      </c>
      <c r="AB1159" t="s">
        <v>1066</v>
      </c>
      <c r="AC1159" t="s">
        <v>1066</v>
      </c>
      <c r="AD1159" t="s">
        <v>1066</v>
      </c>
      <c r="AE1159" t="s">
        <v>1066</v>
      </c>
      <c r="AF1159" t="s">
        <v>1066</v>
      </c>
      <c r="AG1159" t="s">
        <v>1066</v>
      </c>
      <c r="AH1159" t="s">
        <v>1066</v>
      </c>
      <c r="AI1159" t="s">
        <v>1066</v>
      </c>
      <c r="AJ1159" t="s">
        <v>1066</v>
      </c>
      <c r="AK1159" t="s">
        <v>1066</v>
      </c>
      <c r="AL1159" t="s">
        <v>1066</v>
      </c>
      <c r="AM1159" t="s">
        <v>1066</v>
      </c>
      <c r="AN1159" t="s">
        <v>1066</v>
      </c>
      <c r="AO1159" t="s">
        <v>1066</v>
      </c>
      <c r="AP1159" t="s">
        <v>1066</v>
      </c>
      <c r="AQ1159" t="s">
        <v>1066</v>
      </c>
      <c r="AR1159" t="s">
        <v>1066</v>
      </c>
      <c r="AS1159" t="s">
        <v>1066</v>
      </c>
      <c r="AT1159" t="s">
        <v>1066</v>
      </c>
      <c r="AU1159" t="s">
        <v>1066</v>
      </c>
      <c r="AV1159" t="s">
        <v>1066</v>
      </c>
      <c r="AW1159" t="s">
        <v>1066</v>
      </c>
      <c r="AY1159">
        <v>0</v>
      </c>
      <c r="AZ1159" s="269"/>
      <c r="BA1159" s="269"/>
      <c r="BB1159" s="269"/>
      <c r="BC1159" s="269"/>
      <c r="BD1159" s="269"/>
      <c r="BE1159" s="269"/>
    </row>
    <row r="1160" spans="1:83" ht="14.4" x14ac:dyDescent="0.3">
      <c r="A1160">
        <v>526192</v>
      </c>
      <c r="B1160" t="s">
        <v>540</v>
      </c>
      <c r="C1160" t="s">
        <v>1066</v>
      </c>
      <c r="D1160" t="s">
        <v>1066</v>
      </c>
      <c r="E1160" t="s">
        <v>1066</v>
      </c>
      <c r="F1160" t="s">
        <v>1066</v>
      </c>
      <c r="G1160" t="s">
        <v>1066</v>
      </c>
      <c r="H1160" t="s">
        <v>1066</v>
      </c>
      <c r="I1160" t="s">
        <v>1066</v>
      </c>
      <c r="J1160" t="s">
        <v>1066</v>
      </c>
      <c r="K1160" t="s">
        <v>1066</v>
      </c>
      <c r="L1160" t="s">
        <v>1066</v>
      </c>
      <c r="M1160" t="s">
        <v>1066</v>
      </c>
      <c r="N1160" t="s">
        <v>1066</v>
      </c>
      <c r="O1160" t="s">
        <v>1066</v>
      </c>
      <c r="P1160" t="s">
        <v>1066</v>
      </c>
      <c r="Q1160" t="s">
        <v>1066</v>
      </c>
      <c r="R1160" t="s">
        <v>1066</v>
      </c>
      <c r="S1160" t="s">
        <v>1066</v>
      </c>
      <c r="T1160" t="s">
        <v>1066</v>
      </c>
      <c r="U1160" t="s">
        <v>1066</v>
      </c>
      <c r="V1160" t="s">
        <v>1066</v>
      </c>
      <c r="W1160" t="s">
        <v>1066</v>
      </c>
      <c r="X1160" t="s">
        <v>1066</v>
      </c>
      <c r="Y1160" t="s">
        <v>1066</v>
      </c>
      <c r="Z1160" t="s">
        <v>1066</v>
      </c>
      <c r="AA1160" t="s">
        <v>1066</v>
      </c>
      <c r="AB1160" t="s">
        <v>1066</v>
      </c>
      <c r="AC1160" t="s">
        <v>1066</v>
      </c>
      <c r="AD1160" t="s">
        <v>1066</v>
      </c>
      <c r="AE1160" t="s">
        <v>1066</v>
      </c>
      <c r="AF1160" t="s">
        <v>1066</v>
      </c>
      <c r="AG1160" t="s">
        <v>1066</v>
      </c>
      <c r="AH1160" t="s">
        <v>1066</v>
      </c>
      <c r="AI1160" t="s">
        <v>1066</v>
      </c>
      <c r="AJ1160" t="s">
        <v>1066</v>
      </c>
      <c r="AK1160" t="s">
        <v>1066</v>
      </c>
      <c r="AL1160" t="s">
        <v>1066</v>
      </c>
      <c r="AM1160" t="s">
        <v>1066</v>
      </c>
      <c r="AN1160" t="s">
        <v>1066</v>
      </c>
      <c r="AO1160" t="s">
        <v>1066</v>
      </c>
      <c r="AP1160" t="s">
        <v>1066</v>
      </c>
      <c r="AQ1160" t="s">
        <v>1066</v>
      </c>
      <c r="AR1160" t="s">
        <v>1066</v>
      </c>
      <c r="AS1160" t="s">
        <v>1066</v>
      </c>
      <c r="AT1160" t="s">
        <v>1066</v>
      </c>
      <c r="AU1160" t="s">
        <v>1066</v>
      </c>
      <c r="AV1160" t="s">
        <v>1066</v>
      </c>
      <c r="AW1160" t="s">
        <v>1066</v>
      </c>
      <c r="AY1160">
        <v>0</v>
      </c>
      <c r="AZ1160" s="250"/>
      <c r="BA1160" s="250"/>
      <c r="BB1160" s="250"/>
      <c r="BC1160" s="250"/>
      <c r="BD1160" s="250"/>
      <c r="BE1160" s="269"/>
      <c r="BH1160" s="249"/>
      <c r="BI1160" s="249"/>
      <c r="BJ1160" s="249"/>
      <c r="BK1160" s="249"/>
      <c r="BL1160" s="249"/>
      <c r="BM1160" s="249"/>
      <c r="BN1160" s="249"/>
      <c r="BO1160" s="249"/>
      <c r="BP1160" s="249"/>
      <c r="BQ1160" s="249"/>
      <c r="BR1160" s="249"/>
      <c r="BS1160" s="249"/>
      <c r="BT1160" s="249"/>
      <c r="BU1160" s="249"/>
      <c r="BV1160" s="248"/>
      <c r="BW1160" s="249"/>
      <c r="BX1160" s="249"/>
      <c r="BY1160" s="249"/>
      <c r="BZ1160" s="249"/>
      <c r="CA1160" s="242"/>
      <c r="CB1160" s="242"/>
      <c r="CC1160" s="242"/>
      <c r="CD1160" s="242"/>
      <c r="CE1160" s="249"/>
    </row>
    <row r="1161" spans="1:83" ht="14.4" x14ac:dyDescent="0.3">
      <c r="A1161">
        <v>526198</v>
      </c>
      <c r="B1161" t="s">
        <v>540</v>
      </c>
      <c r="C1161" t="s">
        <v>1066</v>
      </c>
      <c r="D1161" t="s">
        <v>1066</v>
      </c>
      <c r="E1161" t="s">
        <v>1066</v>
      </c>
      <c r="F1161" t="s">
        <v>1066</v>
      </c>
      <c r="G1161" t="s">
        <v>1066</v>
      </c>
      <c r="H1161" t="s">
        <v>1066</v>
      </c>
      <c r="I1161" t="s">
        <v>1066</v>
      </c>
      <c r="J1161" t="s">
        <v>1066</v>
      </c>
      <c r="K1161" t="s">
        <v>1066</v>
      </c>
      <c r="L1161" t="s">
        <v>1066</v>
      </c>
      <c r="M1161" t="s">
        <v>1066</v>
      </c>
      <c r="N1161" t="s">
        <v>1066</v>
      </c>
      <c r="O1161" t="s">
        <v>1066</v>
      </c>
      <c r="P1161" t="s">
        <v>1066</v>
      </c>
      <c r="Q1161" t="s">
        <v>1066</v>
      </c>
      <c r="R1161" t="s">
        <v>1066</v>
      </c>
      <c r="S1161" t="s">
        <v>1066</v>
      </c>
      <c r="T1161" t="s">
        <v>1066</v>
      </c>
      <c r="U1161" t="s">
        <v>1066</v>
      </c>
      <c r="V1161" t="s">
        <v>1066</v>
      </c>
      <c r="W1161" t="s">
        <v>1066</v>
      </c>
      <c r="X1161" t="s">
        <v>1066</v>
      </c>
      <c r="Y1161" t="s">
        <v>1066</v>
      </c>
      <c r="Z1161" t="s">
        <v>1066</v>
      </c>
      <c r="AA1161" t="s">
        <v>1066</v>
      </c>
      <c r="AB1161" t="s">
        <v>1066</v>
      </c>
      <c r="AC1161" t="s">
        <v>1066</v>
      </c>
      <c r="AD1161" t="s">
        <v>1066</v>
      </c>
      <c r="AE1161" t="s">
        <v>1066</v>
      </c>
      <c r="AF1161" t="s">
        <v>1066</v>
      </c>
      <c r="AG1161" t="s">
        <v>1066</v>
      </c>
      <c r="AH1161" t="s">
        <v>1066</v>
      </c>
      <c r="AI1161" t="s">
        <v>1066</v>
      </c>
      <c r="AJ1161" t="s">
        <v>1066</v>
      </c>
      <c r="AK1161" t="s">
        <v>1066</v>
      </c>
      <c r="AL1161" t="s">
        <v>1066</v>
      </c>
      <c r="AM1161" t="s">
        <v>1066</v>
      </c>
      <c r="AN1161" t="s">
        <v>1066</v>
      </c>
      <c r="AO1161" t="s">
        <v>1066</v>
      </c>
      <c r="AP1161" t="s">
        <v>1066</v>
      </c>
      <c r="AQ1161" t="s">
        <v>1066</v>
      </c>
      <c r="AR1161" t="s">
        <v>1066</v>
      </c>
      <c r="AS1161" t="s">
        <v>1066</v>
      </c>
      <c r="AT1161" t="s">
        <v>1066</v>
      </c>
      <c r="AU1161" t="s">
        <v>1066</v>
      </c>
      <c r="AV1161" t="s">
        <v>1066</v>
      </c>
      <c r="AW1161" t="s">
        <v>1066</v>
      </c>
      <c r="AY1161">
        <v>0</v>
      </c>
      <c r="AZ1161" s="269"/>
      <c r="BA1161" s="269"/>
      <c r="BB1161" s="269"/>
      <c r="BC1161" s="269"/>
      <c r="BD1161" s="269"/>
      <c r="BE1161" s="269"/>
    </row>
    <row r="1162" spans="1:83" ht="14.4" x14ac:dyDescent="0.3">
      <c r="A1162">
        <v>526199</v>
      </c>
      <c r="B1162" t="s">
        <v>540</v>
      </c>
      <c r="C1162" t="s">
        <v>1066</v>
      </c>
      <c r="D1162" t="s">
        <v>1066</v>
      </c>
      <c r="E1162" t="s">
        <v>1066</v>
      </c>
      <c r="F1162" t="s">
        <v>1066</v>
      </c>
      <c r="G1162" t="s">
        <v>1066</v>
      </c>
      <c r="H1162" t="s">
        <v>1066</v>
      </c>
      <c r="I1162" t="s">
        <v>1066</v>
      </c>
      <c r="J1162" t="s">
        <v>1066</v>
      </c>
      <c r="K1162" t="s">
        <v>1066</v>
      </c>
      <c r="L1162" t="s">
        <v>1066</v>
      </c>
      <c r="M1162" t="s">
        <v>1066</v>
      </c>
      <c r="N1162" t="s">
        <v>1066</v>
      </c>
      <c r="O1162" t="s">
        <v>1066</v>
      </c>
      <c r="P1162" t="s">
        <v>1066</v>
      </c>
      <c r="Q1162" t="s">
        <v>1066</v>
      </c>
      <c r="R1162" t="s">
        <v>1066</v>
      </c>
      <c r="S1162" t="s">
        <v>1066</v>
      </c>
      <c r="T1162" t="s">
        <v>1066</v>
      </c>
      <c r="U1162" t="s">
        <v>1066</v>
      </c>
      <c r="V1162" t="s">
        <v>1066</v>
      </c>
      <c r="W1162" t="s">
        <v>1066</v>
      </c>
      <c r="X1162" t="s">
        <v>1066</v>
      </c>
      <c r="Y1162" t="s">
        <v>1066</v>
      </c>
      <c r="Z1162" t="s">
        <v>1066</v>
      </c>
      <c r="AA1162" t="s">
        <v>1066</v>
      </c>
      <c r="AB1162" t="s">
        <v>1066</v>
      </c>
      <c r="AC1162" t="s">
        <v>1066</v>
      </c>
      <c r="AD1162" t="s">
        <v>1066</v>
      </c>
      <c r="AE1162" t="s">
        <v>1066</v>
      </c>
      <c r="AF1162" t="s">
        <v>1066</v>
      </c>
      <c r="AG1162" t="s">
        <v>1066</v>
      </c>
      <c r="AH1162" t="s">
        <v>1066</v>
      </c>
      <c r="AI1162" t="s">
        <v>1066</v>
      </c>
      <c r="AJ1162" t="s">
        <v>1066</v>
      </c>
      <c r="AK1162" t="s">
        <v>1066</v>
      </c>
      <c r="AL1162" t="s">
        <v>1066</v>
      </c>
      <c r="AM1162" t="s">
        <v>1066</v>
      </c>
      <c r="AN1162" t="s">
        <v>1066</v>
      </c>
      <c r="AO1162" t="s">
        <v>1066</v>
      </c>
      <c r="AP1162" t="s">
        <v>1066</v>
      </c>
      <c r="AQ1162" t="s">
        <v>1066</v>
      </c>
      <c r="AR1162" t="s">
        <v>1066</v>
      </c>
      <c r="AS1162" t="s">
        <v>1066</v>
      </c>
      <c r="AT1162" t="s">
        <v>1066</v>
      </c>
      <c r="AU1162" t="s">
        <v>1066</v>
      </c>
      <c r="AV1162" t="s">
        <v>1066</v>
      </c>
      <c r="AW1162" t="s">
        <v>1066</v>
      </c>
      <c r="AY1162">
        <v>0</v>
      </c>
      <c r="AZ1162" s="269"/>
      <c r="BA1162" s="269"/>
      <c r="BB1162" s="269"/>
      <c r="BC1162" s="269"/>
      <c r="BD1162" s="269"/>
      <c r="BE1162" s="269"/>
    </row>
    <row r="1163" spans="1:83" ht="14.4" x14ac:dyDescent="0.3">
      <c r="A1163">
        <v>526202</v>
      </c>
      <c r="B1163" t="s">
        <v>540</v>
      </c>
      <c r="C1163" t="s">
        <v>1066</v>
      </c>
      <c r="D1163" t="s">
        <v>1066</v>
      </c>
      <c r="E1163" t="s">
        <v>1066</v>
      </c>
      <c r="F1163" t="s">
        <v>1066</v>
      </c>
      <c r="G1163" t="s">
        <v>1066</v>
      </c>
      <c r="H1163" t="s">
        <v>1066</v>
      </c>
      <c r="I1163" t="s">
        <v>1066</v>
      </c>
      <c r="J1163" t="s">
        <v>1066</v>
      </c>
      <c r="K1163" t="s">
        <v>1066</v>
      </c>
      <c r="L1163" t="s">
        <v>1066</v>
      </c>
      <c r="M1163" t="s">
        <v>1066</v>
      </c>
      <c r="N1163" t="s">
        <v>1066</v>
      </c>
      <c r="O1163" t="s">
        <v>1066</v>
      </c>
      <c r="P1163" t="s">
        <v>1066</v>
      </c>
      <c r="Q1163" t="s">
        <v>1066</v>
      </c>
      <c r="R1163" t="s">
        <v>1066</v>
      </c>
      <c r="S1163" t="s">
        <v>1066</v>
      </c>
      <c r="T1163" t="s">
        <v>1066</v>
      </c>
      <c r="U1163" t="s">
        <v>1066</v>
      </c>
      <c r="V1163" t="s">
        <v>1066</v>
      </c>
      <c r="W1163" t="s">
        <v>1066</v>
      </c>
      <c r="X1163" t="s">
        <v>1066</v>
      </c>
      <c r="Y1163" t="s">
        <v>1066</v>
      </c>
      <c r="Z1163" t="s">
        <v>1066</v>
      </c>
      <c r="AA1163" t="s">
        <v>1066</v>
      </c>
      <c r="AB1163" t="s">
        <v>1066</v>
      </c>
      <c r="AC1163" t="s">
        <v>1066</v>
      </c>
      <c r="AD1163" t="s">
        <v>1066</v>
      </c>
      <c r="AE1163" t="s">
        <v>1066</v>
      </c>
      <c r="AF1163" t="s">
        <v>1066</v>
      </c>
      <c r="AG1163" t="s">
        <v>1066</v>
      </c>
      <c r="AH1163" t="s">
        <v>1066</v>
      </c>
      <c r="AI1163" t="s">
        <v>1066</v>
      </c>
      <c r="AJ1163" t="s">
        <v>1066</v>
      </c>
      <c r="AK1163" t="s">
        <v>1066</v>
      </c>
      <c r="AL1163" t="s">
        <v>1066</v>
      </c>
      <c r="AM1163" t="s">
        <v>1066</v>
      </c>
      <c r="AN1163" t="s">
        <v>1066</v>
      </c>
      <c r="AO1163" t="s">
        <v>1066</v>
      </c>
      <c r="AP1163" t="s">
        <v>1066</v>
      </c>
      <c r="AQ1163" t="s">
        <v>1066</v>
      </c>
      <c r="AR1163" t="s">
        <v>1066</v>
      </c>
      <c r="AS1163" t="s">
        <v>1066</v>
      </c>
      <c r="AT1163" t="s">
        <v>1066</v>
      </c>
      <c r="AU1163" t="s">
        <v>1066</v>
      </c>
      <c r="AV1163" t="s">
        <v>1066</v>
      </c>
      <c r="AW1163" t="s">
        <v>1066</v>
      </c>
      <c r="AY1163">
        <v>0</v>
      </c>
      <c r="AZ1163" s="269"/>
      <c r="BA1163" s="269"/>
      <c r="BB1163" s="269"/>
      <c r="BC1163" s="269"/>
      <c r="BD1163" s="269"/>
      <c r="BE1163" s="269"/>
    </row>
    <row r="1164" spans="1:83" ht="14.4" x14ac:dyDescent="0.3">
      <c r="A1164">
        <v>526203</v>
      </c>
      <c r="B1164" t="s">
        <v>540</v>
      </c>
      <c r="C1164" t="s">
        <v>1066</v>
      </c>
      <c r="D1164" t="s">
        <v>1066</v>
      </c>
      <c r="E1164" t="s">
        <v>1066</v>
      </c>
      <c r="F1164" t="s">
        <v>1066</v>
      </c>
      <c r="G1164" t="s">
        <v>1066</v>
      </c>
      <c r="H1164" t="s">
        <v>1066</v>
      </c>
      <c r="I1164" t="s">
        <v>1066</v>
      </c>
      <c r="J1164" t="s">
        <v>1066</v>
      </c>
      <c r="K1164" t="s">
        <v>1066</v>
      </c>
      <c r="L1164" t="s">
        <v>1066</v>
      </c>
      <c r="M1164" t="s">
        <v>1066</v>
      </c>
      <c r="N1164" t="s">
        <v>1066</v>
      </c>
      <c r="O1164" t="s">
        <v>1066</v>
      </c>
      <c r="P1164" t="s">
        <v>1066</v>
      </c>
      <c r="Q1164" t="s">
        <v>1066</v>
      </c>
      <c r="R1164" t="s">
        <v>1066</v>
      </c>
      <c r="S1164" t="s">
        <v>1066</v>
      </c>
      <c r="T1164" t="s">
        <v>1066</v>
      </c>
      <c r="U1164" t="s">
        <v>1066</v>
      </c>
      <c r="V1164" t="s">
        <v>1066</v>
      </c>
      <c r="W1164" t="s">
        <v>1066</v>
      </c>
      <c r="X1164" t="s">
        <v>1066</v>
      </c>
      <c r="Y1164" t="s">
        <v>1066</v>
      </c>
      <c r="Z1164" t="s">
        <v>1066</v>
      </c>
      <c r="AA1164" t="s">
        <v>1066</v>
      </c>
      <c r="AB1164" t="s">
        <v>1066</v>
      </c>
      <c r="AC1164" t="s">
        <v>1066</v>
      </c>
      <c r="AD1164" t="s">
        <v>1066</v>
      </c>
      <c r="AE1164" t="s">
        <v>1066</v>
      </c>
      <c r="AF1164" t="s">
        <v>1066</v>
      </c>
      <c r="AG1164" t="s">
        <v>1066</v>
      </c>
      <c r="AH1164" t="s">
        <v>1066</v>
      </c>
      <c r="AI1164" t="s">
        <v>1066</v>
      </c>
      <c r="AJ1164" t="s">
        <v>1066</v>
      </c>
      <c r="AK1164" t="s">
        <v>1066</v>
      </c>
      <c r="AL1164" t="s">
        <v>1066</v>
      </c>
      <c r="AM1164" t="s">
        <v>1066</v>
      </c>
      <c r="AN1164" t="s">
        <v>1066</v>
      </c>
      <c r="AO1164" t="s">
        <v>1066</v>
      </c>
      <c r="AP1164" t="s">
        <v>1066</v>
      </c>
      <c r="AQ1164" t="s">
        <v>1066</v>
      </c>
      <c r="AR1164" t="s">
        <v>1066</v>
      </c>
      <c r="AS1164" t="s">
        <v>1066</v>
      </c>
      <c r="AT1164" t="s">
        <v>1066</v>
      </c>
      <c r="AU1164" t="s">
        <v>1066</v>
      </c>
      <c r="AV1164" t="s">
        <v>1066</v>
      </c>
      <c r="AW1164" t="s">
        <v>1066</v>
      </c>
      <c r="AY1164">
        <v>0</v>
      </c>
      <c r="AZ1164" s="269"/>
      <c r="BA1164" s="269"/>
      <c r="BB1164" s="269"/>
      <c r="BC1164" s="269"/>
      <c r="BD1164" s="269"/>
      <c r="BE1164" s="269"/>
    </row>
    <row r="1165" spans="1:83" ht="14.4" x14ac:dyDescent="0.3">
      <c r="A1165">
        <v>526205</v>
      </c>
      <c r="B1165" t="s">
        <v>540</v>
      </c>
      <c r="C1165" t="s">
        <v>1066</v>
      </c>
      <c r="D1165" t="s">
        <v>1066</v>
      </c>
      <c r="E1165" t="s">
        <v>1066</v>
      </c>
      <c r="F1165" t="s">
        <v>1066</v>
      </c>
      <c r="G1165" t="s">
        <v>1066</v>
      </c>
      <c r="H1165" t="s">
        <v>1066</v>
      </c>
      <c r="I1165" t="s">
        <v>1066</v>
      </c>
      <c r="J1165" t="s">
        <v>1066</v>
      </c>
      <c r="K1165" t="s">
        <v>1066</v>
      </c>
      <c r="L1165" t="s">
        <v>1066</v>
      </c>
      <c r="M1165" t="s">
        <v>1066</v>
      </c>
      <c r="N1165" t="s">
        <v>1066</v>
      </c>
      <c r="O1165" t="s">
        <v>1066</v>
      </c>
      <c r="P1165" t="s">
        <v>1066</v>
      </c>
      <c r="Q1165" t="s">
        <v>1066</v>
      </c>
      <c r="R1165" t="s">
        <v>1066</v>
      </c>
      <c r="S1165" t="s">
        <v>1066</v>
      </c>
      <c r="T1165" t="s">
        <v>1066</v>
      </c>
      <c r="U1165" t="s">
        <v>1066</v>
      </c>
      <c r="V1165" t="s">
        <v>1066</v>
      </c>
      <c r="W1165" t="s">
        <v>1066</v>
      </c>
      <c r="X1165" t="s">
        <v>1066</v>
      </c>
      <c r="Y1165" t="s">
        <v>1066</v>
      </c>
      <c r="Z1165" t="s">
        <v>1066</v>
      </c>
      <c r="AA1165" t="s">
        <v>1066</v>
      </c>
      <c r="AB1165" t="s">
        <v>1066</v>
      </c>
      <c r="AC1165" t="s">
        <v>1066</v>
      </c>
      <c r="AD1165" t="s">
        <v>1066</v>
      </c>
      <c r="AE1165" t="s">
        <v>1066</v>
      </c>
      <c r="AF1165" t="s">
        <v>1066</v>
      </c>
      <c r="AG1165" t="s">
        <v>1066</v>
      </c>
      <c r="AH1165" t="s">
        <v>1066</v>
      </c>
      <c r="AI1165" t="s">
        <v>1066</v>
      </c>
      <c r="AJ1165" t="s">
        <v>1066</v>
      </c>
      <c r="AK1165" t="s">
        <v>1066</v>
      </c>
      <c r="AL1165" t="s">
        <v>1066</v>
      </c>
      <c r="AM1165" t="s">
        <v>1066</v>
      </c>
      <c r="AN1165" t="s">
        <v>1066</v>
      </c>
      <c r="AO1165" t="s">
        <v>1066</v>
      </c>
      <c r="AP1165" t="s">
        <v>1066</v>
      </c>
      <c r="AQ1165" t="s">
        <v>1066</v>
      </c>
      <c r="AR1165" t="s">
        <v>1066</v>
      </c>
      <c r="AS1165" t="s">
        <v>1066</v>
      </c>
      <c r="AT1165" t="s">
        <v>1066</v>
      </c>
      <c r="AU1165" t="s">
        <v>1066</v>
      </c>
      <c r="AV1165" t="s">
        <v>1066</v>
      </c>
      <c r="AW1165" t="s">
        <v>1066</v>
      </c>
      <c r="AY1165">
        <v>0</v>
      </c>
      <c r="AZ1165" s="269"/>
      <c r="BA1165" s="269"/>
      <c r="BB1165" s="269"/>
      <c r="BC1165" s="269"/>
      <c r="BD1165" s="269"/>
      <c r="BE1165" s="269"/>
    </row>
    <row r="1166" spans="1:83" ht="14.4" x14ac:dyDescent="0.3">
      <c r="A1166">
        <v>526211</v>
      </c>
      <c r="B1166" t="s">
        <v>540</v>
      </c>
      <c r="C1166" t="s">
        <v>1066</v>
      </c>
      <c r="D1166" t="s">
        <v>1066</v>
      </c>
      <c r="E1166" t="s">
        <v>1066</v>
      </c>
      <c r="F1166" t="s">
        <v>1066</v>
      </c>
      <c r="G1166" t="s">
        <v>1066</v>
      </c>
      <c r="H1166" t="s">
        <v>1066</v>
      </c>
      <c r="I1166" t="s">
        <v>1066</v>
      </c>
      <c r="J1166" t="s">
        <v>1066</v>
      </c>
      <c r="K1166" t="s">
        <v>1066</v>
      </c>
      <c r="L1166" t="s">
        <v>1066</v>
      </c>
      <c r="M1166" t="s">
        <v>1066</v>
      </c>
      <c r="N1166" t="s">
        <v>1066</v>
      </c>
      <c r="O1166" t="s">
        <v>1066</v>
      </c>
      <c r="P1166" t="s">
        <v>1066</v>
      </c>
      <c r="Q1166" t="s">
        <v>1066</v>
      </c>
      <c r="R1166" t="s">
        <v>1066</v>
      </c>
      <c r="S1166" t="s">
        <v>1066</v>
      </c>
      <c r="T1166" t="s">
        <v>1066</v>
      </c>
      <c r="U1166" t="s">
        <v>1066</v>
      </c>
      <c r="V1166" t="s">
        <v>1066</v>
      </c>
      <c r="W1166" t="s">
        <v>1066</v>
      </c>
      <c r="X1166" t="s">
        <v>1066</v>
      </c>
      <c r="Y1166" t="s">
        <v>1066</v>
      </c>
      <c r="Z1166" t="s">
        <v>1066</v>
      </c>
      <c r="AA1166" t="s">
        <v>1066</v>
      </c>
      <c r="AB1166" t="s">
        <v>1066</v>
      </c>
      <c r="AC1166" t="s">
        <v>1066</v>
      </c>
      <c r="AD1166" t="s">
        <v>1066</v>
      </c>
      <c r="AE1166" t="s">
        <v>1066</v>
      </c>
      <c r="AF1166" t="s">
        <v>1066</v>
      </c>
      <c r="AG1166" t="s">
        <v>1066</v>
      </c>
      <c r="AH1166" t="s">
        <v>1066</v>
      </c>
      <c r="AI1166" t="s">
        <v>1066</v>
      </c>
      <c r="AJ1166" t="s">
        <v>1066</v>
      </c>
      <c r="AK1166" t="s">
        <v>1066</v>
      </c>
      <c r="AL1166" t="s">
        <v>1066</v>
      </c>
      <c r="AM1166" t="s">
        <v>1066</v>
      </c>
      <c r="AN1166" t="s">
        <v>1066</v>
      </c>
      <c r="AO1166" t="s">
        <v>1066</v>
      </c>
      <c r="AP1166" t="s">
        <v>1066</v>
      </c>
      <c r="AQ1166" t="s">
        <v>1066</v>
      </c>
      <c r="AR1166" t="s">
        <v>1066</v>
      </c>
      <c r="AS1166" t="s">
        <v>1066</v>
      </c>
      <c r="AT1166" t="s">
        <v>1066</v>
      </c>
      <c r="AU1166" t="s">
        <v>1066</v>
      </c>
      <c r="AV1166" t="s">
        <v>1066</v>
      </c>
      <c r="AW1166" t="s">
        <v>1066</v>
      </c>
      <c r="AY1166">
        <v>0</v>
      </c>
      <c r="AZ1166" s="269"/>
      <c r="BA1166" s="269"/>
      <c r="BB1166" s="269"/>
      <c r="BC1166" s="269"/>
      <c r="BD1166" s="269"/>
      <c r="BE1166" s="269"/>
    </row>
    <row r="1167" spans="1:83" ht="14.4" x14ac:dyDescent="0.3">
      <c r="A1167">
        <v>526213</v>
      </c>
      <c r="B1167" t="s">
        <v>540</v>
      </c>
      <c r="C1167" t="s">
        <v>1066</v>
      </c>
      <c r="D1167" t="s">
        <v>1066</v>
      </c>
      <c r="E1167" t="s">
        <v>1066</v>
      </c>
      <c r="F1167" t="s">
        <v>1066</v>
      </c>
      <c r="G1167" t="s">
        <v>1066</v>
      </c>
      <c r="H1167" t="s">
        <v>1066</v>
      </c>
      <c r="I1167" t="s">
        <v>1066</v>
      </c>
      <c r="J1167" t="s">
        <v>1066</v>
      </c>
      <c r="K1167" t="s">
        <v>1066</v>
      </c>
      <c r="L1167" t="s">
        <v>1066</v>
      </c>
      <c r="M1167" t="s">
        <v>1066</v>
      </c>
      <c r="N1167" t="s">
        <v>1066</v>
      </c>
      <c r="O1167" t="s">
        <v>1066</v>
      </c>
      <c r="P1167" t="s">
        <v>1066</v>
      </c>
      <c r="Q1167" t="s">
        <v>1066</v>
      </c>
      <c r="R1167" t="s">
        <v>1066</v>
      </c>
      <c r="S1167" t="s">
        <v>1066</v>
      </c>
      <c r="T1167" t="s">
        <v>1066</v>
      </c>
      <c r="U1167" t="s">
        <v>1066</v>
      </c>
      <c r="V1167" t="s">
        <v>1066</v>
      </c>
      <c r="W1167" t="s">
        <v>1066</v>
      </c>
      <c r="X1167" t="s">
        <v>1066</v>
      </c>
      <c r="Y1167" t="s">
        <v>1066</v>
      </c>
      <c r="Z1167" t="s">
        <v>1066</v>
      </c>
      <c r="AA1167" t="s">
        <v>1066</v>
      </c>
      <c r="AB1167" t="s">
        <v>1066</v>
      </c>
      <c r="AC1167" t="s">
        <v>1066</v>
      </c>
      <c r="AD1167" t="s">
        <v>1066</v>
      </c>
      <c r="AE1167" t="s">
        <v>1066</v>
      </c>
      <c r="AF1167" t="s">
        <v>1066</v>
      </c>
      <c r="AG1167" t="s">
        <v>1066</v>
      </c>
      <c r="AH1167" t="s">
        <v>1066</v>
      </c>
      <c r="AI1167" t="s">
        <v>1066</v>
      </c>
      <c r="AJ1167" t="s">
        <v>1066</v>
      </c>
      <c r="AK1167" t="s">
        <v>1066</v>
      </c>
      <c r="AL1167" t="s">
        <v>1066</v>
      </c>
      <c r="AM1167" t="s">
        <v>1066</v>
      </c>
      <c r="AN1167" t="s">
        <v>1066</v>
      </c>
      <c r="AO1167" t="s">
        <v>1066</v>
      </c>
      <c r="AP1167" t="s">
        <v>1066</v>
      </c>
      <c r="AQ1167" t="s">
        <v>1066</v>
      </c>
      <c r="AR1167" t="s">
        <v>1066</v>
      </c>
      <c r="AS1167" t="s">
        <v>1066</v>
      </c>
      <c r="AT1167" t="s">
        <v>1066</v>
      </c>
      <c r="AU1167" t="s">
        <v>1066</v>
      </c>
      <c r="AV1167" t="s">
        <v>1066</v>
      </c>
      <c r="AW1167" t="s">
        <v>1066</v>
      </c>
      <c r="AY1167">
        <v>0</v>
      </c>
      <c r="AZ1167" s="269"/>
      <c r="BA1167" s="269"/>
      <c r="BB1167" s="269"/>
      <c r="BC1167" s="269"/>
      <c r="BD1167" s="269"/>
      <c r="BE1167" s="269"/>
    </row>
    <row r="1168" spans="1:83" ht="14.4" x14ac:dyDescent="0.3">
      <c r="A1168">
        <v>526245</v>
      </c>
      <c r="B1168" t="s">
        <v>541</v>
      </c>
      <c r="C1168" t="s">
        <v>1066</v>
      </c>
      <c r="D1168" t="s">
        <v>1066</v>
      </c>
      <c r="E1168" t="s">
        <v>1066</v>
      </c>
      <c r="F1168" t="s">
        <v>1066</v>
      </c>
      <c r="G1168" t="s">
        <v>1066</v>
      </c>
      <c r="H1168" t="s">
        <v>1066</v>
      </c>
      <c r="I1168" t="s">
        <v>1066</v>
      </c>
      <c r="J1168" t="s">
        <v>1066</v>
      </c>
      <c r="K1168" t="s">
        <v>1066</v>
      </c>
      <c r="L1168" t="s">
        <v>1066</v>
      </c>
      <c r="M1168" t="s">
        <v>1066</v>
      </c>
      <c r="N1168" t="s">
        <v>1066</v>
      </c>
      <c r="O1168" t="s">
        <v>1066</v>
      </c>
      <c r="P1168" t="s">
        <v>1066</v>
      </c>
      <c r="Q1168" t="s">
        <v>1066</v>
      </c>
      <c r="R1168" t="s">
        <v>1066</v>
      </c>
      <c r="S1168" t="s">
        <v>1066</v>
      </c>
      <c r="T1168" t="s">
        <v>1066</v>
      </c>
      <c r="U1168" t="s">
        <v>1066</v>
      </c>
      <c r="V1168" t="s">
        <v>1066</v>
      </c>
      <c r="W1168" t="s">
        <v>1066</v>
      </c>
      <c r="X1168" t="s">
        <v>1066</v>
      </c>
      <c r="Y1168" t="s">
        <v>1066</v>
      </c>
      <c r="Z1168" t="s">
        <v>1066</v>
      </c>
      <c r="AA1168" t="s">
        <v>1066</v>
      </c>
      <c r="AB1168" t="s">
        <v>1066</v>
      </c>
      <c r="AC1168" t="s">
        <v>1066</v>
      </c>
      <c r="AD1168" t="s">
        <v>1066</v>
      </c>
      <c r="AE1168" t="s">
        <v>1066</v>
      </c>
      <c r="AF1168" t="s">
        <v>1066</v>
      </c>
      <c r="AG1168" t="s">
        <v>1066</v>
      </c>
      <c r="AH1168" t="s">
        <v>1066</v>
      </c>
      <c r="AI1168" t="s">
        <v>1066</v>
      </c>
      <c r="AJ1168" t="s">
        <v>1066</v>
      </c>
      <c r="AK1168" t="s">
        <v>1066</v>
      </c>
      <c r="AL1168" t="s">
        <v>1066</v>
      </c>
      <c r="AM1168" t="s">
        <v>1066</v>
      </c>
      <c r="AN1168" t="s">
        <v>1066</v>
      </c>
      <c r="AO1168" t="s">
        <v>1066</v>
      </c>
      <c r="AP1168" t="s">
        <v>1066</v>
      </c>
      <c r="AQ1168" t="s">
        <v>1066</v>
      </c>
      <c r="AR1168" t="s">
        <v>1066</v>
      </c>
      <c r="AW1168"/>
      <c r="AY1168" t="s">
        <v>2422</v>
      </c>
      <c r="AZ1168" s="269"/>
      <c r="BA1168" s="269"/>
      <c r="BB1168" s="269"/>
      <c r="BC1168" s="269"/>
      <c r="BD1168" s="269"/>
      <c r="BE1168" s="269"/>
    </row>
    <row r="1169" spans="1:83" ht="14.4" x14ac:dyDescent="0.3">
      <c r="A1169">
        <v>526248</v>
      </c>
      <c r="B1169" t="s">
        <v>541</v>
      </c>
      <c r="C1169" t="s">
        <v>1066</v>
      </c>
      <c r="D1169" t="s">
        <v>1066</v>
      </c>
      <c r="E1169" t="s">
        <v>1066</v>
      </c>
      <c r="F1169" t="s">
        <v>1066</v>
      </c>
      <c r="G1169" t="s">
        <v>1066</v>
      </c>
      <c r="H1169" t="s">
        <v>1066</v>
      </c>
      <c r="I1169" t="s">
        <v>1066</v>
      </c>
      <c r="J1169" t="s">
        <v>1066</v>
      </c>
      <c r="K1169" t="s">
        <v>1066</v>
      </c>
      <c r="L1169" t="s">
        <v>1066</v>
      </c>
      <c r="M1169" t="s">
        <v>1066</v>
      </c>
      <c r="N1169" t="s">
        <v>1066</v>
      </c>
      <c r="O1169" t="s">
        <v>1066</v>
      </c>
      <c r="P1169" t="s">
        <v>1066</v>
      </c>
      <c r="Q1169" t="s">
        <v>1066</v>
      </c>
      <c r="R1169" t="s">
        <v>1066</v>
      </c>
      <c r="S1169" t="s">
        <v>1066</v>
      </c>
      <c r="T1169" t="s">
        <v>1066</v>
      </c>
      <c r="U1169" t="s">
        <v>1066</v>
      </c>
      <c r="V1169" t="s">
        <v>1066</v>
      </c>
      <c r="W1169" t="s">
        <v>1066</v>
      </c>
      <c r="X1169" t="s">
        <v>1066</v>
      </c>
      <c r="Y1169" t="s">
        <v>1066</v>
      </c>
      <c r="Z1169" t="s">
        <v>1066</v>
      </c>
      <c r="AA1169" t="s">
        <v>1066</v>
      </c>
      <c r="AB1169" t="s">
        <v>1066</v>
      </c>
      <c r="AC1169" t="s">
        <v>1066</v>
      </c>
      <c r="AD1169" t="s">
        <v>1066</v>
      </c>
      <c r="AE1169" t="s">
        <v>1066</v>
      </c>
      <c r="AF1169" t="s">
        <v>1066</v>
      </c>
      <c r="AG1169" t="s">
        <v>1066</v>
      </c>
      <c r="AH1169" t="s">
        <v>1066</v>
      </c>
      <c r="AI1169" t="s">
        <v>1066</v>
      </c>
      <c r="AJ1169" t="s">
        <v>1066</v>
      </c>
      <c r="AK1169" t="s">
        <v>1066</v>
      </c>
      <c r="AL1169" t="s">
        <v>1066</v>
      </c>
      <c r="AM1169" t="s">
        <v>1066</v>
      </c>
      <c r="AN1169" t="s">
        <v>1066</v>
      </c>
      <c r="AO1169" t="s">
        <v>1066</v>
      </c>
      <c r="AP1169" t="s">
        <v>1066</v>
      </c>
      <c r="AQ1169" t="s">
        <v>1066</v>
      </c>
      <c r="AR1169" t="s">
        <v>1066</v>
      </c>
      <c r="AW1169"/>
      <c r="AY1169" t="s">
        <v>2422</v>
      </c>
      <c r="AZ1169" s="269"/>
      <c r="BA1169" s="269"/>
      <c r="BB1169" s="269"/>
      <c r="BC1169" s="269"/>
      <c r="BD1169" s="269"/>
      <c r="BE1169" s="269"/>
    </row>
    <row r="1170" spans="1:83" ht="14.4" x14ac:dyDescent="0.3">
      <c r="A1170">
        <v>526256</v>
      </c>
      <c r="B1170" t="s">
        <v>540</v>
      </c>
      <c r="C1170" t="s">
        <v>1066</v>
      </c>
      <c r="D1170" t="s">
        <v>1066</v>
      </c>
      <c r="E1170" t="s">
        <v>1066</v>
      </c>
      <c r="F1170" t="s">
        <v>1066</v>
      </c>
      <c r="G1170" t="s">
        <v>1066</v>
      </c>
      <c r="H1170" t="s">
        <v>1066</v>
      </c>
      <c r="I1170" t="s">
        <v>1066</v>
      </c>
      <c r="J1170" t="s">
        <v>1066</v>
      </c>
      <c r="K1170" t="s">
        <v>1066</v>
      </c>
      <c r="L1170" t="s">
        <v>1066</v>
      </c>
      <c r="M1170" t="s">
        <v>1066</v>
      </c>
      <c r="N1170" t="s">
        <v>1066</v>
      </c>
      <c r="O1170" t="s">
        <v>1066</v>
      </c>
      <c r="P1170" t="s">
        <v>1066</v>
      </c>
      <c r="Q1170" t="s">
        <v>1066</v>
      </c>
      <c r="R1170" t="s">
        <v>1066</v>
      </c>
      <c r="S1170" t="s">
        <v>1066</v>
      </c>
      <c r="T1170" t="s">
        <v>1066</v>
      </c>
      <c r="U1170" t="s">
        <v>1066</v>
      </c>
      <c r="V1170" t="s">
        <v>1066</v>
      </c>
      <c r="W1170" t="s">
        <v>1066</v>
      </c>
      <c r="X1170" t="s">
        <v>1066</v>
      </c>
      <c r="Y1170" t="s">
        <v>1066</v>
      </c>
      <c r="Z1170" t="s">
        <v>1066</v>
      </c>
      <c r="AA1170" t="s">
        <v>1066</v>
      </c>
      <c r="AB1170" t="s">
        <v>1066</v>
      </c>
      <c r="AC1170" t="s">
        <v>1066</v>
      </c>
      <c r="AD1170" t="s">
        <v>1066</v>
      </c>
      <c r="AE1170" t="s">
        <v>1066</v>
      </c>
      <c r="AF1170" t="s">
        <v>1066</v>
      </c>
      <c r="AG1170" t="s">
        <v>1066</v>
      </c>
      <c r="AH1170" t="s">
        <v>1066</v>
      </c>
      <c r="AI1170" t="s">
        <v>1066</v>
      </c>
      <c r="AJ1170" t="s">
        <v>1066</v>
      </c>
      <c r="AK1170" t="s">
        <v>1066</v>
      </c>
      <c r="AL1170" t="s">
        <v>1066</v>
      </c>
      <c r="AM1170" t="s">
        <v>1066</v>
      </c>
      <c r="AN1170" t="s">
        <v>1066</v>
      </c>
      <c r="AO1170" t="s">
        <v>1066</v>
      </c>
      <c r="AP1170" t="s">
        <v>1066</v>
      </c>
      <c r="AQ1170" t="s">
        <v>1066</v>
      </c>
      <c r="AR1170" t="s">
        <v>1066</v>
      </c>
      <c r="AS1170" t="s">
        <v>1066</v>
      </c>
      <c r="AT1170" t="s">
        <v>1066</v>
      </c>
      <c r="AU1170" t="s">
        <v>1066</v>
      </c>
      <c r="AV1170" t="s">
        <v>1066</v>
      </c>
      <c r="AW1170" t="s">
        <v>1066</v>
      </c>
      <c r="AY1170">
        <v>0</v>
      </c>
      <c r="AZ1170" s="269"/>
      <c r="BA1170" s="269"/>
      <c r="BB1170" s="269"/>
      <c r="BC1170" s="269"/>
      <c r="BD1170" s="269"/>
      <c r="BE1170" s="269"/>
      <c r="BH1170" s="249"/>
      <c r="BI1170" s="249"/>
      <c r="BJ1170" s="249"/>
      <c r="BK1170" s="249"/>
      <c r="BL1170" s="249"/>
      <c r="BM1170" s="249"/>
      <c r="BN1170" s="249"/>
      <c r="BO1170" s="249"/>
      <c r="BP1170" s="249"/>
      <c r="BQ1170" s="249"/>
      <c r="BR1170" s="249"/>
      <c r="BS1170" s="249"/>
      <c r="BT1170" s="249"/>
      <c r="BU1170" s="249"/>
      <c r="BV1170" s="248"/>
      <c r="BW1170" s="249"/>
      <c r="BX1170" s="249"/>
      <c r="BY1170" s="249"/>
      <c r="BZ1170" s="249"/>
      <c r="CA1170" s="242"/>
      <c r="CB1170" s="242"/>
      <c r="CC1170" s="242"/>
      <c r="CD1170" s="242"/>
      <c r="CE1170" s="249"/>
    </row>
    <row r="1171" spans="1:83" ht="14.4" x14ac:dyDescent="0.3">
      <c r="A1171">
        <v>526258</v>
      </c>
      <c r="B1171" t="s">
        <v>540</v>
      </c>
      <c r="C1171" t="s">
        <v>1066</v>
      </c>
      <c r="D1171" t="s">
        <v>1066</v>
      </c>
      <c r="E1171" t="s">
        <v>1066</v>
      </c>
      <c r="F1171" t="s">
        <v>1066</v>
      </c>
      <c r="G1171" t="s">
        <v>1066</v>
      </c>
      <c r="H1171" t="s">
        <v>1066</v>
      </c>
      <c r="I1171" t="s">
        <v>1066</v>
      </c>
      <c r="J1171" t="s">
        <v>1066</v>
      </c>
      <c r="K1171" t="s">
        <v>1066</v>
      </c>
      <c r="L1171" t="s">
        <v>1066</v>
      </c>
      <c r="M1171" t="s">
        <v>1066</v>
      </c>
      <c r="N1171" t="s">
        <v>1066</v>
      </c>
      <c r="O1171" t="s">
        <v>1066</v>
      </c>
      <c r="P1171" t="s">
        <v>1066</v>
      </c>
      <c r="Q1171" t="s">
        <v>1066</v>
      </c>
      <c r="R1171" t="s">
        <v>1066</v>
      </c>
      <c r="S1171" t="s">
        <v>1066</v>
      </c>
      <c r="T1171" t="s">
        <v>1066</v>
      </c>
      <c r="U1171" t="s">
        <v>1066</v>
      </c>
      <c r="V1171" t="s">
        <v>1066</v>
      </c>
      <c r="W1171" t="s">
        <v>1066</v>
      </c>
      <c r="X1171" t="s">
        <v>1066</v>
      </c>
      <c r="Y1171" t="s">
        <v>1066</v>
      </c>
      <c r="Z1171" t="s">
        <v>1066</v>
      </c>
      <c r="AA1171" t="s">
        <v>1066</v>
      </c>
      <c r="AB1171" t="s">
        <v>1066</v>
      </c>
      <c r="AC1171" t="s">
        <v>1066</v>
      </c>
      <c r="AD1171" t="s">
        <v>1066</v>
      </c>
      <c r="AE1171" t="s">
        <v>1066</v>
      </c>
      <c r="AF1171" t="s">
        <v>1066</v>
      </c>
      <c r="AG1171" t="s">
        <v>1066</v>
      </c>
      <c r="AH1171" t="s">
        <v>1066</v>
      </c>
      <c r="AI1171" t="s">
        <v>1066</v>
      </c>
      <c r="AJ1171" t="s">
        <v>1066</v>
      </c>
      <c r="AK1171" t="s">
        <v>1066</v>
      </c>
      <c r="AL1171" t="s">
        <v>1066</v>
      </c>
      <c r="AM1171" t="s">
        <v>1066</v>
      </c>
      <c r="AN1171" t="s">
        <v>1066</v>
      </c>
      <c r="AO1171" t="s">
        <v>1066</v>
      </c>
      <c r="AP1171" t="s">
        <v>1066</v>
      </c>
      <c r="AQ1171" t="s">
        <v>1066</v>
      </c>
      <c r="AR1171" t="s">
        <v>1066</v>
      </c>
      <c r="AS1171" t="s">
        <v>1066</v>
      </c>
      <c r="AT1171" t="s">
        <v>1066</v>
      </c>
      <c r="AU1171" t="s">
        <v>1066</v>
      </c>
      <c r="AV1171" t="s">
        <v>1066</v>
      </c>
      <c r="AW1171" t="s">
        <v>1066</v>
      </c>
      <c r="AY1171">
        <v>0</v>
      </c>
      <c r="AZ1171" s="269"/>
      <c r="BA1171" s="269"/>
      <c r="BB1171" s="269"/>
      <c r="BC1171" s="269"/>
      <c r="BD1171" s="269"/>
      <c r="BE1171" s="269"/>
    </row>
    <row r="1172" spans="1:83" ht="14.4" x14ac:dyDescent="0.3">
      <c r="A1172">
        <v>526263</v>
      </c>
      <c r="B1172" t="s">
        <v>540</v>
      </c>
      <c r="C1172" t="s">
        <v>1066</v>
      </c>
      <c r="D1172" t="s">
        <v>1066</v>
      </c>
      <c r="E1172" t="s">
        <v>1066</v>
      </c>
      <c r="F1172" t="s">
        <v>1066</v>
      </c>
      <c r="G1172" t="s">
        <v>1066</v>
      </c>
      <c r="H1172" t="s">
        <v>1066</v>
      </c>
      <c r="I1172" t="s">
        <v>1066</v>
      </c>
      <c r="J1172" t="s">
        <v>1066</v>
      </c>
      <c r="K1172" t="s">
        <v>1066</v>
      </c>
      <c r="L1172" t="s">
        <v>1066</v>
      </c>
      <c r="M1172" t="s">
        <v>1066</v>
      </c>
      <c r="N1172" t="s">
        <v>1066</v>
      </c>
      <c r="O1172" t="s">
        <v>1066</v>
      </c>
      <c r="P1172" t="s">
        <v>1066</v>
      </c>
      <c r="Q1172" t="s">
        <v>1066</v>
      </c>
      <c r="R1172" t="s">
        <v>1066</v>
      </c>
      <c r="S1172" t="s">
        <v>1066</v>
      </c>
      <c r="T1172" t="s">
        <v>1066</v>
      </c>
      <c r="U1172" t="s">
        <v>1066</v>
      </c>
      <c r="V1172" t="s">
        <v>1066</v>
      </c>
      <c r="W1172" t="s">
        <v>1066</v>
      </c>
      <c r="X1172" t="s">
        <v>1066</v>
      </c>
      <c r="Y1172" t="s">
        <v>1066</v>
      </c>
      <c r="Z1172" t="s">
        <v>1066</v>
      </c>
      <c r="AA1172" t="s">
        <v>1066</v>
      </c>
      <c r="AB1172" t="s">
        <v>1066</v>
      </c>
      <c r="AC1172" t="s">
        <v>1066</v>
      </c>
      <c r="AD1172" t="s">
        <v>1066</v>
      </c>
      <c r="AE1172" t="s">
        <v>1066</v>
      </c>
      <c r="AF1172" t="s">
        <v>1066</v>
      </c>
      <c r="AG1172" t="s">
        <v>1066</v>
      </c>
      <c r="AH1172" t="s">
        <v>1066</v>
      </c>
      <c r="AI1172" t="s">
        <v>1066</v>
      </c>
      <c r="AJ1172" t="s">
        <v>1066</v>
      </c>
      <c r="AK1172" t="s">
        <v>1066</v>
      </c>
      <c r="AL1172" t="s">
        <v>1066</v>
      </c>
      <c r="AM1172" t="s">
        <v>1066</v>
      </c>
      <c r="AN1172" t="s">
        <v>1066</v>
      </c>
      <c r="AO1172" t="s">
        <v>1066</v>
      </c>
      <c r="AP1172" t="s">
        <v>1066</v>
      </c>
      <c r="AQ1172" t="s">
        <v>1066</v>
      </c>
      <c r="AR1172" t="s">
        <v>1066</v>
      </c>
      <c r="AS1172" t="s">
        <v>1066</v>
      </c>
      <c r="AT1172" t="s">
        <v>1066</v>
      </c>
      <c r="AU1172" t="s">
        <v>1066</v>
      </c>
      <c r="AV1172" t="s">
        <v>1066</v>
      </c>
      <c r="AW1172" t="s">
        <v>1066</v>
      </c>
      <c r="AY1172">
        <v>0</v>
      </c>
      <c r="AZ1172" s="269"/>
      <c r="BA1172" s="269"/>
      <c r="BB1172" s="269"/>
      <c r="BC1172" s="269"/>
      <c r="BD1172" s="269"/>
      <c r="BE1172" s="269"/>
    </row>
    <row r="1173" spans="1:83" ht="14.4" x14ac:dyDescent="0.3">
      <c r="A1173">
        <v>526265</v>
      </c>
      <c r="B1173" t="s">
        <v>540</v>
      </c>
      <c r="C1173" t="s">
        <v>1066</v>
      </c>
      <c r="D1173" t="s">
        <v>1066</v>
      </c>
      <c r="E1173" t="s">
        <v>1066</v>
      </c>
      <c r="F1173" t="s">
        <v>1066</v>
      </c>
      <c r="G1173" t="s">
        <v>1066</v>
      </c>
      <c r="H1173" t="s">
        <v>1066</v>
      </c>
      <c r="I1173" t="s">
        <v>1066</v>
      </c>
      <c r="J1173" t="s">
        <v>1066</v>
      </c>
      <c r="K1173" t="s">
        <v>1066</v>
      </c>
      <c r="L1173" t="s">
        <v>1066</v>
      </c>
      <c r="M1173" t="s">
        <v>1066</v>
      </c>
      <c r="N1173" t="s">
        <v>1066</v>
      </c>
      <c r="O1173" t="s">
        <v>1066</v>
      </c>
      <c r="P1173" t="s">
        <v>1066</v>
      </c>
      <c r="Q1173" t="s">
        <v>1066</v>
      </c>
      <c r="R1173" t="s">
        <v>1066</v>
      </c>
      <c r="S1173" t="s">
        <v>1066</v>
      </c>
      <c r="T1173" t="s">
        <v>1066</v>
      </c>
      <c r="U1173" t="s">
        <v>1066</v>
      </c>
      <c r="V1173" t="s">
        <v>1066</v>
      </c>
      <c r="W1173" t="s">
        <v>1066</v>
      </c>
      <c r="X1173" t="s">
        <v>1066</v>
      </c>
      <c r="Y1173" t="s">
        <v>1066</v>
      </c>
      <c r="Z1173" t="s">
        <v>1066</v>
      </c>
      <c r="AA1173" t="s">
        <v>1066</v>
      </c>
      <c r="AB1173" t="s">
        <v>1066</v>
      </c>
      <c r="AC1173" t="s">
        <v>1066</v>
      </c>
      <c r="AD1173" t="s">
        <v>1066</v>
      </c>
      <c r="AE1173" t="s">
        <v>1066</v>
      </c>
      <c r="AF1173" t="s">
        <v>1066</v>
      </c>
      <c r="AG1173" t="s">
        <v>1066</v>
      </c>
      <c r="AH1173" t="s">
        <v>1066</v>
      </c>
      <c r="AI1173" t="s">
        <v>1066</v>
      </c>
      <c r="AJ1173" t="s">
        <v>1066</v>
      </c>
      <c r="AK1173" t="s">
        <v>1066</v>
      </c>
      <c r="AL1173" t="s">
        <v>1066</v>
      </c>
      <c r="AM1173" t="s">
        <v>1066</v>
      </c>
      <c r="AN1173" t="s">
        <v>1066</v>
      </c>
      <c r="AO1173" t="s">
        <v>1066</v>
      </c>
      <c r="AP1173" t="s">
        <v>1066</v>
      </c>
      <c r="AQ1173" t="s">
        <v>1066</v>
      </c>
      <c r="AR1173" t="s">
        <v>1066</v>
      </c>
      <c r="AS1173" t="s">
        <v>1066</v>
      </c>
      <c r="AT1173" t="s">
        <v>1066</v>
      </c>
      <c r="AU1173" t="s">
        <v>1066</v>
      </c>
      <c r="AV1173" t="s">
        <v>1066</v>
      </c>
      <c r="AW1173" t="s">
        <v>1066</v>
      </c>
      <c r="AY1173">
        <v>0</v>
      </c>
      <c r="AZ1173" s="269"/>
      <c r="BA1173" s="269"/>
      <c r="BB1173" s="269"/>
      <c r="BC1173" s="269"/>
      <c r="BD1173" s="269"/>
      <c r="BE1173" s="269"/>
      <c r="BH1173" s="249"/>
      <c r="BI1173" s="249"/>
      <c r="BJ1173" s="249"/>
      <c r="BK1173" s="249"/>
      <c r="BL1173" s="249"/>
      <c r="BM1173" s="249"/>
      <c r="BN1173" s="249"/>
      <c r="BO1173" s="249"/>
      <c r="BP1173" s="249"/>
      <c r="BQ1173" s="249"/>
      <c r="BR1173" s="249"/>
      <c r="BS1173" s="249"/>
      <c r="BT1173" s="249"/>
      <c r="BU1173" s="249"/>
      <c r="BV1173" s="248"/>
      <c r="BW1173" s="249"/>
      <c r="BX1173" s="249"/>
      <c r="BY1173" s="249"/>
      <c r="BZ1173" s="249"/>
      <c r="CA1173" s="242"/>
      <c r="CB1173" s="242"/>
      <c r="CC1173" s="242"/>
      <c r="CD1173" s="242"/>
      <c r="CE1173" s="249"/>
    </row>
    <row r="1174" spans="1:83" ht="14.4" x14ac:dyDescent="0.3">
      <c r="A1174">
        <v>526280</v>
      </c>
      <c r="B1174" t="s">
        <v>541</v>
      </c>
      <c r="C1174" t="s">
        <v>1066</v>
      </c>
      <c r="D1174" t="s">
        <v>1066</v>
      </c>
      <c r="E1174" t="s">
        <v>1066</v>
      </c>
      <c r="F1174" t="s">
        <v>1066</v>
      </c>
      <c r="G1174" t="s">
        <v>1066</v>
      </c>
      <c r="H1174" t="s">
        <v>1066</v>
      </c>
      <c r="I1174" t="s">
        <v>1066</v>
      </c>
      <c r="J1174" t="s">
        <v>1066</v>
      </c>
      <c r="K1174" t="s">
        <v>1066</v>
      </c>
      <c r="L1174" t="s">
        <v>1066</v>
      </c>
      <c r="M1174" t="s">
        <v>1066</v>
      </c>
      <c r="N1174" t="s">
        <v>1066</v>
      </c>
      <c r="O1174" t="s">
        <v>1066</v>
      </c>
      <c r="P1174" t="s">
        <v>1066</v>
      </c>
      <c r="Q1174" t="s">
        <v>1066</v>
      </c>
      <c r="R1174" t="s">
        <v>1066</v>
      </c>
      <c r="S1174" t="s">
        <v>1066</v>
      </c>
      <c r="T1174" t="s">
        <v>1066</v>
      </c>
      <c r="U1174" t="s">
        <v>1066</v>
      </c>
      <c r="V1174" t="s">
        <v>1066</v>
      </c>
      <c r="W1174" t="s">
        <v>1066</v>
      </c>
      <c r="X1174" t="s">
        <v>1066</v>
      </c>
      <c r="Y1174" t="s">
        <v>1066</v>
      </c>
      <c r="Z1174" t="s">
        <v>1066</v>
      </c>
      <c r="AA1174" t="s">
        <v>1066</v>
      </c>
      <c r="AB1174" t="s">
        <v>1066</v>
      </c>
      <c r="AC1174" t="s">
        <v>1066</v>
      </c>
      <c r="AD1174" t="s">
        <v>1066</v>
      </c>
      <c r="AE1174" t="s">
        <v>1066</v>
      </c>
      <c r="AF1174" t="s">
        <v>1066</v>
      </c>
      <c r="AG1174" t="s">
        <v>1066</v>
      </c>
      <c r="AH1174" t="s">
        <v>1066</v>
      </c>
      <c r="AI1174" t="s">
        <v>1066</v>
      </c>
      <c r="AJ1174" t="s">
        <v>1066</v>
      </c>
      <c r="AK1174" t="s">
        <v>1066</v>
      </c>
      <c r="AL1174" t="s">
        <v>1066</v>
      </c>
      <c r="AM1174" t="s">
        <v>1066</v>
      </c>
      <c r="AN1174" t="s">
        <v>1066</v>
      </c>
      <c r="AO1174" t="s">
        <v>1066</v>
      </c>
      <c r="AP1174" t="s">
        <v>1066</v>
      </c>
      <c r="AQ1174" t="s">
        <v>1066</v>
      </c>
      <c r="AR1174" t="s">
        <v>1066</v>
      </c>
      <c r="AW1174"/>
      <c r="AY1174" t="s">
        <v>2422</v>
      </c>
      <c r="AZ1174" s="269"/>
      <c r="BA1174" s="269"/>
      <c r="BB1174" s="269"/>
      <c r="BC1174" s="269"/>
      <c r="BD1174" s="269"/>
      <c r="BE1174" s="269"/>
      <c r="BH1174" s="249"/>
      <c r="BI1174" s="249"/>
      <c r="BJ1174" s="249"/>
      <c r="BK1174" s="249"/>
      <c r="BL1174" s="249"/>
      <c r="BM1174" s="249"/>
      <c r="BN1174" s="249"/>
      <c r="BO1174" s="249"/>
      <c r="BP1174" s="249"/>
      <c r="BQ1174" s="249"/>
      <c r="BR1174" s="249"/>
      <c r="BS1174" s="249"/>
      <c r="BT1174" s="249"/>
      <c r="BU1174" s="249"/>
      <c r="BV1174" s="248"/>
      <c r="BW1174" s="249"/>
      <c r="BX1174" s="249"/>
      <c r="BY1174" s="249"/>
      <c r="BZ1174" s="249"/>
      <c r="CA1174" s="242"/>
      <c r="CB1174" s="242"/>
      <c r="CC1174" s="242"/>
      <c r="CD1174" s="242"/>
      <c r="CE1174" s="249"/>
    </row>
    <row r="1175" spans="1:83" ht="14.4" x14ac:dyDescent="0.3">
      <c r="A1175">
        <v>526286</v>
      </c>
      <c r="B1175" t="s">
        <v>540</v>
      </c>
      <c r="C1175" t="s">
        <v>1066</v>
      </c>
      <c r="D1175" t="s">
        <v>1066</v>
      </c>
      <c r="E1175" t="s">
        <v>1066</v>
      </c>
      <c r="F1175" t="s">
        <v>1066</v>
      </c>
      <c r="G1175" t="s">
        <v>1066</v>
      </c>
      <c r="H1175" t="s">
        <v>1066</v>
      </c>
      <c r="I1175" t="s">
        <v>1066</v>
      </c>
      <c r="J1175" t="s">
        <v>1066</v>
      </c>
      <c r="K1175" t="s">
        <v>1066</v>
      </c>
      <c r="L1175" t="s">
        <v>1066</v>
      </c>
      <c r="M1175" t="s">
        <v>1066</v>
      </c>
      <c r="N1175" t="s">
        <v>1066</v>
      </c>
      <c r="O1175" t="s">
        <v>1066</v>
      </c>
      <c r="P1175" t="s">
        <v>1066</v>
      </c>
      <c r="Q1175" t="s">
        <v>1066</v>
      </c>
      <c r="R1175" t="s">
        <v>1066</v>
      </c>
      <c r="S1175" t="s">
        <v>1066</v>
      </c>
      <c r="T1175" t="s">
        <v>1066</v>
      </c>
      <c r="U1175" t="s">
        <v>1066</v>
      </c>
      <c r="V1175" t="s">
        <v>1066</v>
      </c>
      <c r="W1175" t="s">
        <v>1066</v>
      </c>
      <c r="X1175" t="s">
        <v>1066</v>
      </c>
      <c r="Y1175" t="s">
        <v>1066</v>
      </c>
      <c r="Z1175" t="s">
        <v>1066</v>
      </c>
      <c r="AA1175" t="s">
        <v>1066</v>
      </c>
      <c r="AB1175" t="s">
        <v>1066</v>
      </c>
      <c r="AC1175" t="s">
        <v>1066</v>
      </c>
      <c r="AD1175" t="s">
        <v>1066</v>
      </c>
      <c r="AE1175" t="s">
        <v>1066</v>
      </c>
      <c r="AF1175" t="s">
        <v>1066</v>
      </c>
      <c r="AG1175" t="s">
        <v>1066</v>
      </c>
      <c r="AH1175" t="s">
        <v>1066</v>
      </c>
      <c r="AI1175" t="s">
        <v>1066</v>
      </c>
      <c r="AJ1175" t="s">
        <v>1066</v>
      </c>
      <c r="AK1175" t="s">
        <v>1066</v>
      </c>
      <c r="AL1175" t="s">
        <v>1066</v>
      </c>
      <c r="AM1175" t="s">
        <v>1066</v>
      </c>
      <c r="AN1175" t="s">
        <v>1066</v>
      </c>
      <c r="AO1175" t="s">
        <v>1066</v>
      </c>
      <c r="AP1175" t="s">
        <v>1066</v>
      </c>
      <c r="AQ1175" t="s">
        <v>1066</v>
      </c>
      <c r="AR1175" t="s">
        <v>1066</v>
      </c>
      <c r="AS1175" t="s">
        <v>1066</v>
      </c>
      <c r="AT1175" t="s">
        <v>1066</v>
      </c>
      <c r="AU1175" t="s">
        <v>1066</v>
      </c>
      <c r="AV1175" t="s">
        <v>1066</v>
      </c>
      <c r="AW1175" t="s">
        <v>1066</v>
      </c>
      <c r="AY1175">
        <v>0</v>
      </c>
      <c r="AZ1175" s="269"/>
      <c r="BA1175" s="269"/>
      <c r="BB1175" s="269"/>
      <c r="BC1175" s="269"/>
      <c r="BD1175" s="269"/>
      <c r="BE1175" s="269"/>
    </row>
    <row r="1176" spans="1:83" ht="14.4" x14ac:dyDescent="0.3">
      <c r="A1176">
        <v>526297</v>
      </c>
      <c r="B1176" t="s">
        <v>540</v>
      </c>
      <c r="C1176" t="s">
        <v>1066</v>
      </c>
      <c r="D1176" t="s">
        <v>1066</v>
      </c>
      <c r="E1176" t="s">
        <v>1066</v>
      </c>
      <c r="F1176" t="s">
        <v>1066</v>
      </c>
      <c r="G1176" t="s">
        <v>1066</v>
      </c>
      <c r="H1176" t="s">
        <v>1066</v>
      </c>
      <c r="I1176" t="s">
        <v>1066</v>
      </c>
      <c r="J1176" t="s">
        <v>1066</v>
      </c>
      <c r="K1176" t="s">
        <v>1066</v>
      </c>
      <c r="L1176" t="s">
        <v>1066</v>
      </c>
      <c r="M1176" t="s">
        <v>1066</v>
      </c>
      <c r="N1176" t="s">
        <v>1066</v>
      </c>
      <c r="O1176" t="s">
        <v>1066</v>
      </c>
      <c r="P1176" t="s">
        <v>1066</v>
      </c>
      <c r="Q1176" t="s">
        <v>1066</v>
      </c>
      <c r="R1176" t="s">
        <v>1066</v>
      </c>
      <c r="S1176" t="s">
        <v>1066</v>
      </c>
      <c r="T1176" t="s">
        <v>1066</v>
      </c>
      <c r="U1176" t="s">
        <v>1066</v>
      </c>
      <c r="V1176" t="s">
        <v>1066</v>
      </c>
      <c r="W1176" t="s">
        <v>1066</v>
      </c>
      <c r="X1176" t="s">
        <v>1066</v>
      </c>
      <c r="Y1176" t="s">
        <v>1066</v>
      </c>
      <c r="Z1176" t="s">
        <v>1066</v>
      </c>
      <c r="AA1176" t="s">
        <v>1066</v>
      </c>
      <c r="AB1176" t="s">
        <v>1066</v>
      </c>
      <c r="AC1176" t="s">
        <v>1066</v>
      </c>
      <c r="AD1176" t="s">
        <v>1066</v>
      </c>
      <c r="AE1176" t="s">
        <v>1066</v>
      </c>
      <c r="AF1176" t="s">
        <v>1066</v>
      </c>
      <c r="AG1176" t="s">
        <v>1066</v>
      </c>
      <c r="AH1176" t="s">
        <v>1066</v>
      </c>
      <c r="AI1176" t="s">
        <v>1066</v>
      </c>
      <c r="AJ1176" t="s">
        <v>1066</v>
      </c>
      <c r="AK1176" t="s">
        <v>1066</v>
      </c>
      <c r="AL1176" t="s">
        <v>1066</v>
      </c>
      <c r="AM1176" t="s">
        <v>1066</v>
      </c>
      <c r="AN1176" t="s">
        <v>1066</v>
      </c>
      <c r="AO1176" t="s">
        <v>1066</v>
      </c>
      <c r="AP1176" t="s">
        <v>1066</v>
      </c>
      <c r="AQ1176" t="s">
        <v>1066</v>
      </c>
      <c r="AR1176" t="s">
        <v>1066</v>
      </c>
      <c r="AS1176" t="s">
        <v>1066</v>
      </c>
      <c r="AT1176" t="s">
        <v>1066</v>
      </c>
      <c r="AU1176" t="s">
        <v>1066</v>
      </c>
      <c r="AV1176" t="s">
        <v>1066</v>
      </c>
      <c r="AW1176" t="s">
        <v>1066</v>
      </c>
      <c r="AY1176">
        <v>0</v>
      </c>
      <c r="AZ1176" s="269"/>
      <c r="BA1176" s="269"/>
      <c r="BB1176" s="269"/>
      <c r="BC1176" s="269"/>
      <c r="BD1176" s="269"/>
      <c r="BE1176" s="269"/>
    </row>
    <row r="1177" spans="1:83" ht="14.4" x14ac:dyDescent="0.3">
      <c r="A1177">
        <v>526302</v>
      </c>
      <c r="B1177" t="s">
        <v>540</v>
      </c>
      <c r="C1177" t="s">
        <v>1066</v>
      </c>
      <c r="D1177" t="s">
        <v>1066</v>
      </c>
      <c r="E1177" t="s">
        <v>1066</v>
      </c>
      <c r="F1177" t="s">
        <v>1066</v>
      </c>
      <c r="G1177" t="s">
        <v>1066</v>
      </c>
      <c r="H1177" t="s">
        <v>1066</v>
      </c>
      <c r="I1177" t="s">
        <v>1066</v>
      </c>
      <c r="J1177" t="s">
        <v>1066</v>
      </c>
      <c r="K1177" t="s">
        <v>1066</v>
      </c>
      <c r="L1177" t="s">
        <v>1066</v>
      </c>
      <c r="M1177" t="s">
        <v>1066</v>
      </c>
      <c r="N1177" t="s">
        <v>1066</v>
      </c>
      <c r="O1177" t="s">
        <v>1066</v>
      </c>
      <c r="P1177" t="s">
        <v>1066</v>
      </c>
      <c r="Q1177" t="s">
        <v>1066</v>
      </c>
      <c r="R1177" t="s">
        <v>1066</v>
      </c>
      <c r="S1177" t="s">
        <v>1066</v>
      </c>
      <c r="T1177" t="s">
        <v>1066</v>
      </c>
      <c r="U1177" t="s">
        <v>1066</v>
      </c>
      <c r="V1177" t="s">
        <v>1066</v>
      </c>
      <c r="W1177" t="s">
        <v>1066</v>
      </c>
      <c r="X1177" t="s">
        <v>1066</v>
      </c>
      <c r="Y1177" t="s">
        <v>1066</v>
      </c>
      <c r="Z1177" t="s">
        <v>1066</v>
      </c>
      <c r="AA1177" t="s">
        <v>1066</v>
      </c>
      <c r="AB1177" t="s">
        <v>1066</v>
      </c>
      <c r="AC1177" t="s">
        <v>1066</v>
      </c>
      <c r="AD1177" t="s">
        <v>1066</v>
      </c>
      <c r="AE1177" t="s">
        <v>1066</v>
      </c>
      <c r="AF1177" t="s">
        <v>1066</v>
      </c>
      <c r="AG1177" t="s">
        <v>1066</v>
      </c>
      <c r="AH1177" t="s">
        <v>1066</v>
      </c>
      <c r="AI1177" t="s">
        <v>1066</v>
      </c>
      <c r="AJ1177" t="s">
        <v>1066</v>
      </c>
      <c r="AK1177" t="s">
        <v>1066</v>
      </c>
      <c r="AL1177" t="s">
        <v>1066</v>
      </c>
      <c r="AM1177" t="s">
        <v>1066</v>
      </c>
      <c r="AN1177" t="s">
        <v>1066</v>
      </c>
      <c r="AO1177" t="s">
        <v>1066</v>
      </c>
      <c r="AP1177" t="s">
        <v>1066</v>
      </c>
      <c r="AQ1177" t="s">
        <v>1066</v>
      </c>
      <c r="AR1177" t="s">
        <v>1066</v>
      </c>
      <c r="AS1177" t="s">
        <v>1066</v>
      </c>
      <c r="AT1177" t="s">
        <v>1066</v>
      </c>
      <c r="AU1177" t="s">
        <v>1066</v>
      </c>
      <c r="AV1177" t="s">
        <v>1066</v>
      </c>
      <c r="AW1177" t="s">
        <v>1066</v>
      </c>
      <c r="AY1177">
        <v>0</v>
      </c>
      <c r="AZ1177" s="269"/>
      <c r="BA1177" s="269"/>
      <c r="BB1177" s="269"/>
      <c r="BC1177" s="269"/>
      <c r="BD1177" s="269"/>
      <c r="BE1177" s="269"/>
      <c r="BH1177" s="249"/>
      <c r="BI1177" s="249"/>
      <c r="BJ1177" s="249"/>
      <c r="BK1177" s="249"/>
      <c r="BL1177" s="249"/>
      <c r="BM1177" s="249"/>
      <c r="BN1177" s="249"/>
      <c r="BO1177" s="249"/>
      <c r="BP1177" s="249"/>
      <c r="BQ1177" s="249"/>
      <c r="BR1177" s="249"/>
      <c r="BS1177" s="249"/>
      <c r="BT1177" s="249"/>
      <c r="BU1177" s="249"/>
      <c r="BV1177" s="248"/>
      <c r="BW1177" s="249"/>
      <c r="BX1177" s="249"/>
      <c r="BY1177" s="249"/>
      <c r="BZ1177" s="249"/>
      <c r="CA1177" s="242"/>
      <c r="CB1177" s="242"/>
      <c r="CC1177" s="242"/>
      <c r="CD1177" s="242"/>
      <c r="CE1177" s="249"/>
    </row>
    <row r="1178" spans="1:83" ht="14.4" x14ac:dyDescent="0.3">
      <c r="A1178">
        <v>526304</v>
      </c>
      <c r="B1178" t="s">
        <v>540</v>
      </c>
      <c r="C1178" t="s">
        <v>1066</v>
      </c>
      <c r="D1178" t="s">
        <v>1066</v>
      </c>
      <c r="E1178" t="s">
        <v>1066</v>
      </c>
      <c r="F1178" t="s">
        <v>1066</v>
      </c>
      <c r="G1178" t="s">
        <v>1066</v>
      </c>
      <c r="H1178" t="s">
        <v>1066</v>
      </c>
      <c r="I1178" t="s">
        <v>1066</v>
      </c>
      <c r="J1178" t="s">
        <v>1066</v>
      </c>
      <c r="K1178" t="s">
        <v>1066</v>
      </c>
      <c r="L1178" t="s">
        <v>1066</v>
      </c>
      <c r="M1178" t="s">
        <v>1066</v>
      </c>
      <c r="N1178" t="s">
        <v>1066</v>
      </c>
      <c r="O1178" t="s">
        <v>1066</v>
      </c>
      <c r="P1178" t="s">
        <v>1066</v>
      </c>
      <c r="Q1178" t="s">
        <v>1066</v>
      </c>
      <c r="R1178" t="s">
        <v>1066</v>
      </c>
      <c r="S1178" t="s">
        <v>1066</v>
      </c>
      <c r="T1178" t="s">
        <v>1066</v>
      </c>
      <c r="U1178" t="s">
        <v>1066</v>
      </c>
      <c r="V1178" t="s">
        <v>1066</v>
      </c>
      <c r="W1178" t="s">
        <v>1066</v>
      </c>
      <c r="X1178" t="s">
        <v>1066</v>
      </c>
      <c r="Y1178" t="s">
        <v>1066</v>
      </c>
      <c r="Z1178" t="s">
        <v>1066</v>
      </c>
      <c r="AA1178" t="s">
        <v>1066</v>
      </c>
      <c r="AB1178" t="s">
        <v>1066</v>
      </c>
      <c r="AC1178" t="s">
        <v>1066</v>
      </c>
      <c r="AD1178" t="s">
        <v>1066</v>
      </c>
      <c r="AE1178" t="s">
        <v>1066</v>
      </c>
      <c r="AF1178" t="s">
        <v>1066</v>
      </c>
      <c r="AG1178" t="s">
        <v>1066</v>
      </c>
      <c r="AH1178" t="s">
        <v>1066</v>
      </c>
      <c r="AI1178" t="s">
        <v>1066</v>
      </c>
      <c r="AJ1178" t="s">
        <v>1066</v>
      </c>
      <c r="AK1178" t="s">
        <v>1066</v>
      </c>
      <c r="AL1178" t="s">
        <v>1066</v>
      </c>
      <c r="AM1178" t="s">
        <v>1066</v>
      </c>
      <c r="AN1178" t="s">
        <v>1066</v>
      </c>
      <c r="AO1178" t="s">
        <v>1066</v>
      </c>
      <c r="AP1178" t="s">
        <v>1066</v>
      </c>
      <c r="AQ1178" t="s">
        <v>1066</v>
      </c>
      <c r="AR1178" t="s">
        <v>1066</v>
      </c>
      <c r="AS1178" t="s">
        <v>1066</v>
      </c>
      <c r="AT1178" t="s">
        <v>1066</v>
      </c>
      <c r="AU1178" t="s">
        <v>1066</v>
      </c>
      <c r="AV1178" t="s">
        <v>1066</v>
      </c>
      <c r="AW1178" t="s">
        <v>1066</v>
      </c>
      <c r="AY1178">
        <v>0</v>
      </c>
      <c r="AZ1178" s="269"/>
      <c r="BA1178" s="269"/>
      <c r="BB1178" s="269"/>
      <c r="BC1178" s="269"/>
      <c r="BD1178" s="269"/>
      <c r="BE1178" s="269"/>
    </row>
    <row r="1179" spans="1:83" ht="14.4" x14ac:dyDescent="0.3">
      <c r="A1179">
        <v>526306</v>
      </c>
      <c r="B1179" t="s">
        <v>540</v>
      </c>
      <c r="C1179" t="s">
        <v>1066</v>
      </c>
      <c r="D1179" t="s">
        <v>1066</v>
      </c>
      <c r="E1179" t="s">
        <v>1066</v>
      </c>
      <c r="F1179" t="s">
        <v>1066</v>
      </c>
      <c r="G1179" t="s">
        <v>1066</v>
      </c>
      <c r="H1179" t="s">
        <v>1066</v>
      </c>
      <c r="I1179" t="s">
        <v>1066</v>
      </c>
      <c r="J1179" t="s">
        <v>1066</v>
      </c>
      <c r="K1179" t="s">
        <v>1066</v>
      </c>
      <c r="L1179" t="s">
        <v>1066</v>
      </c>
      <c r="M1179" t="s">
        <v>1066</v>
      </c>
      <c r="N1179" t="s">
        <v>1066</v>
      </c>
      <c r="O1179" t="s">
        <v>1066</v>
      </c>
      <c r="P1179" t="s">
        <v>1066</v>
      </c>
      <c r="Q1179" t="s">
        <v>1066</v>
      </c>
      <c r="R1179" t="s">
        <v>1066</v>
      </c>
      <c r="S1179" t="s">
        <v>1066</v>
      </c>
      <c r="T1179" t="s">
        <v>1066</v>
      </c>
      <c r="U1179" t="s">
        <v>1066</v>
      </c>
      <c r="V1179" t="s">
        <v>1066</v>
      </c>
      <c r="W1179" t="s">
        <v>1066</v>
      </c>
      <c r="X1179" t="s">
        <v>1066</v>
      </c>
      <c r="Y1179" t="s">
        <v>1066</v>
      </c>
      <c r="Z1179" t="s">
        <v>1066</v>
      </c>
      <c r="AA1179" t="s">
        <v>1066</v>
      </c>
      <c r="AB1179" t="s">
        <v>1066</v>
      </c>
      <c r="AC1179" t="s">
        <v>1066</v>
      </c>
      <c r="AD1179" t="s">
        <v>1066</v>
      </c>
      <c r="AE1179" t="s">
        <v>1066</v>
      </c>
      <c r="AF1179" t="s">
        <v>1066</v>
      </c>
      <c r="AG1179" t="s">
        <v>1066</v>
      </c>
      <c r="AH1179" t="s">
        <v>1066</v>
      </c>
      <c r="AI1179" t="s">
        <v>1066</v>
      </c>
      <c r="AJ1179" t="s">
        <v>1066</v>
      </c>
      <c r="AK1179" t="s">
        <v>1066</v>
      </c>
      <c r="AL1179" t="s">
        <v>1066</v>
      </c>
      <c r="AM1179" t="s">
        <v>1066</v>
      </c>
      <c r="AN1179" t="s">
        <v>1066</v>
      </c>
      <c r="AO1179" t="s">
        <v>1066</v>
      </c>
      <c r="AP1179" t="s">
        <v>1066</v>
      </c>
      <c r="AQ1179" t="s">
        <v>1066</v>
      </c>
      <c r="AR1179" t="s">
        <v>1066</v>
      </c>
      <c r="AS1179" t="s">
        <v>1066</v>
      </c>
      <c r="AT1179" t="s">
        <v>1066</v>
      </c>
      <c r="AU1179" t="s">
        <v>1066</v>
      </c>
      <c r="AV1179" t="s">
        <v>1066</v>
      </c>
      <c r="AW1179" t="s">
        <v>1066</v>
      </c>
      <c r="AY1179">
        <v>0</v>
      </c>
      <c r="AZ1179" s="269"/>
      <c r="BA1179" s="269"/>
      <c r="BB1179" s="269"/>
      <c r="BC1179" s="269"/>
      <c r="BD1179" s="269"/>
      <c r="BE1179" s="269"/>
    </row>
    <row r="1180" spans="1:83" ht="14.4" x14ac:dyDescent="0.3">
      <c r="A1180">
        <v>526308</v>
      </c>
      <c r="B1180" t="s">
        <v>540</v>
      </c>
      <c r="C1180" t="s">
        <v>1066</v>
      </c>
      <c r="D1180" t="s">
        <v>1066</v>
      </c>
      <c r="E1180" t="s">
        <v>1066</v>
      </c>
      <c r="F1180" t="s">
        <v>1066</v>
      </c>
      <c r="G1180" t="s">
        <v>1066</v>
      </c>
      <c r="H1180" t="s">
        <v>1066</v>
      </c>
      <c r="I1180" t="s">
        <v>1066</v>
      </c>
      <c r="J1180" t="s">
        <v>1066</v>
      </c>
      <c r="K1180" t="s">
        <v>1066</v>
      </c>
      <c r="L1180" t="s">
        <v>1066</v>
      </c>
      <c r="M1180" t="s">
        <v>1066</v>
      </c>
      <c r="N1180" t="s">
        <v>1066</v>
      </c>
      <c r="O1180" t="s">
        <v>1066</v>
      </c>
      <c r="P1180" t="s">
        <v>1066</v>
      </c>
      <c r="Q1180" t="s">
        <v>1066</v>
      </c>
      <c r="R1180" t="s">
        <v>1066</v>
      </c>
      <c r="S1180" t="s">
        <v>1066</v>
      </c>
      <c r="T1180" t="s">
        <v>1066</v>
      </c>
      <c r="U1180" t="s">
        <v>1066</v>
      </c>
      <c r="V1180" t="s">
        <v>1066</v>
      </c>
      <c r="W1180" t="s">
        <v>1066</v>
      </c>
      <c r="X1180" t="s">
        <v>1066</v>
      </c>
      <c r="Y1180" t="s">
        <v>1066</v>
      </c>
      <c r="Z1180" t="s">
        <v>1066</v>
      </c>
      <c r="AA1180" t="s">
        <v>1066</v>
      </c>
      <c r="AB1180" t="s">
        <v>1066</v>
      </c>
      <c r="AC1180" t="s">
        <v>1066</v>
      </c>
      <c r="AD1180" t="s">
        <v>1066</v>
      </c>
      <c r="AE1180" t="s">
        <v>1066</v>
      </c>
      <c r="AF1180" t="s">
        <v>1066</v>
      </c>
      <c r="AG1180" t="s">
        <v>1066</v>
      </c>
      <c r="AH1180" t="s">
        <v>1066</v>
      </c>
      <c r="AI1180" t="s">
        <v>1066</v>
      </c>
      <c r="AJ1180" t="s">
        <v>1066</v>
      </c>
      <c r="AK1180" t="s">
        <v>1066</v>
      </c>
      <c r="AL1180" t="s">
        <v>1066</v>
      </c>
      <c r="AM1180" t="s">
        <v>1066</v>
      </c>
      <c r="AN1180" t="s">
        <v>1066</v>
      </c>
      <c r="AO1180" t="s">
        <v>1066</v>
      </c>
      <c r="AP1180" t="s">
        <v>1066</v>
      </c>
      <c r="AQ1180" t="s">
        <v>1066</v>
      </c>
      <c r="AR1180" t="s">
        <v>1066</v>
      </c>
      <c r="AS1180" t="s">
        <v>1066</v>
      </c>
      <c r="AT1180" t="s">
        <v>1066</v>
      </c>
      <c r="AU1180" t="s">
        <v>1066</v>
      </c>
      <c r="AV1180" t="s">
        <v>1066</v>
      </c>
      <c r="AW1180" t="s">
        <v>1066</v>
      </c>
      <c r="AY1180">
        <v>0</v>
      </c>
      <c r="AZ1180" s="269"/>
      <c r="BA1180" s="269"/>
      <c r="BB1180" s="269"/>
      <c r="BC1180" s="269"/>
      <c r="BD1180" s="269"/>
      <c r="BE1180" s="269"/>
    </row>
    <row r="1181" spans="1:83" ht="14.4" x14ac:dyDescent="0.3">
      <c r="A1181">
        <v>526311</v>
      </c>
      <c r="B1181" t="s">
        <v>540</v>
      </c>
      <c r="C1181" t="s">
        <v>1066</v>
      </c>
      <c r="D1181" t="s">
        <v>1066</v>
      </c>
      <c r="E1181" t="s">
        <v>1066</v>
      </c>
      <c r="F1181" t="s">
        <v>1066</v>
      </c>
      <c r="G1181" t="s">
        <v>1066</v>
      </c>
      <c r="H1181" t="s">
        <v>1066</v>
      </c>
      <c r="I1181" t="s">
        <v>1066</v>
      </c>
      <c r="J1181" t="s">
        <v>1066</v>
      </c>
      <c r="K1181" t="s">
        <v>1066</v>
      </c>
      <c r="L1181" t="s">
        <v>1066</v>
      </c>
      <c r="M1181" t="s">
        <v>1066</v>
      </c>
      <c r="N1181" t="s">
        <v>1066</v>
      </c>
      <c r="O1181" t="s">
        <v>1066</v>
      </c>
      <c r="P1181" t="s">
        <v>1066</v>
      </c>
      <c r="Q1181" t="s">
        <v>1066</v>
      </c>
      <c r="R1181" t="s">
        <v>1066</v>
      </c>
      <c r="S1181" t="s">
        <v>1066</v>
      </c>
      <c r="T1181" t="s">
        <v>1066</v>
      </c>
      <c r="U1181" t="s">
        <v>1066</v>
      </c>
      <c r="V1181" t="s">
        <v>1066</v>
      </c>
      <c r="W1181" t="s">
        <v>1066</v>
      </c>
      <c r="X1181" t="s">
        <v>1066</v>
      </c>
      <c r="Y1181" t="s">
        <v>1066</v>
      </c>
      <c r="Z1181" t="s">
        <v>1066</v>
      </c>
      <c r="AA1181" t="s">
        <v>1066</v>
      </c>
      <c r="AB1181" t="s">
        <v>1066</v>
      </c>
      <c r="AC1181" t="s">
        <v>1066</v>
      </c>
      <c r="AD1181" t="s">
        <v>1066</v>
      </c>
      <c r="AE1181" t="s">
        <v>1066</v>
      </c>
      <c r="AF1181" t="s">
        <v>1066</v>
      </c>
      <c r="AG1181" t="s">
        <v>1066</v>
      </c>
      <c r="AH1181" t="s">
        <v>1066</v>
      </c>
      <c r="AI1181" t="s">
        <v>1066</v>
      </c>
      <c r="AJ1181" t="s">
        <v>1066</v>
      </c>
      <c r="AK1181" t="s">
        <v>1066</v>
      </c>
      <c r="AL1181" t="s">
        <v>1066</v>
      </c>
      <c r="AM1181" t="s">
        <v>1066</v>
      </c>
      <c r="AN1181" t="s">
        <v>1066</v>
      </c>
      <c r="AO1181" t="s">
        <v>1066</v>
      </c>
      <c r="AP1181" t="s">
        <v>1066</v>
      </c>
      <c r="AQ1181" t="s">
        <v>1066</v>
      </c>
      <c r="AR1181" t="s">
        <v>1066</v>
      </c>
      <c r="AS1181" t="s">
        <v>1066</v>
      </c>
      <c r="AT1181" t="s">
        <v>1066</v>
      </c>
      <c r="AU1181" t="s">
        <v>1066</v>
      </c>
      <c r="AV1181" t="s">
        <v>1066</v>
      </c>
      <c r="AW1181" t="s">
        <v>1066</v>
      </c>
      <c r="AY1181">
        <v>0</v>
      </c>
      <c r="AZ1181" s="269"/>
      <c r="BA1181" s="269"/>
      <c r="BB1181" s="269"/>
      <c r="BC1181" s="269"/>
      <c r="BD1181" s="269"/>
      <c r="BE1181" s="269"/>
      <c r="BH1181" s="249"/>
      <c r="BI1181" s="249"/>
      <c r="BJ1181" s="249"/>
      <c r="BK1181" s="249"/>
      <c r="BL1181" s="249"/>
      <c r="BM1181" s="249"/>
      <c r="BN1181" s="249"/>
      <c r="BO1181" s="249"/>
      <c r="BP1181" s="249"/>
      <c r="BQ1181" s="249"/>
      <c r="BR1181" s="249"/>
      <c r="BS1181" s="249"/>
      <c r="BT1181" s="249"/>
      <c r="BU1181" s="249"/>
      <c r="BV1181" s="248"/>
      <c r="BW1181" s="249"/>
      <c r="BX1181" s="249"/>
      <c r="BY1181" s="249"/>
      <c r="BZ1181" s="249"/>
      <c r="CA1181" s="242"/>
      <c r="CB1181" s="242"/>
      <c r="CC1181" s="242"/>
      <c r="CD1181" s="242"/>
      <c r="CE1181" s="249"/>
    </row>
    <row r="1182" spans="1:83" ht="14.4" x14ac:dyDescent="0.3">
      <c r="A1182">
        <v>526312</v>
      </c>
      <c r="B1182" t="s">
        <v>540</v>
      </c>
      <c r="C1182" t="s">
        <v>1066</v>
      </c>
      <c r="D1182" t="s">
        <v>1066</v>
      </c>
      <c r="E1182" t="s">
        <v>1066</v>
      </c>
      <c r="F1182" t="s">
        <v>1066</v>
      </c>
      <c r="G1182" t="s">
        <v>1066</v>
      </c>
      <c r="H1182" t="s">
        <v>1066</v>
      </c>
      <c r="I1182" t="s">
        <v>1066</v>
      </c>
      <c r="J1182" t="s">
        <v>1066</v>
      </c>
      <c r="K1182" t="s">
        <v>1066</v>
      </c>
      <c r="L1182" t="s">
        <v>1066</v>
      </c>
      <c r="M1182" t="s">
        <v>1066</v>
      </c>
      <c r="N1182" t="s">
        <v>1066</v>
      </c>
      <c r="O1182" t="s">
        <v>1066</v>
      </c>
      <c r="P1182" t="s">
        <v>1066</v>
      </c>
      <c r="Q1182" t="s">
        <v>1066</v>
      </c>
      <c r="R1182" t="s">
        <v>1066</v>
      </c>
      <c r="S1182" t="s">
        <v>1066</v>
      </c>
      <c r="T1182" t="s">
        <v>1066</v>
      </c>
      <c r="U1182" t="s">
        <v>1066</v>
      </c>
      <c r="V1182" t="s">
        <v>1066</v>
      </c>
      <c r="W1182" t="s">
        <v>1066</v>
      </c>
      <c r="X1182" t="s">
        <v>1066</v>
      </c>
      <c r="Y1182" t="s">
        <v>1066</v>
      </c>
      <c r="Z1182" t="s">
        <v>1066</v>
      </c>
      <c r="AA1182" t="s">
        <v>1066</v>
      </c>
      <c r="AB1182" t="s">
        <v>1066</v>
      </c>
      <c r="AC1182" t="s">
        <v>1066</v>
      </c>
      <c r="AD1182" t="s">
        <v>1066</v>
      </c>
      <c r="AE1182" t="s">
        <v>1066</v>
      </c>
      <c r="AF1182" t="s">
        <v>1066</v>
      </c>
      <c r="AG1182" t="s">
        <v>1066</v>
      </c>
      <c r="AH1182" t="s">
        <v>1066</v>
      </c>
      <c r="AI1182" t="s">
        <v>1066</v>
      </c>
      <c r="AJ1182" t="s">
        <v>1066</v>
      </c>
      <c r="AK1182" t="s">
        <v>1066</v>
      </c>
      <c r="AL1182" t="s">
        <v>1066</v>
      </c>
      <c r="AM1182" t="s">
        <v>1066</v>
      </c>
      <c r="AN1182" t="s">
        <v>1066</v>
      </c>
      <c r="AO1182" t="s">
        <v>1066</v>
      </c>
      <c r="AP1182" t="s">
        <v>1066</v>
      </c>
      <c r="AQ1182" t="s">
        <v>1066</v>
      </c>
      <c r="AR1182" t="s">
        <v>1066</v>
      </c>
      <c r="AS1182" t="s">
        <v>1066</v>
      </c>
      <c r="AT1182" t="s">
        <v>1066</v>
      </c>
      <c r="AU1182" t="s">
        <v>1066</v>
      </c>
      <c r="AV1182" t="s">
        <v>1066</v>
      </c>
      <c r="AW1182" t="s">
        <v>1066</v>
      </c>
      <c r="AY1182">
        <v>0</v>
      </c>
      <c r="AZ1182" s="269"/>
      <c r="BA1182" s="269"/>
      <c r="BB1182" s="269"/>
      <c r="BC1182" s="269"/>
      <c r="BD1182" s="269"/>
      <c r="BE1182" s="269"/>
    </row>
    <row r="1183" spans="1:83" ht="14.4" x14ac:dyDescent="0.3">
      <c r="A1183">
        <v>526318</v>
      </c>
      <c r="B1183" t="s">
        <v>540</v>
      </c>
      <c r="C1183" t="s">
        <v>1066</v>
      </c>
      <c r="D1183" t="s">
        <v>1066</v>
      </c>
      <c r="E1183" t="s">
        <v>1066</v>
      </c>
      <c r="F1183" t="s">
        <v>1066</v>
      </c>
      <c r="G1183" t="s">
        <v>1066</v>
      </c>
      <c r="H1183" t="s">
        <v>1066</v>
      </c>
      <c r="I1183" t="s">
        <v>1066</v>
      </c>
      <c r="J1183" t="s">
        <v>1066</v>
      </c>
      <c r="K1183" t="s">
        <v>1066</v>
      </c>
      <c r="L1183" t="s">
        <v>1066</v>
      </c>
      <c r="M1183" t="s">
        <v>1066</v>
      </c>
      <c r="N1183" t="s">
        <v>1066</v>
      </c>
      <c r="O1183" t="s">
        <v>1066</v>
      </c>
      <c r="P1183" t="s">
        <v>1066</v>
      </c>
      <c r="Q1183" t="s">
        <v>1066</v>
      </c>
      <c r="R1183" t="s">
        <v>1066</v>
      </c>
      <c r="S1183" t="s">
        <v>1066</v>
      </c>
      <c r="T1183" t="s">
        <v>1066</v>
      </c>
      <c r="U1183" t="s">
        <v>1066</v>
      </c>
      <c r="V1183" t="s">
        <v>1066</v>
      </c>
      <c r="W1183" t="s">
        <v>1066</v>
      </c>
      <c r="X1183" t="s">
        <v>1066</v>
      </c>
      <c r="Y1183" t="s">
        <v>1066</v>
      </c>
      <c r="Z1183" t="s">
        <v>1066</v>
      </c>
      <c r="AA1183" t="s">
        <v>1066</v>
      </c>
      <c r="AB1183" t="s">
        <v>1066</v>
      </c>
      <c r="AC1183" t="s">
        <v>1066</v>
      </c>
      <c r="AD1183" t="s">
        <v>1066</v>
      </c>
      <c r="AE1183" t="s">
        <v>1066</v>
      </c>
      <c r="AF1183" t="s">
        <v>1066</v>
      </c>
      <c r="AG1183" t="s">
        <v>1066</v>
      </c>
      <c r="AH1183" t="s">
        <v>1066</v>
      </c>
      <c r="AI1183" t="s">
        <v>1066</v>
      </c>
      <c r="AJ1183" t="s">
        <v>1066</v>
      </c>
      <c r="AK1183" t="s">
        <v>1066</v>
      </c>
      <c r="AL1183" t="s">
        <v>1066</v>
      </c>
      <c r="AM1183" t="s">
        <v>1066</v>
      </c>
      <c r="AN1183" t="s">
        <v>1066</v>
      </c>
      <c r="AO1183" t="s">
        <v>1066</v>
      </c>
      <c r="AP1183" t="s">
        <v>1066</v>
      </c>
      <c r="AQ1183" t="s">
        <v>1066</v>
      </c>
      <c r="AR1183" t="s">
        <v>1066</v>
      </c>
      <c r="AS1183" t="s">
        <v>1066</v>
      </c>
      <c r="AT1183" t="s">
        <v>1066</v>
      </c>
      <c r="AU1183" t="s">
        <v>1066</v>
      </c>
      <c r="AV1183" t="s">
        <v>1066</v>
      </c>
      <c r="AW1183" t="s">
        <v>1066</v>
      </c>
      <c r="AY1183">
        <v>0</v>
      </c>
      <c r="AZ1183" s="269"/>
      <c r="BA1183" s="269"/>
      <c r="BB1183" s="269"/>
      <c r="BC1183" s="269"/>
      <c r="BD1183" s="269"/>
      <c r="BE1183" s="269"/>
    </row>
    <row r="1184" spans="1:83" ht="14.4" x14ac:dyDescent="0.3">
      <c r="A1184">
        <v>526321</v>
      </c>
      <c r="B1184" t="s">
        <v>540</v>
      </c>
      <c r="C1184" t="s">
        <v>1066</v>
      </c>
      <c r="D1184" t="s">
        <v>1066</v>
      </c>
      <c r="E1184" t="s">
        <v>1066</v>
      </c>
      <c r="F1184" t="s">
        <v>1066</v>
      </c>
      <c r="G1184" t="s">
        <v>1066</v>
      </c>
      <c r="H1184" t="s">
        <v>1066</v>
      </c>
      <c r="I1184" t="s">
        <v>1066</v>
      </c>
      <c r="J1184" t="s">
        <v>1066</v>
      </c>
      <c r="K1184" t="s">
        <v>1066</v>
      </c>
      <c r="L1184" t="s">
        <v>1066</v>
      </c>
      <c r="M1184" t="s">
        <v>1066</v>
      </c>
      <c r="N1184" t="s">
        <v>1066</v>
      </c>
      <c r="O1184" t="s">
        <v>1066</v>
      </c>
      <c r="P1184" t="s">
        <v>1066</v>
      </c>
      <c r="Q1184" t="s">
        <v>1066</v>
      </c>
      <c r="R1184" t="s">
        <v>1066</v>
      </c>
      <c r="S1184" t="s">
        <v>1066</v>
      </c>
      <c r="T1184" t="s">
        <v>1066</v>
      </c>
      <c r="U1184" t="s">
        <v>1066</v>
      </c>
      <c r="V1184" t="s">
        <v>1066</v>
      </c>
      <c r="W1184" t="s">
        <v>1066</v>
      </c>
      <c r="X1184" t="s">
        <v>1066</v>
      </c>
      <c r="Y1184" t="s">
        <v>1066</v>
      </c>
      <c r="Z1184" t="s">
        <v>1066</v>
      </c>
      <c r="AA1184" t="s">
        <v>1066</v>
      </c>
      <c r="AB1184" t="s">
        <v>1066</v>
      </c>
      <c r="AC1184" t="s">
        <v>1066</v>
      </c>
      <c r="AD1184" t="s">
        <v>1066</v>
      </c>
      <c r="AE1184" t="s">
        <v>1066</v>
      </c>
      <c r="AF1184" t="s">
        <v>1066</v>
      </c>
      <c r="AG1184" t="s">
        <v>1066</v>
      </c>
      <c r="AH1184" t="s">
        <v>1066</v>
      </c>
      <c r="AI1184" t="s">
        <v>1066</v>
      </c>
      <c r="AJ1184" t="s">
        <v>1066</v>
      </c>
      <c r="AK1184" t="s">
        <v>1066</v>
      </c>
      <c r="AL1184" t="s">
        <v>1066</v>
      </c>
      <c r="AM1184" t="s">
        <v>1066</v>
      </c>
      <c r="AN1184" t="s">
        <v>1066</v>
      </c>
      <c r="AO1184" t="s">
        <v>1066</v>
      </c>
      <c r="AP1184" t="s">
        <v>1066</v>
      </c>
      <c r="AQ1184" t="s">
        <v>1066</v>
      </c>
      <c r="AR1184" t="s">
        <v>1066</v>
      </c>
      <c r="AS1184" t="s">
        <v>1066</v>
      </c>
      <c r="AT1184" t="s">
        <v>1066</v>
      </c>
      <c r="AU1184" t="s">
        <v>1066</v>
      </c>
      <c r="AV1184" t="s">
        <v>1066</v>
      </c>
      <c r="AW1184" t="s">
        <v>1066</v>
      </c>
      <c r="AY1184">
        <v>0</v>
      </c>
      <c r="AZ1184" s="269"/>
      <c r="BA1184" s="269"/>
      <c r="BB1184" s="269"/>
      <c r="BC1184" s="269"/>
      <c r="BD1184" s="269"/>
      <c r="BE1184" s="269"/>
    </row>
    <row r="1185" spans="1:83" ht="14.4" x14ac:dyDescent="0.3">
      <c r="A1185">
        <v>526324</v>
      </c>
      <c r="B1185" t="s">
        <v>540</v>
      </c>
      <c r="C1185" t="s">
        <v>1066</v>
      </c>
      <c r="D1185" t="s">
        <v>1066</v>
      </c>
      <c r="E1185" t="s">
        <v>1066</v>
      </c>
      <c r="F1185" t="s">
        <v>1066</v>
      </c>
      <c r="G1185" t="s">
        <v>1066</v>
      </c>
      <c r="H1185" t="s">
        <v>1066</v>
      </c>
      <c r="I1185" t="s">
        <v>1066</v>
      </c>
      <c r="J1185" t="s">
        <v>1066</v>
      </c>
      <c r="K1185" t="s">
        <v>1066</v>
      </c>
      <c r="L1185" t="s">
        <v>1066</v>
      </c>
      <c r="M1185" t="s">
        <v>1066</v>
      </c>
      <c r="N1185" t="s">
        <v>1066</v>
      </c>
      <c r="O1185" t="s">
        <v>1066</v>
      </c>
      <c r="P1185" t="s">
        <v>1066</v>
      </c>
      <c r="Q1185" t="s">
        <v>1066</v>
      </c>
      <c r="R1185" t="s">
        <v>1066</v>
      </c>
      <c r="S1185" t="s">
        <v>1066</v>
      </c>
      <c r="T1185" t="s">
        <v>1066</v>
      </c>
      <c r="U1185" t="s">
        <v>1066</v>
      </c>
      <c r="V1185" t="s">
        <v>1066</v>
      </c>
      <c r="W1185" t="s">
        <v>1066</v>
      </c>
      <c r="X1185" t="s">
        <v>1066</v>
      </c>
      <c r="Y1185" t="s">
        <v>1066</v>
      </c>
      <c r="Z1185" t="s">
        <v>1066</v>
      </c>
      <c r="AA1185" t="s">
        <v>1066</v>
      </c>
      <c r="AB1185" t="s">
        <v>1066</v>
      </c>
      <c r="AC1185" t="s">
        <v>1066</v>
      </c>
      <c r="AD1185" t="s">
        <v>1066</v>
      </c>
      <c r="AE1185" t="s">
        <v>1066</v>
      </c>
      <c r="AF1185" t="s">
        <v>1066</v>
      </c>
      <c r="AG1185" t="s">
        <v>1066</v>
      </c>
      <c r="AH1185" t="s">
        <v>1066</v>
      </c>
      <c r="AI1185" t="s">
        <v>1066</v>
      </c>
      <c r="AJ1185" t="s">
        <v>1066</v>
      </c>
      <c r="AK1185" t="s">
        <v>1066</v>
      </c>
      <c r="AL1185" t="s">
        <v>1066</v>
      </c>
      <c r="AM1185" t="s">
        <v>1066</v>
      </c>
      <c r="AN1185" t="s">
        <v>1066</v>
      </c>
      <c r="AO1185" t="s">
        <v>1066</v>
      </c>
      <c r="AP1185" t="s">
        <v>1066</v>
      </c>
      <c r="AQ1185" t="s">
        <v>1066</v>
      </c>
      <c r="AR1185" t="s">
        <v>1066</v>
      </c>
      <c r="AS1185" t="s">
        <v>1066</v>
      </c>
      <c r="AT1185" t="s">
        <v>1066</v>
      </c>
      <c r="AU1185" t="s">
        <v>1066</v>
      </c>
      <c r="AV1185" t="s">
        <v>1066</v>
      </c>
      <c r="AW1185" t="s">
        <v>1066</v>
      </c>
      <c r="AY1185">
        <v>0</v>
      </c>
      <c r="AZ1185" s="269"/>
      <c r="BA1185" s="269"/>
      <c r="BB1185" s="269"/>
      <c r="BC1185" s="269"/>
      <c r="BD1185" s="269"/>
      <c r="BE1185" s="269"/>
    </row>
    <row r="1186" spans="1:83" ht="14.4" x14ac:dyDescent="0.3">
      <c r="A1186">
        <v>526326</v>
      </c>
      <c r="B1186" t="s">
        <v>540</v>
      </c>
      <c r="C1186" t="s">
        <v>1066</v>
      </c>
      <c r="D1186" t="s">
        <v>1066</v>
      </c>
      <c r="E1186" t="s">
        <v>1066</v>
      </c>
      <c r="F1186" t="s">
        <v>1066</v>
      </c>
      <c r="G1186" t="s">
        <v>1066</v>
      </c>
      <c r="H1186" t="s">
        <v>1066</v>
      </c>
      <c r="I1186" t="s">
        <v>1066</v>
      </c>
      <c r="J1186" t="s">
        <v>1066</v>
      </c>
      <c r="K1186" t="s">
        <v>1066</v>
      </c>
      <c r="L1186" t="s">
        <v>1066</v>
      </c>
      <c r="M1186" t="s">
        <v>1066</v>
      </c>
      <c r="N1186" t="s">
        <v>1066</v>
      </c>
      <c r="O1186" t="s">
        <v>1066</v>
      </c>
      <c r="P1186" t="s">
        <v>1066</v>
      </c>
      <c r="Q1186" t="s">
        <v>1066</v>
      </c>
      <c r="R1186" t="s">
        <v>1066</v>
      </c>
      <c r="S1186" t="s">
        <v>1066</v>
      </c>
      <c r="T1186" t="s">
        <v>1066</v>
      </c>
      <c r="U1186" t="s">
        <v>1066</v>
      </c>
      <c r="V1186" t="s">
        <v>1066</v>
      </c>
      <c r="W1186" t="s">
        <v>1066</v>
      </c>
      <c r="X1186" t="s">
        <v>1066</v>
      </c>
      <c r="Y1186" t="s">
        <v>1066</v>
      </c>
      <c r="Z1186" t="s">
        <v>1066</v>
      </c>
      <c r="AA1186" t="s">
        <v>1066</v>
      </c>
      <c r="AB1186" t="s">
        <v>1066</v>
      </c>
      <c r="AC1186" t="s">
        <v>1066</v>
      </c>
      <c r="AD1186" t="s">
        <v>1066</v>
      </c>
      <c r="AE1186" t="s">
        <v>1066</v>
      </c>
      <c r="AF1186" t="s">
        <v>1066</v>
      </c>
      <c r="AG1186" t="s">
        <v>1066</v>
      </c>
      <c r="AH1186" t="s">
        <v>1066</v>
      </c>
      <c r="AI1186" t="s">
        <v>1066</v>
      </c>
      <c r="AJ1186" t="s">
        <v>1066</v>
      </c>
      <c r="AK1186" t="s">
        <v>1066</v>
      </c>
      <c r="AL1186" t="s">
        <v>1066</v>
      </c>
      <c r="AM1186" t="s">
        <v>1066</v>
      </c>
      <c r="AN1186" t="s">
        <v>1066</v>
      </c>
      <c r="AO1186" t="s">
        <v>1066</v>
      </c>
      <c r="AP1186" t="s">
        <v>1066</v>
      </c>
      <c r="AQ1186" t="s">
        <v>1066</v>
      </c>
      <c r="AR1186" t="s">
        <v>1066</v>
      </c>
      <c r="AS1186" t="s">
        <v>1066</v>
      </c>
      <c r="AT1186" t="s">
        <v>1066</v>
      </c>
      <c r="AU1186" t="s">
        <v>1066</v>
      </c>
      <c r="AV1186" t="s">
        <v>1066</v>
      </c>
      <c r="AW1186" t="s">
        <v>1066</v>
      </c>
      <c r="AY1186">
        <v>0</v>
      </c>
      <c r="AZ1186" s="269"/>
      <c r="BA1186" s="269"/>
      <c r="BB1186" s="269"/>
      <c r="BC1186" s="269"/>
      <c r="BD1186" s="269"/>
      <c r="BE1186" s="269"/>
    </row>
    <row r="1187" spans="1:83" ht="14.4" x14ac:dyDescent="0.3">
      <c r="A1187">
        <v>526327</v>
      </c>
      <c r="B1187" t="s">
        <v>540</v>
      </c>
      <c r="C1187" t="s">
        <v>1066</v>
      </c>
      <c r="D1187" t="s">
        <v>1066</v>
      </c>
      <c r="E1187" t="s">
        <v>1066</v>
      </c>
      <c r="F1187" t="s">
        <v>1066</v>
      </c>
      <c r="G1187" t="s">
        <v>1066</v>
      </c>
      <c r="H1187" t="s">
        <v>1066</v>
      </c>
      <c r="I1187" t="s">
        <v>1066</v>
      </c>
      <c r="J1187" t="s">
        <v>1066</v>
      </c>
      <c r="K1187" t="s">
        <v>1066</v>
      </c>
      <c r="L1187" t="s">
        <v>1066</v>
      </c>
      <c r="M1187" t="s">
        <v>1066</v>
      </c>
      <c r="N1187" t="s">
        <v>1066</v>
      </c>
      <c r="O1187" t="s">
        <v>1066</v>
      </c>
      <c r="P1187" t="s">
        <v>1066</v>
      </c>
      <c r="Q1187" t="s">
        <v>1066</v>
      </c>
      <c r="R1187" t="s">
        <v>1066</v>
      </c>
      <c r="S1187" t="s">
        <v>1066</v>
      </c>
      <c r="T1187" t="s">
        <v>1066</v>
      </c>
      <c r="U1187" t="s">
        <v>1066</v>
      </c>
      <c r="V1187" t="s">
        <v>1066</v>
      </c>
      <c r="W1187" t="s">
        <v>1066</v>
      </c>
      <c r="X1187" t="s">
        <v>1066</v>
      </c>
      <c r="Y1187" t="s">
        <v>1066</v>
      </c>
      <c r="Z1187" t="s">
        <v>1066</v>
      </c>
      <c r="AA1187" t="s">
        <v>1066</v>
      </c>
      <c r="AB1187" t="s">
        <v>1066</v>
      </c>
      <c r="AC1187" t="s">
        <v>1066</v>
      </c>
      <c r="AD1187" t="s">
        <v>1066</v>
      </c>
      <c r="AE1187" t="s">
        <v>1066</v>
      </c>
      <c r="AF1187" t="s">
        <v>1066</v>
      </c>
      <c r="AG1187" t="s">
        <v>1066</v>
      </c>
      <c r="AH1187" t="s">
        <v>1066</v>
      </c>
      <c r="AI1187" t="s">
        <v>1066</v>
      </c>
      <c r="AJ1187" t="s">
        <v>1066</v>
      </c>
      <c r="AK1187" t="s">
        <v>1066</v>
      </c>
      <c r="AL1187" t="s">
        <v>1066</v>
      </c>
      <c r="AM1187" t="s">
        <v>1066</v>
      </c>
      <c r="AN1187" t="s">
        <v>1066</v>
      </c>
      <c r="AO1187" t="s">
        <v>1066</v>
      </c>
      <c r="AP1187" t="s">
        <v>1066</v>
      </c>
      <c r="AQ1187" t="s">
        <v>1066</v>
      </c>
      <c r="AR1187" t="s">
        <v>1066</v>
      </c>
      <c r="AS1187" t="s">
        <v>1066</v>
      </c>
      <c r="AT1187" t="s">
        <v>1066</v>
      </c>
      <c r="AU1187" t="s">
        <v>1066</v>
      </c>
      <c r="AV1187" t="s">
        <v>1066</v>
      </c>
      <c r="AW1187" t="s">
        <v>1066</v>
      </c>
      <c r="AY1187">
        <v>0</v>
      </c>
      <c r="AZ1187" s="269"/>
      <c r="BA1187" s="269"/>
      <c r="BB1187" s="269"/>
      <c r="BC1187" s="269"/>
      <c r="BD1187" s="269"/>
      <c r="BE1187" s="269"/>
    </row>
    <row r="1188" spans="1:83" ht="14.4" x14ac:dyDescent="0.3">
      <c r="A1188">
        <v>526330</v>
      </c>
      <c r="B1188" t="s">
        <v>541</v>
      </c>
      <c r="C1188" t="s">
        <v>1066</v>
      </c>
      <c r="D1188" t="s">
        <v>1066</v>
      </c>
      <c r="E1188" t="s">
        <v>1066</v>
      </c>
      <c r="F1188" t="s">
        <v>1066</v>
      </c>
      <c r="G1188" t="s">
        <v>1066</v>
      </c>
      <c r="H1188" t="s">
        <v>1066</v>
      </c>
      <c r="I1188" t="s">
        <v>1066</v>
      </c>
      <c r="J1188" t="s">
        <v>1066</v>
      </c>
      <c r="K1188" t="s">
        <v>1066</v>
      </c>
      <c r="L1188" t="s">
        <v>1066</v>
      </c>
      <c r="M1188" t="s">
        <v>1066</v>
      </c>
      <c r="N1188" t="s">
        <v>1066</v>
      </c>
      <c r="O1188" t="s">
        <v>1066</v>
      </c>
      <c r="P1188" t="s">
        <v>1066</v>
      </c>
      <c r="Q1188" t="s">
        <v>1066</v>
      </c>
      <c r="R1188" t="s">
        <v>1066</v>
      </c>
      <c r="S1188" t="s">
        <v>1066</v>
      </c>
      <c r="T1188" t="s">
        <v>1066</v>
      </c>
      <c r="U1188" t="s">
        <v>1066</v>
      </c>
      <c r="V1188" t="s">
        <v>1066</v>
      </c>
      <c r="W1188" t="s">
        <v>1066</v>
      </c>
      <c r="X1188" t="s">
        <v>1066</v>
      </c>
      <c r="Y1188" t="s">
        <v>1066</v>
      </c>
      <c r="Z1188" t="s">
        <v>1066</v>
      </c>
      <c r="AA1188" t="s">
        <v>1066</v>
      </c>
      <c r="AB1188" t="s">
        <v>1066</v>
      </c>
      <c r="AC1188" t="s">
        <v>1066</v>
      </c>
      <c r="AD1188" t="s">
        <v>1066</v>
      </c>
      <c r="AE1188" t="s">
        <v>1066</v>
      </c>
      <c r="AF1188" t="s">
        <v>1066</v>
      </c>
      <c r="AG1188" t="s">
        <v>1066</v>
      </c>
      <c r="AH1188" t="s">
        <v>1066</v>
      </c>
      <c r="AI1188" t="s">
        <v>1066</v>
      </c>
      <c r="AJ1188" t="s">
        <v>1066</v>
      </c>
      <c r="AK1188" t="s">
        <v>1066</v>
      </c>
      <c r="AL1188" t="s">
        <v>1066</v>
      </c>
      <c r="AM1188" t="s">
        <v>1066</v>
      </c>
      <c r="AN1188" t="s">
        <v>1066</v>
      </c>
      <c r="AO1188" t="s">
        <v>1066</v>
      </c>
      <c r="AP1188" t="s">
        <v>1066</v>
      </c>
      <c r="AQ1188" t="s">
        <v>1066</v>
      </c>
      <c r="AR1188" t="s">
        <v>1066</v>
      </c>
      <c r="AW1188"/>
      <c r="AY1188" t="s">
        <v>2422</v>
      </c>
      <c r="AZ1188" s="269"/>
      <c r="BA1188" s="269"/>
      <c r="BB1188" s="269"/>
      <c r="BC1188" s="269"/>
      <c r="BD1188" s="269"/>
      <c r="BE1188" s="269"/>
    </row>
    <row r="1189" spans="1:83" ht="14.4" x14ac:dyDescent="0.3">
      <c r="A1189">
        <v>526333</v>
      </c>
      <c r="B1189" t="s">
        <v>540</v>
      </c>
      <c r="C1189" t="s">
        <v>1066</v>
      </c>
      <c r="D1189" t="s">
        <v>1066</v>
      </c>
      <c r="E1189" t="s">
        <v>1066</v>
      </c>
      <c r="F1189" t="s">
        <v>1066</v>
      </c>
      <c r="G1189" t="s">
        <v>1066</v>
      </c>
      <c r="H1189" t="s">
        <v>1066</v>
      </c>
      <c r="I1189" t="s">
        <v>1066</v>
      </c>
      <c r="J1189" t="s">
        <v>1066</v>
      </c>
      <c r="K1189" t="s">
        <v>1066</v>
      </c>
      <c r="L1189" t="s">
        <v>1066</v>
      </c>
      <c r="M1189" t="s">
        <v>1066</v>
      </c>
      <c r="N1189" t="s">
        <v>1066</v>
      </c>
      <c r="O1189" t="s">
        <v>1066</v>
      </c>
      <c r="P1189" t="s">
        <v>1066</v>
      </c>
      <c r="Q1189" t="s">
        <v>1066</v>
      </c>
      <c r="R1189" t="s">
        <v>1066</v>
      </c>
      <c r="S1189" t="s">
        <v>1066</v>
      </c>
      <c r="T1189" t="s">
        <v>1066</v>
      </c>
      <c r="U1189" t="s">
        <v>1066</v>
      </c>
      <c r="V1189" t="s">
        <v>1066</v>
      </c>
      <c r="W1189" t="s">
        <v>1066</v>
      </c>
      <c r="X1189" t="s">
        <v>1066</v>
      </c>
      <c r="Y1189" t="s">
        <v>1066</v>
      </c>
      <c r="Z1189" t="s">
        <v>1066</v>
      </c>
      <c r="AA1189" t="s">
        <v>1066</v>
      </c>
      <c r="AB1189" t="s">
        <v>1066</v>
      </c>
      <c r="AC1189" t="s">
        <v>1066</v>
      </c>
      <c r="AD1189" t="s">
        <v>1066</v>
      </c>
      <c r="AE1189" t="s">
        <v>1066</v>
      </c>
      <c r="AF1189" t="s">
        <v>1066</v>
      </c>
      <c r="AG1189" t="s">
        <v>1066</v>
      </c>
      <c r="AH1189" t="s">
        <v>1066</v>
      </c>
      <c r="AI1189" t="s">
        <v>1066</v>
      </c>
      <c r="AJ1189" t="s">
        <v>1066</v>
      </c>
      <c r="AK1189" t="s">
        <v>1066</v>
      </c>
      <c r="AL1189" t="s">
        <v>1066</v>
      </c>
      <c r="AM1189" t="s">
        <v>1066</v>
      </c>
      <c r="AN1189" t="s">
        <v>1066</v>
      </c>
      <c r="AO1189" t="s">
        <v>1066</v>
      </c>
      <c r="AP1189" t="s">
        <v>1066</v>
      </c>
      <c r="AQ1189" t="s">
        <v>1066</v>
      </c>
      <c r="AR1189" t="s">
        <v>1066</v>
      </c>
      <c r="AS1189" t="s">
        <v>1066</v>
      </c>
      <c r="AT1189" t="s">
        <v>1066</v>
      </c>
      <c r="AU1189" t="s">
        <v>1066</v>
      </c>
      <c r="AV1189" t="s">
        <v>1066</v>
      </c>
      <c r="AW1189" t="s">
        <v>1066</v>
      </c>
      <c r="AY1189">
        <v>0</v>
      </c>
      <c r="AZ1189" s="269"/>
      <c r="BA1189" s="269"/>
      <c r="BB1189" s="269"/>
      <c r="BC1189" s="269"/>
      <c r="BD1189" s="269"/>
      <c r="BE1189" s="269"/>
    </row>
    <row r="1190" spans="1:83" ht="14.4" x14ac:dyDescent="0.3">
      <c r="A1190">
        <v>526338</v>
      </c>
      <c r="B1190" t="s">
        <v>540</v>
      </c>
      <c r="C1190" t="s">
        <v>1066</v>
      </c>
      <c r="D1190" t="s">
        <v>1066</v>
      </c>
      <c r="E1190" t="s">
        <v>1066</v>
      </c>
      <c r="F1190" t="s">
        <v>1066</v>
      </c>
      <c r="G1190" t="s">
        <v>1066</v>
      </c>
      <c r="H1190" t="s">
        <v>1066</v>
      </c>
      <c r="I1190" t="s">
        <v>1066</v>
      </c>
      <c r="J1190" t="s">
        <v>1066</v>
      </c>
      <c r="K1190" t="s">
        <v>1066</v>
      </c>
      <c r="L1190" t="s">
        <v>1066</v>
      </c>
      <c r="M1190" t="s">
        <v>1066</v>
      </c>
      <c r="N1190" t="s">
        <v>1066</v>
      </c>
      <c r="O1190" t="s">
        <v>1066</v>
      </c>
      <c r="P1190" t="s">
        <v>1066</v>
      </c>
      <c r="Q1190" t="s">
        <v>1066</v>
      </c>
      <c r="R1190" t="s">
        <v>1066</v>
      </c>
      <c r="S1190" t="s">
        <v>1066</v>
      </c>
      <c r="T1190" t="s">
        <v>1066</v>
      </c>
      <c r="U1190" t="s">
        <v>1066</v>
      </c>
      <c r="V1190" t="s">
        <v>1066</v>
      </c>
      <c r="W1190" t="s">
        <v>1066</v>
      </c>
      <c r="X1190" t="s">
        <v>1066</v>
      </c>
      <c r="Y1190" t="s">
        <v>1066</v>
      </c>
      <c r="Z1190" t="s">
        <v>1066</v>
      </c>
      <c r="AA1190" t="s">
        <v>1066</v>
      </c>
      <c r="AB1190" t="s">
        <v>1066</v>
      </c>
      <c r="AC1190" t="s">
        <v>1066</v>
      </c>
      <c r="AD1190" t="s">
        <v>1066</v>
      </c>
      <c r="AE1190" t="s">
        <v>1066</v>
      </c>
      <c r="AF1190" t="s">
        <v>1066</v>
      </c>
      <c r="AG1190" t="s">
        <v>1066</v>
      </c>
      <c r="AH1190" t="s">
        <v>1066</v>
      </c>
      <c r="AI1190" t="s">
        <v>1066</v>
      </c>
      <c r="AJ1190" t="s">
        <v>1066</v>
      </c>
      <c r="AK1190" t="s">
        <v>1066</v>
      </c>
      <c r="AL1190" t="s">
        <v>1066</v>
      </c>
      <c r="AM1190" t="s">
        <v>1066</v>
      </c>
      <c r="AN1190" t="s">
        <v>1066</v>
      </c>
      <c r="AO1190" t="s">
        <v>1066</v>
      </c>
      <c r="AP1190" t="s">
        <v>1066</v>
      </c>
      <c r="AQ1190" t="s">
        <v>1066</v>
      </c>
      <c r="AR1190" t="s">
        <v>1066</v>
      </c>
      <c r="AS1190" t="s">
        <v>1066</v>
      </c>
      <c r="AT1190" t="s">
        <v>1066</v>
      </c>
      <c r="AU1190" t="s">
        <v>1066</v>
      </c>
      <c r="AV1190" t="s">
        <v>1066</v>
      </c>
      <c r="AW1190" t="s">
        <v>1066</v>
      </c>
      <c r="AY1190">
        <v>0</v>
      </c>
      <c r="AZ1190" s="269"/>
      <c r="BA1190" s="269"/>
      <c r="BB1190" s="269"/>
      <c r="BC1190" s="269"/>
      <c r="BD1190" s="269"/>
      <c r="BE1190" s="269"/>
      <c r="BH1190" s="249"/>
      <c r="BI1190" s="249"/>
      <c r="BJ1190" s="249"/>
      <c r="BK1190" s="249"/>
      <c r="BL1190" s="249"/>
      <c r="BM1190" s="249"/>
      <c r="BN1190" s="249"/>
      <c r="BO1190" s="249"/>
      <c r="BP1190" s="249"/>
      <c r="BQ1190" s="249"/>
      <c r="BR1190" s="249"/>
      <c r="BS1190" s="249"/>
      <c r="BT1190" s="249"/>
      <c r="BU1190" s="249"/>
      <c r="BV1190" s="248"/>
      <c r="BW1190" s="249"/>
      <c r="BX1190" s="249"/>
      <c r="BY1190" s="249"/>
      <c r="BZ1190" s="249"/>
      <c r="CA1190" s="251"/>
      <c r="CB1190" s="251"/>
      <c r="CC1190" s="251"/>
      <c r="CD1190" s="242"/>
      <c r="CE1190" s="249"/>
    </row>
    <row r="1191" spans="1:83" ht="14.4" x14ac:dyDescent="0.3">
      <c r="A1191">
        <v>526346</v>
      </c>
      <c r="B1191" t="s">
        <v>541</v>
      </c>
      <c r="C1191" t="s">
        <v>1066</v>
      </c>
      <c r="D1191" t="s">
        <v>1066</v>
      </c>
      <c r="E1191" t="s">
        <v>1066</v>
      </c>
      <c r="F1191" t="s">
        <v>1066</v>
      </c>
      <c r="G1191" t="s">
        <v>1066</v>
      </c>
      <c r="H1191" t="s">
        <v>1066</v>
      </c>
      <c r="I1191" t="s">
        <v>1066</v>
      </c>
      <c r="J1191" t="s">
        <v>1066</v>
      </c>
      <c r="K1191" t="s">
        <v>1066</v>
      </c>
      <c r="L1191" t="s">
        <v>1066</v>
      </c>
      <c r="M1191" t="s">
        <v>1066</v>
      </c>
      <c r="N1191" t="s">
        <v>1066</v>
      </c>
      <c r="O1191" t="s">
        <v>1066</v>
      </c>
      <c r="P1191" t="s">
        <v>1066</v>
      </c>
      <c r="Q1191" t="s">
        <v>1066</v>
      </c>
      <c r="R1191" t="s">
        <v>1066</v>
      </c>
      <c r="S1191" t="s">
        <v>1066</v>
      </c>
      <c r="T1191" t="s">
        <v>1066</v>
      </c>
      <c r="U1191" t="s">
        <v>1066</v>
      </c>
      <c r="V1191" t="s">
        <v>1066</v>
      </c>
      <c r="W1191" t="s">
        <v>1066</v>
      </c>
      <c r="X1191" t="s">
        <v>1066</v>
      </c>
      <c r="Y1191" t="s">
        <v>1066</v>
      </c>
      <c r="Z1191" t="s">
        <v>1066</v>
      </c>
      <c r="AA1191" t="s">
        <v>1066</v>
      </c>
      <c r="AB1191" t="s">
        <v>1066</v>
      </c>
      <c r="AC1191" t="s">
        <v>1066</v>
      </c>
      <c r="AD1191" t="s">
        <v>1066</v>
      </c>
      <c r="AE1191" t="s">
        <v>1066</v>
      </c>
      <c r="AF1191" t="s">
        <v>1066</v>
      </c>
      <c r="AG1191" t="s">
        <v>1066</v>
      </c>
      <c r="AH1191" t="s">
        <v>1066</v>
      </c>
      <c r="AI1191" t="s">
        <v>1066</v>
      </c>
      <c r="AJ1191" t="s">
        <v>1066</v>
      </c>
      <c r="AK1191" t="s">
        <v>1066</v>
      </c>
      <c r="AL1191" t="s">
        <v>1066</v>
      </c>
      <c r="AM1191" t="s">
        <v>1066</v>
      </c>
      <c r="AN1191" t="s">
        <v>1066</v>
      </c>
      <c r="AO1191" t="s">
        <v>1066</v>
      </c>
      <c r="AP1191" t="s">
        <v>1066</v>
      </c>
      <c r="AQ1191" t="s">
        <v>1066</v>
      </c>
      <c r="AR1191" t="s">
        <v>1066</v>
      </c>
      <c r="AW1191"/>
      <c r="AY1191" t="s">
        <v>2422</v>
      </c>
      <c r="AZ1191" s="269"/>
      <c r="BA1191" s="269"/>
      <c r="BB1191" s="269"/>
      <c r="BC1191" s="269"/>
      <c r="BD1191" s="269"/>
      <c r="BE1191" s="269"/>
    </row>
    <row r="1192" spans="1:83" ht="14.4" x14ac:dyDescent="0.3">
      <c r="A1192">
        <v>526352</v>
      </c>
      <c r="B1192" t="s">
        <v>540</v>
      </c>
      <c r="C1192" t="s">
        <v>1066</v>
      </c>
      <c r="D1192" t="s">
        <v>1066</v>
      </c>
      <c r="E1192" t="s">
        <v>1066</v>
      </c>
      <c r="F1192" t="s">
        <v>1066</v>
      </c>
      <c r="G1192" t="s">
        <v>1066</v>
      </c>
      <c r="H1192" t="s">
        <v>1066</v>
      </c>
      <c r="I1192" t="s">
        <v>1066</v>
      </c>
      <c r="J1192" t="s">
        <v>1066</v>
      </c>
      <c r="K1192" t="s">
        <v>1066</v>
      </c>
      <c r="L1192" t="s">
        <v>1066</v>
      </c>
      <c r="M1192" t="s">
        <v>1066</v>
      </c>
      <c r="N1192" t="s">
        <v>1066</v>
      </c>
      <c r="O1192" t="s">
        <v>1066</v>
      </c>
      <c r="P1192" t="s">
        <v>1066</v>
      </c>
      <c r="Q1192" t="s">
        <v>1066</v>
      </c>
      <c r="R1192" t="s">
        <v>1066</v>
      </c>
      <c r="S1192" t="s">
        <v>1066</v>
      </c>
      <c r="T1192" t="s">
        <v>1066</v>
      </c>
      <c r="U1192" t="s">
        <v>1066</v>
      </c>
      <c r="V1192" t="s">
        <v>1066</v>
      </c>
      <c r="W1192" t="s">
        <v>1066</v>
      </c>
      <c r="X1192" t="s">
        <v>1066</v>
      </c>
      <c r="Y1192" t="s">
        <v>1066</v>
      </c>
      <c r="Z1192" t="s">
        <v>1066</v>
      </c>
      <c r="AA1192" t="s">
        <v>1066</v>
      </c>
      <c r="AB1192" t="s">
        <v>1066</v>
      </c>
      <c r="AC1192" t="s">
        <v>1066</v>
      </c>
      <c r="AD1192" t="s">
        <v>1066</v>
      </c>
      <c r="AE1192" t="s">
        <v>1066</v>
      </c>
      <c r="AF1192" t="s">
        <v>1066</v>
      </c>
      <c r="AG1192" t="s">
        <v>1066</v>
      </c>
      <c r="AH1192" t="s">
        <v>1066</v>
      </c>
      <c r="AI1192" t="s">
        <v>1066</v>
      </c>
      <c r="AJ1192" t="s">
        <v>1066</v>
      </c>
      <c r="AK1192" t="s">
        <v>1066</v>
      </c>
      <c r="AL1192" t="s">
        <v>1066</v>
      </c>
      <c r="AM1192" t="s">
        <v>1066</v>
      </c>
      <c r="AN1192" t="s">
        <v>1066</v>
      </c>
      <c r="AO1192" t="s">
        <v>1066</v>
      </c>
      <c r="AP1192" t="s">
        <v>1066</v>
      </c>
      <c r="AQ1192" t="s">
        <v>1066</v>
      </c>
      <c r="AR1192" t="s">
        <v>1066</v>
      </c>
      <c r="AS1192" t="s">
        <v>1066</v>
      </c>
      <c r="AT1192" t="s">
        <v>1066</v>
      </c>
      <c r="AU1192" t="s">
        <v>1066</v>
      </c>
      <c r="AV1192" t="s">
        <v>1066</v>
      </c>
      <c r="AW1192" t="s">
        <v>1066</v>
      </c>
      <c r="AY1192">
        <v>0</v>
      </c>
      <c r="AZ1192" s="269"/>
      <c r="BA1192" s="269"/>
      <c r="BB1192" s="269"/>
      <c r="BC1192" s="269"/>
      <c r="BD1192" s="269"/>
      <c r="BE1192" s="269"/>
      <c r="BH1192" s="249"/>
      <c r="BI1192" s="249"/>
      <c r="BJ1192" s="249"/>
      <c r="BK1192" s="249"/>
      <c r="BL1192" s="249"/>
      <c r="BM1192" s="249"/>
      <c r="BN1192" s="249"/>
      <c r="BO1192" s="249"/>
      <c r="BP1192" s="249"/>
      <c r="BQ1192" s="249"/>
      <c r="BR1192" s="249"/>
      <c r="BS1192" s="249"/>
      <c r="BT1192" s="249"/>
      <c r="BU1192" s="249"/>
      <c r="BV1192" s="248"/>
      <c r="BW1192" s="249"/>
      <c r="BX1192" s="249"/>
      <c r="BY1192" s="249"/>
      <c r="BZ1192" s="249"/>
      <c r="CA1192" s="242"/>
      <c r="CB1192" s="242"/>
      <c r="CC1192" s="242"/>
      <c r="CD1192" s="242"/>
      <c r="CE1192" s="249"/>
    </row>
    <row r="1193" spans="1:83" ht="14.4" x14ac:dyDescent="0.3">
      <c r="A1193">
        <v>526355</v>
      </c>
      <c r="B1193" t="s">
        <v>540</v>
      </c>
      <c r="C1193" t="s">
        <v>1066</v>
      </c>
      <c r="D1193" t="s">
        <v>1066</v>
      </c>
      <c r="E1193" t="s">
        <v>1066</v>
      </c>
      <c r="F1193" t="s">
        <v>1066</v>
      </c>
      <c r="G1193" t="s">
        <v>1066</v>
      </c>
      <c r="H1193" t="s">
        <v>1066</v>
      </c>
      <c r="I1193" t="s">
        <v>1066</v>
      </c>
      <c r="J1193" t="s">
        <v>1066</v>
      </c>
      <c r="K1193" t="s">
        <v>1066</v>
      </c>
      <c r="L1193" t="s">
        <v>1066</v>
      </c>
      <c r="M1193" t="s">
        <v>1066</v>
      </c>
      <c r="N1193" t="s">
        <v>1066</v>
      </c>
      <c r="O1193" t="s">
        <v>1066</v>
      </c>
      <c r="P1193" t="s">
        <v>1066</v>
      </c>
      <c r="Q1193" t="s">
        <v>1066</v>
      </c>
      <c r="R1193" t="s">
        <v>1066</v>
      </c>
      <c r="S1193" t="s">
        <v>1066</v>
      </c>
      <c r="T1193" t="s">
        <v>1066</v>
      </c>
      <c r="U1193" t="s">
        <v>1066</v>
      </c>
      <c r="V1193" t="s">
        <v>1066</v>
      </c>
      <c r="W1193" t="s">
        <v>1066</v>
      </c>
      <c r="X1193" t="s">
        <v>1066</v>
      </c>
      <c r="Y1193" t="s">
        <v>1066</v>
      </c>
      <c r="Z1193" t="s">
        <v>1066</v>
      </c>
      <c r="AA1193" t="s">
        <v>1066</v>
      </c>
      <c r="AB1193" t="s">
        <v>1066</v>
      </c>
      <c r="AC1193" t="s">
        <v>1066</v>
      </c>
      <c r="AD1193" t="s">
        <v>1066</v>
      </c>
      <c r="AE1193" t="s">
        <v>1066</v>
      </c>
      <c r="AF1193" t="s">
        <v>1066</v>
      </c>
      <c r="AG1193" t="s">
        <v>1066</v>
      </c>
      <c r="AH1193" t="s">
        <v>1066</v>
      </c>
      <c r="AI1193" t="s">
        <v>1066</v>
      </c>
      <c r="AJ1193" t="s">
        <v>1066</v>
      </c>
      <c r="AK1193" t="s">
        <v>1066</v>
      </c>
      <c r="AL1193" t="s">
        <v>1066</v>
      </c>
      <c r="AM1193" t="s">
        <v>1066</v>
      </c>
      <c r="AN1193" t="s">
        <v>1066</v>
      </c>
      <c r="AO1193" t="s">
        <v>1066</v>
      </c>
      <c r="AP1193" t="s">
        <v>1066</v>
      </c>
      <c r="AQ1193" t="s">
        <v>1066</v>
      </c>
      <c r="AR1193" t="s">
        <v>1066</v>
      </c>
      <c r="AS1193" t="s">
        <v>1066</v>
      </c>
      <c r="AT1193" t="s">
        <v>1066</v>
      </c>
      <c r="AU1193" t="s">
        <v>1066</v>
      </c>
      <c r="AV1193" t="s">
        <v>1066</v>
      </c>
      <c r="AW1193" t="s">
        <v>1066</v>
      </c>
      <c r="AY1193">
        <v>0</v>
      </c>
      <c r="AZ1193" s="269"/>
      <c r="BA1193" s="269"/>
      <c r="BB1193" s="269"/>
      <c r="BC1193" s="269"/>
      <c r="BD1193" s="269"/>
      <c r="BE1193" s="269"/>
    </row>
    <row r="1194" spans="1:83" ht="14.4" x14ac:dyDescent="0.3">
      <c r="A1194">
        <v>526361</v>
      </c>
      <c r="B1194" t="s">
        <v>540</v>
      </c>
      <c r="C1194" t="s">
        <v>1066</v>
      </c>
      <c r="D1194" t="s">
        <v>1066</v>
      </c>
      <c r="E1194" t="s">
        <v>1066</v>
      </c>
      <c r="F1194" t="s">
        <v>1066</v>
      </c>
      <c r="G1194" t="s">
        <v>1066</v>
      </c>
      <c r="H1194" t="s">
        <v>1066</v>
      </c>
      <c r="I1194" t="s">
        <v>1066</v>
      </c>
      <c r="J1194" t="s">
        <v>1066</v>
      </c>
      <c r="K1194" t="s">
        <v>1066</v>
      </c>
      <c r="L1194" t="s">
        <v>1066</v>
      </c>
      <c r="M1194" t="s">
        <v>1066</v>
      </c>
      <c r="N1194" t="s">
        <v>1066</v>
      </c>
      <c r="O1194" t="s">
        <v>1066</v>
      </c>
      <c r="P1194" t="s">
        <v>1066</v>
      </c>
      <c r="Q1194" t="s">
        <v>1066</v>
      </c>
      <c r="R1194" t="s">
        <v>1066</v>
      </c>
      <c r="S1194" t="s">
        <v>1066</v>
      </c>
      <c r="T1194" t="s">
        <v>1066</v>
      </c>
      <c r="U1194" t="s">
        <v>1066</v>
      </c>
      <c r="V1194" t="s">
        <v>1066</v>
      </c>
      <c r="W1194" t="s">
        <v>1066</v>
      </c>
      <c r="X1194" t="s">
        <v>1066</v>
      </c>
      <c r="Y1194" t="s">
        <v>1066</v>
      </c>
      <c r="Z1194" t="s">
        <v>1066</v>
      </c>
      <c r="AA1194" t="s">
        <v>1066</v>
      </c>
      <c r="AB1194" t="s">
        <v>1066</v>
      </c>
      <c r="AC1194" t="s">
        <v>1066</v>
      </c>
      <c r="AD1194" t="s">
        <v>1066</v>
      </c>
      <c r="AE1194" t="s">
        <v>1066</v>
      </c>
      <c r="AF1194" t="s">
        <v>1066</v>
      </c>
      <c r="AG1194" t="s">
        <v>1066</v>
      </c>
      <c r="AH1194" t="s">
        <v>1066</v>
      </c>
      <c r="AI1194" t="s">
        <v>1066</v>
      </c>
      <c r="AJ1194" t="s">
        <v>1066</v>
      </c>
      <c r="AK1194" t="s">
        <v>1066</v>
      </c>
      <c r="AL1194" t="s">
        <v>1066</v>
      </c>
      <c r="AM1194" t="s">
        <v>1066</v>
      </c>
      <c r="AN1194" t="s">
        <v>1066</v>
      </c>
      <c r="AO1194" t="s">
        <v>1066</v>
      </c>
      <c r="AP1194" t="s">
        <v>1066</v>
      </c>
      <c r="AQ1194" t="s">
        <v>1066</v>
      </c>
      <c r="AR1194" t="s">
        <v>1066</v>
      </c>
      <c r="AS1194" t="s">
        <v>1066</v>
      </c>
      <c r="AT1194" t="s">
        <v>1066</v>
      </c>
      <c r="AU1194" t="s">
        <v>1066</v>
      </c>
      <c r="AV1194" t="s">
        <v>1066</v>
      </c>
      <c r="AW1194" t="s">
        <v>1066</v>
      </c>
      <c r="AY1194">
        <v>0</v>
      </c>
      <c r="AZ1194" s="269"/>
      <c r="BA1194" s="269"/>
      <c r="BB1194" s="269"/>
      <c r="BC1194" s="269"/>
      <c r="BD1194" s="269"/>
      <c r="BE1194" s="269"/>
    </row>
    <row r="1195" spans="1:83" ht="14.4" x14ac:dyDescent="0.3">
      <c r="A1195">
        <v>526371</v>
      </c>
      <c r="B1195" t="s">
        <v>540</v>
      </c>
      <c r="C1195" t="s">
        <v>1066</v>
      </c>
      <c r="D1195" t="s">
        <v>1066</v>
      </c>
      <c r="E1195" t="s">
        <v>1066</v>
      </c>
      <c r="F1195" t="s">
        <v>1066</v>
      </c>
      <c r="G1195" t="s">
        <v>1066</v>
      </c>
      <c r="H1195" t="s">
        <v>1066</v>
      </c>
      <c r="I1195" t="s">
        <v>1066</v>
      </c>
      <c r="J1195" t="s">
        <v>1066</v>
      </c>
      <c r="K1195" t="s">
        <v>1066</v>
      </c>
      <c r="L1195" t="s">
        <v>1066</v>
      </c>
      <c r="M1195" t="s">
        <v>1066</v>
      </c>
      <c r="N1195" t="s">
        <v>1066</v>
      </c>
      <c r="O1195" t="s">
        <v>1066</v>
      </c>
      <c r="P1195" t="s">
        <v>1066</v>
      </c>
      <c r="Q1195" t="s">
        <v>1066</v>
      </c>
      <c r="R1195" t="s">
        <v>1066</v>
      </c>
      <c r="S1195" t="s">
        <v>1066</v>
      </c>
      <c r="T1195" t="s">
        <v>1066</v>
      </c>
      <c r="U1195" t="s">
        <v>1066</v>
      </c>
      <c r="V1195" t="s">
        <v>1066</v>
      </c>
      <c r="W1195" t="s">
        <v>1066</v>
      </c>
      <c r="X1195" t="s">
        <v>1066</v>
      </c>
      <c r="Y1195" t="s">
        <v>1066</v>
      </c>
      <c r="Z1195" t="s">
        <v>1066</v>
      </c>
      <c r="AA1195" t="s">
        <v>1066</v>
      </c>
      <c r="AB1195" t="s">
        <v>1066</v>
      </c>
      <c r="AC1195" t="s">
        <v>1066</v>
      </c>
      <c r="AD1195" t="s">
        <v>1066</v>
      </c>
      <c r="AE1195" t="s">
        <v>1066</v>
      </c>
      <c r="AF1195" t="s">
        <v>1066</v>
      </c>
      <c r="AG1195" t="s">
        <v>1066</v>
      </c>
      <c r="AH1195" t="s">
        <v>1066</v>
      </c>
      <c r="AI1195" t="s">
        <v>1066</v>
      </c>
      <c r="AJ1195" t="s">
        <v>1066</v>
      </c>
      <c r="AK1195" t="s">
        <v>1066</v>
      </c>
      <c r="AL1195" t="s">
        <v>1066</v>
      </c>
      <c r="AM1195" t="s">
        <v>1066</v>
      </c>
      <c r="AN1195" t="s">
        <v>1066</v>
      </c>
      <c r="AO1195" t="s">
        <v>1066</v>
      </c>
      <c r="AP1195" t="s">
        <v>1066</v>
      </c>
      <c r="AQ1195" t="s">
        <v>1066</v>
      </c>
      <c r="AR1195" t="s">
        <v>1066</v>
      </c>
      <c r="AS1195" t="s">
        <v>1066</v>
      </c>
      <c r="AT1195" t="s">
        <v>1066</v>
      </c>
      <c r="AU1195" t="s">
        <v>1066</v>
      </c>
      <c r="AV1195" t="s">
        <v>1066</v>
      </c>
      <c r="AW1195" t="s">
        <v>1066</v>
      </c>
      <c r="AY1195">
        <v>0</v>
      </c>
      <c r="AZ1195" s="269"/>
      <c r="BA1195" s="269"/>
      <c r="BB1195" s="269"/>
      <c r="BC1195" s="269"/>
      <c r="BD1195" s="269"/>
      <c r="BE1195" s="269"/>
    </row>
    <row r="1196" spans="1:83" ht="14.4" x14ac:dyDescent="0.3">
      <c r="A1196">
        <v>526375</v>
      </c>
      <c r="B1196" t="s">
        <v>540</v>
      </c>
      <c r="C1196" t="s">
        <v>1066</v>
      </c>
      <c r="D1196" t="s">
        <v>1066</v>
      </c>
      <c r="E1196" t="s">
        <v>1066</v>
      </c>
      <c r="F1196" t="s">
        <v>1066</v>
      </c>
      <c r="G1196" t="s">
        <v>1066</v>
      </c>
      <c r="H1196" t="s">
        <v>1066</v>
      </c>
      <c r="I1196" t="s">
        <v>1066</v>
      </c>
      <c r="J1196" t="s">
        <v>1066</v>
      </c>
      <c r="K1196" t="s">
        <v>1066</v>
      </c>
      <c r="L1196" t="s">
        <v>1066</v>
      </c>
      <c r="M1196" t="s">
        <v>1066</v>
      </c>
      <c r="N1196" t="s">
        <v>1066</v>
      </c>
      <c r="O1196" t="s">
        <v>1066</v>
      </c>
      <c r="P1196" t="s">
        <v>1066</v>
      </c>
      <c r="Q1196" t="s">
        <v>1066</v>
      </c>
      <c r="R1196" t="s">
        <v>1066</v>
      </c>
      <c r="S1196" t="s">
        <v>1066</v>
      </c>
      <c r="T1196" t="s">
        <v>1066</v>
      </c>
      <c r="U1196" t="s">
        <v>1066</v>
      </c>
      <c r="V1196" t="s">
        <v>1066</v>
      </c>
      <c r="W1196" t="s">
        <v>1066</v>
      </c>
      <c r="X1196" t="s">
        <v>1066</v>
      </c>
      <c r="Y1196" t="s">
        <v>1066</v>
      </c>
      <c r="Z1196" t="s">
        <v>1066</v>
      </c>
      <c r="AA1196" t="s">
        <v>1066</v>
      </c>
      <c r="AB1196" t="s">
        <v>1066</v>
      </c>
      <c r="AC1196" t="s">
        <v>1066</v>
      </c>
      <c r="AD1196" t="s">
        <v>1066</v>
      </c>
      <c r="AE1196" t="s">
        <v>1066</v>
      </c>
      <c r="AF1196" t="s">
        <v>1066</v>
      </c>
      <c r="AG1196" t="s">
        <v>1066</v>
      </c>
      <c r="AH1196" t="s">
        <v>1066</v>
      </c>
      <c r="AI1196" t="s">
        <v>1066</v>
      </c>
      <c r="AJ1196" t="s">
        <v>1066</v>
      </c>
      <c r="AK1196" t="s">
        <v>1066</v>
      </c>
      <c r="AL1196" t="s">
        <v>1066</v>
      </c>
      <c r="AM1196" t="s">
        <v>1066</v>
      </c>
      <c r="AN1196" t="s">
        <v>1066</v>
      </c>
      <c r="AO1196" t="s">
        <v>1066</v>
      </c>
      <c r="AP1196" t="s">
        <v>1066</v>
      </c>
      <c r="AQ1196" t="s">
        <v>1066</v>
      </c>
      <c r="AR1196" t="s">
        <v>1066</v>
      </c>
      <c r="AS1196" t="s">
        <v>1066</v>
      </c>
      <c r="AT1196" t="s">
        <v>1066</v>
      </c>
      <c r="AU1196" t="s">
        <v>1066</v>
      </c>
      <c r="AV1196" t="s">
        <v>1066</v>
      </c>
      <c r="AW1196" t="s">
        <v>1066</v>
      </c>
      <c r="AY1196">
        <v>0</v>
      </c>
      <c r="AZ1196" s="269"/>
      <c r="BA1196" s="269"/>
      <c r="BB1196" s="269"/>
      <c r="BC1196" s="269"/>
      <c r="BD1196" s="269"/>
      <c r="BE1196" s="269"/>
    </row>
    <row r="1197" spans="1:83" ht="14.4" x14ac:dyDescent="0.3">
      <c r="A1197">
        <v>526379</v>
      </c>
      <c r="B1197" t="s">
        <v>541</v>
      </c>
      <c r="C1197" t="s">
        <v>1066</v>
      </c>
      <c r="D1197" t="s">
        <v>1066</v>
      </c>
      <c r="E1197" t="s">
        <v>1066</v>
      </c>
      <c r="F1197" t="s">
        <v>1066</v>
      </c>
      <c r="G1197" t="s">
        <v>1066</v>
      </c>
      <c r="H1197" t="s">
        <v>1066</v>
      </c>
      <c r="I1197" t="s">
        <v>1066</v>
      </c>
      <c r="J1197" t="s">
        <v>1066</v>
      </c>
      <c r="K1197" t="s">
        <v>1066</v>
      </c>
      <c r="L1197" t="s">
        <v>1066</v>
      </c>
      <c r="M1197" t="s">
        <v>1066</v>
      </c>
      <c r="N1197" t="s">
        <v>1066</v>
      </c>
      <c r="O1197" t="s">
        <v>1066</v>
      </c>
      <c r="P1197" t="s">
        <v>1066</v>
      </c>
      <c r="Q1197" t="s">
        <v>1066</v>
      </c>
      <c r="R1197" t="s">
        <v>1066</v>
      </c>
      <c r="S1197" t="s">
        <v>1066</v>
      </c>
      <c r="T1197" t="s">
        <v>1066</v>
      </c>
      <c r="U1197" t="s">
        <v>1066</v>
      </c>
      <c r="V1197" t="s">
        <v>1066</v>
      </c>
      <c r="W1197" t="s">
        <v>1066</v>
      </c>
      <c r="X1197" t="s">
        <v>1066</v>
      </c>
      <c r="Y1197" t="s">
        <v>1066</v>
      </c>
      <c r="Z1197" t="s">
        <v>1066</v>
      </c>
      <c r="AA1197" t="s">
        <v>1066</v>
      </c>
      <c r="AB1197" t="s">
        <v>1066</v>
      </c>
      <c r="AC1197" t="s">
        <v>1066</v>
      </c>
      <c r="AD1197" t="s">
        <v>1066</v>
      </c>
      <c r="AE1197" t="s">
        <v>1066</v>
      </c>
      <c r="AF1197" t="s">
        <v>1066</v>
      </c>
      <c r="AG1197" t="s">
        <v>1066</v>
      </c>
      <c r="AH1197" t="s">
        <v>1066</v>
      </c>
      <c r="AI1197" t="s">
        <v>1066</v>
      </c>
      <c r="AJ1197" t="s">
        <v>1066</v>
      </c>
      <c r="AK1197" t="s">
        <v>1066</v>
      </c>
      <c r="AL1197" t="s">
        <v>1066</v>
      </c>
      <c r="AM1197" t="s">
        <v>1066</v>
      </c>
      <c r="AN1197" t="s">
        <v>1066</v>
      </c>
      <c r="AO1197" t="s">
        <v>1066</v>
      </c>
      <c r="AP1197" t="s">
        <v>1066</v>
      </c>
      <c r="AQ1197" t="s">
        <v>1066</v>
      </c>
      <c r="AR1197" t="s">
        <v>1066</v>
      </c>
      <c r="AW1197"/>
      <c r="AY1197" t="s">
        <v>5750</v>
      </c>
      <c r="AZ1197" s="269"/>
      <c r="BA1197" s="269"/>
      <c r="BB1197" s="269"/>
      <c r="BC1197" s="269"/>
      <c r="BD1197" s="269"/>
      <c r="BE1197" s="269"/>
    </row>
    <row r="1198" spans="1:83" ht="14.4" x14ac:dyDescent="0.3">
      <c r="A1198">
        <v>526384</v>
      </c>
      <c r="B1198" t="s">
        <v>540</v>
      </c>
      <c r="C1198" t="s">
        <v>1066</v>
      </c>
      <c r="D1198" t="s">
        <v>1066</v>
      </c>
      <c r="E1198" t="s">
        <v>1066</v>
      </c>
      <c r="F1198" t="s">
        <v>1066</v>
      </c>
      <c r="G1198" t="s">
        <v>1066</v>
      </c>
      <c r="H1198" t="s">
        <v>1066</v>
      </c>
      <c r="I1198" t="s">
        <v>1066</v>
      </c>
      <c r="J1198" t="s">
        <v>1066</v>
      </c>
      <c r="K1198" t="s">
        <v>1066</v>
      </c>
      <c r="L1198" t="s">
        <v>1066</v>
      </c>
      <c r="M1198" t="s">
        <v>1066</v>
      </c>
      <c r="N1198" t="s">
        <v>1066</v>
      </c>
      <c r="O1198" t="s">
        <v>1066</v>
      </c>
      <c r="P1198" t="s">
        <v>1066</v>
      </c>
      <c r="Q1198" t="s">
        <v>1066</v>
      </c>
      <c r="R1198" t="s">
        <v>1066</v>
      </c>
      <c r="S1198" t="s">
        <v>1066</v>
      </c>
      <c r="T1198" t="s">
        <v>1066</v>
      </c>
      <c r="U1198" t="s">
        <v>1066</v>
      </c>
      <c r="V1198" t="s">
        <v>1066</v>
      </c>
      <c r="W1198" t="s">
        <v>1066</v>
      </c>
      <c r="X1198" t="s">
        <v>1066</v>
      </c>
      <c r="Y1198" t="s">
        <v>1066</v>
      </c>
      <c r="Z1198" t="s">
        <v>1066</v>
      </c>
      <c r="AA1198" t="s">
        <v>1066</v>
      </c>
      <c r="AB1198" t="s">
        <v>1066</v>
      </c>
      <c r="AC1198" t="s">
        <v>1066</v>
      </c>
      <c r="AD1198" t="s">
        <v>1066</v>
      </c>
      <c r="AE1198" t="s">
        <v>1066</v>
      </c>
      <c r="AF1198" t="s">
        <v>1066</v>
      </c>
      <c r="AG1198" t="s">
        <v>1066</v>
      </c>
      <c r="AH1198" t="s">
        <v>1066</v>
      </c>
      <c r="AI1198" t="s">
        <v>1066</v>
      </c>
      <c r="AJ1198" t="s">
        <v>1066</v>
      </c>
      <c r="AK1198" t="s">
        <v>1066</v>
      </c>
      <c r="AL1198" t="s">
        <v>1066</v>
      </c>
      <c r="AM1198" t="s">
        <v>1066</v>
      </c>
      <c r="AN1198" t="s">
        <v>1066</v>
      </c>
      <c r="AO1198" t="s">
        <v>1066</v>
      </c>
      <c r="AP1198" t="s">
        <v>1066</v>
      </c>
      <c r="AQ1198" t="s">
        <v>1066</v>
      </c>
      <c r="AR1198" t="s">
        <v>1066</v>
      </c>
      <c r="AS1198" t="s">
        <v>1066</v>
      </c>
      <c r="AT1198" t="s">
        <v>1066</v>
      </c>
      <c r="AU1198" t="s">
        <v>1066</v>
      </c>
      <c r="AV1198" t="s">
        <v>1066</v>
      </c>
      <c r="AW1198" t="s">
        <v>1066</v>
      </c>
      <c r="AY1198">
        <v>0</v>
      </c>
      <c r="AZ1198" s="269"/>
      <c r="BA1198" s="269"/>
      <c r="BB1198" s="269"/>
      <c r="BC1198" s="269"/>
      <c r="BD1198" s="269"/>
      <c r="BE1198" s="269"/>
      <c r="BH1198" s="249"/>
      <c r="BI1198" s="249"/>
      <c r="BJ1198" s="249"/>
      <c r="BK1198" s="249"/>
      <c r="BL1198" s="249"/>
      <c r="BM1198" s="249"/>
      <c r="BN1198" s="249"/>
      <c r="BO1198" s="249"/>
      <c r="BP1198" s="249"/>
      <c r="BQ1198" s="249"/>
      <c r="BR1198" s="249"/>
      <c r="BS1198" s="249"/>
      <c r="BT1198" s="249"/>
      <c r="BU1198" s="249"/>
      <c r="BV1198" s="248"/>
      <c r="BW1198" s="249"/>
      <c r="BX1198" s="249"/>
      <c r="BY1198" s="249"/>
      <c r="BZ1198" s="249"/>
      <c r="CA1198" s="242"/>
      <c r="CB1198" s="242"/>
      <c r="CC1198" s="242"/>
      <c r="CD1198" s="242"/>
      <c r="CE1198" s="249"/>
    </row>
    <row r="1199" spans="1:83" ht="14.4" x14ac:dyDescent="0.3">
      <c r="A1199">
        <v>526385</v>
      </c>
      <c r="B1199" t="s">
        <v>540</v>
      </c>
      <c r="C1199" t="s">
        <v>1066</v>
      </c>
      <c r="D1199" t="s">
        <v>1066</v>
      </c>
      <c r="E1199" t="s">
        <v>1066</v>
      </c>
      <c r="F1199" t="s">
        <v>1066</v>
      </c>
      <c r="G1199" t="s">
        <v>1066</v>
      </c>
      <c r="H1199" t="s">
        <v>1066</v>
      </c>
      <c r="I1199" t="s">
        <v>1066</v>
      </c>
      <c r="J1199" t="s">
        <v>1066</v>
      </c>
      <c r="K1199" t="s">
        <v>1066</v>
      </c>
      <c r="L1199" t="s">
        <v>1066</v>
      </c>
      <c r="M1199" t="s">
        <v>1066</v>
      </c>
      <c r="N1199" t="s">
        <v>1066</v>
      </c>
      <c r="O1199" t="s">
        <v>1066</v>
      </c>
      <c r="P1199" t="s">
        <v>1066</v>
      </c>
      <c r="Q1199" t="s">
        <v>1066</v>
      </c>
      <c r="R1199" t="s">
        <v>1066</v>
      </c>
      <c r="S1199" t="s">
        <v>1066</v>
      </c>
      <c r="T1199" t="s">
        <v>1066</v>
      </c>
      <c r="U1199" t="s">
        <v>1066</v>
      </c>
      <c r="V1199" t="s">
        <v>1066</v>
      </c>
      <c r="W1199" t="s">
        <v>1066</v>
      </c>
      <c r="X1199" t="s">
        <v>1066</v>
      </c>
      <c r="Y1199" t="s">
        <v>1066</v>
      </c>
      <c r="Z1199" t="s">
        <v>1066</v>
      </c>
      <c r="AA1199" t="s">
        <v>1066</v>
      </c>
      <c r="AB1199" t="s">
        <v>1066</v>
      </c>
      <c r="AC1199" t="s">
        <v>1066</v>
      </c>
      <c r="AD1199" t="s">
        <v>1066</v>
      </c>
      <c r="AE1199" t="s">
        <v>1066</v>
      </c>
      <c r="AF1199" t="s">
        <v>1066</v>
      </c>
      <c r="AG1199" t="s">
        <v>1066</v>
      </c>
      <c r="AH1199" t="s">
        <v>1066</v>
      </c>
      <c r="AI1199" t="s">
        <v>1066</v>
      </c>
      <c r="AJ1199" t="s">
        <v>1066</v>
      </c>
      <c r="AK1199" t="s">
        <v>1066</v>
      </c>
      <c r="AL1199" t="s">
        <v>1066</v>
      </c>
      <c r="AM1199" t="s">
        <v>1066</v>
      </c>
      <c r="AN1199" t="s">
        <v>1066</v>
      </c>
      <c r="AO1199" t="s">
        <v>1066</v>
      </c>
      <c r="AP1199" t="s">
        <v>1066</v>
      </c>
      <c r="AQ1199" t="s">
        <v>1066</v>
      </c>
      <c r="AR1199" t="s">
        <v>1066</v>
      </c>
      <c r="AS1199" t="s">
        <v>1066</v>
      </c>
      <c r="AT1199" t="s">
        <v>1066</v>
      </c>
      <c r="AU1199" t="s">
        <v>1066</v>
      </c>
      <c r="AV1199" t="s">
        <v>1066</v>
      </c>
      <c r="AW1199" t="s">
        <v>1066</v>
      </c>
      <c r="AY1199">
        <v>0</v>
      </c>
      <c r="AZ1199" s="269"/>
      <c r="BA1199" s="269"/>
      <c r="BB1199" s="269"/>
      <c r="BC1199" s="269"/>
      <c r="BD1199" s="269"/>
      <c r="BE1199" s="269"/>
      <c r="BH1199" s="249"/>
      <c r="BI1199" s="249"/>
      <c r="BJ1199" s="249"/>
      <c r="BK1199" s="249"/>
      <c r="BL1199" s="249"/>
      <c r="BM1199" s="249"/>
      <c r="BN1199" s="249"/>
      <c r="BO1199" s="249"/>
      <c r="BP1199" s="249"/>
      <c r="BQ1199" s="249"/>
      <c r="BR1199" s="249"/>
      <c r="BS1199" s="249"/>
      <c r="BT1199" s="249"/>
      <c r="BU1199" s="249"/>
      <c r="BV1199" s="248"/>
      <c r="BW1199" s="249"/>
      <c r="BX1199" s="249"/>
      <c r="BY1199" s="249"/>
      <c r="BZ1199" s="249"/>
      <c r="CA1199" s="242"/>
      <c r="CB1199" s="242"/>
      <c r="CC1199" s="242"/>
      <c r="CD1199" s="242"/>
      <c r="CE1199" s="249"/>
    </row>
    <row r="1200" spans="1:83" ht="14.4" x14ac:dyDescent="0.3">
      <c r="A1200">
        <v>526387</v>
      </c>
      <c r="B1200" t="s">
        <v>540</v>
      </c>
      <c r="C1200" t="s">
        <v>1066</v>
      </c>
      <c r="D1200" t="s">
        <v>1066</v>
      </c>
      <c r="E1200" t="s">
        <v>1066</v>
      </c>
      <c r="F1200" t="s">
        <v>1066</v>
      </c>
      <c r="G1200" t="s">
        <v>1066</v>
      </c>
      <c r="H1200" t="s">
        <v>1066</v>
      </c>
      <c r="I1200" t="s">
        <v>1066</v>
      </c>
      <c r="J1200" t="s">
        <v>1066</v>
      </c>
      <c r="K1200" t="s">
        <v>1066</v>
      </c>
      <c r="L1200" t="s">
        <v>1066</v>
      </c>
      <c r="M1200" t="s">
        <v>1066</v>
      </c>
      <c r="N1200" t="s">
        <v>1066</v>
      </c>
      <c r="O1200" t="s">
        <v>1066</v>
      </c>
      <c r="P1200" t="s">
        <v>1066</v>
      </c>
      <c r="Q1200" t="s">
        <v>1066</v>
      </c>
      <c r="R1200" t="s">
        <v>1066</v>
      </c>
      <c r="S1200" t="s">
        <v>1066</v>
      </c>
      <c r="T1200" t="s">
        <v>1066</v>
      </c>
      <c r="U1200" t="s">
        <v>1066</v>
      </c>
      <c r="V1200" t="s">
        <v>1066</v>
      </c>
      <c r="W1200" t="s">
        <v>1066</v>
      </c>
      <c r="X1200" t="s">
        <v>1066</v>
      </c>
      <c r="Y1200" t="s">
        <v>1066</v>
      </c>
      <c r="Z1200" t="s">
        <v>1066</v>
      </c>
      <c r="AA1200" t="s">
        <v>1066</v>
      </c>
      <c r="AB1200" t="s">
        <v>1066</v>
      </c>
      <c r="AC1200" t="s">
        <v>1066</v>
      </c>
      <c r="AD1200" t="s">
        <v>1066</v>
      </c>
      <c r="AE1200" t="s">
        <v>1066</v>
      </c>
      <c r="AF1200" t="s">
        <v>1066</v>
      </c>
      <c r="AG1200" t="s">
        <v>1066</v>
      </c>
      <c r="AH1200" t="s">
        <v>1066</v>
      </c>
      <c r="AI1200" t="s">
        <v>1066</v>
      </c>
      <c r="AJ1200" t="s">
        <v>1066</v>
      </c>
      <c r="AK1200" t="s">
        <v>1066</v>
      </c>
      <c r="AL1200" t="s">
        <v>1066</v>
      </c>
      <c r="AM1200" t="s">
        <v>1066</v>
      </c>
      <c r="AN1200" t="s">
        <v>1066</v>
      </c>
      <c r="AO1200" t="s">
        <v>1066</v>
      </c>
      <c r="AP1200" t="s">
        <v>1066</v>
      </c>
      <c r="AQ1200" t="s">
        <v>1066</v>
      </c>
      <c r="AR1200" t="s">
        <v>1066</v>
      </c>
      <c r="AS1200" t="s">
        <v>1066</v>
      </c>
      <c r="AT1200" t="s">
        <v>1066</v>
      </c>
      <c r="AU1200" t="s">
        <v>1066</v>
      </c>
      <c r="AV1200" t="s">
        <v>1066</v>
      </c>
      <c r="AW1200" t="s">
        <v>1066</v>
      </c>
      <c r="AY1200">
        <v>0</v>
      </c>
      <c r="AZ1200" s="269"/>
      <c r="BA1200" s="269"/>
      <c r="BB1200" s="269"/>
      <c r="BC1200" s="269"/>
      <c r="BD1200" s="269"/>
      <c r="BE1200" s="269"/>
    </row>
    <row r="1201" spans="1:83" ht="14.4" x14ac:dyDescent="0.3">
      <c r="A1201">
        <v>526390</v>
      </c>
      <c r="B1201" t="s">
        <v>540</v>
      </c>
      <c r="C1201" t="s">
        <v>1066</v>
      </c>
      <c r="D1201" t="s">
        <v>1066</v>
      </c>
      <c r="E1201" t="s">
        <v>1066</v>
      </c>
      <c r="F1201" t="s">
        <v>1066</v>
      </c>
      <c r="G1201" t="s">
        <v>1066</v>
      </c>
      <c r="H1201" t="s">
        <v>1066</v>
      </c>
      <c r="I1201" t="s">
        <v>1066</v>
      </c>
      <c r="J1201" t="s">
        <v>1066</v>
      </c>
      <c r="K1201" t="s">
        <v>1066</v>
      </c>
      <c r="L1201" t="s">
        <v>1066</v>
      </c>
      <c r="M1201" t="s">
        <v>1066</v>
      </c>
      <c r="N1201" t="s">
        <v>1066</v>
      </c>
      <c r="O1201" t="s">
        <v>1066</v>
      </c>
      <c r="P1201" t="s">
        <v>1066</v>
      </c>
      <c r="Q1201" t="s">
        <v>1066</v>
      </c>
      <c r="R1201" t="s">
        <v>1066</v>
      </c>
      <c r="S1201" t="s">
        <v>1066</v>
      </c>
      <c r="T1201" t="s">
        <v>1066</v>
      </c>
      <c r="U1201" t="s">
        <v>1066</v>
      </c>
      <c r="V1201" t="s">
        <v>1066</v>
      </c>
      <c r="W1201" t="s">
        <v>1066</v>
      </c>
      <c r="X1201" t="s">
        <v>1066</v>
      </c>
      <c r="Y1201" t="s">
        <v>1066</v>
      </c>
      <c r="Z1201" t="s">
        <v>1066</v>
      </c>
      <c r="AA1201" t="s">
        <v>1066</v>
      </c>
      <c r="AB1201" t="s">
        <v>1066</v>
      </c>
      <c r="AC1201" t="s">
        <v>1066</v>
      </c>
      <c r="AD1201" t="s">
        <v>1066</v>
      </c>
      <c r="AE1201" t="s">
        <v>1066</v>
      </c>
      <c r="AF1201" t="s">
        <v>1066</v>
      </c>
      <c r="AG1201" t="s">
        <v>1066</v>
      </c>
      <c r="AH1201" t="s">
        <v>1066</v>
      </c>
      <c r="AI1201" t="s">
        <v>1066</v>
      </c>
      <c r="AJ1201" t="s">
        <v>1066</v>
      </c>
      <c r="AK1201" t="s">
        <v>1066</v>
      </c>
      <c r="AL1201" t="s">
        <v>1066</v>
      </c>
      <c r="AM1201" t="s">
        <v>1066</v>
      </c>
      <c r="AN1201" t="s">
        <v>1066</v>
      </c>
      <c r="AO1201" t="s">
        <v>1066</v>
      </c>
      <c r="AP1201" t="s">
        <v>1066</v>
      </c>
      <c r="AQ1201" t="s">
        <v>1066</v>
      </c>
      <c r="AR1201" t="s">
        <v>1066</v>
      </c>
      <c r="AS1201" t="s">
        <v>1066</v>
      </c>
      <c r="AT1201" t="s">
        <v>1066</v>
      </c>
      <c r="AU1201" t="s">
        <v>1066</v>
      </c>
      <c r="AV1201" t="s">
        <v>1066</v>
      </c>
      <c r="AW1201" t="s">
        <v>1066</v>
      </c>
      <c r="AY1201">
        <v>0</v>
      </c>
      <c r="AZ1201" s="269"/>
      <c r="BA1201" s="269"/>
      <c r="BB1201" s="269"/>
      <c r="BC1201" s="269"/>
      <c r="BD1201" s="269"/>
      <c r="BE1201" s="269"/>
    </row>
    <row r="1202" spans="1:83" ht="14.4" x14ac:dyDescent="0.3">
      <c r="A1202">
        <v>526391</v>
      </c>
      <c r="B1202" t="s">
        <v>541</v>
      </c>
      <c r="C1202" t="s">
        <v>1066</v>
      </c>
      <c r="D1202" t="s">
        <v>1066</v>
      </c>
      <c r="E1202" t="s">
        <v>1066</v>
      </c>
      <c r="F1202" t="s">
        <v>1066</v>
      </c>
      <c r="G1202" t="s">
        <v>1066</v>
      </c>
      <c r="H1202" t="s">
        <v>1066</v>
      </c>
      <c r="I1202" t="s">
        <v>1066</v>
      </c>
      <c r="J1202" t="s">
        <v>1066</v>
      </c>
      <c r="K1202" t="s">
        <v>1066</v>
      </c>
      <c r="L1202" t="s">
        <v>1066</v>
      </c>
      <c r="M1202" t="s">
        <v>1066</v>
      </c>
      <c r="N1202" t="s">
        <v>1066</v>
      </c>
      <c r="O1202" t="s">
        <v>1066</v>
      </c>
      <c r="P1202" t="s">
        <v>1066</v>
      </c>
      <c r="Q1202" t="s">
        <v>1066</v>
      </c>
      <c r="R1202" t="s">
        <v>1066</v>
      </c>
      <c r="S1202" t="s">
        <v>1066</v>
      </c>
      <c r="T1202" t="s">
        <v>1066</v>
      </c>
      <c r="U1202" t="s">
        <v>1066</v>
      </c>
      <c r="V1202" t="s">
        <v>1066</v>
      </c>
      <c r="W1202" t="s">
        <v>1066</v>
      </c>
      <c r="X1202" t="s">
        <v>1066</v>
      </c>
      <c r="Y1202" t="s">
        <v>1066</v>
      </c>
      <c r="Z1202" t="s">
        <v>1066</v>
      </c>
      <c r="AA1202" t="s">
        <v>1066</v>
      </c>
      <c r="AB1202" t="s">
        <v>1066</v>
      </c>
      <c r="AC1202" t="s">
        <v>1066</v>
      </c>
      <c r="AD1202" t="s">
        <v>1066</v>
      </c>
      <c r="AE1202" t="s">
        <v>1066</v>
      </c>
      <c r="AF1202" t="s">
        <v>1066</v>
      </c>
      <c r="AG1202" t="s">
        <v>1066</v>
      </c>
      <c r="AH1202" t="s">
        <v>1066</v>
      </c>
      <c r="AI1202" t="s">
        <v>1066</v>
      </c>
      <c r="AJ1202" t="s">
        <v>1066</v>
      </c>
      <c r="AK1202" t="s">
        <v>1066</v>
      </c>
      <c r="AL1202" t="s">
        <v>1066</v>
      </c>
      <c r="AM1202" t="s">
        <v>1066</v>
      </c>
      <c r="AN1202" t="s">
        <v>1066</v>
      </c>
      <c r="AO1202" t="s">
        <v>1066</v>
      </c>
      <c r="AP1202" t="s">
        <v>1066</v>
      </c>
      <c r="AQ1202" t="s">
        <v>1066</v>
      </c>
      <c r="AR1202" t="s">
        <v>1066</v>
      </c>
      <c r="AW1202"/>
      <c r="AY1202" t="s">
        <v>2422</v>
      </c>
      <c r="AZ1202" s="269"/>
      <c r="BA1202" s="269"/>
      <c r="BB1202" s="269"/>
      <c r="BC1202" s="269"/>
      <c r="BD1202" s="269"/>
      <c r="BE1202" s="269"/>
    </row>
    <row r="1203" spans="1:83" ht="14.4" x14ac:dyDescent="0.3">
      <c r="A1203">
        <v>526393</v>
      </c>
      <c r="B1203" t="s">
        <v>541</v>
      </c>
      <c r="C1203" t="s">
        <v>1066</v>
      </c>
      <c r="D1203" t="s">
        <v>1066</v>
      </c>
      <c r="E1203" t="s">
        <v>1066</v>
      </c>
      <c r="F1203" t="s">
        <v>1066</v>
      </c>
      <c r="G1203" t="s">
        <v>1066</v>
      </c>
      <c r="H1203" t="s">
        <v>1066</v>
      </c>
      <c r="I1203" t="s">
        <v>1066</v>
      </c>
      <c r="J1203" t="s">
        <v>1066</v>
      </c>
      <c r="K1203" t="s">
        <v>1066</v>
      </c>
      <c r="L1203" t="s">
        <v>1066</v>
      </c>
      <c r="M1203" t="s">
        <v>1066</v>
      </c>
      <c r="N1203" t="s">
        <v>1066</v>
      </c>
      <c r="O1203" t="s">
        <v>1066</v>
      </c>
      <c r="P1203" t="s">
        <v>1066</v>
      </c>
      <c r="Q1203" t="s">
        <v>1066</v>
      </c>
      <c r="R1203" t="s">
        <v>1066</v>
      </c>
      <c r="S1203" t="s">
        <v>1066</v>
      </c>
      <c r="T1203" t="s">
        <v>1066</v>
      </c>
      <c r="U1203" t="s">
        <v>1066</v>
      </c>
      <c r="V1203" t="s">
        <v>1066</v>
      </c>
      <c r="W1203" t="s">
        <v>1066</v>
      </c>
      <c r="X1203" t="s">
        <v>1066</v>
      </c>
      <c r="Y1203" t="s">
        <v>1066</v>
      </c>
      <c r="Z1203" t="s">
        <v>1066</v>
      </c>
      <c r="AA1203" t="s">
        <v>1066</v>
      </c>
      <c r="AB1203" t="s">
        <v>1066</v>
      </c>
      <c r="AC1203" t="s">
        <v>1066</v>
      </c>
      <c r="AD1203" t="s">
        <v>1066</v>
      </c>
      <c r="AE1203" t="s">
        <v>1066</v>
      </c>
      <c r="AF1203" t="s">
        <v>1066</v>
      </c>
      <c r="AG1203" t="s">
        <v>1066</v>
      </c>
      <c r="AH1203" t="s">
        <v>1066</v>
      </c>
      <c r="AI1203" t="s">
        <v>1066</v>
      </c>
      <c r="AJ1203" t="s">
        <v>1066</v>
      </c>
      <c r="AK1203" t="s">
        <v>1066</v>
      </c>
      <c r="AL1203" t="s">
        <v>1066</v>
      </c>
      <c r="AM1203" t="s">
        <v>1066</v>
      </c>
      <c r="AN1203" t="s">
        <v>1066</v>
      </c>
      <c r="AO1203" t="s">
        <v>1066</v>
      </c>
      <c r="AP1203" t="s">
        <v>1066</v>
      </c>
      <c r="AQ1203" t="s">
        <v>1066</v>
      </c>
      <c r="AR1203" t="s">
        <v>1066</v>
      </c>
      <c r="AW1203"/>
      <c r="AY1203" t="s">
        <v>2422</v>
      </c>
      <c r="AZ1203" s="269"/>
      <c r="BA1203" s="269"/>
      <c r="BB1203" s="269"/>
      <c r="BC1203" s="269"/>
      <c r="BD1203" s="269"/>
      <c r="BE1203" s="269"/>
    </row>
    <row r="1204" spans="1:83" ht="14.4" x14ac:dyDescent="0.3">
      <c r="A1204">
        <v>526394</v>
      </c>
      <c r="B1204" t="s">
        <v>540</v>
      </c>
      <c r="C1204" t="s">
        <v>1066</v>
      </c>
      <c r="D1204" t="s">
        <v>1066</v>
      </c>
      <c r="E1204" t="s">
        <v>1066</v>
      </c>
      <c r="F1204" t="s">
        <v>1066</v>
      </c>
      <c r="G1204" t="s">
        <v>1066</v>
      </c>
      <c r="H1204" t="s">
        <v>1066</v>
      </c>
      <c r="I1204" t="s">
        <v>1066</v>
      </c>
      <c r="J1204" t="s">
        <v>1066</v>
      </c>
      <c r="K1204" t="s">
        <v>1066</v>
      </c>
      <c r="L1204" t="s">
        <v>1066</v>
      </c>
      <c r="M1204" t="s">
        <v>1066</v>
      </c>
      <c r="N1204" t="s">
        <v>1066</v>
      </c>
      <c r="O1204" t="s">
        <v>1066</v>
      </c>
      <c r="P1204" t="s">
        <v>1066</v>
      </c>
      <c r="Q1204" t="s">
        <v>1066</v>
      </c>
      <c r="R1204" t="s">
        <v>1066</v>
      </c>
      <c r="S1204" t="s">
        <v>1066</v>
      </c>
      <c r="T1204" t="s">
        <v>1066</v>
      </c>
      <c r="U1204" t="s">
        <v>1066</v>
      </c>
      <c r="V1204" t="s">
        <v>1066</v>
      </c>
      <c r="W1204" t="s">
        <v>1066</v>
      </c>
      <c r="X1204" t="s">
        <v>1066</v>
      </c>
      <c r="Y1204" t="s">
        <v>1066</v>
      </c>
      <c r="Z1204" t="s">
        <v>1066</v>
      </c>
      <c r="AA1204" t="s">
        <v>1066</v>
      </c>
      <c r="AB1204" t="s">
        <v>1066</v>
      </c>
      <c r="AC1204" t="s">
        <v>1066</v>
      </c>
      <c r="AD1204" t="s">
        <v>1066</v>
      </c>
      <c r="AE1204" t="s">
        <v>1066</v>
      </c>
      <c r="AF1204" t="s">
        <v>1066</v>
      </c>
      <c r="AG1204" t="s">
        <v>1066</v>
      </c>
      <c r="AH1204" t="s">
        <v>1066</v>
      </c>
      <c r="AI1204" t="s">
        <v>1066</v>
      </c>
      <c r="AJ1204" t="s">
        <v>1066</v>
      </c>
      <c r="AK1204" t="s">
        <v>1066</v>
      </c>
      <c r="AL1204" t="s">
        <v>1066</v>
      </c>
      <c r="AM1204" t="s">
        <v>1066</v>
      </c>
      <c r="AN1204" t="s">
        <v>1066</v>
      </c>
      <c r="AO1204" t="s">
        <v>1066</v>
      </c>
      <c r="AP1204" t="s">
        <v>1066</v>
      </c>
      <c r="AQ1204" t="s">
        <v>1066</v>
      </c>
      <c r="AR1204" t="s">
        <v>1066</v>
      </c>
      <c r="AS1204" t="s">
        <v>1066</v>
      </c>
      <c r="AT1204" t="s">
        <v>1066</v>
      </c>
      <c r="AU1204" t="s">
        <v>1066</v>
      </c>
      <c r="AV1204" t="s">
        <v>1066</v>
      </c>
      <c r="AW1204" t="s">
        <v>1066</v>
      </c>
      <c r="AY1204">
        <v>0</v>
      </c>
      <c r="AZ1204" s="269"/>
      <c r="BA1204" s="269"/>
      <c r="BB1204" s="269"/>
      <c r="BC1204" s="269"/>
      <c r="BD1204" s="269"/>
      <c r="BE1204" s="269"/>
    </row>
    <row r="1205" spans="1:83" ht="14.4" x14ac:dyDescent="0.3">
      <c r="A1205">
        <v>526399</v>
      </c>
      <c r="B1205" t="s">
        <v>540</v>
      </c>
      <c r="C1205" t="s">
        <v>1066</v>
      </c>
      <c r="D1205" t="s">
        <v>1066</v>
      </c>
      <c r="E1205" t="s">
        <v>1066</v>
      </c>
      <c r="F1205" t="s">
        <v>1066</v>
      </c>
      <c r="G1205" t="s">
        <v>1066</v>
      </c>
      <c r="H1205" t="s">
        <v>1066</v>
      </c>
      <c r="I1205" t="s">
        <v>1066</v>
      </c>
      <c r="J1205" t="s">
        <v>1066</v>
      </c>
      <c r="K1205" t="s">
        <v>1066</v>
      </c>
      <c r="L1205" t="s">
        <v>1066</v>
      </c>
      <c r="M1205" t="s">
        <v>1066</v>
      </c>
      <c r="N1205" t="s">
        <v>1066</v>
      </c>
      <c r="O1205" t="s">
        <v>1066</v>
      </c>
      <c r="P1205" t="s">
        <v>1066</v>
      </c>
      <c r="Q1205" t="s">
        <v>1066</v>
      </c>
      <c r="R1205" t="s">
        <v>1066</v>
      </c>
      <c r="S1205" t="s">
        <v>1066</v>
      </c>
      <c r="T1205" t="s">
        <v>1066</v>
      </c>
      <c r="U1205" t="s">
        <v>1066</v>
      </c>
      <c r="V1205" t="s">
        <v>1066</v>
      </c>
      <c r="W1205" t="s">
        <v>1066</v>
      </c>
      <c r="X1205" t="s">
        <v>1066</v>
      </c>
      <c r="Y1205" t="s">
        <v>1066</v>
      </c>
      <c r="Z1205" t="s">
        <v>1066</v>
      </c>
      <c r="AA1205" t="s">
        <v>1066</v>
      </c>
      <c r="AB1205" t="s">
        <v>1066</v>
      </c>
      <c r="AC1205" t="s">
        <v>1066</v>
      </c>
      <c r="AD1205" t="s">
        <v>1066</v>
      </c>
      <c r="AE1205" t="s">
        <v>1066</v>
      </c>
      <c r="AF1205" t="s">
        <v>1066</v>
      </c>
      <c r="AG1205" t="s">
        <v>1066</v>
      </c>
      <c r="AH1205" t="s">
        <v>1066</v>
      </c>
      <c r="AI1205" t="s">
        <v>1066</v>
      </c>
      <c r="AJ1205" t="s">
        <v>1066</v>
      </c>
      <c r="AK1205" t="s">
        <v>1066</v>
      </c>
      <c r="AL1205" t="s">
        <v>1066</v>
      </c>
      <c r="AM1205" t="s">
        <v>1066</v>
      </c>
      <c r="AN1205" t="s">
        <v>1066</v>
      </c>
      <c r="AO1205" t="s">
        <v>1066</v>
      </c>
      <c r="AP1205" t="s">
        <v>1066</v>
      </c>
      <c r="AQ1205" t="s">
        <v>1066</v>
      </c>
      <c r="AR1205" t="s">
        <v>1066</v>
      </c>
      <c r="AS1205" t="s">
        <v>1066</v>
      </c>
      <c r="AT1205" t="s">
        <v>1066</v>
      </c>
      <c r="AU1205" t="s">
        <v>1066</v>
      </c>
      <c r="AV1205" t="s">
        <v>1066</v>
      </c>
      <c r="AW1205" t="s">
        <v>1066</v>
      </c>
      <c r="AY1205">
        <v>0</v>
      </c>
      <c r="AZ1205" s="269"/>
      <c r="BA1205" s="269"/>
      <c r="BB1205" s="269"/>
      <c r="BC1205" s="269"/>
      <c r="BD1205" s="269"/>
      <c r="BE1205" s="269"/>
    </row>
    <row r="1206" spans="1:83" ht="14.4" x14ac:dyDescent="0.3">
      <c r="A1206">
        <v>526404</v>
      </c>
      <c r="B1206" t="s">
        <v>540</v>
      </c>
      <c r="C1206" t="s">
        <v>1066</v>
      </c>
      <c r="D1206" t="s">
        <v>1066</v>
      </c>
      <c r="E1206" t="s">
        <v>1066</v>
      </c>
      <c r="F1206" t="s">
        <v>1066</v>
      </c>
      <c r="G1206" t="s">
        <v>1066</v>
      </c>
      <c r="H1206" t="s">
        <v>1066</v>
      </c>
      <c r="I1206" t="s">
        <v>1066</v>
      </c>
      <c r="J1206" t="s">
        <v>1066</v>
      </c>
      <c r="K1206" t="s">
        <v>1066</v>
      </c>
      <c r="L1206" t="s">
        <v>1066</v>
      </c>
      <c r="M1206" t="s">
        <v>1066</v>
      </c>
      <c r="N1206" t="s">
        <v>1066</v>
      </c>
      <c r="O1206" t="s">
        <v>1066</v>
      </c>
      <c r="P1206" t="s">
        <v>1066</v>
      </c>
      <c r="Q1206" t="s">
        <v>1066</v>
      </c>
      <c r="R1206" t="s">
        <v>1066</v>
      </c>
      <c r="S1206" t="s">
        <v>1066</v>
      </c>
      <c r="T1206" t="s">
        <v>1066</v>
      </c>
      <c r="U1206" t="s">
        <v>1066</v>
      </c>
      <c r="V1206" t="s">
        <v>1066</v>
      </c>
      <c r="W1206" t="s">
        <v>1066</v>
      </c>
      <c r="X1206" t="s">
        <v>1066</v>
      </c>
      <c r="Y1206" t="s">
        <v>1066</v>
      </c>
      <c r="Z1206" t="s">
        <v>1066</v>
      </c>
      <c r="AA1206" t="s">
        <v>1066</v>
      </c>
      <c r="AB1206" t="s">
        <v>1066</v>
      </c>
      <c r="AC1206" t="s">
        <v>1066</v>
      </c>
      <c r="AD1206" t="s">
        <v>1066</v>
      </c>
      <c r="AE1206" t="s">
        <v>1066</v>
      </c>
      <c r="AF1206" t="s">
        <v>1066</v>
      </c>
      <c r="AG1206" t="s">
        <v>1066</v>
      </c>
      <c r="AH1206" t="s">
        <v>1066</v>
      </c>
      <c r="AI1206" t="s">
        <v>1066</v>
      </c>
      <c r="AJ1206" t="s">
        <v>1066</v>
      </c>
      <c r="AK1206" t="s">
        <v>1066</v>
      </c>
      <c r="AL1206" t="s">
        <v>1066</v>
      </c>
      <c r="AM1206" t="s">
        <v>1066</v>
      </c>
      <c r="AN1206" t="s">
        <v>1066</v>
      </c>
      <c r="AO1206" t="s">
        <v>1066</v>
      </c>
      <c r="AP1206" t="s">
        <v>1066</v>
      </c>
      <c r="AQ1206" t="s">
        <v>1066</v>
      </c>
      <c r="AR1206" t="s">
        <v>1066</v>
      </c>
      <c r="AS1206" t="s">
        <v>1066</v>
      </c>
      <c r="AT1206" t="s">
        <v>1066</v>
      </c>
      <c r="AU1206" t="s">
        <v>1066</v>
      </c>
      <c r="AV1206" t="s">
        <v>1066</v>
      </c>
      <c r="AW1206" t="s">
        <v>1066</v>
      </c>
      <c r="AY1206">
        <v>0</v>
      </c>
      <c r="AZ1206" s="269"/>
      <c r="BA1206" s="269"/>
      <c r="BB1206" s="269"/>
      <c r="BC1206" s="269"/>
      <c r="BD1206" s="269"/>
      <c r="BE1206" s="269"/>
    </row>
    <row r="1207" spans="1:83" ht="14.4" x14ac:dyDescent="0.3">
      <c r="A1207">
        <v>526416</v>
      </c>
      <c r="B1207" t="s">
        <v>540</v>
      </c>
      <c r="C1207" t="s">
        <v>1066</v>
      </c>
      <c r="D1207" t="s">
        <v>1066</v>
      </c>
      <c r="E1207" t="s">
        <v>1066</v>
      </c>
      <c r="F1207" t="s">
        <v>1066</v>
      </c>
      <c r="G1207" t="s">
        <v>1066</v>
      </c>
      <c r="H1207" t="s">
        <v>1066</v>
      </c>
      <c r="I1207" t="s">
        <v>1066</v>
      </c>
      <c r="J1207" t="s">
        <v>1066</v>
      </c>
      <c r="K1207" t="s">
        <v>1066</v>
      </c>
      <c r="L1207" t="s">
        <v>1066</v>
      </c>
      <c r="M1207" t="s">
        <v>1066</v>
      </c>
      <c r="N1207" t="s">
        <v>1066</v>
      </c>
      <c r="O1207" t="s">
        <v>1066</v>
      </c>
      <c r="P1207" t="s">
        <v>1066</v>
      </c>
      <c r="Q1207" t="s">
        <v>1066</v>
      </c>
      <c r="R1207" t="s">
        <v>1066</v>
      </c>
      <c r="S1207" t="s">
        <v>1066</v>
      </c>
      <c r="T1207" t="s">
        <v>1066</v>
      </c>
      <c r="U1207" t="s">
        <v>1066</v>
      </c>
      <c r="V1207" t="s">
        <v>1066</v>
      </c>
      <c r="W1207" t="s">
        <v>1066</v>
      </c>
      <c r="X1207" t="s">
        <v>1066</v>
      </c>
      <c r="Y1207" t="s">
        <v>1066</v>
      </c>
      <c r="Z1207" t="s">
        <v>1066</v>
      </c>
      <c r="AA1207" t="s">
        <v>1066</v>
      </c>
      <c r="AB1207" t="s">
        <v>1066</v>
      </c>
      <c r="AC1207" t="s">
        <v>1066</v>
      </c>
      <c r="AD1207" t="s">
        <v>1066</v>
      </c>
      <c r="AE1207" t="s">
        <v>1066</v>
      </c>
      <c r="AF1207" t="s">
        <v>1066</v>
      </c>
      <c r="AG1207" t="s">
        <v>1066</v>
      </c>
      <c r="AH1207" t="s">
        <v>1066</v>
      </c>
      <c r="AI1207" t="s">
        <v>1066</v>
      </c>
      <c r="AJ1207" t="s">
        <v>1066</v>
      </c>
      <c r="AK1207" t="s">
        <v>1066</v>
      </c>
      <c r="AL1207" t="s">
        <v>1066</v>
      </c>
      <c r="AM1207" t="s">
        <v>1066</v>
      </c>
      <c r="AN1207" t="s">
        <v>1066</v>
      </c>
      <c r="AO1207" t="s">
        <v>1066</v>
      </c>
      <c r="AP1207" t="s">
        <v>1066</v>
      </c>
      <c r="AQ1207" t="s">
        <v>1066</v>
      </c>
      <c r="AR1207" t="s">
        <v>1066</v>
      </c>
      <c r="AS1207" t="s">
        <v>1066</v>
      </c>
      <c r="AT1207" t="s">
        <v>1066</v>
      </c>
      <c r="AU1207" t="s">
        <v>1066</v>
      </c>
      <c r="AV1207" t="s">
        <v>1066</v>
      </c>
      <c r="AW1207" t="s">
        <v>1066</v>
      </c>
      <c r="AY1207">
        <v>0</v>
      </c>
      <c r="AZ1207" s="269"/>
      <c r="BA1207" s="269"/>
      <c r="BB1207" s="269"/>
      <c r="BC1207" s="269"/>
      <c r="BD1207" s="269"/>
      <c r="BE1207" s="269"/>
    </row>
    <row r="1208" spans="1:83" ht="14.4" x14ac:dyDescent="0.3">
      <c r="A1208">
        <v>526422</v>
      </c>
      <c r="B1208" t="s">
        <v>540</v>
      </c>
      <c r="C1208" t="s">
        <v>1066</v>
      </c>
      <c r="D1208" t="s">
        <v>1066</v>
      </c>
      <c r="E1208" t="s">
        <v>1066</v>
      </c>
      <c r="F1208" t="s">
        <v>1066</v>
      </c>
      <c r="G1208" t="s">
        <v>1066</v>
      </c>
      <c r="H1208" t="s">
        <v>1066</v>
      </c>
      <c r="I1208" t="s">
        <v>1066</v>
      </c>
      <c r="J1208" t="s">
        <v>1066</v>
      </c>
      <c r="K1208" t="s">
        <v>1066</v>
      </c>
      <c r="L1208" t="s">
        <v>1066</v>
      </c>
      <c r="M1208" t="s">
        <v>1066</v>
      </c>
      <c r="N1208" t="s">
        <v>1066</v>
      </c>
      <c r="O1208" t="s">
        <v>1066</v>
      </c>
      <c r="P1208" t="s">
        <v>1066</v>
      </c>
      <c r="Q1208" t="s">
        <v>1066</v>
      </c>
      <c r="R1208" t="s">
        <v>1066</v>
      </c>
      <c r="S1208" t="s">
        <v>1066</v>
      </c>
      <c r="T1208" t="s">
        <v>1066</v>
      </c>
      <c r="U1208" t="s">
        <v>1066</v>
      </c>
      <c r="V1208" t="s">
        <v>1066</v>
      </c>
      <c r="W1208" t="s">
        <v>1066</v>
      </c>
      <c r="X1208" t="s">
        <v>1066</v>
      </c>
      <c r="Y1208" t="s">
        <v>1066</v>
      </c>
      <c r="Z1208" t="s">
        <v>1066</v>
      </c>
      <c r="AA1208" t="s">
        <v>1066</v>
      </c>
      <c r="AB1208" t="s">
        <v>1066</v>
      </c>
      <c r="AC1208" t="s">
        <v>1066</v>
      </c>
      <c r="AD1208" t="s">
        <v>1066</v>
      </c>
      <c r="AE1208" t="s">
        <v>1066</v>
      </c>
      <c r="AF1208" t="s">
        <v>1066</v>
      </c>
      <c r="AG1208" t="s">
        <v>1066</v>
      </c>
      <c r="AH1208" t="s">
        <v>1066</v>
      </c>
      <c r="AI1208" t="s">
        <v>1066</v>
      </c>
      <c r="AJ1208" t="s">
        <v>1066</v>
      </c>
      <c r="AK1208" t="s">
        <v>1066</v>
      </c>
      <c r="AL1208" t="s">
        <v>1066</v>
      </c>
      <c r="AM1208" t="s">
        <v>1066</v>
      </c>
      <c r="AN1208" t="s">
        <v>1066</v>
      </c>
      <c r="AO1208" t="s">
        <v>1066</v>
      </c>
      <c r="AP1208" t="s">
        <v>1066</v>
      </c>
      <c r="AQ1208" t="s">
        <v>1066</v>
      </c>
      <c r="AR1208" t="s">
        <v>1066</v>
      </c>
      <c r="AS1208" t="s">
        <v>1066</v>
      </c>
      <c r="AT1208" t="s">
        <v>1066</v>
      </c>
      <c r="AU1208" t="s">
        <v>1066</v>
      </c>
      <c r="AV1208" t="s">
        <v>1066</v>
      </c>
      <c r="AW1208" t="s">
        <v>1066</v>
      </c>
      <c r="AY1208">
        <v>0</v>
      </c>
      <c r="AZ1208" s="269"/>
      <c r="BA1208" s="269"/>
      <c r="BB1208" s="269"/>
      <c r="BC1208" s="269"/>
      <c r="BD1208" s="269"/>
      <c r="BE1208" s="269"/>
    </row>
    <row r="1209" spans="1:83" ht="14.4" x14ac:dyDescent="0.3">
      <c r="A1209">
        <v>526424</v>
      </c>
      <c r="B1209" t="s">
        <v>540</v>
      </c>
      <c r="C1209" t="s">
        <v>1066</v>
      </c>
      <c r="D1209" t="s">
        <v>1066</v>
      </c>
      <c r="E1209" t="s">
        <v>1066</v>
      </c>
      <c r="F1209" t="s">
        <v>1066</v>
      </c>
      <c r="G1209" t="s">
        <v>1066</v>
      </c>
      <c r="H1209" t="s">
        <v>1066</v>
      </c>
      <c r="I1209" t="s">
        <v>1066</v>
      </c>
      <c r="J1209" t="s">
        <v>1066</v>
      </c>
      <c r="K1209" t="s">
        <v>1066</v>
      </c>
      <c r="L1209" t="s">
        <v>1066</v>
      </c>
      <c r="M1209" t="s">
        <v>1066</v>
      </c>
      <c r="N1209" t="s">
        <v>1066</v>
      </c>
      <c r="O1209" t="s">
        <v>1066</v>
      </c>
      <c r="P1209" t="s">
        <v>1066</v>
      </c>
      <c r="Q1209" t="s">
        <v>1066</v>
      </c>
      <c r="R1209" t="s">
        <v>1066</v>
      </c>
      <c r="S1209" t="s">
        <v>1066</v>
      </c>
      <c r="T1209" t="s">
        <v>1066</v>
      </c>
      <c r="U1209" t="s">
        <v>1066</v>
      </c>
      <c r="V1209" t="s">
        <v>1066</v>
      </c>
      <c r="W1209" t="s">
        <v>1066</v>
      </c>
      <c r="X1209" t="s">
        <v>1066</v>
      </c>
      <c r="Y1209" t="s">
        <v>1066</v>
      </c>
      <c r="Z1209" t="s">
        <v>1066</v>
      </c>
      <c r="AA1209" t="s">
        <v>1066</v>
      </c>
      <c r="AB1209" t="s">
        <v>1066</v>
      </c>
      <c r="AC1209" t="s">
        <v>1066</v>
      </c>
      <c r="AD1209" t="s">
        <v>1066</v>
      </c>
      <c r="AE1209" t="s">
        <v>1066</v>
      </c>
      <c r="AF1209" t="s">
        <v>1066</v>
      </c>
      <c r="AG1209" t="s">
        <v>1066</v>
      </c>
      <c r="AH1209" t="s">
        <v>1066</v>
      </c>
      <c r="AI1209" t="s">
        <v>1066</v>
      </c>
      <c r="AJ1209" t="s">
        <v>1066</v>
      </c>
      <c r="AK1209" t="s">
        <v>1066</v>
      </c>
      <c r="AL1209" t="s">
        <v>1066</v>
      </c>
      <c r="AM1209" t="s">
        <v>1066</v>
      </c>
      <c r="AN1209" t="s">
        <v>1066</v>
      </c>
      <c r="AO1209" t="s">
        <v>1066</v>
      </c>
      <c r="AP1209" t="s">
        <v>1066</v>
      </c>
      <c r="AQ1209" t="s">
        <v>1066</v>
      </c>
      <c r="AR1209" t="s">
        <v>1066</v>
      </c>
      <c r="AS1209" t="s">
        <v>1066</v>
      </c>
      <c r="AT1209" t="s">
        <v>1066</v>
      </c>
      <c r="AU1209" t="s">
        <v>1066</v>
      </c>
      <c r="AV1209" t="s">
        <v>1066</v>
      </c>
      <c r="AW1209" t="s">
        <v>1066</v>
      </c>
      <c r="AY1209">
        <v>0</v>
      </c>
      <c r="AZ1209" s="269"/>
      <c r="BA1209" s="269"/>
      <c r="BB1209" s="269"/>
      <c r="BC1209" s="269"/>
      <c r="BD1209" s="269"/>
      <c r="BE1209" s="269"/>
    </row>
    <row r="1210" spans="1:83" ht="14.4" x14ac:dyDescent="0.3">
      <c r="A1210">
        <v>526425</v>
      </c>
      <c r="B1210" t="s">
        <v>540</v>
      </c>
      <c r="C1210" t="s">
        <v>1066</v>
      </c>
      <c r="D1210" t="s">
        <v>1066</v>
      </c>
      <c r="E1210" t="s">
        <v>1066</v>
      </c>
      <c r="F1210" t="s">
        <v>1066</v>
      </c>
      <c r="G1210" t="s">
        <v>1066</v>
      </c>
      <c r="H1210" t="s">
        <v>1066</v>
      </c>
      <c r="I1210" t="s">
        <v>1066</v>
      </c>
      <c r="J1210" t="s">
        <v>1066</v>
      </c>
      <c r="K1210" t="s">
        <v>1066</v>
      </c>
      <c r="L1210" t="s">
        <v>1066</v>
      </c>
      <c r="M1210" t="s">
        <v>1066</v>
      </c>
      <c r="N1210" t="s">
        <v>1066</v>
      </c>
      <c r="O1210" t="s">
        <v>1066</v>
      </c>
      <c r="P1210" t="s">
        <v>1066</v>
      </c>
      <c r="Q1210" t="s">
        <v>1066</v>
      </c>
      <c r="R1210" t="s">
        <v>1066</v>
      </c>
      <c r="S1210" t="s">
        <v>1066</v>
      </c>
      <c r="T1210" t="s">
        <v>1066</v>
      </c>
      <c r="U1210" t="s">
        <v>1066</v>
      </c>
      <c r="V1210" t="s">
        <v>1066</v>
      </c>
      <c r="W1210" t="s">
        <v>1066</v>
      </c>
      <c r="X1210" t="s">
        <v>1066</v>
      </c>
      <c r="Y1210" t="s">
        <v>1066</v>
      </c>
      <c r="Z1210" t="s">
        <v>1066</v>
      </c>
      <c r="AA1210" t="s">
        <v>1066</v>
      </c>
      <c r="AB1210" t="s">
        <v>1066</v>
      </c>
      <c r="AC1210" t="s">
        <v>1066</v>
      </c>
      <c r="AD1210" t="s">
        <v>1066</v>
      </c>
      <c r="AE1210" t="s">
        <v>1066</v>
      </c>
      <c r="AF1210" t="s">
        <v>1066</v>
      </c>
      <c r="AG1210" t="s">
        <v>1066</v>
      </c>
      <c r="AH1210" t="s">
        <v>1066</v>
      </c>
      <c r="AI1210" t="s">
        <v>1066</v>
      </c>
      <c r="AJ1210" t="s">
        <v>1066</v>
      </c>
      <c r="AK1210" t="s">
        <v>1066</v>
      </c>
      <c r="AL1210" t="s">
        <v>1066</v>
      </c>
      <c r="AM1210" t="s">
        <v>1066</v>
      </c>
      <c r="AN1210" t="s">
        <v>1066</v>
      </c>
      <c r="AO1210" t="s">
        <v>1066</v>
      </c>
      <c r="AP1210" t="s">
        <v>1066</v>
      </c>
      <c r="AQ1210" t="s">
        <v>1066</v>
      </c>
      <c r="AR1210" t="s">
        <v>1066</v>
      </c>
      <c r="AS1210" t="s">
        <v>1066</v>
      </c>
      <c r="AT1210" t="s">
        <v>1066</v>
      </c>
      <c r="AU1210" t="s">
        <v>1066</v>
      </c>
      <c r="AV1210" t="s">
        <v>1066</v>
      </c>
      <c r="AW1210" t="s">
        <v>1066</v>
      </c>
      <c r="AY1210">
        <v>0</v>
      </c>
      <c r="AZ1210" s="269"/>
      <c r="BA1210" s="269"/>
      <c r="BB1210" s="269"/>
      <c r="BC1210" s="269"/>
      <c r="BD1210" s="269"/>
      <c r="BE1210" s="269"/>
    </row>
    <row r="1211" spans="1:83" ht="14.4" x14ac:dyDescent="0.3">
      <c r="A1211">
        <v>526429</v>
      </c>
      <c r="B1211" t="s">
        <v>540</v>
      </c>
      <c r="C1211" t="s">
        <v>1066</v>
      </c>
      <c r="D1211" t="s">
        <v>1066</v>
      </c>
      <c r="E1211" t="s">
        <v>1066</v>
      </c>
      <c r="F1211" t="s">
        <v>1066</v>
      </c>
      <c r="G1211" t="s">
        <v>1066</v>
      </c>
      <c r="H1211" t="s">
        <v>1066</v>
      </c>
      <c r="I1211" t="s">
        <v>1066</v>
      </c>
      <c r="J1211" t="s">
        <v>1066</v>
      </c>
      <c r="K1211" t="s">
        <v>1066</v>
      </c>
      <c r="L1211" t="s">
        <v>1066</v>
      </c>
      <c r="M1211" t="s">
        <v>1066</v>
      </c>
      <c r="N1211" t="s">
        <v>1066</v>
      </c>
      <c r="O1211" t="s">
        <v>1066</v>
      </c>
      <c r="P1211" t="s">
        <v>1066</v>
      </c>
      <c r="Q1211" t="s">
        <v>1066</v>
      </c>
      <c r="R1211" t="s">
        <v>1066</v>
      </c>
      <c r="S1211" t="s">
        <v>1066</v>
      </c>
      <c r="T1211" t="s">
        <v>1066</v>
      </c>
      <c r="U1211" t="s">
        <v>1066</v>
      </c>
      <c r="V1211" t="s">
        <v>1066</v>
      </c>
      <c r="W1211" t="s">
        <v>1066</v>
      </c>
      <c r="X1211" t="s">
        <v>1066</v>
      </c>
      <c r="Y1211" t="s">
        <v>1066</v>
      </c>
      <c r="Z1211" t="s">
        <v>1066</v>
      </c>
      <c r="AA1211" t="s">
        <v>1066</v>
      </c>
      <c r="AB1211" t="s">
        <v>1066</v>
      </c>
      <c r="AC1211" t="s">
        <v>1066</v>
      </c>
      <c r="AD1211" t="s">
        <v>1066</v>
      </c>
      <c r="AE1211" t="s">
        <v>1066</v>
      </c>
      <c r="AF1211" t="s">
        <v>1066</v>
      </c>
      <c r="AG1211" t="s">
        <v>1066</v>
      </c>
      <c r="AH1211" t="s">
        <v>1066</v>
      </c>
      <c r="AI1211" t="s">
        <v>1066</v>
      </c>
      <c r="AJ1211" t="s">
        <v>1066</v>
      </c>
      <c r="AK1211" t="s">
        <v>1066</v>
      </c>
      <c r="AL1211" t="s">
        <v>1066</v>
      </c>
      <c r="AM1211" t="s">
        <v>1066</v>
      </c>
      <c r="AN1211" t="s">
        <v>1066</v>
      </c>
      <c r="AO1211" t="s">
        <v>1066</v>
      </c>
      <c r="AP1211" t="s">
        <v>1066</v>
      </c>
      <c r="AQ1211" t="s">
        <v>1066</v>
      </c>
      <c r="AR1211" t="s">
        <v>1066</v>
      </c>
      <c r="AS1211" t="s">
        <v>1066</v>
      </c>
      <c r="AT1211" t="s">
        <v>1066</v>
      </c>
      <c r="AU1211" t="s">
        <v>1066</v>
      </c>
      <c r="AV1211" t="s">
        <v>1066</v>
      </c>
      <c r="AW1211" t="s">
        <v>1066</v>
      </c>
      <c r="AY1211">
        <v>0</v>
      </c>
      <c r="AZ1211" s="269"/>
      <c r="BA1211" s="269"/>
      <c r="BB1211" s="269"/>
      <c r="BC1211" s="269"/>
      <c r="BD1211" s="269"/>
      <c r="BE1211" s="269"/>
      <c r="BH1211" s="249"/>
      <c r="BI1211" s="249"/>
      <c r="BJ1211" s="249"/>
      <c r="BK1211" s="249"/>
      <c r="BL1211" s="249"/>
      <c r="BM1211" s="249"/>
      <c r="BN1211" s="249"/>
      <c r="BO1211" s="249"/>
      <c r="BP1211" s="249"/>
      <c r="BQ1211" s="249"/>
      <c r="BR1211" s="249"/>
      <c r="BS1211" s="249"/>
      <c r="BT1211" s="249"/>
      <c r="BU1211" s="249"/>
      <c r="BV1211" s="248"/>
      <c r="BW1211" s="249"/>
      <c r="BX1211" s="249"/>
      <c r="BY1211" s="249"/>
      <c r="BZ1211" s="249"/>
      <c r="CA1211" s="242"/>
      <c r="CB1211" s="242"/>
      <c r="CC1211" s="242"/>
      <c r="CD1211" s="242"/>
      <c r="CE1211" s="249"/>
    </row>
    <row r="1212" spans="1:83" ht="14.4" x14ac:dyDescent="0.3">
      <c r="A1212">
        <v>526431</v>
      </c>
      <c r="B1212" t="s">
        <v>540</v>
      </c>
      <c r="C1212" t="s">
        <v>1066</v>
      </c>
      <c r="D1212" t="s">
        <v>1066</v>
      </c>
      <c r="E1212" t="s">
        <v>1066</v>
      </c>
      <c r="F1212" t="s">
        <v>1066</v>
      </c>
      <c r="G1212" t="s">
        <v>1066</v>
      </c>
      <c r="H1212" t="s">
        <v>1066</v>
      </c>
      <c r="I1212" t="s">
        <v>1066</v>
      </c>
      <c r="J1212" t="s">
        <v>1066</v>
      </c>
      <c r="K1212" t="s">
        <v>1066</v>
      </c>
      <c r="L1212" t="s">
        <v>1066</v>
      </c>
      <c r="M1212" t="s">
        <v>1066</v>
      </c>
      <c r="N1212" t="s">
        <v>1066</v>
      </c>
      <c r="O1212" t="s">
        <v>1066</v>
      </c>
      <c r="P1212" t="s">
        <v>1066</v>
      </c>
      <c r="Q1212" t="s">
        <v>1066</v>
      </c>
      <c r="R1212" t="s">
        <v>1066</v>
      </c>
      <c r="S1212" t="s">
        <v>1066</v>
      </c>
      <c r="T1212" t="s">
        <v>1066</v>
      </c>
      <c r="U1212" t="s">
        <v>1066</v>
      </c>
      <c r="V1212" t="s">
        <v>1066</v>
      </c>
      <c r="W1212" t="s">
        <v>1066</v>
      </c>
      <c r="X1212" t="s">
        <v>1066</v>
      </c>
      <c r="Y1212" t="s">
        <v>1066</v>
      </c>
      <c r="Z1212" t="s">
        <v>1066</v>
      </c>
      <c r="AA1212" t="s">
        <v>1066</v>
      </c>
      <c r="AB1212" t="s">
        <v>1066</v>
      </c>
      <c r="AC1212" t="s">
        <v>1066</v>
      </c>
      <c r="AD1212" t="s">
        <v>1066</v>
      </c>
      <c r="AE1212" t="s">
        <v>1066</v>
      </c>
      <c r="AF1212" t="s">
        <v>1066</v>
      </c>
      <c r="AG1212" t="s">
        <v>1066</v>
      </c>
      <c r="AH1212" t="s">
        <v>1066</v>
      </c>
      <c r="AI1212" t="s">
        <v>1066</v>
      </c>
      <c r="AJ1212" t="s">
        <v>1066</v>
      </c>
      <c r="AK1212" t="s">
        <v>1066</v>
      </c>
      <c r="AL1212" t="s">
        <v>1066</v>
      </c>
      <c r="AM1212" t="s">
        <v>1066</v>
      </c>
      <c r="AN1212" t="s">
        <v>1066</v>
      </c>
      <c r="AO1212" t="s">
        <v>1066</v>
      </c>
      <c r="AP1212" t="s">
        <v>1066</v>
      </c>
      <c r="AQ1212" t="s">
        <v>1066</v>
      </c>
      <c r="AR1212" t="s">
        <v>1066</v>
      </c>
      <c r="AS1212" t="s">
        <v>1066</v>
      </c>
      <c r="AT1212" t="s">
        <v>1066</v>
      </c>
      <c r="AU1212" t="s">
        <v>1066</v>
      </c>
      <c r="AV1212" t="s">
        <v>1066</v>
      </c>
      <c r="AW1212" t="s">
        <v>1066</v>
      </c>
      <c r="AY1212">
        <v>0</v>
      </c>
      <c r="AZ1212" s="269"/>
      <c r="BA1212" s="269"/>
      <c r="BB1212" s="269"/>
      <c r="BC1212" s="269"/>
      <c r="BD1212" s="269"/>
      <c r="BE1212" s="269"/>
    </row>
    <row r="1213" spans="1:83" ht="14.4" x14ac:dyDescent="0.3">
      <c r="A1213">
        <v>526432</v>
      </c>
      <c r="B1213" t="s">
        <v>540</v>
      </c>
      <c r="C1213" t="s">
        <v>1066</v>
      </c>
      <c r="D1213" t="s">
        <v>1066</v>
      </c>
      <c r="E1213" t="s">
        <v>1066</v>
      </c>
      <c r="F1213" t="s">
        <v>1066</v>
      </c>
      <c r="G1213" t="s">
        <v>1066</v>
      </c>
      <c r="H1213" t="s">
        <v>1066</v>
      </c>
      <c r="I1213" t="s">
        <v>1066</v>
      </c>
      <c r="J1213" t="s">
        <v>1066</v>
      </c>
      <c r="K1213" t="s">
        <v>1066</v>
      </c>
      <c r="L1213" t="s">
        <v>1066</v>
      </c>
      <c r="M1213" t="s">
        <v>1066</v>
      </c>
      <c r="N1213" t="s">
        <v>1066</v>
      </c>
      <c r="O1213" t="s">
        <v>1066</v>
      </c>
      <c r="P1213" t="s">
        <v>1066</v>
      </c>
      <c r="Q1213" t="s">
        <v>1066</v>
      </c>
      <c r="R1213" t="s">
        <v>1066</v>
      </c>
      <c r="S1213" t="s">
        <v>1066</v>
      </c>
      <c r="T1213" t="s">
        <v>1066</v>
      </c>
      <c r="U1213" t="s">
        <v>1066</v>
      </c>
      <c r="V1213" t="s">
        <v>1066</v>
      </c>
      <c r="W1213" t="s">
        <v>1066</v>
      </c>
      <c r="X1213" t="s">
        <v>1066</v>
      </c>
      <c r="Y1213" t="s">
        <v>1066</v>
      </c>
      <c r="Z1213" t="s">
        <v>1066</v>
      </c>
      <c r="AA1213" t="s">
        <v>1066</v>
      </c>
      <c r="AB1213" t="s">
        <v>1066</v>
      </c>
      <c r="AC1213" t="s">
        <v>1066</v>
      </c>
      <c r="AD1213" t="s">
        <v>1066</v>
      </c>
      <c r="AE1213" t="s">
        <v>1066</v>
      </c>
      <c r="AF1213" t="s">
        <v>1066</v>
      </c>
      <c r="AG1213" t="s">
        <v>1066</v>
      </c>
      <c r="AH1213" t="s">
        <v>1066</v>
      </c>
      <c r="AI1213" t="s">
        <v>1066</v>
      </c>
      <c r="AJ1213" t="s">
        <v>1066</v>
      </c>
      <c r="AK1213" t="s">
        <v>1066</v>
      </c>
      <c r="AL1213" t="s">
        <v>1066</v>
      </c>
      <c r="AM1213" t="s">
        <v>1066</v>
      </c>
      <c r="AN1213" t="s">
        <v>1066</v>
      </c>
      <c r="AO1213" t="s">
        <v>1066</v>
      </c>
      <c r="AP1213" t="s">
        <v>1066</v>
      </c>
      <c r="AQ1213" t="s">
        <v>1066</v>
      </c>
      <c r="AR1213" t="s">
        <v>1066</v>
      </c>
      <c r="AS1213" t="s">
        <v>1066</v>
      </c>
      <c r="AT1213" t="s">
        <v>1066</v>
      </c>
      <c r="AU1213" t="s">
        <v>1066</v>
      </c>
      <c r="AV1213" t="s">
        <v>1066</v>
      </c>
      <c r="AW1213" t="s">
        <v>1066</v>
      </c>
      <c r="AY1213">
        <v>0</v>
      </c>
      <c r="AZ1213" s="269"/>
      <c r="BA1213" s="269"/>
      <c r="BB1213" s="269"/>
      <c r="BC1213" s="269"/>
      <c r="BD1213" s="269"/>
      <c r="BE1213" s="269"/>
    </row>
    <row r="1214" spans="1:83" ht="14.4" x14ac:dyDescent="0.3">
      <c r="A1214">
        <v>526433</v>
      </c>
      <c r="B1214" t="s">
        <v>540</v>
      </c>
      <c r="C1214" t="s">
        <v>1066</v>
      </c>
      <c r="D1214" t="s">
        <v>1066</v>
      </c>
      <c r="E1214" t="s">
        <v>1066</v>
      </c>
      <c r="F1214" t="s">
        <v>1066</v>
      </c>
      <c r="G1214" t="s">
        <v>1066</v>
      </c>
      <c r="H1214" t="s">
        <v>1066</v>
      </c>
      <c r="I1214" t="s">
        <v>1066</v>
      </c>
      <c r="J1214" t="s">
        <v>1066</v>
      </c>
      <c r="K1214" t="s">
        <v>1066</v>
      </c>
      <c r="L1214" t="s">
        <v>1066</v>
      </c>
      <c r="M1214" t="s">
        <v>1066</v>
      </c>
      <c r="N1214" t="s">
        <v>1066</v>
      </c>
      <c r="O1214" t="s">
        <v>1066</v>
      </c>
      <c r="P1214" t="s">
        <v>1066</v>
      </c>
      <c r="Q1214" t="s">
        <v>1066</v>
      </c>
      <c r="R1214" t="s">
        <v>1066</v>
      </c>
      <c r="S1214" t="s">
        <v>1066</v>
      </c>
      <c r="T1214" t="s">
        <v>1066</v>
      </c>
      <c r="U1214" t="s">
        <v>1066</v>
      </c>
      <c r="V1214" t="s">
        <v>1066</v>
      </c>
      <c r="W1214" t="s">
        <v>1066</v>
      </c>
      <c r="X1214" t="s">
        <v>1066</v>
      </c>
      <c r="Y1214" t="s">
        <v>1066</v>
      </c>
      <c r="Z1214" t="s">
        <v>1066</v>
      </c>
      <c r="AA1214" t="s">
        <v>1066</v>
      </c>
      <c r="AB1214" t="s">
        <v>1066</v>
      </c>
      <c r="AC1214" t="s">
        <v>1066</v>
      </c>
      <c r="AD1214" t="s">
        <v>1066</v>
      </c>
      <c r="AE1214" t="s">
        <v>1066</v>
      </c>
      <c r="AF1214" t="s">
        <v>1066</v>
      </c>
      <c r="AG1214" t="s">
        <v>1066</v>
      </c>
      <c r="AH1214" t="s">
        <v>1066</v>
      </c>
      <c r="AI1214" t="s">
        <v>1066</v>
      </c>
      <c r="AJ1214" t="s">
        <v>1066</v>
      </c>
      <c r="AK1214" t="s">
        <v>1066</v>
      </c>
      <c r="AL1214" t="s">
        <v>1066</v>
      </c>
      <c r="AM1214" t="s">
        <v>1066</v>
      </c>
      <c r="AN1214" t="s">
        <v>1066</v>
      </c>
      <c r="AO1214" t="s">
        <v>1066</v>
      </c>
      <c r="AP1214" t="s">
        <v>1066</v>
      </c>
      <c r="AQ1214" t="s">
        <v>1066</v>
      </c>
      <c r="AR1214" t="s">
        <v>1066</v>
      </c>
      <c r="AS1214" t="s">
        <v>1066</v>
      </c>
      <c r="AT1214" t="s">
        <v>1066</v>
      </c>
      <c r="AU1214" t="s">
        <v>1066</v>
      </c>
      <c r="AV1214" t="s">
        <v>1066</v>
      </c>
      <c r="AW1214" t="s">
        <v>1066</v>
      </c>
      <c r="AY1214">
        <v>0</v>
      </c>
      <c r="AZ1214" s="269"/>
      <c r="BA1214" s="269"/>
      <c r="BB1214" s="269"/>
      <c r="BC1214" s="269"/>
      <c r="BD1214" s="269"/>
      <c r="BE1214" s="269"/>
      <c r="BH1214" s="249"/>
      <c r="BI1214" s="249"/>
      <c r="BJ1214" s="249"/>
      <c r="BK1214" s="249"/>
      <c r="BL1214" s="249"/>
      <c r="BM1214" s="249"/>
      <c r="BN1214" s="249"/>
      <c r="BO1214" s="249"/>
      <c r="BP1214" s="249"/>
      <c r="BQ1214" s="249"/>
      <c r="BR1214" s="249"/>
      <c r="BS1214" s="249"/>
      <c r="BT1214" s="249"/>
      <c r="BU1214" s="249"/>
      <c r="BV1214" s="248"/>
      <c r="BW1214" s="249"/>
      <c r="BX1214" s="249"/>
      <c r="BY1214" s="249"/>
      <c r="BZ1214" s="249"/>
      <c r="CA1214" s="242"/>
      <c r="CB1214" s="242"/>
      <c r="CC1214" s="242"/>
      <c r="CD1214" s="242"/>
      <c r="CE1214" s="249"/>
    </row>
    <row r="1215" spans="1:83" ht="14.4" x14ac:dyDescent="0.3">
      <c r="A1215">
        <v>526436</v>
      </c>
      <c r="B1215" t="s">
        <v>540</v>
      </c>
      <c r="C1215" t="s">
        <v>1066</v>
      </c>
      <c r="D1215" t="s">
        <v>1066</v>
      </c>
      <c r="E1215" t="s">
        <v>1066</v>
      </c>
      <c r="F1215" t="s">
        <v>1066</v>
      </c>
      <c r="G1215" t="s">
        <v>1066</v>
      </c>
      <c r="H1215" t="s">
        <v>1066</v>
      </c>
      <c r="I1215" t="s">
        <v>1066</v>
      </c>
      <c r="J1215" t="s">
        <v>1066</v>
      </c>
      <c r="K1215" t="s">
        <v>1066</v>
      </c>
      <c r="L1215" t="s">
        <v>1066</v>
      </c>
      <c r="M1215" t="s">
        <v>1066</v>
      </c>
      <c r="N1215" t="s">
        <v>1066</v>
      </c>
      <c r="O1215" t="s">
        <v>1066</v>
      </c>
      <c r="P1215" t="s">
        <v>1066</v>
      </c>
      <c r="Q1215" t="s">
        <v>1066</v>
      </c>
      <c r="R1215" t="s">
        <v>1066</v>
      </c>
      <c r="S1215" t="s">
        <v>1066</v>
      </c>
      <c r="T1215" t="s">
        <v>1066</v>
      </c>
      <c r="U1215" t="s">
        <v>1066</v>
      </c>
      <c r="V1215" t="s">
        <v>1066</v>
      </c>
      <c r="W1215" t="s">
        <v>1066</v>
      </c>
      <c r="X1215" t="s">
        <v>1066</v>
      </c>
      <c r="Y1215" t="s">
        <v>1066</v>
      </c>
      <c r="Z1215" t="s">
        <v>1066</v>
      </c>
      <c r="AA1215" t="s">
        <v>1066</v>
      </c>
      <c r="AB1215" t="s">
        <v>1066</v>
      </c>
      <c r="AC1215" t="s">
        <v>1066</v>
      </c>
      <c r="AD1215" t="s">
        <v>1066</v>
      </c>
      <c r="AE1215" t="s">
        <v>1066</v>
      </c>
      <c r="AF1215" t="s">
        <v>1066</v>
      </c>
      <c r="AG1215" t="s">
        <v>1066</v>
      </c>
      <c r="AH1215" t="s">
        <v>1066</v>
      </c>
      <c r="AI1215" t="s">
        <v>1066</v>
      </c>
      <c r="AJ1215" t="s">
        <v>1066</v>
      </c>
      <c r="AK1215" t="s">
        <v>1066</v>
      </c>
      <c r="AL1215" t="s">
        <v>1066</v>
      </c>
      <c r="AM1215" t="s">
        <v>1066</v>
      </c>
      <c r="AN1215" t="s">
        <v>1066</v>
      </c>
      <c r="AO1215" t="s">
        <v>1066</v>
      </c>
      <c r="AP1215" t="s">
        <v>1066</v>
      </c>
      <c r="AQ1215" t="s">
        <v>1066</v>
      </c>
      <c r="AR1215" t="s">
        <v>1066</v>
      </c>
      <c r="AS1215" t="s">
        <v>1066</v>
      </c>
      <c r="AT1215" t="s">
        <v>1066</v>
      </c>
      <c r="AU1215" t="s">
        <v>1066</v>
      </c>
      <c r="AV1215" t="s">
        <v>1066</v>
      </c>
      <c r="AW1215" t="s">
        <v>1066</v>
      </c>
      <c r="AY1215">
        <v>0</v>
      </c>
      <c r="AZ1215" s="269"/>
      <c r="BA1215" s="269"/>
      <c r="BB1215" s="269"/>
      <c r="BC1215" s="269"/>
      <c r="BD1215" s="269"/>
      <c r="BE1215" s="269"/>
    </row>
    <row r="1216" spans="1:83" ht="14.4" x14ac:dyDescent="0.3">
      <c r="A1216">
        <v>526440</v>
      </c>
      <c r="B1216" t="s">
        <v>540</v>
      </c>
      <c r="C1216" t="s">
        <v>1066</v>
      </c>
      <c r="D1216" t="s">
        <v>1066</v>
      </c>
      <c r="E1216" t="s">
        <v>1066</v>
      </c>
      <c r="F1216" t="s">
        <v>1066</v>
      </c>
      <c r="G1216" t="s">
        <v>1066</v>
      </c>
      <c r="H1216" t="s">
        <v>1066</v>
      </c>
      <c r="I1216" t="s">
        <v>1066</v>
      </c>
      <c r="J1216" t="s">
        <v>1066</v>
      </c>
      <c r="K1216" t="s">
        <v>1066</v>
      </c>
      <c r="L1216" t="s">
        <v>1066</v>
      </c>
      <c r="M1216" t="s">
        <v>1066</v>
      </c>
      <c r="N1216" t="s">
        <v>1066</v>
      </c>
      <c r="O1216" t="s">
        <v>1066</v>
      </c>
      <c r="P1216" t="s">
        <v>1066</v>
      </c>
      <c r="Q1216" t="s">
        <v>1066</v>
      </c>
      <c r="R1216" t="s">
        <v>1066</v>
      </c>
      <c r="S1216" t="s">
        <v>1066</v>
      </c>
      <c r="T1216" t="s">
        <v>1066</v>
      </c>
      <c r="U1216" t="s">
        <v>1066</v>
      </c>
      <c r="V1216" t="s">
        <v>1066</v>
      </c>
      <c r="W1216" t="s">
        <v>1066</v>
      </c>
      <c r="X1216" t="s">
        <v>1066</v>
      </c>
      <c r="Y1216" t="s">
        <v>1066</v>
      </c>
      <c r="Z1216" t="s">
        <v>1066</v>
      </c>
      <c r="AA1216" t="s">
        <v>1066</v>
      </c>
      <c r="AB1216" t="s">
        <v>1066</v>
      </c>
      <c r="AC1216" t="s">
        <v>1066</v>
      </c>
      <c r="AD1216" t="s">
        <v>1066</v>
      </c>
      <c r="AE1216" t="s">
        <v>1066</v>
      </c>
      <c r="AF1216" t="s">
        <v>1066</v>
      </c>
      <c r="AG1216" t="s">
        <v>1066</v>
      </c>
      <c r="AH1216" t="s">
        <v>1066</v>
      </c>
      <c r="AI1216" t="s">
        <v>1066</v>
      </c>
      <c r="AJ1216" t="s">
        <v>1066</v>
      </c>
      <c r="AK1216" t="s">
        <v>1066</v>
      </c>
      <c r="AL1216" t="s">
        <v>1066</v>
      </c>
      <c r="AM1216" t="s">
        <v>1066</v>
      </c>
      <c r="AN1216" t="s">
        <v>1066</v>
      </c>
      <c r="AO1216" t="s">
        <v>1066</v>
      </c>
      <c r="AP1216" t="s">
        <v>1066</v>
      </c>
      <c r="AQ1216" t="s">
        <v>1066</v>
      </c>
      <c r="AR1216" t="s">
        <v>1066</v>
      </c>
      <c r="AS1216" t="s">
        <v>1066</v>
      </c>
      <c r="AT1216" t="s">
        <v>1066</v>
      </c>
      <c r="AU1216" t="s">
        <v>1066</v>
      </c>
      <c r="AV1216" t="s">
        <v>1066</v>
      </c>
      <c r="AW1216" t="s">
        <v>1066</v>
      </c>
      <c r="AY1216">
        <v>0</v>
      </c>
      <c r="AZ1216" s="269"/>
      <c r="BA1216" s="269"/>
      <c r="BB1216" s="269"/>
      <c r="BC1216" s="269"/>
      <c r="BD1216" s="269"/>
      <c r="BE1216" s="269"/>
    </row>
    <row r="1217" spans="1:83" ht="14.4" x14ac:dyDescent="0.3">
      <c r="A1217">
        <v>526442</v>
      </c>
      <c r="B1217" t="s">
        <v>541</v>
      </c>
      <c r="C1217" t="s">
        <v>1066</v>
      </c>
      <c r="D1217" t="s">
        <v>1066</v>
      </c>
      <c r="E1217" t="s">
        <v>1066</v>
      </c>
      <c r="F1217" t="s">
        <v>1066</v>
      </c>
      <c r="G1217" t="s">
        <v>1066</v>
      </c>
      <c r="H1217" t="s">
        <v>1066</v>
      </c>
      <c r="I1217" t="s">
        <v>1066</v>
      </c>
      <c r="J1217" t="s">
        <v>1066</v>
      </c>
      <c r="K1217" t="s">
        <v>1066</v>
      </c>
      <c r="L1217" t="s">
        <v>1066</v>
      </c>
      <c r="M1217" t="s">
        <v>1066</v>
      </c>
      <c r="N1217" t="s">
        <v>1066</v>
      </c>
      <c r="O1217" t="s">
        <v>1066</v>
      </c>
      <c r="P1217" t="s">
        <v>1066</v>
      </c>
      <c r="Q1217" t="s">
        <v>1066</v>
      </c>
      <c r="R1217" t="s">
        <v>1066</v>
      </c>
      <c r="S1217" t="s">
        <v>1066</v>
      </c>
      <c r="T1217" t="s">
        <v>1066</v>
      </c>
      <c r="U1217" t="s">
        <v>1066</v>
      </c>
      <c r="V1217" t="s">
        <v>1066</v>
      </c>
      <c r="W1217" t="s">
        <v>1066</v>
      </c>
      <c r="X1217" t="s">
        <v>1066</v>
      </c>
      <c r="Y1217" t="s">
        <v>1066</v>
      </c>
      <c r="Z1217" t="s">
        <v>1066</v>
      </c>
      <c r="AA1217" t="s">
        <v>1066</v>
      </c>
      <c r="AB1217" t="s">
        <v>1066</v>
      </c>
      <c r="AC1217" t="s">
        <v>1066</v>
      </c>
      <c r="AD1217" t="s">
        <v>1066</v>
      </c>
      <c r="AE1217" t="s">
        <v>1066</v>
      </c>
      <c r="AF1217" t="s">
        <v>1066</v>
      </c>
      <c r="AG1217" t="s">
        <v>1066</v>
      </c>
      <c r="AH1217" t="s">
        <v>1066</v>
      </c>
      <c r="AI1217" t="s">
        <v>1066</v>
      </c>
      <c r="AJ1217" t="s">
        <v>1066</v>
      </c>
      <c r="AK1217" t="s">
        <v>1066</v>
      </c>
      <c r="AL1217" t="s">
        <v>1066</v>
      </c>
      <c r="AM1217" t="s">
        <v>1066</v>
      </c>
      <c r="AN1217" t="s">
        <v>1066</v>
      </c>
      <c r="AO1217" t="s">
        <v>1066</v>
      </c>
      <c r="AP1217" t="s">
        <v>1066</v>
      </c>
      <c r="AQ1217" t="s">
        <v>1066</v>
      </c>
      <c r="AR1217" t="s">
        <v>1066</v>
      </c>
      <c r="AW1217"/>
      <c r="AY1217" t="s">
        <v>2422</v>
      </c>
      <c r="AZ1217" s="269"/>
      <c r="BA1217" s="269"/>
      <c r="BB1217" s="269"/>
      <c r="BC1217" s="269"/>
      <c r="BD1217" s="269"/>
      <c r="BE1217" s="269"/>
    </row>
    <row r="1218" spans="1:83" ht="14.4" x14ac:dyDescent="0.3">
      <c r="A1218">
        <v>526444</v>
      </c>
      <c r="B1218" t="s">
        <v>540</v>
      </c>
      <c r="C1218" t="s">
        <v>1066</v>
      </c>
      <c r="D1218" t="s">
        <v>1066</v>
      </c>
      <c r="E1218" t="s">
        <v>1066</v>
      </c>
      <c r="F1218" t="s">
        <v>1066</v>
      </c>
      <c r="G1218" t="s">
        <v>1066</v>
      </c>
      <c r="H1218" t="s">
        <v>1066</v>
      </c>
      <c r="I1218" t="s">
        <v>1066</v>
      </c>
      <c r="J1218" t="s">
        <v>1066</v>
      </c>
      <c r="K1218" t="s">
        <v>1066</v>
      </c>
      <c r="L1218" t="s">
        <v>1066</v>
      </c>
      <c r="M1218" t="s">
        <v>1066</v>
      </c>
      <c r="N1218" t="s">
        <v>1066</v>
      </c>
      <c r="O1218" t="s">
        <v>1066</v>
      </c>
      <c r="P1218" t="s">
        <v>1066</v>
      </c>
      <c r="Q1218" t="s">
        <v>1066</v>
      </c>
      <c r="R1218" t="s">
        <v>1066</v>
      </c>
      <c r="S1218" t="s">
        <v>1066</v>
      </c>
      <c r="T1218" t="s">
        <v>1066</v>
      </c>
      <c r="U1218" t="s">
        <v>1066</v>
      </c>
      <c r="V1218" t="s">
        <v>1066</v>
      </c>
      <c r="W1218" t="s">
        <v>1066</v>
      </c>
      <c r="X1218" t="s">
        <v>1066</v>
      </c>
      <c r="Y1218" t="s">
        <v>1066</v>
      </c>
      <c r="Z1218" t="s">
        <v>1066</v>
      </c>
      <c r="AA1218" t="s">
        <v>1066</v>
      </c>
      <c r="AB1218" t="s">
        <v>1066</v>
      </c>
      <c r="AC1218" t="s">
        <v>1066</v>
      </c>
      <c r="AD1218" t="s">
        <v>1066</v>
      </c>
      <c r="AE1218" t="s">
        <v>1066</v>
      </c>
      <c r="AF1218" t="s">
        <v>1066</v>
      </c>
      <c r="AG1218" t="s">
        <v>1066</v>
      </c>
      <c r="AH1218" t="s">
        <v>1066</v>
      </c>
      <c r="AI1218" t="s">
        <v>1066</v>
      </c>
      <c r="AJ1218" t="s">
        <v>1066</v>
      </c>
      <c r="AK1218" t="s">
        <v>1066</v>
      </c>
      <c r="AL1218" t="s">
        <v>1066</v>
      </c>
      <c r="AM1218" t="s">
        <v>1066</v>
      </c>
      <c r="AN1218" t="s">
        <v>1066</v>
      </c>
      <c r="AO1218" t="s">
        <v>1066</v>
      </c>
      <c r="AP1218" t="s">
        <v>1066</v>
      </c>
      <c r="AQ1218" t="s">
        <v>1066</v>
      </c>
      <c r="AR1218" t="s">
        <v>1066</v>
      </c>
      <c r="AS1218" t="s">
        <v>1066</v>
      </c>
      <c r="AT1218" t="s">
        <v>1066</v>
      </c>
      <c r="AU1218" t="s">
        <v>1066</v>
      </c>
      <c r="AV1218" t="s">
        <v>1066</v>
      </c>
      <c r="AW1218" t="s">
        <v>1066</v>
      </c>
      <c r="AY1218">
        <v>0</v>
      </c>
      <c r="AZ1218" s="269"/>
      <c r="BA1218" s="269"/>
      <c r="BB1218" s="269"/>
      <c r="BC1218" s="269"/>
      <c r="BD1218" s="269"/>
      <c r="BE1218" s="269"/>
    </row>
    <row r="1219" spans="1:83" ht="14.4" x14ac:dyDescent="0.3">
      <c r="A1219">
        <v>526447</v>
      </c>
      <c r="B1219" t="s">
        <v>540</v>
      </c>
      <c r="C1219" t="s">
        <v>1066</v>
      </c>
      <c r="D1219" t="s">
        <v>1066</v>
      </c>
      <c r="E1219" t="s">
        <v>1066</v>
      </c>
      <c r="F1219" t="s">
        <v>1066</v>
      </c>
      <c r="G1219" t="s">
        <v>1066</v>
      </c>
      <c r="H1219" t="s">
        <v>1066</v>
      </c>
      <c r="I1219" t="s">
        <v>1066</v>
      </c>
      <c r="J1219" t="s">
        <v>1066</v>
      </c>
      <c r="K1219" t="s">
        <v>1066</v>
      </c>
      <c r="L1219" t="s">
        <v>1066</v>
      </c>
      <c r="M1219" t="s">
        <v>1066</v>
      </c>
      <c r="N1219" t="s">
        <v>1066</v>
      </c>
      <c r="O1219" t="s">
        <v>1066</v>
      </c>
      <c r="P1219" t="s">
        <v>1066</v>
      </c>
      <c r="Q1219" t="s">
        <v>1066</v>
      </c>
      <c r="R1219" t="s">
        <v>1066</v>
      </c>
      <c r="S1219" t="s">
        <v>1066</v>
      </c>
      <c r="T1219" t="s">
        <v>1066</v>
      </c>
      <c r="U1219" t="s">
        <v>1066</v>
      </c>
      <c r="V1219" t="s">
        <v>1066</v>
      </c>
      <c r="W1219" t="s">
        <v>1066</v>
      </c>
      <c r="X1219" t="s">
        <v>1066</v>
      </c>
      <c r="Y1219" t="s">
        <v>1066</v>
      </c>
      <c r="Z1219" t="s">
        <v>1066</v>
      </c>
      <c r="AA1219" t="s">
        <v>1066</v>
      </c>
      <c r="AB1219" t="s">
        <v>1066</v>
      </c>
      <c r="AC1219" t="s">
        <v>1066</v>
      </c>
      <c r="AD1219" t="s">
        <v>1066</v>
      </c>
      <c r="AE1219" t="s">
        <v>1066</v>
      </c>
      <c r="AF1219" t="s">
        <v>1066</v>
      </c>
      <c r="AG1219" t="s">
        <v>1066</v>
      </c>
      <c r="AH1219" t="s">
        <v>1066</v>
      </c>
      <c r="AI1219" t="s">
        <v>1066</v>
      </c>
      <c r="AJ1219" t="s">
        <v>1066</v>
      </c>
      <c r="AK1219" t="s">
        <v>1066</v>
      </c>
      <c r="AL1219" t="s">
        <v>1066</v>
      </c>
      <c r="AM1219" t="s">
        <v>1066</v>
      </c>
      <c r="AN1219" t="s">
        <v>1066</v>
      </c>
      <c r="AO1219" t="s">
        <v>1066</v>
      </c>
      <c r="AP1219" t="s">
        <v>1066</v>
      </c>
      <c r="AQ1219" t="s">
        <v>1066</v>
      </c>
      <c r="AR1219" t="s">
        <v>1066</v>
      </c>
      <c r="AS1219" t="s">
        <v>1066</v>
      </c>
      <c r="AT1219" t="s">
        <v>1066</v>
      </c>
      <c r="AU1219" t="s">
        <v>1066</v>
      </c>
      <c r="AV1219" t="s">
        <v>1066</v>
      </c>
      <c r="AW1219" t="s">
        <v>1066</v>
      </c>
      <c r="AY1219">
        <v>0</v>
      </c>
      <c r="AZ1219" s="269"/>
      <c r="BA1219" s="269"/>
      <c r="BB1219" s="269"/>
      <c r="BC1219" s="269"/>
      <c r="BD1219" s="269"/>
      <c r="BE1219" s="269"/>
      <c r="BH1219" s="249"/>
      <c r="BI1219" s="249"/>
      <c r="BJ1219" s="249"/>
      <c r="BK1219" s="249"/>
      <c r="BL1219" s="249"/>
      <c r="BM1219" s="249"/>
      <c r="BN1219" s="249"/>
      <c r="BO1219" s="249"/>
      <c r="BP1219" s="249"/>
      <c r="BQ1219" s="249"/>
      <c r="BR1219" s="249"/>
      <c r="BS1219" s="249"/>
      <c r="BT1219" s="249"/>
      <c r="BU1219" s="249"/>
      <c r="BV1219" s="248"/>
      <c r="BW1219" s="249"/>
      <c r="BX1219" s="249"/>
      <c r="BY1219" s="249"/>
      <c r="BZ1219" s="249"/>
      <c r="CA1219" s="242"/>
      <c r="CB1219" s="242"/>
      <c r="CC1219" s="242"/>
      <c r="CD1219" s="242"/>
      <c r="CE1219" s="249"/>
    </row>
    <row r="1220" spans="1:83" ht="14.4" x14ac:dyDescent="0.3">
      <c r="A1220">
        <v>526450</v>
      </c>
      <c r="B1220" t="s">
        <v>540</v>
      </c>
      <c r="C1220" t="s">
        <v>1066</v>
      </c>
      <c r="D1220" t="s">
        <v>1066</v>
      </c>
      <c r="E1220" t="s">
        <v>1066</v>
      </c>
      <c r="F1220" t="s">
        <v>1066</v>
      </c>
      <c r="G1220" t="s">
        <v>1066</v>
      </c>
      <c r="H1220" t="s">
        <v>1066</v>
      </c>
      <c r="I1220" t="s">
        <v>1066</v>
      </c>
      <c r="J1220" t="s">
        <v>1066</v>
      </c>
      <c r="K1220" t="s">
        <v>1066</v>
      </c>
      <c r="L1220" t="s">
        <v>1066</v>
      </c>
      <c r="M1220" t="s">
        <v>1066</v>
      </c>
      <c r="N1220" t="s">
        <v>1066</v>
      </c>
      <c r="O1220" t="s">
        <v>1066</v>
      </c>
      <c r="P1220" t="s">
        <v>1066</v>
      </c>
      <c r="Q1220" t="s">
        <v>1066</v>
      </c>
      <c r="R1220" t="s">
        <v>1066</v>
      </c>
      <c r="S1220" t="s">
        <v>1066</v>
      </c>
      <c r="T1220" t="s">
        <v>1066</v>
      </c>
      <c r="U1220" t="s">
        <v>1066</v>
      </c>
      <c r="V1220" t="s">
        <v>1066</v>
      </c>
      <c r="W1220" t="s">
        <v>1066</v>
      </c>
      <c r="X1220" t="s">
        <v>1066</v>
      </c>
      <c r="Y1220" t="s">
        <v>1066</v>
      </c>
      <c r="Z1220" t="s">
        <v>1066</v>
      </c>
      <c r="AA1220" t="s">
        <v>1066</v>
      </c>
      <c r="AB1220" t="s">
        <v>1066</v>
      </c>
      <c r="AC1220" t="s">
        <v>1066</v>
      </c>
      <c r="AD1220" t="s">
        <v>1066</v>
      </c>
      <c r="AE1220" t="s">
        <v>1066</v>
      </c>
      <c r="AF1220" t="s">
        <v>1066</v>
      </c>
      <c r="AG1220" t="s">
        <v>1066</v>
      </c>
      <c r="AH1220" t="s">
        <v>1066</v>
      </c>
      <c r="AI1220" t="s">
        <v>1066</v>
      </c>
      <c r="AJ1220" t="s">
        <v>1066</v>
      </c>
      <c r="AK1220" t="s">
        <v>1066</v>
      </c>
      <c r="AL1220" t="s">
        <v>1066</v>
      </c>
      <c r="AM1220" t="s">
        <v>1066</v>
      </c>
      <c r="AN1220" t="s">
        <v>1066</v>
      </c>
      <c r="AO1220" t="s">
        <v>1066</v>
      </c>
      <c r="AP1220" t="s">
        <v>1066</v>
      </c>
      <c r="AQ1220" t="s">
        <v>1066</v>
      </c>
      <c r="AR1220" t="s">
        <v>1066</v>
      </c>
      <c r="AS1220" t="s">
        <v>1066</v>
      </c>
      <c r="AT1220" t="s">
        <v>1066</v>
      </c>
      <c r="AU1220" t="s">
        <v>1066</v>
      </c>
      <c r="AV1220" t="s">
        <v>1066</v>
      </c>
      <c r="AW1220" t="s">
        <v>1066</v>
      </c>
      <c r="AY1220">
        <v>0</v>
      </c>
      <c r="AZ1220" s="269"/>
      <c r="BA1220" s="269"/>
      <c r="BB1220" s="269"/>
      <c r="BC1220" s="269"/>
      <c r="BD1220" s="269"/>
      <c r="BE1220" s="269"/>
      <c r="BH1220" s="249"/>
      <c r="BI1220" s="249"/>
      <c r="BJ1220" s="249"/>
      <c r="BK1220" s="249"/>
      <c r="BL1220" s="249"/>
      <c r="BM1220" s="249"/>
      <c r="BN1220" s="249"/>
      <c r="BO1220" s="249"/>
      <c r="BP1220" s="249"/>
      <c r="BQ1220" s="249"/>
      <c r="BR1220" s="249"/>
      <c r="BS1220" s="249"/>
      <c r="BT1220" s="249"/>
      <c r="BU1220" s="249"/>
      <c r="BV1220" s="248"/>
      <c r="BW1220" s="249"/>
      <c r="BX1220" s="249"/>
      <c r="BY1220" s="249"/>
      <c r="BZ1220" s="249"/>
      <c r="CA1220" s="242"/>
      <c r="CB1220" s="242"/>
      <c r="CC1220" s="242"/>
      <c r="CD1220" s="242"/>
      <c r="CE1220" s="249"/>
    </row>
    <row r="1221" spans="1:83" ht="14.4" x14ac:dyDescent="0.3">
      <c r="A1221">
        <v>526452</v>
      </c>
      <c r="B1221" t="s">
        <v>540</v>
      </c>
      <c r="C1221" t="s">
        <v>1066</v>
      </c>
      <c r="D1221" t="s">
        <v>1066</v>
      </c>
      <c r="E1221" t="s">
        <v>1066</v>
      </c>
      <c r="F1221" t="s">
        <v>1066</v>
      </c>
      <c r="G1221" t="s">
        <v>1066</v>
      </c>
      <c r="H1221" t="s">
        <v>1066</v>
      </c>
      <c r="I1221" t="s">
        <v>1066</v>
      </c>
      <c r="J1221" t="s">
        <v>1066</v>
      </c>
      <c r="K1221" t="s">
        <v>1066</v>
      </c>
      <c r="L1221" t="s">
        <v>1066</v>
      </c>
      <c r="M1221" t="s">
        <v>1066</v>
      </c>
      <c r="N1221" t="s">
        <v>1066</v>
      </c>
      <c r="O1221" t="s">
        <v>1066</v>
      </c>
      <c r="P1221" t="s">
        <v>1066</v>
      </c>
      <c r="Q1221" t="s">
        <v>1066</v>
      </c>
      <c r="R1221" t="s">
        <v>1066</v>
      </c>
      <c r="S1221" t="s">
        <v>1066</v>
      </c>
      <c r="T1221" t="s">
        <v>1066</v>
      </c>
      <c r="U1221" t="s">
        <v>1066</v>
      </c>
      <c r="V1221" t="s">
        <v>1066</v>
      </c>
      <c r="W1221" t="s">
        <v>1066</v>
      </c>
      <c r="X1221" t="s">
        <v>1066</v>
      </c>
      <c r="Y1221" t="s">
        <v>1066</v>
      </c>
      <c r="Z1221" t="s">
        <v>1066</v>
      </c>
      <c r="AA1221" t="s">
        <v>1066</v>
      </c>
      <c r="AB1221" t="s">
        <v>1066</v>
      </c>
      <c r="AC1221" t="s">
        <v>1066</v>
      </c>
      <c r="AD1221" t="s">
        <v>1066</v>
      </c>
      <c r="AE1221" t="s">
        <v>1066</v>
      </c>
      <c r="AF1221" t="s">
        <v>1066</v>
      </c>
      <c r="AG1221" t="s">
        <v>1066</v>
      </c>
      <c r="AH1221" t="s">
        <v>1066</v>
      </c>
      <c r="AI1221" t="s">
        <v>1066</v>
      </c>
      <c r="AJ1221" t="s">
        <v>1066</v>
      </c>
      <c r="AK1221" t="s">
        <v>1066</v>
      </c>
      <c r="AL1221" t="s">
        <v>1066</v>
      </c>
      <c r="AM1221" t="s">
        <v>1066</v>
      </c>
      <c r="AN1221" t="s">
        <v>1066</v>
      </c>
      <c r="AO1221" t="s">
        <v>1066</v>
      </c>
      <c r="AP1221" t="s">
        <v>1066</v>
      </c>
      <c r="AQ1221" t="s">
        <v>1066</v>
      </c>
      <c r="AR1221" t="s">
        <v>1066</v>
      </c>
      <c r="AS1221" t="s">
        <v>1066</v>
      </c>
      <c r="AT1221" t="s">
        <v>1066</v>
      </c>
      <c r="AU1221" t="s">
        <v>1066</v>
      </c>
      <c r="AV1221" t="s">
        <v>1066</v>
      </c>
      <c r="AW1221" t="s">
        <v>1066</v>
      </c>
      <c r="AY1221">
        <v>0</v>
      </c>
      <c r="AZ1221" s="269"/>
      <c r="BA1221" s="269"/>
      <c r="BB1221" s="269"/>
      <c r="BC1221" s="269"/>
      <c r="BD1221" s="269"/>
      <c r="BE1221" s="269"/>
    </row>
    <row r="1222" spans="1:83" ht="14.4" x14ac:dyDescent="0.3">
      <c r="A1222">
        <v>526456</v>
      </c>
      <c r="B1222" t="s">
        <v>540</v>
      </c>
      <c r="C1222" t="s">
        <v>1066</v>
      </c>
      <c r="D1222" t="s">
        <v>1066</v>
      </c>
      <c r="E1222" t="s">
        <v>1066</v>
      </c>
      <c r="F1222" t="s">
        <v>1066</v>
      </c>
      <c r="G1222" t="s">
        <v>1066</v>
      </c>
      <c r="H1222" t="s">
        <v>1066</v>
      </c>
      <c r="I1222" t="s">
        <v>1066</v>
      </c>
      <c r="J1222" t="s">
        <v>1066</v>
      </c>
      <c r="K1222" t="s">
        <v>1066</v>
      </c>
      <c r="L1222" t="s">
        <v>1066</v>
      </c>
      <c r="M1222" t="s">
        <v>1066</v>
      </c>
      <c r="N1222" t="s">
        <v>1066</v>
      </c>
      <c r="O1222" t="s">
        <v>1066</v>
      </c>
      <c r="P1222" t="s">
        <v>1066</v>
      </c>
      <c r="Q1222" t="s">
        <v>1066</v>
      </c>
      <c r="R1222" t="s">
        <v>1066</v>
      </c>
      <c r="S1222" t="s">
        <v>1066</v>
      </c>
      <c r="T1222" t="s">
        <v>1066</v>
      </c>
      <c r="U1222" t="s">
        <v>1066</v>
      </c>
      <c r="V1222" t="s">
        <v>1066</v>
      </c>
      <c r="W1222" t="s">
        <v>1066</v>
      </c>
      <c r="X1222" t="s">
        <v>1066</v>
      </c>
      <c r="Y1222" t="s">
        <v>1066</v>
      </c>
      <c r="Z1222" t="s">
        <v>1066</v>
      </c>
      <c r="AA1222" t="s">
        <v>1066</v>
      </c>
      <c r="AB1222" t="s">
        <v>1066</v>
      </c>
      <c r="AC1222" t="s">
        <v>1066</v>
      </c>
      <c r="AD1222" t="s">
        <v>1066</v>
      </c>
      <c r="AE1222" t="s">
        <v>1066</v>
      </c>
      <c r="AF1222" t="s">
        <v>1066</v>
      </c>
      <c r="AG1222" t="s">
        <v>1066</v>
      </c>
      <c r="AH1222" t="s">
        <v>1066</v>
      </c>
      <c r="AI1222" t="s">
        <v>1066</v>
      </c>
      <c r="AJ1222" t="s">
        <v>1066</v>
      </c>
      <c r="AK1222" t="s">
        <v>1066</v>
      </c>
      <c r="AL1222" t="s">
        <v>1066</v>
      </c>
      <c r="AM1222" t="s">
        <v>1066</v>
      </c>
      <c r="AN1222" t="s">
        <v>1066</v>
      </c>
      <c r="AO1222" t="s">
        <v>1066</v>
      </c>
      <c r="AP1222" t="s">
        <v>1066</v>
      </c>
      <c r="AQ1222" t="s">
        <v>1066</v>
      </c>
      <c r="AR1222" t="s">
        <v>1066</v>
      </c>
      <c r="AS1222" t="s">
        <v>1066</v>
      </c>
      <c r="AT1222" t="s">
        <v>1066</v>
      </c>
      <c r="AU1222" t="s">
        <v>1066</v>
      </c>
      <c r="AV1222" t="s">
        <v>1066</v>
      </c>
      <c r="AW1222" t="s">
        <v>1066</v>
      </c>
      <c r="AY1222">
        <v>0</v>
      </c>
      <c r="AZ1222" s="269"/>
      <c r="BA1222" s="269"/>
      <c r="BB1222" s="269"/>
      <c r="BC1222" s="269"/>
      <c r="BD1222" s="269"/>
      <c r="BE1222" s="269"/>
    </row>
    <row r="1223" spans="1:83" ht="14.4" x14ac:dyDescent="0.3">
      <c r="A1223">
        <v>526460</v>
      </c>
      <c r="B1223" t="s">
        <v>540</v>
      </c>
      <c r="C1223" t="s">
        <v>1067</v>
      </c>
      <c r="D1223" t="s">
        <v>1067</v>
      </c>
      <c r="E1223" t="s">
        <v>1067</v>
      </c>
      <c r="F1223" t="s">
        <v>1067</v>
      </c>
      <c r="G1223" t="s">
        <v>1067</v>
      </c>
      <c r="H1223" t="s">
        <v>1067</v>
      </c>
      <c r="I1223" t="s">
        <v>1067</v>
      </c>
      <c r="J1223" t="s">
        <v>1067</v>
      </c>
      <c r="K1223" t="s">
        <v>1067</v>
      </c>
      <c r="L1223" t="s">
        <v>1067</v>
      </c>
      <c r="M1223" t="s">
        <v>1067</v>
      </c>
      <c r="N1223" t="s">
        <v>1067</v>
      </c>
      <c r="O1223" t="s">
        <v>1067</v>
      </c>
      <c r="P1223" t="s">
        <v>1067</v>
      </c>
      <c r="Q1223" t="s">
        <v>1067</v>
      </c>
      <c r="R1223" t="s">
        <v>1067</v>
      </c>
      <c r="S1223" t="s">
        <v>1067</v>
      </c>
      <c r="T1223" t="s">
        <v>1067</v>
      </c>
      <c r="U1223" t="s">
        <v>1067</v>
      </c>
      <c r="V1223" t="s">
        <v>1067</v>
      </c>
      <c r="W1223" t="s">
        <v>1067</v>
      </c>
      <c r="X1223" t="s">
        <v>1067</v>
      </c>
      <c r="Y1223" t="s">
        <v>1067</v>
      </c>
      <c r="Z1223" t="s">
        <v>1067</v>
      </c>
      <c r="AA1223" t="s">
        <v>1067</v>
      </c>
      <c r="AB1223" t="s">
        <v>1067</v>
      </c>
      <c r="AC1223" t="s">
        <v>1067</v>
      </c>
      <c r="AD1223" t="s">
        <v>1067</v>
      </c>
      <c r="AE1223" t="s">
        <v>1067</v>
      </c>
      <c r="AF1223" t="s">
        <v>1067</v>
      </c>
      <c r="AG1223" t="s">
        <v>1067</v>
      </c>
      <c r="AH1223" t="s">
        <v>1067</v>
      </c>
      <c r="AI1223" t="s">
        <v>1067</v>
      </c>
      <c r="AJ1223" t="s">
        <v>1067</v>
      </c>
      <c r="AK1223" t="s">
        <v>1067</v>
      </c>
      <c r="AL1223" t="s">
        <v>1067</v>
      </c>
      <c r="AM1223" t="s">
        <v>1067</v>
      </c>
      <c r="AN1223" t="s">
        <v>1067</v>
      </c>
      <c r="AO1223" t="s">
        <v>1067</v>
      </c>
      <c r="AP1223" t="s">
        <v>1067</v>
      </c>
      <c r="AQ1223" t="s">
        <v>1067</v>
      </c>
      <c r="AR1223" t="s">
        <v>1067</v>
      </c>
      <c r="AS1223" t="s">
        <v>1067</v>
      </c>
      <c r="AT1223" t="s">
        <v>1067</v>
      </c>
      <c r="AU1223" t="s">
        <v>1067</v>
      </c>
      <c r="AV1223" t="s">
        <v>1067</v>
      </c>
      <c r="AW1223" t="s">
        <v>1067</v>
      </c>
      <c r="AX1223" t="s">
        <v>5742</v>
      </c>
      <c r="AY1223" t="s">
        <v>5742</v>
      </c>
      <c r="AZ1223" s="269"/>
      <c r="BA1223" s="269"/>
      <c r="BB1223" s="269"/>
      <c r="BC1223" s="269"/>
      <c r="BD1223" s="269"/>
      <c r="BE1223" s="269"/>
    </row>
    <row r="1224" spans="1:83" ht="14.4" x14ac:dyDescent="0.3">
      <c r="A1224">
        <v>526466</v>
      </c>
      <c r="B1224" t="s">
        <v>540</v>
      </c>
      <c r="C1224" t="s">
        <v>1066</v>
      </c>
      <c r="D1224" t="s">
        <v>1066</v>
      </c>
      <c r="E1224" t="s">
        <v>1066</v>
      </c>
      <c r="F1224" t="s">
        <v>1066</v>
      </c>
      <c r="G1224" t="s">
        <v>1066</v>
      </c>
      <c r="H1224" t="s">
        <v>1066</v>
      </c>
      <c r="I1224" t="s">
        <v>1066</v>
      </c>
      <c r="J1224" t="s">
        <v>1066</v>
      </c>
      <c r="K1224" t="s">
        <v>1066</v>
      </c>
      <c r="L1224" t="s">
        <v>1066</v>
      </c>
      <c r="M1224" t="s">
        <v>1066</v>
      </c>
      <c r="N1224" t="s">
        <v>1066</v>
      </c>
      <c r="O1224" t="s">
        <v>1066</v>
      </c>
      <c r="P1224" t="s">
        <v>1066</v>
      </c>
      <c r="Q1224" t="s">
        <v>1066</v>
      </c>
      <c r="R1224" t="s">
        <v>1066</v>
      </c>
      <c r="S1224" t="s">
        <v>1066</v>
      </c>
      <c r="T1224" t="s">
        <v>1066</v>
      </c>
      <c r="U1224" t="s">
        <v>1066</v>
      </c>
      <c r="V1224" t="s">
        <v>1066</v>
      </c>
      <c r="W1224" t="s">
        <v>1066</v>
      </c>
      <c r="X1224" t="s">
        <v>1066</v>
      </c>
      <c r="Y1224" t="s">
        <v>1066</v>
      </c>
      <c r="Z1224" t="s">
        <v>1066</v>
      </c>
      <c r="AA1224" t="s">
        <v>1066</v>
      </c>
      <c r="AB1224" t="s">
        <v>1066</v>
      </c>
      <c r="AC1224" t="s">
        <v>1066</v>
      </c>
      <c r="AD1224" t="s">
        <v>1066</v>
      </c>
      <c r="AE1224" t="s">
        <v>1066</v>
      </c>
      <c r="AF1224" t="s">
        <v>1066</v>
      </c>
      <c r="AG1224" t="s">
        <v>1066</v>
      </c>
      <c r="AH1224" t="s">
        <v>1066</v>
      </c>
      <c r="AI1224" t="s">
        <v>1066</v>
      </c>
      <c r="AJ1224" t="s">
        <v>1066</v>
      </c>
      <c r="AK1224" t="s">
        <v>1066</v>
      </c>
      <c r="AL1224" t="s">
        <v>1066</v>
      </c>
      <c r="AM1224" t="s">
        <v>1066</v>
      </c>
      <c r="AN1224" t="s">
        <v>1066</v>
      </c>
      <c r="AO1224" t="s">
        <v>1066</v>
      </c>
      <c r="AP1224" t="s">
        <v>1066</v>
      </c>
      <c r="AQ1224" t="s">
        <v>1066</v>
      </c>
      <c r="AR1224" t="s">
        <v>1066</v>
      </c>
      <c r="AS1224" t="s">
        <v>1066</v>
      </c>
      <c r="AT1224" t="s">
        <v>1066</v>
      </c>
      <c r="AU1224" t="s">
        <v>1066</v>
      </c>
      <c r="AV1224" t="s">
        <v>1066</v>
      </c>
      <c r="AW1224" t="s">
        <v>1066</v>
      </c>
      <c r="AY1224">
        <v>0</v>
      </c>
      <c r="AZ1224" s="269"/>
      <c r="BA1224" s="269"/>
      <c r="BB1224" s="269"/>
      <c r="BC1224" s="269"/>
      <c r="BD1224" s="269"/>
      <c r="BE1224" s="269"/>
      <c r="BH1224" s="249"/>
      <c r="BI1224" s="249"/>
      <c r="BJ1224" s="249"/>
      <c r="BK1224" s="249"/>
      <c r="BL1224" s="249"/>
      <c r="BM1224" s="249"/>
      <c r="BN1224" s="249"/>
      <c r="BO1224" s="249"/>
      <c r="BP1224" s="249"/>
      <c r="BQ1224" s="249"/>
      <c r="BR1224" s="249"/>
      <c r="BS1224" s="249"/>
      <c r="BT1224" s="249"/>
      <c r="BU1224" s="249"/>
      <c r="BV1224" s="248"/>
      <c r="BW1224" s="249"/>
      <c r="BX1224" s="249"/>
      <c r="BY1224" s="249"/>
      <c r="BZ1224" s="249"/>
      <c r="CA1224" s="242"/>
      <c r="CB1224" s="242"/>
      <c r="CC1224" s="242"/>
      <c r="CD1224" s="242"/>
      <c r="CE1224" s="249"/>
    </row>
    <row r="1225" spans="1:83" ht="14.4" x14ac:dyDescent="0.3">
      <c r="A1225">
        <v>526468</v>
      </c>
      <c r="B1225" t="s">
        <v>540</v>
      </c>
      <c r="C1225" t="s">
        <v>1066</v>
      </c>
      <c r="D1225" t="s">
        <v>1066</v>
      </c>
      <c r="E1225" t="s">
        <v>1066</v>
      </c>
      <c r="F1225" t="s">
        <v>1066</v>
      </c>
      <c r="G1225" t="s">
        <v>1066</v>
      </c>
      <c r="H1225" t="s">
        <v>1066</v>
      </c>
      <c r="I1225" t="s">
        <v>1066</v>
      </c>
      <c r="J1225" t="s">
        <v>1066</v>
      </c>
      <c r="K1225" t="s">
        <v>1066</v>
      </c>
      <c r="L1225" t="s">
        <v>1066</v>
      </c>
      <c r="M1225" t="s">
        <v>1066</v>
      </c>
      <c r="N1225" t="s">
        <v>1066</v>
      </c>
      <c r="O1225" t="s">
        <v>1066</v>
      </c>
      <c r="P1225" t="s">
        <v>1066</v>
      </c>
      <c r="Q1225" t="s">
        <v>1066</v>
      </c>
      <c r="R1225" t="s">
        <v>1066</v>
      </c>
      <c r="S1225" t="s">
        <v>1066</v>
      </c>
      <c r="T1225" t="s">
        <v>1066</v>
      </c>
      <c r="U1225" t="s">
        <v>1066</v>
      </c>
      <c r="V1225" t="s">
        <v>1066</v>
      </c>
      <c r="W1225" t="s">
        <v>1066</v>
      </c>
      <c r="X1225" t="s">
        <v>1066</v>
      </c>
      <c r="Y1225" t="s">
        <v>1066</v>
      </c>
      <c r="Z1225" t="s">
        <v>1066</v>
      </c>
      <c r="AA1225" t="s">
        <v>1066</v>
      </c>
      <c r="AB1225" t="s">
        <v>1066</v>
      </c>
      <c r="AC1225" t="s">
        <v>1066</v>
      </c>
      <c r="AD1225" t="s">
        <v>1066</v>
      </c>
      <c r="AE1225" t="s">
        <v>1066</v>
      </c>
      <c r="AF1225" t="s">
        <v>1066</v>
      </c>
      <c r="AG1225" t="s">
        <v>1066</v>
      </c>
      <c r="AH1225" t="s">
        <v>1066</v>
      </c>
      <c r="AI1225" t="s">
        <v>1066</v>
      </c>
      <c r="AJ1225" t="s">
        <v>1066</v>
      </c>
      <c r="AK1225" t="s">
        <v>1066</v>
      </c>
      <c r="AL1225" t="s">
        <v>1066</v>
      </c>
      <c r="AM1225" t="s">
        <v>1066</v>
      </c>
      <c r="AN1225" t="s">
        <v>1066</v>
      </c>
      <c r="AO1225" t="s">
        <v>1066</v>
      </c>
      <c r="AP1225" t="s">
        <v>1066</v>
      </c>
      <c r="AQ1225" t="s">
        <v>1066</v>
      </c>
      <c r="AR1225" t="s">
        <v>1066</v>
      </c>
      <c r="AS1225" t="s">
        <v>1066</v>
      </c>
      <c r="AT1225" t="s">
        <v>1066</v>
      </c>
      <c r="AU1225" t="s">
        <v>1066</v>
      </c>
      <c r="AV1225" t="s">
        <v>1066</v>
      </c>
      <c r="AW1225" t="s">
        <v>1066</v>
      </c>
      <c r="AY1225">
        <v>0</v>
      </c>
      <c r="AZ1225" s="269"/>
      <c r="BA1225" s="269"/>
      <c r="BB1225" s="269"/>
      <c r="BC1225" s="269"/>
      <c r="BD1225" s="269"/>
      <c r="BE1225" s="269"/>
    </row>
    <row r="1226" spans="1:83" ht="14.4" x14ac:dyDescent="0.3">
      <c r="A1226">
        <v>526469</v>
      </c>
      <c r="B1226" t="s">
        <v>540</v>
      </c>
      <c r="C1226" t="s">
        <v>1066</v>
      </c>
      <c r="D1226" t="s">
        <v>1066</v>
      </c>
      <c r="E1226" t="s">
        <v>1066</v>
      </c>
      <c r="F1226" t="s">
        <v>1066</v>
      </c>
      <c r="G1226" t="s">
        <v>1066</v>
      </c>
      <c r="H1226" t="s">
        <v>1066</v>
      </c>
      <c r="I1226" t="s">
        <v>1066</v>
      </c>
      <c r="J1226" t="s">
        <v>1066</v>
      </c>
      <c r="K1226" t="s">
        <v>1066</v>
      </c>
      <c r="L1226" t="s">
        <v>1066</v>
      </c>
      <c r="M1226" t="s">
        <v>1066</v>
      </c>
      <c r="N1226" t="s">
        <v>1066</v>
      </c>
      <c r="O1226" t="s">
        <v>1066</v>
      </c>
      <c r="P1226" t="s">
        <v>1066</v>
      </c>
      <c r="Q1226" t="s">
        <v>1066</v>
      </c>
      <c r="R1226" t="s">
        <v>1066</v>
      </c>
      <c r="S1226" t="s">
        <v>1066</v>
      </c>
      <c r="T1226" t="s">
        <v>1066</v>
      </c>
      <c r="U1226" t="s">
        <v>1066</v>
      </c>
      <c r="V1226" t="s">
        <v>1066</v>
      </c>
      <c r="W1226" t="s">
        <v>1066</v>
      </c>
      <c r="X1226" t="s">
        <v>1066</v>
      </c>
      <c r="Y1226" t="s">
        <v>1066</v>
      </c>
      <c r="Z1226" t="s">
        <v>1066</v>
      </c>
      <c r="AA1226" t="s">
        <v>1066</v>
      </c>
      <c r="AB1226" t="s">
        <v>1066</v>
      </c>
      <c r="AC1226" t="s">
        <v>1066</v>
      </c>
      <c r="AD1226" t="s">
        <v>1066</v>
      </c>
      <c r="AE1226" t="s">
        <v>1066</v>
      </c>
      <c r="AF1226" t="s">
        <v>1066</v>
      </c>
      <c r="AG1226" t="s">
        <v>1066</v>
      </c>
      <c r="AH1226" t="s">
        <v>1066</v>
      </c>
      <c r="AI1226" t="s">
        <v>1066</v>
      </c>
      <c r="AJ1226" t="s">
        <v>1066</v>
      </c>
      <c r="AK1226" t="s">
        <v>1066</v>
      </c>
      <c r="AL1226" t="s">
        <v>1066</v>
      </c>
      <c r="AM1226" t="s">
        <v>1066</v>
      </c>
      <c r="AN1226" t="s">
        <v>1066</v>
      </c>
      <c r="AO1226" t="s">
        <v>1066</v>
      </c>
      <c r="AP1226" t="s">
        <v>1066</v>
      </c>
      <c r="AQ1226" t="s">
        <v>1066</v>
      </c>
      <c r="AR1226" t="s">
        <v>1066</v>
      </c>
      <c r="AS1226" t="s">
        <v>1066</v>
      </c>
      <c r="AT1226" t="s">
        <v>1066</v>
      </c>
      <c r="AU1226" t="s">
        <v>1066</v>
      </c>
      <c r="AV1226" t="s">
        <v>1066</v>
      </c>
      <c r="AW1226" t="s">
        <v>1066</v>
      </c>
      <c r="AY1226">
        <v>0</v>
      </c>
      <c r="AZ1226" s="269"/>
      <c r="BA1226" s="269"/>
      <c r="BB1226" s="269"/>
      <c r="BC1226" s="269"/>
      <c r="BD1226" s="269"/>
      <c r="BE1226" s="269"/>
    </row>
    <row r="1227" spans="1:83" ht="14.4" x14ac:dyDescent="0.3">
      <c r="A1227">
        <v>526470</v>
      </c>
      <c r="B1227" t="s">
        <v>541</v>
      </c>
      <c r="C1227" t="s">
        <v>1066</v>
      </c>
      <c r="D1227" t="s">
        <v>1066</v>
      </c>
      <c r="E1227" t="s">
        <v>1066</v>
      </c>
      <c r="F1227" t="s">
        <v>1066</v>
      </c>
      <c r="G1227" t="s">
        <v>1066</v>
      </c>
      <c r="H1227" t="s">
        <v>1066</v>
      </c>
      <c r="I1227" t="s">
        <v>1066</v>
      </c>
      <c r="J1227" t="s">
        <v>1066</v>
      </c>
      <c r="K1227" t="s">
        <v>1066</v>
      </c>
      <c r="L1227" t="s">
        <v>1066</v>
      </c>
      <c r="M1227" t="s">
        <v>1066</v>
      </c>
      <c r="N1227" t="s">
        <v>1066</v>
      </c>
      <c r="O1227" t="s">
        <v>1066</v>
      </c>
      <c r="P1227" t="s">
        <v>1066</v>
      </c>
      <c r="Q1227" t="s">
        <v>1066</v>
      </c>
      <c r="R1227" t="s">
        <v>1066</v>
      </c>
      <c r="S1227" t="s">
        <v>1066</v>
      </c>
      <c r="T1227" t="s">
        <v>1066</v>
      </c>
      <c r="U1227" t="s">
        <v>1066</v>
      </c>
      <c r="V1227" t="s">
        <v>1066</v>
      </c>
      <c r="W1227" t="s">
        <v>1066</v>
      </c>
      <c r="X1227" t="s">
        <v>1066</v>
      </c>
      <c r="Y1227" t="s">
        <v>1066</v>
      </c>
      <c r="Z1227" t="s">
        <v>1066</v>
      </c>
      <c r="AA1227" t="s">
        <v>1066</v>
      </c>
      <c r="AB1227" t="s">
        <v>1066</v>
      </c>
      <c r="AC1227" t="s">
        <v>1066</v>
      </c>
      <c r="AD1227" t="s">
        <v>1066</v>
      </c>
      <c r="AE1227" t="s">
        <v>1066</v>
      </c>
      <c r="AF1227" t="s">
        <v>1066</v>
      </c>
      <c r="AG1227" t="s">
        <v>1066</v>
      </c>
      <c r="AH1227" t="s">
        <v>1066</v>
      </c>
      <c r="AI1227" t="s">
        <v>1066</v>
      </c>
      <c r="AJ1227" t="s">
        <v>1066</v>
      </c>
      <c r="AK1227" t="s">
        <v>1066</v>
      </c>
      <c r="AL1227" t="s">
        <v>1066</v>
      </c>
      <c r="AM1227" t="s">
        <v>1066</v>
      </c>
      <c r="AN1227" t="s">
        <v>1066</v>
      </c>
      <c r="AO1227" t="s">
        <v>1066</v>
      </c>
      <c r="AP1227" t="s">
        <v>1066</v>
      </c>
      <c r="AQ1227" t="s">
        <v>1066</v>
      </c>
      <c r="AR1227" t="s">
        <v>1066</v>
      </c>
      <c r="AW1227"/>
      <c r="AY1227" t="s">
        <v>2422</v>
      </c>
      <c r="AZ1227" s="269"/>
      <c r="BA1227" s="269"/>
      <c r="BB1227" s="269"/>
      <c r="BC1227" s="269"/>
      <c r="BD1227" s="269"/>
      <c r="BE1227" s="269"/>
    </row>
    <row r="1228" spans="1:83" ht="14.4" x14ac:dyDescent="0.3">
      <c r="A1228">
        <v>526491</v>
      </c>
      <c r="B1228" t="s">
        <v>540</v>
      </c>
      <c r="C1228" t="s">
        <v>1066</v>
      </c>
      <c r="D1228" t="s">
        <v>1066</v>
      </c>
      <c r="E1228" t="s">
        <v>1066</v>
      </c>
      <c r="F1228" t="s">
        <v>1066</v>
      </c>
      <c r="G1228" t="s">
        <v>1066</v>
      </c>
      <c r="H1228" t="s">
        <v>1066</v>
      </c>
      <c r="I1228" t="s">
        <v>1066</v>
      </c>
      <c r="J1228" t="s">
        <v>1066</v>
      </c>
      <c r="K1228" t="s">
        <v>1066</v>
      </c>
      <c r="L1228" t="s">
        <v>1066</v>
      </c>
      <c r="M1228" t="s">
        <v>1066</v>
      </c>
      <c r="N1228" t="s">
        <v>1066</v>
      </c>
      <c r="O1228" t="s">
        <v>1066</v>
      </c>
      <c r="P1228" t="s">
        <v>1066</v>
      </c>
      <c r="Q1228" t="s">
        <v>1066</v>
      </c>
      <c r="R1228" t="s">
        <v>1066</v>
      </c>
      <c r="S1228" t="s">
        <v>1066</v>
      </c>
      <c r="T1228" t="s">
        <v>1066</v>
      </c>
      <c r="U1228" t="s">
        <v>1066</v>
      </c>
      <c r="V1228" t="s">
        <v>1066</v>
      </c>
      <c r="W1228" t="s">
        <v>1066</v>
      </c>
      <c r="X1228" t="s">
        <v>1066</v>
      </c>
      <c r="Y1228" t="s">
        <v>1066</v>
      </c>
      <c r="Z1228" t="s">
        <v>1066</v>
      </c>
      <c r="AA1228" t="s">
        <v>1066</v>
      </c>
      <c r="AB1228" t="s">
        <v>1066</v>
      </c>
      <c r="AC1228" t="s">
        <v>1066</v>
      </c>
      <c r="AD1228" t="s">
        <v>1066</v>
      </c>
      <c r="AE1228" t="s">
        <v>1066</v>
      </c>
      <c r="AF1228" t="s">
        <v>1066</v>
      </c>
      <c r="AG1228" t="s">
        <v>1066</v>
      </c>
      <c r="AH1228" t="s">
        <v>1066</v>
      </c>
      <c r="AI1228" t="s">
        <v>1066</v>
      </c>
      <c r="AJ1228" t="s">
        <v>1066</v>
      </c>
      <c r="AK1228" t="s">
        <v>1066</v>
      </c>
      <c r="AL1228" t="s">
        <v>1066</v>
      </c>
      <c r="AM1228" t="s">
        <v>1066</v>
      </c>
      <c r="AN1228" t="s">
        <v>1066</v>
      </c>
      <c r="AO1228" t="s">
        <v>1066</v>
      </c>
      <c r="AP1228" t="s">
        <v>1066</v>
      </c>
      <c r="AQ1228" t="s">
        <v>1066</v>
      </c>
      <c r="AR1228" t="s">
        <v>1066</v>
      </c>
      <c r="AS1228" t="s">
        <v>1066</v>
      </c>
      <c r="AT1228" t="s">
        <v>1066</v>
      </c>
      <c r="AU1228" t="s">
        <v>1066</v>
      </c>
      <c r="AV1228" t="s">
        <v>1066</v>
      </c>
      <c r="AW1228" t="s">
        <v>1066</v>
      </c>
      <c r="AY1228">
        <v>0</v>
      </c>
      <c r="AZ1228" s="269"/>
      <c r="BA1228" s="269"/>
      <c r="BB1228" s="269"/>
      <c r="BC1228" s="269"/>
      <c r="BD1228" s="269"/>
      <c r="BE1228" s="269"/>
      <c r="BH1228" s="249"/>
      <c r="BI1228" s="249"/>
      <c r="BJ1228" s="249"/>
      <c r="BK1228" s="249"/>
      <c r="BL1228" s="249"/>
      <c r="BM1228" s="249"/>
      <c r="BN1228" s="249"/>
      <c r="BO1228" s="249"/>
      <c r="BP1228" s="249"/>
      <c r="BQ1228" s="249"/>
      <c r="BR1228" s="249"/>
      <c r="BS1228" s="249"/>
      <c r="BT1228" s="249"/>
      <c r="BU1228" s="249"/>
      <c r="BV1228" s="248"/>
      <c r="BW1228" s="249"/>
      <c r="BX1228" s="249"/>
      <c r="BY1228" s="249"/>
      <c r="BZ1228" s="249"/>
      <c r="CA1228" s="242"/>
      <c r="CB1228" s="242"/>
      <c r="CC1228" s="242"/>
      <c r="CD1228" s="242"/>
      <c r="CE1228" s="249"/>
    </row>
    <row r="1229" spans="1:83" ht="14.4" x14ac:dyDescent="0.3">
      <c r="A1229">
        <v>526493</v>
      </c>
      <c r="B1229" t="s">
        <v>540</v>
      </c>
      <c r="C1229" t="s">
        <v>1066</v>
      </c>
      <c r="D1229" t="s">
        <v>1066</v>
      </c>
      <c r="E1229" t="s">
        <v>1066</v>
      </c>
      <c r="F1229" t="s">
        <v>1066</v>
      </c>
      <c r="G1229" t="s">
        <v>1066</v>
      </c>
      <c r="H1229" t="s">
        <v>1066</v>
      </c>
      <c r="I1229" t="s">
        <v>1066</v>
      </c>
      <c r="J1229" t="s">
        <v>1066</v>
      </c>
      <c r="K1229" t="s">
        <v>1066</v>
      </c>
      <c r="L1229" t="s">
        <v>1066</v>
      </c>
      <c r="M1229" t="s">
        <v>1066</v>
      </c>
      <c r="N1229" t="s">
        <v>1066</v>
      </c>
      <c r="O1229" t="s">
        <v>1066</v>
      </c>
      <c r="P1229" t="s">
        <v>1066</v>
      </c>
      <c r="Q1229" t="s">
        <v>1066</v>
      </c>
      <c r="R1229" t="s">
        <v>1066</v>
      </c>
      <c r="S1229" t="s">
        <v>1066</v>
      </c>
      <c r="T1229" t="s">
        <v>1066</v>
      </c>
      <c r="U1229" t="s">
        <v>1066</v>
      </c>
      <c r="V1229" t="s">
        <v>1066</v>
      </c>
      <c r="W1229" t="s">
        <v>1066</v>
      </c>
      <c r="X1229" t="s">
        <v>1066</v>
      </c>
      <c r="Y1229" t="s">
        <v>1066</v>
      </c>
      <c r="Z1229" t="s">
        <v>1066</v>
      </c>
      <c r="AA1229" t="s">
        <v>1066</v>
      </c>
      <c r="AB1229" t="s">
        <v>1066</v>
      </c>
      <c r="AC1229" t="s">
        <v>1066</v>
      </c>
      <c r="AD1229" t="s">
        <v>1066</v>
      </c>
      <c r="AE1229" t="s">
        <v>1066</v>
      </c>
      <c r="AF1229" t="s">
        <v>1066</v>
      </c>
      <c r="AG1229" t="s">
        <v>1066</v>
      </c>
      <c r="AH1229" t="s">
        <v>1066</v>
      </c>
      <c r="AI1229" t="s">
        <v>1066</v>
      </c>
      <c r="AJ1229" t="s">
        <v>1066</v>
      </c>
      <c r="AK1229" t="s">
        <v>1066</v>
      </c>
      <c r="AL1229" t="s">
        <v>1066</v>
      </c>
      <c r="AM1229" t="s">
        <v>1066</v>
      </c>
      <c r="AN1229" t="s">
        <v>1066</v>
      </c>
      <c r="AO1229" t="s">
        <v>1066</v>
      </c>
      <c r="AP1229" t="s">
        <v>1066</v>
      </c>
      <c r="AQ1229" t="s">
        <v>1066</v>
      </c>
      <c r="AR1229" t="s">
        <v>1066</v>
      </c>
      <c r="AS1229" t="s">
        <v>1066</v>
      </c>
      <c r="AT1229" t="s">
        <v>1066</v>
      </c>
      <c r="AU1229" t="s">
        <v>1066</v>
      </c>
      <c r="AV1229" t="s">
        <v>1066</v>
      </c>
      <c r="AW1229" t="s">
        <v>1066</v>
      </c>
      <c r="AY1229">
        <v>0</v>
      </c>
      <c r="AZ1229" s="269"/>
      <c r="BA1229" s="269"/>
      <c r="BB1229" s="269"/>
      <c r="BC1229" s="269"/>
      <c r="BD1229" s="269"/>
      <c r="BE1229" s="269"/>
    </row>
    <row r="1230" spans="1:83" ht="14.4" x14ac:dyDescent="0.3">
      <c r="A1230">
        <v>526496</v>
      </c>
      <c r="B1230" t="s">
        <v>541</v>
      </c>
      <c r="C1230" t="s">
        <v>1066</v>
      </c>
      <c r="D1230" t="s">
        <v>1066</v>
      </c>
      <c r="E1230" t="s">
        <v>1066</v>
      </c>
      <c r="F1230" t="s">
        <v>1066</v>
      </c>
      <c r="G1230" t="s">
        <v>1066</v>
      </c>
      <c r="H1230" t="s">
        <v>1066</v>
      </c>
      <c r="I1230" t="s">
        <v>1066</v>
      </c>
      <c r="J1230" t="s">
        <v>1066</v>
      </c>
      <c r="K1230" t="s">
        <v>1066</v>
      </c>
      <c r="L1230" t="s">
        <v>1066</v>
      </c>
      <c r="M1230" t="s">
        <v>1066</v>
      </c>
      <c r="N1230" t="s">
        <v>1066</v>
      </c>
      <c r="O1230" t="s">
        <v>1066</v>
      </c>
      <c r="P1230" t="s">
        <v>1066</v>
      </c>
      <c r="Q1230" t="s">
        <v>1066</v>
      </c>
      <c r="R1230" t="s">
        <v>1066</v>
      </c>
      <c r="S1230" t="s">
        <v>1066</v>
      </c>
      <c r="T1230" t="s">
        <v>1066</v>
      </c>
      <c r="U1230" t="s">
        <v>1066</v>
      </c>
      <c r="V1230" t="s">
        <v>1066</v>
      </c>
      <c r="W1230" t="s">
        <v>1066</v>
      </c>
      <c r="X1230" t="s">
        <v>1066</v>
      </c>
      <c r="Y1230" t="s">
        <v>1066</v>
      </c>
      <c r="Z1230" t="s">
        <v>1066</v>
      </c>
      <c r="AA1230" t="s">
        <v>1066</v>
      </c>
      <c r="AB1230" t="s">
        <v>1066</v>
      </c>
      <c r="AC1230" t="s">
        <v>1066</v>
      </c>
      <c r="AD1230" t="s">
        <v>1066</v>
      </c>
      <c r="AE1230" t="s">
        <v>1066</v>
      </c>
      <c r="AF1230" t="s">
        <v>1066</v>
      </c>
      <c r="AG1230" t="s">
        <v>1066</v>
      </c>
      <c r="AH1230" t="s">
        <v>1066</v>
      </c>
      <c r="AI1230" t="s">
        <v>1066</v>
      </c>
      <c r="AJ1230" t="s">
        <v>1066</v>
      </c>
      <c r="AK1230" t="s">
        <v>1066</v>
      </c>
      <c r="AL1230" t="s">
        <v>1066</v>
      </c>
      <c r="AM1230" t="s">
        <v>1066</v>
      </c>
      <c r="AN1230" t="s">
        <v>1066</v>
      </c>
      <c r="AO1230" t="s">
        <v>1066</v>
      </c>
      <c r="AP1230" t="s">
        <v>1066</v>
      </c>
      <c r="AQ1230" t="s">
        <v>1066</v>
      </c>
      <c r="AR1230" t="s">
        <v>1066</v>
      </c>
      <c r="AW1230"/>
      <c r="AY1230" t="s">
        <v>2422</v>
      </c>
      <c r="AZ1230" s="269"/>
      <c r="BA1230" s="269"/>
      <c r="BB1230" s="269"/>
      <c r="BC1230" s="269"/>
      <c r="BD1230" s="269"/>
      <c r="BE1230" s="269"/>
    </row>
    <row r="1231" spans="1:83" ht="14.4" x14ac:dyDescent="0.3">
      <c r="A1231">
        <v>526497</v>
      </c>
      <c r="B1231" t="s">
        <v>540</v>
      </c>
      <c r="C1231" t="s">
        <v>1066</v>
      </c>
      <c r="D1231" t="s">
        <v>1066</v>
      </c>
      <c r="E1231" t="s">
        <v>1066</v>
      </c>
      <c r="F1231" t="s">
        <v>1066</v>
      </c>
      <c r="G1231" t="s">
        <v>1066</v>
      </c>
      <c r="H1231" t="s">
        <v>1066</v>
      </c>
      <c r="I1231" t="s">
        <v>1066</v>
      </c>
      <c r="J1231" t="s">
        <v>1066</v>
      </c>
      <c r="K1231" t="s">
        <v>1066</v>
      </c>
      <c r="L1231" t="s">
        <v>1066</v>
      </c>
      <c r="M1231" t="s">
        <v>1066</v>
      </c>
      <c r="N1231" t="s">
        <v>1066</v>
      </c>
      <c r="O1231" t="s">
        <v>1066</v>
      </c>
      <c r="P1231" t="s">
        <v>1066</v>
      </c>
      <c r="Q1231" t="s">
        <v>1066</v>
      </c>
      <c r="R1231" t="s">
        <v>1066</v>
      </c>
      <c r="S1231" t="s">
        <v>1066</v>
      </c>
      <c r="T1231" t="s">
        <v>1066</v>
      </c>
      <c r="U1231" t="s">
        <v>1066</v>
      </c>
      <c r="V1231" t="s">
        <v>1066</v>
      </c>
      <c r="W1231" t="s">
        <v>1066</v>
      </c>
      <c r="X1231" t="s">
        <v>1066</v>
      </c>
      <c r="Y1231" t="s">
        <v>1066</v>
      </c>
      <c r="Z1231" t="s">
        <v>1066</v>
      </c>
      <c r="AA1231" t="s">
        <v>1066</v>
      </c>
      <c r="AB1231" t="s">
        <v>1066</v>
      </c>
      <c r="AC1231" t="s">
        <v>1066</v>
      </c>
      <c r="AD1231" t="s">
        <v>1066</v>
      </c>
      <c r="AE1231" t="s">
        <v>1066</v>
      </c>
      <c r="AF1231" t="s">
        <v>1066</v>
      </c>
      <c r="AG1231" t="s">
        <v>1066</v>
      </c>
      <c r="AH1231" t="s">
        <v>1066</v>
      </c>
      <c r="AI1231" t="s">
        <v>1066</v>
      </c>
      <c r="AJ1231" t="s">
        <v>1066</v>
      </c>
      <c r="AK1231" t="s">
        <v>1066</v>
      </c>
      <c r="AL1231" t="s">
        <v>1066</v>
      </c>
      <c r="AM1231" t="s">
        <v>1066</v>
      </c>
      <c r="AN1231" t="s">
        <v>1066</v>
      </c>
      <c r="AO1231" t="s">
        <v>1066</v>
      </c>
      <c r="AP1231" t="s">
        <v>1066</v>
      </c>
      <c r="AQ1231" t="s">
        <v>1066</v>
      </c>
      <c r="AR1231" t="s">
        <v>1066</v>
      </c>
      <c r="AS1231" t="s">
        <v>1066</v>
      </c>
      <c r="AT1231" t="s">
        <v>1066</v>
      </c>
      <c r="AU1231" t="s">
        <v>1066</v>
      </c>
      <c r="AV1231" t="s">
        <v>1066</v>
      </c>
      <c r="AW1231" t="s">
        <v>1066</v>
      </c>
      <c r="AY1231">
        <v>0</v>
      </c>
      <c r="AZ1231" s="269"/>
      <c r="BA1231" s="269"/>
      <c r="BB1231" s="269"/>
      <c r="BC1231" s="269"/>
      <c r="BD1231" s="269"/>
      <c r="BE1231" s="269"/>
      <c r="BH1231" s="249"/>
      <c r="BI1231" s="249"/>
      <c r="BJ1231" s="249"/>
      <c r="BK1231" s="249"/>
      <c r="BL1231" s="249"/>
      <c r="BM1231" s="249"/>
      <c r="BN1231" s="249"/>
      <c r="BO1231" s="249"/>
      <c r="BP1231" s="249"/>
      <c r="BQ1231" s="249"/>
      <c r="BR1231" s="249"/>
      <c r="BS1231" s="249"/>
      <c r="BT1231" s="249"/>
      <c r="BU1231" s="249"/>
      <c r="BV1231" s="248"/>
      <c r="BW1231" s="249"/>
      <c r="BX1231" s="249"/>
      <c r="BY1231" s="249"/>
      <c r="BZ1231" s="249"/>
      <c r="CA1231" s="242"/>
      <c r="CB1231" s="242"/>
      <c r="CC1231" s="242"/>
      <c r="CD1231" s="242"/>
      <c r="CE1231" s="249"/>
    </row>
    <row r="1232" spans="1:83" ht="14.4" x14ac:dyDescent="0.3">
      <c r="A1232">
        <v>526501</v>
      </c>
      <c r="B1232" t="s">
        <v>540</v>
      </c>
      <c r="C1232" t="s">
        <v>1066</v>
      </c>
      <c r="D1232" t="s">
        <v>1066</v>
      </c>
      <c r="E1232" t="s">
        <v>1066</v>
      </c>
      <c r="F1232" t="s">
        <v>1066</v>
      </c>
      <c r="G1232" t="s">
        <v>1066</v>
      </c>
      <c r="H1232" t="s">
        <v>1066</v>
      </c>
      <c r="I1232" t="s">
        <v>1066</v>
      </c>
      <c r="J1232" t="s">
        <v>1066</v>
      </c>
      <c r="K1232" t="s">
        <v>1066</v>
      </c>
      <c r="L1232" t="s">
        <v>1066</v>
      </c>
      <c r="M1232" t="s">
        <v>1066</v>
      </c>
      <c r="N1232" t="s">
        <v>1066</v>
      </c>
      <c r="O1232" t="s">
        <v>1066</v>
      </c>
      <c r="P1232" t="s">
        <v>1066</v>
      </c>
      <c r="Q1232" t="s">
        <v>1066</v>
      </c>
      <c r="R1232" t="s">
        <v>1066</v>
      </c>
      <c r="S1232" t="s">
        <v>1066</v>
      </c>
      <c r="T1232" t="s">
        <v>1066</v>
      </c>
      <c r="U1232" t="s">
        <v>1066</v>
      </c>
      <c r="V1232" t="s">
        <v>1066</v>
      </c>
      <c r="W1232" t="s">
        <v>1066</v>
      </c>
      <c r="X1232" t="s">
        <v>1066</v>
      </c>
      <c r="Y1232" t="s">
        <v>1066</v>
      </c>
      <c r="Z1232" t="s">
        <v>1066</v>
      </c>
      <c r="AA1232" t="s">
        <v>1066</v>
      </c>
      <c r="AB1232" t="s">
        <v>1066</v>
      </c>
      <c r="AC1232" t="s">
        <v>1066</v>
      </c>
      <c r="AD1232" t="s">
        <v>1066</v>
      </c>
      <c r="AE1232" t="s">
        <v>1066</v>
      </c>
      <c r="AF1232" t="s">
        <v>1066</v>
      </c>
      <c r="AG1232" t="s">
        <v>1066</v>
      </c>
      <c r="AH1232" t="s">
        <v>1066</v>
      </c>
      <c r="AI1232" t="s">
        <v>1066</v>
      </c>
      <c r="AJ1232" t="s">
        <v>1066</v>
      </c>
      <c r="AK1232" t="s">
        <v>1066</v>
      </c>
      <c r="AL1232" t="s">
        <v>1066</v>
      </c>
      <c r="AM1232" t="s">
        <v>1066</v>
      </c>
      <c r="AN1232" t="s">
        <v>1066</v>
      </c>
      <c r="AO1232" t="s">
        <v>1066</v>
      </c>
      <c r="AP1232" t="s">
        <v>1066</v>
      </c>
      <c r="AQ1232" t="s">
        <v>1066</v>
      </c>
      <c r="AR1232" t="s">
        <v>1066</v>
      </c>
      <c r="AS1232" t="s">
        <v>1066</v>
      </c>
      <c r="AT1232" t="s">
        <v>1066</v>
      </c>
      <c r="AU1232" t="s">
        <v>1066</v>
      </c>
      <c r="AV1232" t="s">
        <v>1066</v>
      </c>
      <c r="AW1232" t="s">
        <v>1066</v>
      </c>
      <c r="AY1232">
        <v>0</v>
      </c>
      <c r="AZ1232" s="269"/>
      <c r="BA1232" s="269"/>
      <c r="BB1232" s="269"/>
      <c r="BC1232" s="269"/>
      <c r="BD1232" s="269"/>
      <c r="BE1232" s="269"/>
    </row>
    <row r="1233" spans="1:83" ht="14.4" x14ac:dyDescent="0.3">
      <c r="A1233">
        <v>526502</v>
      </c>
      <c r="B1233" t="s">
        <v>540</v>
      </c>
      <c r="C1233" t="s">
        <v>1066</v>
      </c>
      <c r="D1233" t="s">
        <v>1066</v>
      </c>
      <c r="E1233" t="s">
        <v>1066</v>
      </c>
      <c r="F1233" t="s">
        <v>1066</v>
      </c>
      <c r="G1233" t="s">
        <v>1066</v>
      </c>
      <c r="H1233" t="s">
        <v>1066</v>
      </c>
      <c r="I1233" t="s">
        <v>1066</v>
      </c>
      <c r="J1233" t="s">
        <v>1066</v>
      </c>
      <c r="K1233" t="s">
        <v>1066</v>
      </c>
      <c r="L1233" t="s">
        <v>1066</v>
      </c>
      <c r="M1233" t="s">
        <v>1066</v>
      </c>
      <c r="N1233" t="s">
        <v>1066</v>
      </c>
      <c r="O1233" t="s">
        <v>1066</v>
      </c>
      <c r="P1233" t="s">
        <v>1066</v>
      </c>
      <c r="Q1233" t="s">
        <v>1066</v>
      </c>
      <c r="R1233" t="s">
        <v>1066</v>
      </c>
      <c r="S1233" t="s">
        <v>1066</v>
      </c>
      <c r="T1233" t="s">
        <v>1066</v>
      </c>
      <c r="U1233" t="s">
        <v>1066</v>
      </c>
      <c r="V1233" t="s">
        <v>1066</v>
      </c>
      <c r="W1233" t="s">
        <v>1066</v>
      </c>
      <c r="X1233" t="s">
        <v>1066</v>
      </c>
      <c r="Y1233" t="s">
        <v>1066</v>
      </c>
      <c r="Z1233" t="s">
        <v>1066</v>
      </c>
      <c r="AA1233" t="s">
        <v>1066</v>
      </c>
      <c r="AB1233" t="s">
        <v>1066</v>
      </c>
      <c r="AC1233" t="s">
        <v>1066</v>
      </c>
      <c r="AD1233" t="s">
        <v>1066</v>
      </c>
      <c r="AE1233" t="s">
        <v>1066</v>
      </c>
      <c r="AF1233" t="s">
        <v>1066</v>
      </c>
      <c r="AG1233" t="s">
        <v>1066</v>
      </c>
      <c r="AH1233" t="s">
        <v>1066</v>
      </c>
      <c r="AI1233" t="s">
        <v>1066</v>
      </c>
      <c r="AJ1233" t="s">
        <v>1066</v>
      </c>
      <c r="AK1233" t="s">
        <v>1066</v>
      </c>
      <c r="AL1233" t="s">
        <v>1066</v>
      </c>
      <c r="AM1233" t="s">
        <v>1066</v>
      </c>
      <c r="AN1233" t="s">
        <v>1066</v>
      </c>
      <c r="AO1233" t="s">
        <v>1066</v>
      </c>
      <c r="AP1233" t="s">
        <v>1066</v>
      </c>
      <c r="AQ1233" t="s">
        <v>1066</v>
      </c>
      <c r="AR1233" t="s">
        <v>1066</v>
      </c>
      <c r="AS1233" t="s">
        <v>1066</v>
      </c>
      <c r="AT1233" t="s">
        <v>1066</v>
      </c>
      <c r="AU1233" t="s">
        <v>1066</v>
      </c>
      <c r="AV1233" t="s">
        <v>1066</v>
      </c>
      <c r="AW1233" t="s">
        <v>1066</v>
      </c>
      <c r="AY1233">
        <v>0</v>
      </c>
      <c r="AZ1233" s="269"/>
      <c r="BA1233" s="269"/>
      <c r="BB1233" s="269"/>
      <c r="BC1233" s="269"/>
      <c r="BD1233" s="269"/>
      <c r="BE1233" s="269"/>
    </row>
    <row r="1234" spans="1:83" ht="14.4" x14ac:dyDescent="0.3">
      <c r="A1234">
        <v>526506</v>
      </c>
      <c r="B1234" t="s">
        <v>541</v>
      </c>
      <c r="C1234" t="s">
        <v>1066</v>
      </c>
      <c r="D1234" t="s">
        <v>1066</v>
      </c>
      <c r="E1234" t="s">
        <v>1066</v>
      </c>
      <c r="F1234" t="s">
        <v>1066</v>
      </c>
      <c r="G1234" t="s">
        <v>1066</v>
      </c>
      <c r="H1234" t="s">
        <v>1066</v>
      </c>
      <c r="I1234" t="s">
        <v>1066</v>
      </c>
      <c r="J1234" t="s">
        <v>1066</v>
      </c>
      <c r="K1234" t="s">
        <v>1066</v>
      </c>
      <c r="L1234" t="s">
        <v>1066</v>
      </c>
      <c r="M1234" t="s">
        <v>1066</v>
      </c>
      <c r="N1234" t="s">
        <v>1066</v>
      </c>
      <c r="O1234" t="s">
        <v>1066</v>
      </c>
      <c r="P1234" t="s">
        <v>1066</v>
      </c>
      <c r="Q1234" t="s">
        <v>1066</v>
      </c>
      <c r="R1234" t="s">
        <v>1066</v>
      </c>
      <c r="S1234" t="s">
        <v>1066</v>
      </c>
      <c r="T1234" t="s">
        <v>1066</v>
      </c>
      <c r="U1234" t="s">
        <v>1066</v>
      </c>
      <c r="V1234" t="s">
        <v>1066</v>
      </c>
      <c r="W1234" t="s">
        <v>1066</v>
      </c>
      <c r="X1234" t="s">
        <v>1066</v>
      </c>
      <c r="Y1234" t="s">
        <v>1066</v>
      </c>
      <c r="Z1234" t="s">
        <v>1066</v>
      </c>
      <c r="AA1234" t="s">
        <v>1066</v>
      </c>
      <c r="AB1234" t="s">
        <v>1066</v>
      </c>
      <c r="AC1234" t="s">
        <v>1066</v>
      </c>
      <c r="AD1234" t="s">
        <v>1066</v>
      </c>
      <c r="AE1234" t="s">
        <v>1066</v>
      </c>
      <c r="AF1234" t="s">
        <v>1066</v>
      </c>
      <c r="AG1234" t="s">
        <v>1066</v>
      </c>
      <c r="AH1234" t="s">
        <v>1066</v>
      </c>
      <c r="AI1234" t="s">
        <v>1066</v>
      </c>
      <c r="AJ1234" t="s">
        <v>1066</v>
      </c>
      <c r="AK1234" t="s">
        <v>1066</v>
      </c>
      <c r="AL1234" t="s">
        <v>1066</v>
      </c>
      <c r="AM1234" t="s">
        <v>1066</v>
      </c>
      <c r="AN1234" t="s">
        <v>1066</v>
      </c>
      <c r="AO1234" t="s">
        <v>1066</v>
      </c>
      <c r="AP1234" t="s">
        <v>1066</v>
      </c>
      <c r="AQ1234" t="s">
        <v>1066</v>
      </c>
      <c r="AR1234" t="s">
        <v>1066</v>
      </c>
      <c r="AW1234"/>
      <c r="AY1234" t="s">
        <v>2422</v>
      </c>
      <c r="AZ1234" s="269"/>
      <c r="BA1234" s="269"/>
      <c r="BB1234" s="269"/>
      <c r="BC1234" s="269"/>
      <c r="BD1234" s="269"/>
      <c r="BE1234" s="269"/>
      <c r="BH1234" s="249"/>
      <c r="BI1234" s="249"/>
      <c r="BJ1234" s="249"/>
      <c r="BK1234" s="249"/>
      <c r="BL1234" s="249"/>
      <c r="BM1234" s="249"/>
      <c r="BN1234" s="249"/>
      <c r="BO1234" s="249"/>
      <c r="BP1234" s="249"/>
      <c r="BQ1234" s="249"/>
      <c r="BR1234" s="249"/>
      <c r="BS1234" s="249"/>
      <c r="BT1234" s="249"/>
      <c r="BU1234" s="249"/>
      <c r="BV1234" s="248"/>
      <c r="BW1234" s="249"/>
      <c r="BX1234" s="249"/>
      <c r="BY1234" s="249"/>
      <c r="BZ1234" s="249"/>
      <c r="CA1234" s="242"/>
      <c r="CB1234" s="242"/>
      <c r="CC1234" s="242"/>
      <c r="CD1234" s="242"/>
      <c r="CE1234" s="249"/>
    </row>
    <row r="1235" spans="1:83" ht="14.4" x14ac:dyDescent="0.3">
      <c r="A1235">
        <v>526518</v>
      </c>
      <c r="B1235" t="s">
        <v>540</v>
      </c>
      <c r="C1235" t="s">
        <v>1066</v>
      </c>
      <c r="D1235" t="s">
        <v>1066</v>
      </c>
      <c r="E1235" t="s">
        <v>1066</v>
      </c>
      <c r="F1235" t="s">
        <v>1066</v>
      </c>
      <c r="G1235" t="s">
        <v>1066</v>
      </c>
      <c r="H1235" t="s">
        <v>1066</v>
      </c>
      <c r="I1235" t="s">
        <v>1066</v>
      </c>
      <c r="J1235" t="s">
        <v>1066</v>
      </c>
      <c r="K1235" t="s">
        <v>1066</v>
      </c>
      <c r="L1235" t="s">
        <v>1066</v>
      </c>
      <c r="M1235" t="s">
        <v>1066</v>
      </c>
      <c r="N1235" t="s">
        <v>1066</v>
      </c>
      <c r="O1235" t="s">
        <v>1066</v>
      </c>
      <c r="P1235" t="s">
        <v>1066</v>
      </c>
      <c r="Q1235" t="s">
        <v>1066</v>
      </c>
      <c r="R1235" t="s">
        <v>1066</v>
      </c>
      <c r="S1235" t="s">
        <v>1066</v>
      </c>
      <c r="T1235" t="s">
        <v>1066</v>
      </c>
      <c r="U1235" t="s">
        <v>1066</v>
      </c>
      <c r="V1235" t="s">
        <v>1066</v>
      </c>
      <c r="W1235" t="s">
        <v>1066</v>
      </c>
      <c r="X1235" t="s">
        <v>1066</v>
      </c>
      <c r="Y1235" t="s">
        <v>1066</v>
      </c>
      <c r="Z1235" t="s">
        <v>1066</v>
      </c>
      <c r="AA1235" t="s">
        <v>1066</v>
      </c>
      <c r="AB1235" t="s">
        <v>1066</v>
      </c>
      <c r="AC1235" t="s">
        <v>1066</v>
      </c>
      <c r="AD1235" t="s">
        <v>1066</v>
      </c>
      <c r="AE1235" t="s">
        <v>1066</v>
      </c>
      <c r="AF1235" t="s">
        <v>1066</v>
      </c>
      <c r="AG1235" t="s">
        <v>1066</v>
      </c>
      <c r="AH1235" t="s">
        <v>1066</v>
      </c>
      <c r="AI1235" t="s">
        <v>1066</v>
      </c>
      <c r="AJ1235" t="s">
        <v>1066</v>
      </c>
      <c r="AK1235" t="s">
        <v>1066</v>
      </c>
      <c r="AL1235" t="s">
        <v>1066</v>
      </c>
      <c r="AM1235" t="s">
        <v>1066</v>
      </c>
      <c r="AN1235" t="s">
        <v>1066</v>
      </c>
      <c r="AO1235" t="s">
        <v>1066</v>
      </c>
      <c r="AP1235" t="s">
        <v>1066</v>
      </c>
      <c r="AQ1235" t="s">
        <v>1066</v>
      </c>
      <c r="AR1235" t="s">
        <v>1066</v>
      </c>
      <c r="AS1235" t="s">
        <v>1066</v>
      </c>
      <c r="AT1235" t="s">
        <v>1066</v>
      </c>
      <c r="AU1235" t="s">
        <v>1066</v>
      </c>
      <c r="AV1235" t="s">
        <v>1066</v>
      </c>
      <c r="AW1235" t="s">
        <v>1066</v>
      </c>
      <c r="AY1235">
        <v>0</v>
      </c>
      <c r="AZ1235" s="269"/>
      <c r="BA1235" s="269"/>
      <c r="BB1235" s="269"/>
      <c r="BC1235" s="269"/>
      <c r="BD1235" s="269"/>
      <c r="BE1235" s="269"/>
    </row>
    <row r="1236" spans="1:83" ht="14.4" x14ac:dyDescent="0.3">
      <c r="A1236">
        <v>526526</v>
      </c>
      <c r="B1236" t="s">
        <v>540</v>
      </c>
      <c r="C1236" t="s">
        <v>1066</v>
      </c>
      <c r="D1236" t="s">
        <v>1066</v>
      </c>
      <c r="E1236" t="s">
        <v>1066</v>
      </c>
      <c r="F1236" t="s">
        <v>1066</v>
      </c>
      <c r="G1236" t="s">
        <v>1066</v>
      </c>
      <c r="H1236" t="s">
        <v>1066</v>
      </c>
      <c r="I1236" t="s">
        <v>1066</v>
      </c>
      <c r="J1236" t="s">
        <v>1066</v>
      </c>
      <c r="K1236" t="s">
        <v>1066</v>
      </c>
      <c r="L1236" t="s">
        <v>1066</v>
      </c>
      <c r="M1236" t="s">
        <v>1066</v>
      </c>
      <c r="N1236" t="s">
        <v>1066</v>
      </c>
      <c r="O1236" t="s">
        <v>1066</v>
      </c>
      <c r="P1236" t="s">
        <v>1066</v>
      </c>
      <c r="Q1236" t="s">
        <v>1066</v>
      </c>
      <c r="R1236" t="s">
        <v>1066</v>
      </c>
      <c r="S1236" t="s">
        <v>1066</v>
      </c>
      <c r="T1236" t="s">
        <v>1066</v>
      </c>
      <c r="U1236" t="s">
        <v>1066</v>
      </c>
      <c r="V1236" t="s">
        <v>1066</v>
      </c>
      <c r="W1236" t="s">
        <v>1066</v>
      </c>
      <c r="X1236" t="s">
        <v>1066</v>
      </c>
      <c r="Y1236" t="s">
        <v>1066</v>
      </c>
      <c r="Z1236" t="s">
        <v>1066</v>
      </c>
      <c r="AA1236" t="s">
        <v>1066</v>
      </c>
      <c r="AB1236" t="s">
        <v>1066</v>
      </c>
      <c r="AC1236" t="s">
        <v>1066</v>
      </c>
      <c r="AD1236" t="s">
        <v>1066</v>
      </c>
      <c r="AE1236" t="s">
        <v>1066</v>
      </c>
      <c r="AF1236" t="s">
        <v>1066</v>
      </c>
      <c r="AG1236" t="s">
        <v>1066</v>
      </c>
      <c r="AH1236" t="s">
        <v>1066</v>
      </c>
      <c r="AI1236" t="s">
        <v>1066</v>
      </c>
      <c r="AJ1236" t="s">
        <v>1066</v>
      </c>
      <c r="AK1236" t="s">
        <v>1066</v>
      </c>
      <c r="AL1236" t="s">
        <v>1066</v>
      </c>
      <c r="AM1236" t="s">
        <v>1066</v>
      </c>
      <c r="AN1236" t="s">
        <v>1066</v>
      </c>
      <c r="AO1236" t="s">
        <v>1066</v>
      </c>
      <c r="AP1236" t="s">
        <v>1066</v>
      </c>
      <c r="AQ1236" t="s">
        <v>1066</v>
      </c>
      <c r="AR1236" t="s">
        <v>1066</v>
      </c>
      <c r="AS1236" t="s">
        <v>1066</v>
      </c>
      <c r="AT1236" t="s">
        <v>1066</v>
      </c>
      <c r="AU1236" t="s">
        <v>1066</v>
      </c>
      <c r="AV1236" t="s">
        <v>1066</v>
      </c>
      <c r="AW1236" t="s">
        <v>1066</v>
      </c>
      <c r="AY1236">
        <v>0</v>
      </c>
      <c r="AZ1236" s="269"/>
      <c r="BA1236" s="269"/>
      <c r="BB1236" s="269"/>
      <c r="BC1236" s="269"/>
      <c r="BD1236" s="269"/>
      <c r="BE1236" s="269"/>
    </row>
    <row r="1237" spans="1:83" ht="14.4" x14ac:dyDescent="0.3">
      <c r="A1237">
        <v>526528</v>
      </c>
      <c r="B1237" t="s">
        <v>540</v>
      </c>
      <c r="C1237" t="s">
        <v>1066</v>
      </c>
      <c r="D1237" t="s">
        <v>1066</v>
      </c>
      <c r="E1237" t="s">
        <v>1066</v>
      </c>
      <c r="F1237" t="s">
        <v>1066</v>
      </c>
      <c r="G1237" t="s">
        <v>1066</v>
      </c>
      <c r="H1237" t="s">
        <v>1066</v>
      </c>
      <c r="I1237" t="s">
        <v>1066</v>
      </c>
      <c r="J1237" t="s">
        <v>1066</v>
      </c>
      <c r="K1237" t="s">
        <v>1066</v>
      </c>
      <c r="L1237" t="s">
        <v>1066</v>
      </c>
      <c r="M1237" t="s">
        <v>1066</v>
      </c>
      <c r="N1237" t="s">
        <v>1066</v>
      </c>
      <c r="O1237" t="s">
        <v>1066</v>
      </c>
      <c r="P1237" t="s">
        <v>1066</v>
      </c>
      <c r="Q1237" t="s">
        <v>1066</v>
      </c>
      <c r="R1237" t="s">
        <v>1066</v>
      </c>
      <c r="S1237" t="s">
        <v>1066</v>
      </c>
      <c r="T1237" t="s">
        <v>1066</v>
      </c>
      <c r="U1237" t="s">
        <v>1066</v>
      </c>
      <c r="V1237" t="s">
        <v>1066</v>
      </c>
      <c r="W1237" t="s">
        <v>1066</v>
      </c>
      <c r="X1237" t="s">
        <v>1066</v>
      </c>
      <c r="Y1237" t="s">
        <v>1066</v>
      </c>
      <c r="Z1237" t="s">
        <v>1066</v>
      </c>
      <c r="AA1237" t="s">
        <v>1066</v>
      </c>
      <c r="AB1237" t="s">
        <v>1066</v>
      </c>
      <c r="AC1237" t="s">
        <v>1066</v>
      </c>
      <c r="AD1237" t="s">
        <v>1066</v>
      </c>
      <c r="AE1237" t="s">
        <v>1066</v>
      </c>
      <c r="AF1237" t="s">
        <v>1066</v>
      </c>
      <c r="AG1237" t="s">
        <v>1066</v>
      </c>
      <c r="AH1237" t="s">
        <v>1066</v>
      </c>
      <c r="AI1237" t="s">
        <v>1066</v>
      </c>
      <c r="AJ1237" t="s">
        <v>1066</v>
      </c>
      <c r="AK1237" t="s">
        <v>1066</v>
      </c>
      <c r="AL1237" t="s">
        <v>1066</v>
      </c>
      <c r="AM1237" t="s">
        <v>1066</v>
      </c>
      <c r="AN1237" t="s">
        <v>1066</v>
      </c>
      <c r="AO1237" t="s">
        <v>1066</v>
      </c>
      <c r="AP1237" t="s">
        <v>1066</v>
      </c>
      <c r="AQ1237" t="s">
        <v>1066</v>
      </c>
      <c r="AR1237" t="s">
        <v>1066</v>
      </c>
      <c r="AS1237" t="s">
        <v>1066</v>
      </c>
      <c r="AT1237" t="s">
        <v>1066</v>
      </c>
      <c r="AU1237" t="s">
        <v>1066</v>
      </c>
      <c r="AV1237" t="s">
        <v>1066</v>
      </c>
      <c r="AW1237" t="s">
        <v>1066</v>
      </c>
      <c r="AY1237">
        <v>0</v>
      </c>
      <c r="AZ1237" s="269"/>
      <c r="BA1237" s="269"/>
      <c r="BB1237" s="269"/>
      <c r="BC1237" s="269"/>
      <c r="BD1237" s="269"/>
      <c r="BE1237" s="269"/>
      <c r="BH1237" s="249"/>
      <c r="BI1237" s="249"/>
      <c r="BJ1237" s="249"/>
      <c r="BK1237" s="249"/>
      <c r="BL1237" s="249"/>
      <c r="BM1237" s="249"/>
      <c r="BN1237" s="249"/>
      <c r="BO1237" s="249"/>
      <c r="BP1237" s="249"/>
      <c r="BQ1237" s="249"/>
      <c r="BR1237" s="249"/>
      <c r="BS1237" s="249"/>
      <c r="BT1237" s="249"/>
      <c r="BU1237" s="249"/>
      <c r="BV1237" s="248"/>
      <c r="BW1237" s="249"/>
      <c r="BX1237" s="249"/>
      <c r="BY1237" s="249"/>
      <c r="BZ1237" s="249"/>
      <c r="CA1237" s="242"/>
      <c r="CB1237" s="242"/>
      <c r="CC1237" s="242"/>
      <c r="CD1237" s="242"/>
      <c r="CE1237" s="249"/>
    </row>
    <row r="1238" spans="1:83" ht="14.4" x14ac:dyDescent="0.3">
      <c r="A1238">
        <v>526529</v>
      </c>
      <c r="B1238" t="s">
        <v>540</v>
      </c>
      <c r="C1238" t="s">
        <v>1066</v>
      </c>
      <c r="D1238" t="s">
        <v>1066</v>
      </c>
      <c r="E1238" t="s">
        <v>1066</v>
      </c>
      <c r="F1238" t="s">
        <v>1066</v>
      </c>
      <c r="G1238" t="s">
        <v>1066</v>
      </c>
      <c r="H1238" t="s">
        <v>1066</v>
      </c>
      <c r="I1238" t="s">
        <v>1066</v>
      </c>
      <c r="J1238" t="s">
        <v>1066</v>
      </c>
      <c r="K1238" t="s">
        <v>1066</v>
      </c>
      <c r="L1238" t="s">
        <v>1066</v>
      </c>
      <c r="M1238" t="s">
        <v>1066</v>
      </c>
      <c r="N1238" t="s">
        <v>1066</v>
      </c>
      <c r="O1238" t="s">
        <v>1066</v>
      </c>
      <c r="P1238" t="s">
        <v>1066</v>
      </c>
      <c r="Q1238" t="s">
        <v>1066</v>
      </c>
      <c r="R1238" t="s">
        <v>1066</v>
      </c>
      <c r="S1238" t="s">
        <v>1066</v>
      </c>
      <c r="T1238" t="s">
        <v>1066</v>
      </c>
      <c r="U1238" t="s">
        <v>1066</v>
      </c>
      <c r="V1238" t="s">
        <v>1066</v>
      </c>
      <c r="W1238" t="s">
        <v>1066</v>
      </c>
      <c r="X1238" t="s">
        <v>1066</v>
      </c>
      <c r="Y1238" t="s">
        <v>1066</v>
      </c>
      <c r="Z1238" t="s">
        <v>1066</v>
      </c>
      <c r="AA1238" t="s">
        <v>1066</v>
      </c>
      <c r="AB1238" t="s">
        <v>1066</v>
      </c>
      <c r="AC1238" t="s">
        <v>1066</v>
      </c>
      <c r="AD1238" t="s">
        <v>1066</v>
      </c>
      <c r="AE1238" t="s">
        <v>1066</v>
      </c>
      <c r="AF1238" t="s">
        <v>1066</v>
      </c>
      <c r="AG1238" t="s">
        <v>1066</v>
      </c>
      <c r="AH1238" t="s">
        <v>1066</v>
      </c>
      <c r="AI1238" t="s">
        <v>1066</v>
      </c>
      <c r="AJ1238" t="s">
        <v>1066</v>
      </c>
      <c r="AK1238" t="s">
        <v>1066</v>
      </c>
      <c r="AL1238" t="s">
        <v>1066</v>
      </c>
      <c r="AM1238" t="s">
        <v>1066</v>
      </c>
      <c r="AN1238" t="s">
        <v>1066</v>
      </c>
      <c r="AO1238" t="s">
        <v>1066</v>
      </c>
      <c r="AP1238" t="s">
        <v>1066</v>
      </c>
      <c r="AQ1238" t="s">
        <v>1066</v>
      </c>
      <c r="AR1238" t="s">
        <v>1066</v>
      </c>
      <c r="AS1238" t="s">
        <v>1066</v>
      </c>
      <c r="AT1238" t="s">
        <v>1066</v>
      </c>
      <c r="AU1238" t="s">
        <v>1066</v>
      </c>
      <c r="AV1238" t="s">
        <v>1066</v>
      </c>
      <c r="AW1238" t="s">
        <v>1066</v>
      </c>
      <c r="AY1238">
        <v>0</v>
      </c>
      <c r="AZ1238" s="269"/>
      <c r="BA1238" s="269"/>
      <c r="BB1238" s="269"/>
      <c r="BC1238" s="269"/>
      <c r="BD1238" s="269"/>
      <c r="BE1238" s="269"/>
      <c r="BH1238" s="249"/>
      <c r="BI1238" s="249"/>
      <c r="BJ1238" s="249"/>
      <c r="BK1238" s="249"/>
      <c r="BL1238" s="249"/>
      <c r="BM1238" s="249"/>
      <c r="BN1238" s="249"/>
      <c r="BO1238" s="249"/>
      <c r="BP1238" s="249"/>
      <c r="BQ1238" s="249"/>
      <c r="BR1238" s="249"/>
      <c r="BS1238" s="249"/>
      <c r="BT1238" s="249"/>
      <c r="BU1238" s="249"/>
      <c r="BV1238" s="248"/>
      <c r="BW1238" s="249"/>
      <c r="BX1238" s="249"/>
      <c r="BY1238" s="249"/>
      <c r="BZ1238" s="249"/>
      <c r="CA1238" s="251"/>
      <c r="CB1238" s="251"/>
      <c r="CC1238" s="251"/>
      <c r="CD1238" s="242"/>
      <c r="CE1238" s="249"/>
    </row>
    <row r="1239" spans="1:83" ht="14.4" x14ac:dyDescent="0.3">
      <c r="A1239">
        <v>526533</v>
      </c>
      <c r="B1239" t="s">
        <v>540</v>
      </c>
      <c r="C1239" t="s">
        <v>1066</v>
      </c>
      <c r="D1239" t="s">
        <v>1066</v>
      </c>
      <c r="E1239" t="s">
        <v>1066</v>
      </c>
      <c r="F1239" t="s">
        <v>1066</v>
      </c>
      <c r="G1239" t="s">
        <v>1066</v>
      </c>
      <c r="H1239" t="s">
        <v>1066</v>
      </c>
      <c r="I1239" t="s">
        <v>1066</v>
      </c>
      <c r="J1239" t="s">
        <v>1066</v>
      </c>
      <c r="K1239" t="s">
        <v>1066</v>
      </c>
      <c r="L1239" t="s">
        <v>1066</v>
      </c>
      <c r="M1239" t="s">
        <v>1066</v>
      </c>
      <c r="N1239" t="s">
        <v>1066</v>
      </c>
      <c r="O1239" t="s">
        <v>1066</v>
      </c>
      <c r="P1239" t="s">
        <v>1066</v>
      </c>
      <c r="Q1239" t="s">
        <v>1066</v>
      </c>
      <c r="R1239" t="s">
        <v>1066</v>
      </c>
      <c r="S1239" t="s">
        <v>1066</v>
      </c>
      <c r="T1239" t="s">
        <v>1066</v>
      </c>
      <c r="U1239" t="s">
        <v>1066</v>
      </c>
      <c r="V1239" t="s">
        <v>1066</v>
      </c>
      <c r="W1239" t="s">
        <v>1066</v>
      </c>
      <c r="X1239" t="s">
        <v>1066</v>
      </c>
      <c r="Y1239" t="s">
        <v>1066</v>
      </c>
      <c r="Z1239" t="s">
        <v>1066</v>
      </c>
      <c r="AA1239" t="s">
        <v>1066</v>
      </c>
      <c r="AB1239" t="s">
        <v>1066</v>
      </c>
      <c r="AC1239" t="s">
        <v>1066</v>
      </c>
      <c r="AD1239" t="s">
        <v>1066</v>
      </c>
      <c r="AE1239" t="s">
        <v>1066</v>
      </c>
      <c r="AF1239" t="s">
        <v>1066</v>
      </c>
      <c r="AG1239" t="s">
        <v>1066</v>
      </c>
      <c r="AH1239" t="s">
        <v>1066</v>
      </c>
      <c r="AI1239" t="s">
        <v>1066</v>
      </c>
      <c r="AJ1239" t="s">
        <v>1066</v>
      </c>
      <c r="AK1239" t="s">
        <v>1066</v>
      </c>
      <c r="AL1239" t="s">
        <v>1066</v>
      </c>
      <c r="AM1239" t="s">
        <v>1066</v>
      </c>
      <c r="AN1239" t="s">
        <v>1066</v>
      </c>
      <c r="AO1239" t="s">
        <v>1066</v>
      </c>
      <c r="AP1239" t="s">
        <v>1066</v>
      </c>
      <c r="AQ1239" t="s">
        <v>1066</v>
      </c>
      <c r="AR1239" t="s">
        <v>1066</v>
      </c>
      <c r="AS1239" t="s">
        <v>1066</v>
      </c>
      <c r="AT1239" t="s">
        <v>1066</v>
      </c>
      <c r="AU1239" t="s">
        <v>1066</v>
      </c>
      <c r="AV1239" t="s">
        <v>1066</v>
      </c>
      <c r="AW1239" t="s">
        <v>1066</v>
      </c>
      <c r="AY1239">
        <v>0</v>
      </c>
      <c r="AZ1239" s="269"/>
      <c r="BA1239" s="269"/>
      <c r="BB1239" s="269"/>
      <c r="BC1239" s="269"/>
      <c r="BD1239" s="269"/>
      <c r="BE1239" s="269"/>
      <c r="BH1239" s="249"/>
      <c r="BI1239" s="249"/>
      <c r="BJ1239" s="249"/>
      <c r="BK1239" s="249"/>
      <c r="BL1239" s="249"/>
      <c r="BM1239" s="249"/>
      <c r="BN1239" s="249"/>
      <c r="BO1239" s="249"/>
      <c r="BP1239" s="249"/>
      <c r="BQ1239" s="249"/>
      <c r="BR1239" s="249"/>
      <c r="BS1239" s="249"/>
      <c r="BT1239" s="249"/>
      <c r="BU1239" s="249"/>
      <c r="BV1239" s="248"/>
      <c r="BW1239" s="249"/>
      <c r="BX1239" s="249"/>
      <c r="BY1239" s="249"/>
      <c r="BZ1239" s="249"/>
      <c r="CA1239" s="242"/>
      <c r="CB1239" s="242"/>
      <c r="CC1239" s="242"/>
      <c r="CD1239" s="242"/>
      <c r="CE1239" s="249"/>
    </row>
    <row r="1240" spans="1:83" ht="14.4" x14ac:dyDescent="0.3">
      <c r="A1240">
        <v>526536</v>
      </c>
      <c r="B1240" t="s">
        <v>541</v>
      </c>
      <c r="C1240" t="s">
        <v>1066</v>
      </c>
      <c r="D1240" t="s">
        <v>1066</v>
      </c>
      <c r="E1240" t="s">
        <v>1066</v>
      </c>
      <c r="F1240" t="s">
        <v>1066</v>
      </c>
      <c r="G1240" t="s">
        <v>1066</v>
      </c>
      <c r="H1240" t="s">
        <v>1066</v>
      </c>
      <c r="I1240" t="s">
        <v>1066</v>
      </c>
      <c r="J1240" t="s">
        <v>1066</v>
      </c>
      <c r="K1240" t="s">
        <v>1066</v>
      </c>
      <c r="L1240" t="s">
        <v>1066</v>
      </c>
      <c r="M1240" t="s">
        <v>1066</v>
      </c>
      <c r="N1240" t="s">
        <v>1066</v>
      </c>
      <c r="O1240" t="s">
        <v>1066</v>
      </c>
      <c r="P1240" t="s">
        <v>1066</v>
      </c>
      <c r="Q1240" t="s">
        <v>1066</v>
      </c>
      <c r="R1240" t="s">
        <v>1066</v>
      </c>
      <c r="S1240" t="s">
        <v>1066</v>
      </c>
      <c r="T1240" t="s">
        <v>1066</v>
      </c>
      <c r="U1240" t="s">
        <v>1066</v>
      </c>
      <c r="V1240" t="s">
        <v>1066</v>
      </c>
      <c r="W1240" t="s">
        <v>1066</v>
      </c>
      <c r="X1240" t="s">
        <v>1066</v>
      </c>
      <c r="Y1240" t="s">
        <v>1066</v>
      </c>
      <c r="Z1240" t="s">
        <v>1066</v>
      </c>
      <c r="AA1240" t="s">
        <v>1066</v>
      </c>
      <c r="AB1240" t="s">
        <v>1066</v>
      </c>
      <c r="AC1240" t="s">
        <v>1066</v>
      </c>
      <c r="AD1240" t="s">
        <v>1066</v>
      </c>
      <c r="AE1240" t="s">
        <v>1066</v>
      </c>
      <c r="AF1240" t="s">
        <v>1066</v>
      </c>
      <c r="AG1240" t="s">
        <v>1066</v>
      </c>
      <c r="AH1240" t="s">
        <v>1066</v>
      </c>
      <c r="AI1240" t="s">
        <v>1066</v>
      </c>
      <c r="AJ1240" t="s">
        <v>1066</v>
      </c>
      <c r="AK1240" t="s">
        <v>1066</v>
      </c>
      <c r="AL1240" t="s">
        <v>1066</v>
      </c>
      <c r="AM1240" t="s">
        <v>1066</v>
      </c>
      <c r="AN1240" t="s">
        <v>1066</v>
      </c>
      <c r="AO1240" t="s">
        <v>1066</v>
      </c>
      <c r="AP1240" t="s">
        <v>1066</v>
      </c>
      <c r="AQ1240" t="s">
        <v>1066</v>
      </c>
      <c r="AR1240" t="s">
        <v>1066</v>
      </c>
      <c r="AW1240"/>
      <c r="AY1240" t="s">
        <v>2422</v>
      </c>
      <c r="AZ1240" s="269"/>
      <c r="BA1240" s="269"/>
      <c r="BB1240" s="269"/>
      <c r="BC1240" s="269"/>
      <c r="BD1240" s="269"/>
      <c r="BE1240" s="269"/>
    </row>
    <row r="1241" spans="1:83" ht="14.4" x14ac:dyDescent="0.3">
      <c r="A1241">
        <v>526541</v>
      </c>
      <c r="B1241" t="s">
        <v>541</v>
      </c>
      <c r="C1241" t="s">
        <v>1066</v>
      </c>
      <c r="D1241" t="s">
        <v>1066</v>
      </c>
      <c r="E1241" t="s">
        <v>1066</v>
      </c>
      <c r="F1241" t="s">
        <v>1066</v>
      </c>
      <c r="G1241" t="s">
        <v>1066</v>
      </c>
      <c r="H1241" t="s">
        <v>1066</v>
      </c>
      <c r="I1241" t="s">
        <v>1066</v>
      </c>
      <c r="J1241" t="s">
        <v>1066</v>
      </c>
      <c r="K1241" t="s">
        <v>1066</v>
      </c>
      <c r="L1241" t="s">
        <v>1066</v>
      </c>
      <c r="M1241" t="s">
        <v>1066</v>
      </c>
      <c r="N1241" t="s">
        <v>1066</v>
      </c>
      <c r="O1241" t="s">
        <v>1066</v>
      </c>
      <c r="P1241" t="s">
        <v>1066</v>
      </c>
      <c r="Q1241" t="s">
        <v>1066</v>
      </c>
      <c r="R1241" t="s">
        <v>1066</v>
      </c>
      <c r="S1241" t="s">
        <v>1066</v>
      </c>
      <c r="T1241" t="s">
        <v>1066</v>
      </c>
      <c r="U1241" t="s">
        <v>1066</v>
      </c>
      <c r="V1241" t="s">
        <v>1066</v>
      </c>
      <c r="W1241" t="s">
        <v>1066</v>
      </c>
      <c r="X1241" t="s">
        <v>1066</v>
      </c>
      <c r="Y1241" t="s">
        <v>1066</v>
      </c>
      <c r="Z1241" t="s">
        <v>1066</v>
      </c>
      <c r="AA1241" t="s">
        <v>1066</v>
      </c>
      <c r="AB1241" t="s">
        <v>1066</v>
      </c>
      <c r="AC1241" t="s">
        <v>1066</v>
      </c>
      <c r="AD1241" t="s">
        <v>1066</v>
      </c>
      <c r="AE1241" t="s">
        <v>1066</v>
      </c>
      <c r="AF1241" t="s">
        <v>1066</v>
      </c>
      <c r="AG1241" t="s">
        <v>1066</v>
      </c>
      <c r="AH1241" t="s">
        <v>1066</v>
      </c>
      <c r="AI1241" t="s">
        <v>1066</v>
      </c>
      <c r="AJ1241" t="s">
        <v>1066</v>
      </c>
      <c r="AK1241" t="s">
        <v>1066</v>
      </c>
      <c r="AL1241" t="s">
        <v>1066</v>
      </c>
      <c r="AM1241" t="s">
        <v>1066</v>
      </c>
      <c r="AN1241" t="s">
        <v>1066</v>
      </c>
      <c r="AO1241" t="s">
        <v>1066</v>
      </c>
      <c r="AP1241" t="s">
        <v>1066</v>
      </c>
      <c r="AQ1241" t="s">
        <v>1066</v>
      </c>
      <c r="AR1241" t="s">
        <v>1066</v>
      </c>
      <c r="AW1241"/>
      <c r="AY1241" t="s">
        <v>2422</v>
      </c>
      <c r="AZ1241" s="269"/>
      <c r="BA1241" s="269"/>
      <c r="BB1241" s="269"/>
      <c r="BC1241" s="269"/>
      <c r="BD1241" s="269"/>
      <c r="BE1241" s="269"/>
    </row>
    <row r="1242" spans="1:83" ht="14.4" x14ac:dyDescent="0.3">
      <c r="A1242">
        <v>526548</v>
      </c>
      <c r="B1242" t="s">
        <v>540</v>
      </c>
      <c r="C1242" t="s">
        <v>1066</v>
      </c>
      <c r="D1242" t="s">
        <v>1066</v>
      </c>
      <c r="E1242" t="s">
        <v>1066</v>
      </c>
      <c r="F1242" t="s">
        <v>1066</v>
      </c>
      <c r="G1242" t="s">
        <v>1066</v>
      </c>
      <c r="H1242" t="s">
        <v>1066</v>
      </c>
      <c r="I1242" t="s">
        <v>1066</v>
      </c>
      <c r="J1242" t="s">
        <v>1066</v>
      </c>
      <c r="K1242" t="s">
        <v>1066</v>
      </c>
      <c r="L1242" t="s">
        <v>1066</v>
      </c>
      <c r="M1242" t="s">
        <v>1066</v>
      </c>
      <c r="N1242" t="s">
        <v>1066</v>
      </c>
      <c r="O1242" t="s">
        <v>1066</v>
      </c>
      <c r="P1242" t="s">
        <v>1066</v>
      </c>
      <c r="Q1242" t="s">
        <v>1066</v>
      </c>
      <c r="R1242" t="s">
        <v>1066</v>
      </c>
      <c r="S1242" t="s">
        <v>1066</v>
      </c>
      <c r="T1242" t="s">
        <v>1066</v>
      </c>
      <c r="U1242" t="s">
        <v>1066</v>
      </c>
      <c r="V1242" t="s">
        <v>1066</v>
      </c>
      <c r="W1242" t="s">
        <v>1066</v>
      </c>
      <c r="X1242" t="s">
        <v>1066</v>
      </c>
      <c r="Y1242" t="s">
        <v>1066</v>
      </c>
      <c r="Z1242" t="s">
        <v>1066</v>
      </c>
      <c r="AA1242" t="s">
        <v>1066</v>
      </c>
      <c r="AB1242" t="s">
        <v>1066</v>
      </c>
      <c r="AC1242" t="s">
        <v>1066</v>
      </c>
      <c r="AD1242" t="s">
        <v>1066</v>
      </c>
      <c r="AE1242" t="s">
        <v>1066</v>
      </c>
      <c r="AF1242" t="s">
        <v>1066</v>
      </c>
      <c r="AG1242" t="s">
        <v>1066</v>
      </c>
      <c r="AH1242" t="s">
        <v>1066</v>
      </c>
      <c r="AI1242" t="s">
        <v>1066</v>
      </c>
      <c r="AJ1242" t="s">
        <v>1066</v>
      </c>
      <c r="AK1242" t="s">
        <v>1066</v>
      </c>
      <c r="AL1242" t="s">
        <v>1066</v>
      </c>
      <c r="AM1242" t="s">
        <v>1066</v>
      </c>
      <c r="AN1242" t="s">
        <v>1066</v>
      </c>
      <c r="AO1242" t="s">
        <v>1066</v>
      </c>
      <c r="AP1242" t="s">
        <v>1066</v>
      </c>
      <c r="AQ1242" t="s">
        <v>1066</v>
      </c>
      <c r="AR1242" t="s">
        <v>1066</v>
      </c>
      <c r="AS1242" t="s">
        <v>1066</v>
      </c>
      <c r="AT1242" t="s">
        <v>1066</v>
      </c>
      <c r="AU1242" t="s">
        <v>1066</v>
      </c>
      <c r="AV1242" t="s">
        <v>1066</v>
      </c>
      <c r="AW1242" t="s">
        <v>1066</v>
      </c>
      <c r="AY1242">
        <v>0</v>
      </c>
      <c r="AZ1242" s="269"/>
      <c r="BA1242" s="269"/>
      <c r="BB1242" s="269"/>
      <c r="BC1242" s="269"/>
      <c r="BD1242" s="269"/>
      <c r="BE1242" s="269"/>
      <c r="BH1242" s="249"/>
      <c r="BI1242" s="249"/>
      <c r="BJ1242" s="249"/>
      <c r="BK1242" s="249"/>
      <c r="BL1242" s="249"/>
      <c r="BM1242" s="249"/>
      <c r="BN1242" s="249"/>
      <c r="BO1242" s="249"/>
      <c r="BP1242" s="249"/>
      <c r="BQ1242" s="249"/>
      <c r="BR1242" s="249"/>
      <c r="BS1242" s="249"/>
      <c r="BT1242" s="249"/>
      <c r="BU1242" s="249"/>
      <c r="BV1242" s="248"/>
      <c r="BW1242" s="249"/>
      <c r="BX1242" s="249"/>
      <c r="BY1242" s="249"/>
      <c r="BZ1242" s="249"/>
      <c r="CA1242" s="242"/>
      <c r="CB1242" s="242"/>
      <c r="CC1242" s="242"/>
      <c r="CD1242" s="242"/>
      <c r="CE1242" s="249"/>
    </row>
    <row r="1243" spans="1:83" ht="14.4" x14ac:dyDescent="0.3">
      <c r="A1243">
        <v>526550</v>
      </c>
      <c r="B1243" t="s">
        <v>540</v>
      </c>
      <c r="C1243" t="s">
        <v>1066</v>
      </c>
      <c r="D1243" t="s">
        <v>1066</v>
      </c>
      <c r="E1243" t="s">
        <v>1066</v>
      </c>
      <c r="F1243" t="s">
        <v>1066</v>
      </c>
      <c r="G1243" t="s">
        <v>1066</v>
      </c>
      <c r="H1243" t="s">
        <v>1066</v>
      </c>
      <c r="I1243" t="s">
        <v>1066</v>
      </c>
      <c r="J1243" t="s">
        <v>1066</v>
      </c>
      <c r="K1243" t="s">
        <v>1066</v>
      </c>
      <c r="L1243" t="s">
        <v>1066</v>
      </c>
      <c r="M1243" t="s">
        <v>1066</v>
      </c>
      <c r="N1243" t="s">
        <v>1066</v>
      </c>
      <c r="O1243" t="s">
        <v>1066</v>
      </c>
      <c r="P1243" t="s">
        <v>1066</v>
      </c>
      <c r="Q1243" t="s">
        <v>1066</v>
      </c>
      <c r="R1243" t="s">
        <v>1066</v>
      </c>
      <c r="S1243" t="s">
        <v>1066</v>
      </c>
      <c r="T1243" t="s">
        <v>1066</v>
      </c>
      <c r="U1243" t="s">
        <v>1066</v>
      </c>
      <c r="V1243" t="s">
        <v>1066</v>
      </c>
      <c r="W1243" t="s">
        <v>1066</v>
      </c>
      <c r="X1243" t="s">
        <v>1066</v>
      </c>
      <c r="Y1243" t="s">
        <v>1066</v>
      </c>
      <c r="Z1243" t="s">
        <v>1066</v>
      </c>
      <c r="AA1243" t="s">
        <v>1066</v>
      </c>
      <c r="AB1243" t="s">
        <v>1066</v>
      </c>
      <c r="AC1243" t="s">
        <v>1066</v>
      </c>
      <c r="AD1243" t="s">
        <v>1066</v>
      </c>
      <c r="AE1243" t="s">
        <v>1066</v>
      </c>
      <c r="AF1243" t="s">
        <v>1066</v>
      </c>
      <c r="AG1243" t="s">
        <v>1066</v>
      </c>
      <c r="AH1243" t="s">
        <v>1066</v>
      </c>
      <c r="AI1243" t="s">
        <v>1066</v>
      </c>
      <c r="AJ1243" t="s">
        <v>1066</v>
      </c>
      <c r="AK1243" t="s">
        <v>1066</v>
      </c>
      <c r="AL1243" t="s">
        <v>1066</v>
      </c>
      <c r="AM1243" t="s">
        <v>1066</v>
      </c>
      <c r="AN1243" t="s">
        <v>1066</v>
      </c>
      <c r="AO1243" t="s">
        <v>1066</v>
      </c>
      <c r="AP1243" t="s">
        <v>1066</v>
      </c>
      <c r="AQ1243" t="s">
        <v>1066</v>
      </c>
      <c r="AR1243" t="s">
        <v>1066</v>
      </c>
      <c r="AS1243" t="s">
        <v>1066</v>
      </c>
      <c r="AT1243" t="s">
        <v>1066</v>
      </c>
      <c r="AU1243" t="s">
        <v>1066</v>
      </c>
      <c r="AV1243" t="s">
        <v>1066</v>
      </c>
      <c r="AW1243" t="s">
        <v>1066</v>
      </c>
      <c r="AY1243">
        <v>0</v>
      </c>
      <c r="AZ1243" s="269"/>
      <c r="BA1243" s="269"/>
      <c r="BB1243" s="269"/>
      <c r="BC1243" s="269"/>
      <c r="BD1243" s="269"/>
      <c r="BE1243" s="269"/>
      <c r="BH1243" s="249"/>
      <c r="BI1243" s="249"/>
      <c r="BJ1243" s="249"/>
      <c r="BK1243" s="249"/>
      <c r="BL1243" s="249"/>
      <c r="BM1243" s="249"/>
      <c r="BN1243" s="249"/>
      <c r="BO1243" s="249"/>
      <c r="BP1243" s="249"/>
      <c r="BQ1243" s="249"/>
      <c r="BR1243" s="249"/>
      <c r="BS1243" s="249"/>
      <c r="BT1243" s="249"/>
      <c r="BU1243" s="249"/>
      <c r="BV1243" s="248"/>
      <c r="BW1243" s="249"/>
      <c r="BX1243" s="249"/>
      <c r="BY1243" s="249"/>
      <c r="BZ1243" s="249"/>
      <c r="CA1243" s="242"/>
      <c r="CB1243" s="242"/>
      <c r="CC1243" s="242"/>
      <c r="CD1243" s="242"/>
      <c r="CE1243" s="249"/>
    </row>
    <row r="1244" spans="1:83" ht="14.4" x14ac:dyDescent="0.3">
      <c r="A1244">
        <v>526551</v>
      </c>
      <c r="B1244" t="s">
        <v>540</v>
      </c>
      <c r="C1244" t="s">
        <v>1066</v>
      </c>
      <c r="D1244" t="s">
        <v>1066</v>
      </c>
      <c r="E1244" t="s">
        <v>1066</v>
      </c>
      <c r="F1244" t="s">
        <v>1066</v>
      </c>
      <c r="G1244" t="s">
        <v>1066</v>
      </c>
      <c r="H1244" t="s">
        <v>1066</v>
      </c>
      <c r="I1244" t="s">
        <v>1066</v>
      </c>
      <c r="J1244" t="s">
        <v>1066</v>
      </c>
      <c r="K1244" t="s">
        <v>1066</v>
      </c>
      <c r="L1244" t="s">
        <v>1066</v>
      </c>
      <c r="M1244" t="s">
        <v>1066</v>
      </c>
      <c r="N1244" t="s">
        <v>1066</v>
      </c>
      <c r="O1244" t="s">
        <v>1066</v>
      </c>
      <c r="P1244" t="s">
        <v>1066</v>
      </c>
      <c r="Q1244" t="s">
        <v>1066</v>
      </c>
      <c r="R1244" t="s">
        <v>1066</v>
      </c>
      <c r="S1244" t="s">
        <v>1066</v>
      </c>
      <c r="T1244" t="s">
        <v>1066</v>
      </c>
      <c r="U1244" t="s">
        <v>1066</v>
      </c>
      <c r="V1244" t="s">
        <v>1066</v>
      </c>
      <c r="W1244" t="s">
        <v>1066</v>
      </c>
      <c r="X1244" t="s">
        <v>1066</v>
      </c>
      <c r="Y1244" t="s">
        <v>1066</v>
      </c>
      <c r="Z1244" t="s">
        <v>1066</v>
      </c>
      <c r="AA1244" t="s">
        <v>1066</v>
      </c>
      <c r="AB1244" t="s">
        <v>1066</v>
      </c>
      <c r="AC1244" t="s">
        <v>1066</v>
      </c>
      <c r="AD1244" t="s">
        <v>1066</v>
      </c>
      <c r="AE1244" t="s">
        <v>1066</v>
      </c>
      <c r="AF1244" t="s">
        <v>1066</v>
      </c>
      <c r="AG1244" t="s">
        <v>1066</v>
      </c>
      <c r="AH1244" t="s">
        <v>1066</v>
      </c>
      <c r="AI1244" t="s">
        <v>1066</v>
      </c>
      <c r="AJ1244" t="s">
        <v>1066</v>
      </c>
      <c r="AK1244" t="s">
        <v>1066</v>
      </c>
      <c r="AL1244" t="s">
        <v>1066</v>
      </c>
      <c r="AM1244" t="s">
        <v>1066</v>
      </c>
      <c r="AN1244" t="s">
        <v>1066</v>
      </c>
      <c r="AO1244" t="s">
        <v>1066</v>
      </c>
      <c r="AP1244" t="s">
        <v>1066</v>
      </c>
      <c r="AQ1244" t="s">
        <v>1066</v>
      </c>
      <c r="AR1244" t="s">
        <v>1066</v>
      </c>
      <c r="AS1244" t="s">
        <v>1066</v>
      </c>
      <c r="AT1244" t="s">
        <v>1066</v>
      </c>
      <c r="AU1244" t="s">
        <v>1066</v>
      </c>
      <c r="AV1244" t="s">
        <v>1066</v>
      </c>
      <c r="AW1244" t="s">
        <v>1066</v>
      </c>
      <c r="AY1244">
        <v>0</v>
      </c>
      <c r="AZ1244" s="269"/>
      <c r="BA1244" s="269"/>
      <c r="BB1244" s="269"/>
      <c r="BC1244" s="269"/>
      <c r="BD1244" s="269"/>
      <c r="BE1244" s="269"/>
    </row>
    <row r="1245" spans="1:83" ht="14.4" x14ac:dyDescent="0.3">
      <c r="A1245">
        <v>526553</v>
      </c>
      <c r="B1245" t="s">
        <v>540</v>
      </c>
      <c r="C1245" t="s">
        <v>1066</v>
      </c>
      <c r="D1245" t="s">
        <v>1066</v>
      </c>
      <c r="E1245" t="s">
        <v>1066</v>
      </c>
      <c r="F1245" t="s">
        <v>1066</v>
      </c>
      <c r="G1245" t="s">
        <v>1066</v>
      </c>
      <c r="H1245" t="s">
        <v>1066</v>
      </c>
      <c r="I1245" t="s">
        <v>1066</v>
      </c>
      <c r="J1245" t="s">
        <v>1066</v>
      </c>
      <c r="K1245" t="s">
        <v>1066</v>
      </c>
      <c r="L1245" t="s">
        <v>1066</v>
      </c>
      <c r="M1245" t="s">
        <v>1066</v>
      </c>
      <c r="N1245" t="s">
        <v>1066</v>
      </c>
      <c r="O1245" t="s">
        <v>1066</v>
      </c>
      <c r="P1245" t="s">
        <v>1066</v>
      </c>
      <c r="Q1245" t="s">
        <v>1066</v>
      </c>
      <c r="R1245" t="s">
        <v>1066</v>
      </c>
      <c r="S1245" t="s">
        <v>1066</v>
      </c>
      <c r="T1245" t="s">
        <v>1066</v>
      </c>
      <c r="U1245" t="s">
        <v>1066</v>
      </c>
      <c r="V1245" t="s">
        <v>1066</v>
      </c>
      <c r="W1245" t="s">
        <v>1066</v>
      </c>
      <c r="X1245" t="s">
        <v>1066</v>
      </c>
      <c r="Y1245" t="s">
        <v>1066</v>
      </c>
      <c r="Z1245" t="s">
        <v>1066</v>
      </c>
      <c r="AA1245" t="s">
        <v>1066</v>
      </c>
      <c r="AB1245" t="s">
        <v>1066</v>
      </c>
      <c r="AC1245" t="s">
        <v>1066</v>
      </c>
      <c r="AD1245" t="s">
        <v>1066</v>
      </c>
      <c r="AE1245" t="s">
        <v>1066</v>
      </c>
      <c r="AF1245" t="s">
        <v>1066</v>
      </c>
      <c r="AG1245" t="s">
        <v>1066</v>
      </c>
      <c r="AH1245" t="s">
        <v>1066</v>
      </c>
      <c r="AI1245" t="s">
        <v>1066</v>
      </c>
      <c r="AJ1245" t="s">
        <v>1066</v>
      </c>
      <c r="AK1245" t="s">
        <v>1066</v>
      </c>
      <c r="AL1245" t="s">
        <v>1066</v>
      </c>
      <c r="AM1245" t="s">
        <v>1066</v>
      </c>
      <c r="AN1245" t="s">
        <v>1066</v>
      </c>
      <c r="AO1245" t="s">
        <v>1066</v>
      </c>
      <c r="AP1245" t="s">
        <v>1066</v>
      </c>
      <c r="AQ1245" t="s">
        <v>1066</v>
      </c>
      <c r="AR1245" t="s">
        <v>1066</v>
      </c>
      <c r="AS1245" t="s">
        <v>1066</v>
      </c>
      <c r="AT1245" t="s">
        <v>1066</v>
      </c>
      <c r="AU1245" t="s">
        <v>1066</v>
      </c>
      <c r="AV1245" t="s">
        <v>1066</v>
      </c>
      <c r="AW1245" t="s">
        <v>1066</v>
      </c>
      <c r="AY1245">
        <v>0</v>
      </c>
      <c r="AZ1245" s="269"/>
      <c r="BA1245" s="269"/>
      <c r="BB1245" s="269"/>
      <c r="BC1245" s="269"/>
      <c r="BD1245" s="269"/>
      <c r="BE1245" s="269"/>
    </row>
    <row r="1246" spans="1:83" ht="14.4" x14ac:dyDescent="0.3">
      <c r="A1246">
        <v>526555</v>
      </c>
      <c r="B1246" t="s">
        <v>540</v>
      </c>
      <c r="C1246" t="s">
        <v>1066</v>
      </c>
      <c r="D1246" t="s">
        <v>1066</v>
      </c>
      <c r="E1246" t="s">
        <v>1066</v>
      </c>
      <c r="F1246" t="s">
        <v>1066</v>
      </c>
      <c r="G1246" t="s">
        <v>1066</v>
      </c>
      <c r="H1246" t="s">
        <v>1066</v>
      </c>
      <c r="I1246" t="s">
        <v>1066</v>
      </c>
      <c r="J1246" t="s">
        <v>1066</v>
      </c>
      <c r="K1246" t="s">
        <v>1066</v>
      </c>
      <c r="L1246" t="s">
        <v>1066</v>
      </c>
      <c r="M1246" t="s">
        <v>1066</v>
      </c>
      <c r="N1246" t="s">
        <v>1066</v>
      </c>
      <c r="O1246" t="s">
        <v>1066</v>
      </c>
      <c r="P1246" t="s">
        <v>1066</v>
      </c>
      <c r="Q1246" t="s">
        <v>1066</v>
      </c>
      <c r="R1246" t="s">
        <v>1066</v>
      </c>
      <c r="S1246" t="s">
        <v>1066</v>
      </c>
      <c r="T1246" t="s">
        <v>1066</v>
      </c>
      <c r="U1246" t="s">
        <v>1066</v>
      </c>
      <c r="V1246" t="s">
        <v>1066</v>
      </c>
      <c r="W1246" t="s">
        <v>1066</v>
      </c>
      <c r="X1246" t="s">
        <v>1066</v>
      </c>
      <c r="Y1246" t="s">
        <v>1066</v>
      </c>
      <c r="Z1246" t="s">
        <v>1066</v>
      </c>
      <c r="AA1246" t="s">
        <v>1066</v>
      </c>
      <c r="AB1246" t="s">
        <v>1066</v>
      </c>
      <c r="AC1246" t="s">
        <v>1066</v>
      </c>
      <c r="AD1246" t="s">
        <v>1066</v>
      </c>
      <c r="AE1246" t="s">
        <v>1066</v>
      </c>
      <c r="AF1246" t="s">
        <v>1066</v>
      </c>
      <c r="AG1246" t="s">
        <v>1066</v>
      </c>
      <c r="AH1246" t="s">
        <v>1066</v>
      </c>
      <c r="AI1246" t="s">
        <v>1066</v>
      </c>
      <c r="AJ1246" t="s">
        <v>1066</v>
      </c>
      <c r="AK1246" t="s">
        <v>1066</v>
      </c>
      <c r="AL1246" t="s">
        <v>1066</v>
      </c>
      <c r="AM1246" t="s">
        <v>1066</v>
      </c>
      <c r="AN1246" t="s">
        <v>1066</v>
      </c>
      <c r="AO1246" t="s">
        <v>1066</v>
      </c>
      <c r="AP1246" t="s">
        <v>1066</v>
      </c>
      <c r="AQ1246" t="s">
        <v>1066</v>
      </c>
      <c r="AR1246" t="s">
        <v>1066</v>
      </c>
      <c r="AS1246" t="s">
        <v>1066</v>
      </c>
      <c r="AT1246" t="s">
        <v>1066</v>
      </c>
      <c r="AU1246" t="s">
        <v>1066</v>
      </c>
      <c r="AV1246" t="s">
        <v>1066</v>
      </c>
      <c r="AW1246" t="s">
        <v>1066</v>
      </c>
      <c r="AY1246">
        <v>0</v>
      </c>
      <c r="AZ1246" s="269"/>
      <c r="BA1246" s="269"/>
      <c r="BB1246" s="269"/>
      <c r="BC1246" s="269"/>
      <c r="BD1246" s="269"/>
      <c r="BE1246" s="269"/>
    </row>
    <row r="1247" spans="1:83" ht="14.4" x14ac:dyDescent="0.3">
      <c r="A1247">
        <v>526556</v>
      </c>
      <c r="B1247" t="s">
        <v>540</v>
      </c>
      <c r="C1247" t="s">
        <v>1066</v>
      </c>
      <c r="D1247" t="s">
        <v>1066</v>
      </c>
      <c r="E1247" t="s">
        <v>1066</v>
      </c>
      <c r="F1247" t="s">
        <v>1066</v>
      </c>
      <c r="G1247" t="s">
        <v>1066</v>
      </c>
      <c r="H1247" t="s">
        <v>1066</v>
      </c>
      <c r="I1247" t="s">
        <v>1066</v>
      </c>
      <c r="J1247" t="s">
        <v>1066</v>
      </c>
      <c r="K1247" t="s">
        <v>1066</v>
      </c>
      <c r="L1247" t="s">
        <v>1066</v>
      </c>
      <c r="M1247" t="s">
        <v>1066</v>
      </c>
      <c r="N1247" t="s">
        <v>1066</v>
      </c>
      <c r="O1247" t="s">
        <v>1066</v>
      </c>
      <c r="P1247" t="s">
        <v>1066</v>
      </c>
      <c r="Q1247" t="s">
        <v>1066</v>
      </c>
      <c r="R1247" t="s">
        <v>1066</v>
      </c>
      <c r="S1247" t="s">
        <v>1066</v>
      </c>
      <c r="T1247" t="s">
        <v>1066</v>
      </c>
      <c r="U1247" t="s">
        <v>1066</v>
      </c>
      <c r="V1247" t="s">
        <v>1066</v>
      </c>
      <c r="W1247" t="s">
        <v>1066</v>
      </c>
      <c r="X1247" t="s">
        <v>1066</v>
      </c>
      <c r="Y1247" t="s">
        <v>1066</v>
      </c>
      <c r="Z1247" t="s">
        <v>1066</v>
      </c>
      <c r="AA1247" t="s">
        <v>1066</v>
      </c>
      <c r="AB1247" t="s">
        <v>1066</v>
      </c>
      <c r="AC1247" t="s">
        <v>1066</v>
      </c>
      <c r="AD1247" t="s">
        <v>1066</v>
      </c>
      <c r="AE1247" t="s">
        <v>1066</v>
      </c>
      <c r="AF1247" t="s">
        <v>1066</v>
      </c>
      <c r="AG1247" t="s">
        <v>1066</v>
      </c>
      <c r="AH1247" t="s">
        <v>1066</v>
      </c>
      <c r="AI1247" t="s">
        <v>1066</v>
      </c>
      <c r="AJ1247" t="s">
        <v>1066</v>
      </c>
      <c r="AK1247" t="s">
        <v>1066</v>
      </c>
      <c r="AL1247" t="s">
        <v>1066</v>
      </c>
      <c r="AM1247" t="s">
        <v>1066</v>
      </c>
      <c r="AN1247" t="s">
        <v>1066</v>
      </c>
      <c r="AO1247" t="s">
        <v>1066</v>
      </c>
      <c r="AP1247" t="s">
        <v>1066</v>
      </c>
      <c r="AQ1247" t="s">
        <v>1066</v>
      </c>
      <c r="AR1247" t="s">
        <v>1066</v>
      </c>
      <c r="AS1247" t="s">
        <v>1066</v>
      </c>
      <c r="AT1247" t="s">
        <v>1066</v>
      </c>
      <c r="AU1247" t="s">
        <v>1066</v>
      </c>
      <c r="AV1247" t="s">
        <v>1066</v>
      </c>
      <c r="AW1247" t="s">
        <v>1066</v>
      </c>
      <c r="AY1247">
        <v>0</v>
      </c>
      <c r="AZ1247" s="269"/>
      <c r="BA1247" s="269"/>
      <c r="BB1247" s="269"/>
      <c r="BC1247" s="269"/>
      <c r="BD1247" s="269"/>
      <c r="BE1247" s="269"/>
    </row>
    <row r="1248" spans="1:83" ht="14.4" x14ac:dyDescent="0.3">
      <c r="A1248">
        <v>526561</v>
      </c>
      <c r="B1248" t="s">
        <v>540</v>
      </c>
      <c r="C1248" t="s">
        <v>1066</v>
      </c>
      <c r="D1248" t="s">
        <v>1066</v>
      </c>
      <c r="E1248" t="s">
        <v>1066</v>
      </c>
      <c r="F1248" t="s">
        <v>1066</v>
      </c>
      <c r="G1248" t="s">
        <v>1066</v>
      </c>
      <c r="H1248" t="s">
        <v>1066</v>
      </c>
      <c r="I1248" t="s">
        <v>1066</v>
      </c>
      <c r="J1248" t="s">
        <v>1066</v>
      </c>
      <c r="K1248" t="s">
        <v>1066</v>
      </c>
      <c r="L1248" t="s">
        <v>1066</v>
      </c>
      <c r="M1248" t="s">
        <v>1066</v>
      </c>
      <c r="N1248" t="s">
        <v>1066</v>
      </c>
      <c r="O1248" t="s">
        <v>1066</v>
      </c>
      <c r="P1248" t="s">
        <v>1066</v>
      </c>
      <c r="Q1248" t="s">
        <v>1066</v>
      </c>
      <c r="R1248" t="s">
        <v>1066</v>
      </c>
      <c r="S1248" t="s">
        <v>1066</v>
      </c>
      <c r="T1248" t="s">
        <v>1066</v>
      </c>
      <c r="U1248" t="s">
        <v>1066</v>
      </c>
      <c r="V1248" t="s">
        <v>1066</v>
      </c>
      <c r="W1248" t="s">
        <v>1066</v>
      </c>
      <c r="X1248" t="s">
        <v>1066</v>
      </c>
      <c r="Y1248" t="s">
        <v>1066</v>
      </c>
      <c r="Z1248" t="s">
        <v>1066</v>
      </c>
      <c r="AA1248" t="s">
        <v>1066</v>
      </c>
      <c r="AB1248" t="s">
        <v>1066</v>
      </c>
      <c r="AC1248" t="s">
        <v>1066</v>
      </c>
      <c r="AD1248" t="s">
        <v>1066</v>
      </c>
      <c r="AE1248" t="s">
        <v>1066</v>
      </c>
      <c r="AF1248" t="s">
        <v>1066</v>
      </c>
      <c r="AG1248" t="s">
        <v>1066</v>
      </c>
      <c r="AH1248" t="s">
        <v>1066</v>
      </c>
      <c r="AI1248" t="s">
        <v>1066</v>
      </c>
      <c r="AJ1248" t="s">
        <v>1066</v>
      </c>
      <c r="AK1248" t="s">
        <v>1066</v>
      </c>
      <c r="AL1248" t="s">
        <v>1066</v>
      </c>
      <c r="AM1248" t="s">
        <v>1066</v>
      </c>
      <c r="AN1248" t="s">
        <v>1066</v>
      </c>
      <c r="AO1248" t="s">
        <v>1066</v>
      </c>
      <c r="AP1248" t="s">
        <v>1066</v>
      </c>
      <c r="AQ1248" t="s">
        <v>1066</v>
      </c>
      <c r="AR1248" t="s">
        <v>1066</v>
      </c>
      <c r="AS1248" t="s">
        <v>1066</v>
      </c>
      <c r="AT1248" t="s">
        <v>1066</v>
      </c>
      <c r="AU1248" t="s">
        <v>1066</v>
      </c>
      <c r="AV1248" t="s">
        <v>1066</v>
      </c>
      <c r="AW1248" t="s">
        <v>1066</v>
      </c>
      <c r="AY1248">
        <v>0</v>
      </c>
      <c r="AZ1248" s="269"/>
      <c r="BA1248" s="269"/>
      <c r="BB1248" s="269"/>
      <c r="BC1248" s="269"/>
      <c r="BD1248" s="269"/>
      <c r="BE1248" s="269"/>
    </row>
    <row r="1249" spans="1:83" ht="14.4" x14ac:dyDescent="0.3">
      <c r="A1249">
        <v>526562</v>
      </c>
      <c r="B1249" t="s">
        <v>540</v>
      </c>
      <c r="C1249" t="s">
        <v>1066</v>
      </c>
      <c r="D1249" t="s">
        <v>1066</v>
      </c>
      <c r="E1249" t="s">
        <v>1066</v>
      </c>
      <c r="F1249" t="s">
        <v>1066</v>
      </c>
      <c r="G1249" t="s">
        <v>1066</v>
      </c>
      <c r="H1249" t="s">
        <v>1066</v>
      </c>
      <c r="I1249" t="s">
        <v>1066</v>
      </c>
      <c r="J1249" t="s">
        <v>1066</v>
      </c>
      <c r="K1249" t="s">
        <v>1066</v>
      </c>
      <c r="L1249" t="s">
        <v>1066</v>
      </c>
      <c r="M1249" t="s">
        <v>1066</v>
      </c>
      <c r="N1249" t="s">
        <v>1066</v>
      </c>
      <c r="O1249" t="s">
        <v>1066</v>
      </c>
      <c r="P1249" t="s">
        <v>1066</v>
      </c>
      <c r="Q1249" t="s">
        <v>1066</v>
      </c>
      <c r="R1249" t="s">
        <v>1066</v>
      </c>
      <c r="S1249" t="s">
        <v>1066</v>
      </c>
      <c r="T1249" t="s">
        <v>1066</v>
      </c>
      <c r="U1249" t="s">
        <v>1066</v>
      </c>
      <c r="V1249" t="s">
        <v>1066</v>
      </c>
      <c r="W1249" t="s">
        <v>1066</v>
      </c>
      <c r="X1249" t="s">
        <v>1066</v>
      </c>
      <c r="Y1249" t="s">
        <v>1066</v>
      </c>
      <c r="Z1249" t="s">
        <v>1066</v>
      </c>
      <c r="AA1249" t="s">
        <v>1066</v>
      </c>
      <c r="AB1249" t="s">
        <v>1066</v>
      </c>
      <c r="AC1249" t="s">
        <v>1066</v>
      </c>
      <c r="AD1249" t="s">
        <v>1066</v>
      </c>
      <c r="AE1249" t="s">
        <v>1066</v>
      </c>
      <c r="AF1249" t="s">
        <v>1066</v>
      </c>
      <c r="AG1249" t="s">
        <v>1066</v>
      </c>
      <c r="AH1249" t="s">
        <v>1066</v>
      </c>
      <c r="AI1249" t="s">
        <v>1066</v>
      </c>
      <c r="AJ1249" t="s">
        <v>1066</v>
      </c>
      <c r="AK1249" t="s">
        <v>1066</v>
      </c>
      <c r="AL1249" t="s">
        <v>1066</v>
      </c>
      <c r="AM1249" t="s">
        <v>1066</v>
      </c>
      <c r="AN1249" t="s">
        <v>1066</v>
      </c>
      <c r="AO1249" t="s">
        <v>1066</v>
      </c>
      <c r="AP1249" t="s">
        <v>1066</v>
      </c>
      <c r="AQ1249" t="s">
        <v>1066</v>
      </c>
      <c r="AR1249" t="s">
        <v>1066</v>
      </c>
      <c r="AS1249" t="s">
        <v>1066</v>
      </c>
      <c r="AT1249" t="s">
        <v>1066</v>
      </c>
      <c r="AU1249" t="s">
        <v>1066</v>
      </c>
      <c r="AV1249" t="s">
        <v>1066</v>
      </c>
      <c r="AW1249" t="s">
        <v>1066</v>
      </c>
      <c r="AY1249">
        <v>0</v>
      </c>
      <c r="AZ1249" s="269"/>
      <c r="BA1249" s="269"/>
      <c r="BB1249" s="269"/>
      <c r="BC1249" s="269"/>
      <c r="BD1249" s="269"/>
      <c r="BE1249" s="269"/>
    </row>
    <row r="1250" spans="1:83" ht="14.4" x14ac:dyDescent="0.3">
      <c r="A1250">
        <v>526570</v>
      </c>
      <c r="B1250" t="s">
        <v>540</v>
      </c>
      <c r="C1250" t="s">
        <v>1066</v>
      </c>
      <c r="D1250" t="s">
        <v>1066</v>
      </c>
      <c r="E1250" t="s">
        <v>1066</v>
      </c>
      <c r="F1250" t="s">
        <v>1066</v>
      </c>
      <c r="G1250" t="s">
        <v>1066</v>
      </c>
      <c r="H1250" t="s">
        <v>1066</v>
      </c>
      <c r="I1250" t="s">
        <v>1066</v>
      </c>
      <c r="J1250" t="s">
        <v>1066</v>
      </c>
      <c r="K1250" t="s">
        <v>1066</v>
      </c>
      <c r="L1250" t="s">
        <v>1066</v>
      </c>
      <c r="M1250" t="s">
        <v>1066</v>
      </c>
      <c r="N1250" t="s">
        <v>1066</v>
      </c>
      <c r="O1250" t="s">
        <v>1066</v>
      </c>
      <c r="P1250" t="s">
        <v>1066</v>
      </c>
      <c r="Q1250" t="s">
        <v>1066</v>
      </c>
      <c r="R1250" t="s">
        <v>1066</v>
      </c>
      <c r="S1250" t="s">
        <v>1066</v>
      </c>
      <c r="T1250" t="s">
        <v>1066</v>
      </c>
      <c r="U1250" t="s">
        <v>1066</v>
      </c>
      <c r="V1250" t="s">
        <v>1066</v>
      </c>
      <c r="W1250" t="s">
        <v>1066</v>
      </c>
      <c r="X1250" t="s">
        <v>1066</v>
      </c>
      <c r="Y1250" t="s">
        <v>1066</v>
      </c>
      <c r="Z1250" t="s">
        <v>1066</v>
      </c>
      <c r="AA1250" t="s">
        <v>1066</v>
      </c>
      <c r="AB1250" t="s">
        <v>1066</v>
      </c>
      <c r="AC1250" t="s">
        <v>1066</v>
      </c>
      <c r="AD1250" t="s">
        <v>1066</v>
      </c>
      <c r="AE1250" t="s">
        <v>1066</v>
      </c>
      <c r="AF1250" t="s">
        <v>1066</v>
      </c>
      <c r="AG1250" t="s">
        <v>1066</v>
      </c>
      <c r="AH1250" t="s">
        <v>1066</v>
      </c>
      <c r="AI1250" t="s">
        <v>1066</v>
      </c>
      <c r="AJ1250" t="s">
        <v>1066</v>
      </c>
      <c r="AK1250" t="s">
        <v>1066</v>
      </c>
      <c r="AL1250" t="s">
        <v>1066</v>
      </c>
      <c r="AM1250" t="s">
        <v>1066</v>
      </c>
      <c r="AN1250" t="s">
        <v>1066</v>
      </c>
      <c r="AO1250" t="s">
        <v>1066</v>
      </c>
      <c r="AP1250" t="s">
        <v>1066</v>
      </c>
      <c r="AQ1250" t="s">
        <v>1066</v>
      </c>
      <c r="AR1250" t="s">
        <v>1066</v>
      </c>
      <c r="AS1250" t="s">
        <v>1066</v>
      </c>
      <c r="AT1250" t="s">
        <v>1066</v>
      </c>
      <c r="AU1250" t="s">
        <v>1066</v>
      </c>
      <c r="AV1250" t="s">
        <v>1066</v>
      </c>
      <c r="AW1250" t="s">
        <v>1066</v>
      </c>
      <c r="AY1250">
        <v>0</v>
      </c>
      <c r="AZ1250" s="269"/>
      <c r="BA1250" s="269"/>
      <c r="BB1250" s="269"/>
      <c r="BC1250" s="269"/>
      <c r="BD1250" s="269"/>
      <c r="BE1250" s="269"/>
    </row>
    <row r="1251" spans="1:83" ht="14.4" x14ac:dyDescent="0.3">
      <c r="A1251">
        <v>526573</v>
      </c>
      <c r="B1251" t="s">
        <v>541</v>
      </c>
      <c r="C1251" t="s">
        <v>1066</v>
      </c>
      <c r="D1251" t="s">
        <v>1066</v>
      </c>
      <c r="E1251" t="s">
        <v>1066</v>
      </c>
      <c r="F1251" t="s">
        <v>1066</v>
      </c>
      <c r="G1251" t="s">
        <v>1066</v>
      </c>
      <c r="H1251" t="s">
        <v>1066</v>
      </c>
      <c r="I1251" t="s">
        <v>1066</v>
      </c>
      <c r="J1251" t="s">
        <v>1066</v>
      </c>
      <c r="K1251" t="s">
        <v>1066</v>
      </c>
      <c r="L1251" t="s">
        <v>1066</v>
      </c>
      <c r="M1251" t="s">
        <v>1066</v>
      </c>
      <c r="N1251" t="s">
        <v>1066</v>
      </c>
      <c r="O1251" t="s">
        <v>1066</v>
      </c>
      <c r="P1251" t="s">
        <v>1066</v>
      </c>
      <c r="Q1251" t="s">
        <v>1066</v>
      </c>
      <c r="R1251" t="s">
        <v>1066</v>
      </c>
      <c r="S1251" t="s">
        <v>1066</v>
      </c>
      <c r="T1251" t="s">
        <v>1066</v>
      </c>
      <c r="U1251" t="s">
        <v>1066</v>
      </c>
      <c r="V1251" t="s">
        <v>1066</v>
      </c>
      <c r="W1251" t="s">
        <v>1066</v>
      </c>
      <c r="X1251" t="s">
        <v>1066</v>
      </c>
      <c r="Y1251" t="s">
        <v>1066</v>
      </c>
      <c r="Z1251" t="s">
        <v>1066</v>
      </c>
      <c r="AA1251" t="s">
        <v>1066</v>
      </c>
      <c r="AB1251" t="s">
        <v>1066</v>
      </c>
      <c r="AC1251" t="s">
        <v>1066</v>
      </c>
      <c r="AD1251" t="s">
        <v>1066</v>
      </c>
      <c r="AE1251" t="s">
        <v>1066</v>
      </c>
      <c r="AF1251" t="s">
        <v>1066</v>
      </c>
      <c r="AG1251" t="s">
        <v>1066</v>
      </c>
      <c r="AH1251" t="s">
        <v>1066</v>
      </c>
      <c r="AI1251" t="s">
        <v>1066</v>
      </c>
      <c r="AJ1251" t="s">
        <v>1066</v>
      </c>
      <c r="AK1251" t="s">
        <v>1066</v>
      </c>
      <c r="AL1251" t="s">
        <v>1066</v>
      </c>
      <c r="AM1251" t="s">
        <v>1066</v>
      </c>
      <c r="AN1251" t="s">
        <v>1066</v>
      </c>
      <c r="AO1251" t="s">
        <v>1066</v>
      </c>
      <c r="AP1251" t="s">
        <v>1066</v>
      </c>
      <c r="AQ1251" t="s">
        <v>1066</v>
      </c>
      <c r="AR1251" t="s">
        <v>1066</v>
      </c>
      <c r="AW1251"/>
      <c r="AY1251" t="s">
        <v>2422</v>
      </c>
      <c r="AZ1251" s="269"/>
      <c r="BA1251" s="269"/>
      <c r="BB1251" s="269"/>
      <c r="BC1251" s="269"/>
      <c r="BD1251" s="269"/>
      <c r="BE1251" s="269"/>
    </row>
    <row r="1252" spans="1:83" ht="14.4" x14ac:dyDescent="0.3">
      <c r="A1252">
        <v>526577</v>
      </c>
      <c r="B1252" t="s">
        <v>540</v>
      </c>
      <c r="C1252" t="s">
        <v>1066</v>
      </c>
      <c r="D1252" t="s">
        <v>1066</v>
      </c>
      <c r="E1252" t="s">
        <v>1066</v>
      </c>
      <c r="F1252" t="s">
        <v>1066</v>
      </c>
      <c r="G1252" t="s">
        <v>1066</v>
      </c>
      <c r="H1252" t="s">
        <v>1066</v>
      </c>
      <c r="I1252" t="s">
        <v>1066</v>
      </c>
      <c r="J1252" t="s">
        <v>1066</v>
      </c>
      <c r="K1252" t="s">
        <v>1066</v>
      </c>
      <c r="L1252" t="s">
        <v>1066</v>
      </c>
      <c r="M1252" t="s">
        <v>1066</v>
      </c>
      <c r="N1252" t="s">
        <v>1066</v>
      </c>
      <c r="O1252" t="s">
        <v>1066</v>
      </c>
      <c r="P1252" t="s">
        <v>1066</v>
      </c>
      <c r="Q1252" t="s">
        <v>1066</v>
      </c>
      <c r="R1252" t="s">
        <v>1066</v>
      </c>
      <c r="S1252" t="s">
        <v>1066</v>
      </c>
      <c r="T1252" t="s">
        <v>1066</v>
      </c>
      <c r="U1252" t="s">
        <v>1066</v>
      </c>
      <c r="V1252" t="s">
        <v>1066</v>
      </c>
      <c r="W1252" t="s">
        <v>1066</v>
      </c>
      <c r="X1252" t="s">
        <v>1066</v>
      </c>
      <c r="Y1252" t="s">
        <v>1066</v>
      </c>
      <c r="Z1252" t="s">
        <v>1066</v>
      </c>
      <c r="AA1252" t="s">
        <v>1066</v>
      </c>
      <c r="AB1252" t="s">
        <v>1066</v>
      </c>
      <c r="AC1252" t="s">
        <v>1066</v>
      </c>
      <c r="AD1252" t="s">
        <v>1066</v>
      </c>
      <c r="AE1252" t="s">
        <v>1066</v>
      </c>
      <c r="AF1252" t="s">
        <v>1066</v>
      </c>
      <c r="AG1252" t="s">
        <v>1066</v>
      </c>
      <c r="AH1252" t="s">
        <v>1066</v>
      </c>
      <c r="AI1252" t="s">
        <v>1066</v>
      </c>
      <c r="AJ1252" t="s">
        <v>1066</v>
      </c>
      <c r="AK1252" t="s">
        <v>1066</v>
      </c>
      <c r="AL1252" t="s">
        <v>1066</v>
      </c>
      <c r="AM1252" t="s">
        <v>1066</v>
      </c>
      <c r="AN1252" t="s">
        <v>1066</v>
      </c>
      <c r="AO1252" t="s">
        <v>1066</v>
      </c>
      <c r="AP1252" t="s">
        <v>1066</v>
      </c>
      <c r="AQ1252" t="s">
        <v>1066</v>
      </c>
      <c r="AR1252" t="s">
        <v>1066</v>
      </c>
      <c r="AS1252" t="s">
        <v>1066</v>
      </c>
      <c r="AT1252" t="s">
        <v>1066</v>
      </c>
      <c r="AU1252" t="s">
        <v>1066</v>
      </c>
      <c r="AV1252" t="s">
        <v>1066</v>
      </c>
      <c r="AW1252" t="s">
        <v>1066</v>
      </c>
      <c r="AY1252">
        <v>0</v>
      </c>
      <c r="AZ1252" s="269"/>
      <c r="BA1252" s="269"/>
      <c r="BB1252" s="269"/>
      <c r="BC1252" s="269"/>
      <c r="BD1252" s="269"/>
      <c r="BE1252" s="269"/>
    </row>
    <row r="1253" spans="1:83" ht="14.4" x14ac:dyDescent="0.3">
      <c r="A1253">
        <v>526579</v>
      </c>
      <c r="B1253" t="s">
        <v>540</v>
      </c>
      <c r="C1253" t="s">
        <v>1066</v>
      </c>
      <c r="D1253" t="s">
        <v>1066</v>
      </c>
      <c r="E1253" t="s">
        <v>1066</v>
      </c>
      <c r="F1253" t="s">
        <v>1066</v>
      </c>
      <c r="G1253" t="s">
        <v>1066</v>
      </c>
      <c r="H1253" t="s">
        <v>1066</v>
      </c>
      <c r="I1253" t="s">
        <v>1066</v>
      </c>
      <c r="J1253" t="s">
        <v>1066</v>
      </c>
      <c r="K1253" t="s">
        <v>1066</v>
      </c>
      <c r="L1253" t="s">
        <v>1066</v>
      </c>
      <c r="M1253" t="s">
        <v>1066</v>
      </c>
      <c r="N1253" t="s">
        <v>1066</v>
      </c>
      <c r="O1253" t="s">
        <v>1066</v>
      </c>
      <c r="P1253" t="s">
        <v>1066</v>
      </c>
      <c r="Q1253" t="s">
        <v>1066</v>
      </c>
      <c r="R1253" t="s">
        <v>1066</v>
      </c>
      <c r="S1253" t="s">
        <v>1066</v>
      </c>
      <c r="T1253" t="s">
        <v>1066</v>
      </c>
      <c r="U1253" t="s">
        <v>1066</v>
      </c>
      <c r="V1253" t="s">
        <v>1066</v>
      </c>
      <c r="W1253" t="s">
        <v>1066</v>
      </c>
      <c r="X1253" t="s">
        <v>1066</v>
      </c>
      <c r="Y1253" t="s">
        <v>1066</v>
      </c>
      <c r="Z1253" t="s">
        <v>1066</v>
      </c>
      <c r="AA1253" t="s">
        <v>1066</v>
      </c>
      <c r="AB1253" t="s">
        <v>1066</v>
      </c>
      <c r="AC1253" t="s">
        <v>1066</v>
      </c>
      <c r="AD1253" t="s">
        <v>1066</v>
      </c>
      <c r="AE1253" t="s">
        <v>1066</v>
      </c>
      <c r="AF1253" t="s">
        <v>1066</v>
      </c>
      <c r="AG1253" t="s">
        <v>1066</v>
      </c>
      <c r="AH1253" t="s">
        <v>1066</v>
      </c>
      <c r="AI1253" t="s">
        <v>1066</v>
      </c>
      <c r="AJ1253" t="s">
        <v>1066</v>
      </c>
      <c r="AK1253" t="s">
        <v>1066</v>
      </c>
      <c r="AL1253" t="s">
        <v>1066</v>
      </c>
      <c r="AM1253" t="s">
        <v>1066</v>
      </c>
      <c r="AN1253" t="s">
        <v>1066</v>
      </c>
      <c r="AO1253" t="s">
        <v>1066</v>
      </c>
      <c r="AP1253" t="s">
        <v>1066</v>
      </c>
      <c r="AQ1253" t="s">
        <v>1066</v>
      </c>
      <c r="AR1253" t="s">
        <v>1066</v>
      </c>
      <c r="AS1253" t="s">
        <v>1066</v>
      </c>
      <c r="AT1253" t="s">
        <v>1066</v>
      </c>
      <c r="AU1253" t="s">
        <v>1066</v>
      </c>
      <c r="AV1253" t="s">
        <v>1066</v>
      </c>
      <c r="AW1253" t="s">
        <v>1066</v>
      </c>
      <c r="AY1253">
        <v>0</v>
      </c>
      <c r="AZ1253" s="269"/>
      <c r="BA1253" s="269"/>
      <c r="BB1253" s="269"/>
      <c r="BC1253" s="269"/>
      <c r="BD1253" s="269"/>
      <c r="BE1253" s="269"/>
    </row>
    <row r="1254" spans="1:83" ht="14.4" x14ac:dyDescent="0.3">
      <c r="A1254">
        <v>526585</v>
      </c>
      <c r="B1254" t="s">
        <v>540</v>
      </c>
      <c r="C1254" t="s">
        <v>1066</v>
      </c>
      <c r="D1254" t="s">
        <v>1066</v>
      </c>
      <c r="E1254" t="s">
        <v>1066</v>
      </c>
      <c r="F1254" t="s">
        <v>1066</v>
      </c>
      <c r="G1254" t="s">
        <v>1066</v>
      </c>
      <c r="H1254" t="s">
        <v>1066</v>
      </c>
      <c r="I1254" t="s">
        <v>1066</v>
      </c>
      <c r="J1254" t="s">
        <v>1066</v>
      </c>
      <c r="K1254" t="s">
        <v>1066</v>
      </c>
      <c r="L1254" t="s">
        <v>1066</v>
      </c>
      <c r="M1254" t="s">
        <v>1066</v>
      </c>
      <c r="N1254" t="s">
        <v>1066</v>
      </c>
      <c r="O1254" t="s">
        <v>1066</v>
      </c>
      <c r="P1254" t="s">
        <v>1066</v>
      </c>
      <c r="Q1254" t="s">
        <v>1066</v>
      </c>
      <c r="R1254" t="s">
        <v>1066</v>
      </c>
      <c r="S1254" t="s">
        <v>1066</v>
      </c>
      <c r="T1254" t="s">
        <v>1066</v>
      </c>
      <c r="U1254" t="s">
        <v>1066</v>
      </c>
      <c r="V1254" t="s">
        <v>1066</v>
      </c>
      <c r="W1254" t="s">
        <v>1066</v>
      </c>
      <c r="X1254" t="s">
        <v>1066</v>
      </c>
      <c r="Y1254" t="s">
        <v>1066</v>
      </c>
      <c r="Z1254" t="s">
        <v>1066</v>
      </c>
      <c r="AA1254" t="s">
        <v>1066</v>
      </c>
      <c r="AB1254" t="s">
        <v>1066</v>
      </c>
      <c r="AC1254" t="s">
        <v>1066</v>
      </c>
      <c r="AD1254" t="s">
        <v>1066</v>
      </c>
      <c r="AE1254" t="s">
        <v>1066</v>
      </c>
      <c r="AF1254" t="s">
        <v>1066</v>
      </c>
      <c r="AG1254" t="s">
        <v>1066</v>
      </c>
      <c r="AH1254" t="s">
        <v>1066</v>
      </c>
      <c r="AI1254" t="s">
        <v>1066</v>
      </c>
      <c r="AJ1254" t="s">
        <v>1066</v>
      </c>
      <c r="AK1254" t="s">
        <v>1066</v>
      </c>
      <c r="AL1254" t="s">
        <v>1066</v>
      </c>
      <c r="AM1254" t="s">
        <v>1066</v>
      </c>
      <c r="AN1254" t="s">
        <v>1066</v>
      </c>
      <c r="AO1254" t="s">
        <v>1066</v>
      </c>
      <c r="AP1254" t="s">
        <v>1066</v>
      </c>
      <c r="AQ1254" t="s">
        <v>1066</v>
      </c>
      <c r="AR1254" t="s">
        <v>1066</v>
      </c>
      <c r="AS1254" t="s">
        <v>1066</v>
      </c>
      <c r="AT1254" t="s">
        <v>1066</v>
      </c>
      <c r="AU1254" t="s">
        <v>1066</v>
      </c>
      <c r="AV1254" t="s">
        <v>1066</v>
      </c>
      <c r="AW1254" t="s">
        <v>1066</v>
      </c>
      <c r="AY1254">
        <v>0</v>
      </c>
      <c r="AZ1254" s="269"/>
      <c r="BA1254" s="269"/>
      <c r="BB1254" s="269"/>
      <c r="BC1254" s="269"/>
      <c r="BD1254" s="269"/>
      <c r="BE1254" s="269"/>
    </row>
    <row r="1255" spans="1:83" ht="14.4" x14ac:dyDescent="0.3">
      <c r="A1255">
        <v>526587</v>
      </c>
      <c r="B1255" t="s">
        <v>540</v>
      </c>
      <c r="C1255" t="s">
        <v>1066</v>
      </c>
      <c r="D1255" t="s">
        <v>1066</v>
      </c>
      <c r="E1255" t="s">
        <v>1066</v>
      </c>
      <c r="F1255" t="s">
        <v>1066</v>
      </c>
      <c r="G1255" t="s">
        <v>1066</v>
      </c>
      <c r="H1255" t="s">
        <v>1066</v>
      </c>
      <c r="I1255" t="s">
        <v>1066</v>
      </c>
      <c r="J1255" t="s">
        <v>1066</v>
      </c>
      <c r="K1255" t="s">
        <v>1066</v>
      </c>
      <c r="L1255" t="s">
        <v>1066</v>
      </c>
      <c r="M1255" t="s">
        <v>1066</v>
      </c>
      <c r="N1255" t="s">
        <v>1066</v>
      </c>
      <c r="O1255" t="s">
        <v>1066</v>
      </c>
      <c r="P1255" t="s">
        <v>1066</v>
      </c>
      <c r="Q1255" t="s">
        <v>1066</v>
      </c>
      <c r="R1255" t="s">
        <v>1066</v>
      </c>
      <c r="S1255" t="s">
        <v>1066</v>
      </c>
      <c r="T1255" t="s">
        <v>1066</v>
      </c>
      <c r="U1255" t="s">
        <v>1066</v>
      </c>
      <c r="V1255" t="s">
        <v>1066</v>
      </c>
      <c r="W1255" t="s">
        <v>1066</v>
      </c>
      <c r="X1255" t="s">
        <v>1066</v>
      </c>
      <c r="Y1255" t="s">
        <v>1066</v>
      </c>
      <c r="Z1255" t="s">
        <v>1066</v>
      </c>
      <c r="AA1255" t="s">
        <v>1066</v>
      </c>
      <c r="AB1255" t="s">
        <v>1066</v>
      </c>
      <c r="AC1255" t="s">
        <v>1066</v>
      </c>
      <c r="AD1255" t="s">
        <v>1066</v>
      </c>
      <c r="AE1255" t="s">
        <v>1066</v>
      </c>
      <c r="AF1255" t="s">
        <v>1066</v>
      </c>
      <c r="AG1255" t="s">
        <v>1066</v>
      </c>
      <c r="AH1255" t="s">
        <v>1066</v>
      </c>
      <c r="AI1255" t="s">
        <v>1066</v>
      </c>
      <c r="AJ1255" t="s">
        <v>1066</v>
      </c>
      <c r="AK1255" t="s">
        <v>1066</v>
      </c>
      <c r="AL1255" t="s">
        <v>1066</v>
      </c>
      <c r="AM1255" t="s">
        <v>1066</v>
      </c>
      <c r="AN1255" t="s">
        <v>1066</v>
      </c>
      <c r="AO1255" t="s">
        <v>1066</v>
      </c>
      <c r="AP1255" t="s">
        <v>1066</v>
      </c>
      <c r="AQ1255" t="s">
        <v>1066</v>
      </c>
      <c r="AR1255" t="s">
        <v>1066</v>
      </c>
      <c r="AS1255" t="s">
        <v>1066</v>
      </c>
      <c r="AT1255" t="s">
        <v>1066</v>
      </c>
      <c r="AU1255" t="s">
        <v>1066</v>
      </c>
      <c r="AV1255" t="s">
        <v>1066</v>
      </c>
      <c r="AW1255" t="s">
        <v>1066</v>
      </c>
      <c r="AY1255">
        <v>0</v>
      </c>
      <c r="AZ1255" s="269"/>
      <c r="BA1255" s="269"/>
      <c r="BB1255" s="269"/>
      <c r="BC1255" s="269"/>
      <c r="BD1255" s="269"/>
      <c r="BE1255" s="269"/>
    </row>
    <row r="1256" spans="1:83" ht="14.4" x14ac:dyDescent="0.3">
      <c r="A1256">
        <v>526588</v>
      </c>
      <c r="B1256" t="s">
        <v>540</v>
      </c>
      <c r="C1256" t="s">
        <v>1066</v>
      </c>
      <c r="D1256" t="s">
        <v>1066</v>
      </c>
      <c r="E1256" t="s">
        <v>1066</v>
      </c>
      <c r="F1256" t="s">
        <v>1066</v>
      </c>
      <c r="G1256" t="s">
        <v>1066</v>
      </c>
      <c r="H1256" t="s">
        <v>1066</v>
      </c>
      <c r="I1256" t="s">
        <v>1066</v>
      </c>
      <c r="J1256" t="s">
        <v>1066</v>
      </c>
      <c r="K1256" t="s">
        <v>1066</v>
      </c>
      <c r="L1256" t="s">
        <v>1066</v>
      </c>
      <c r="M1256" t="s">
        <v>1066</v>
      </c>
      <c r="N1256" t="s">
        <v>1066</v>
      </c>
      <c r="O1256" t="s">
        <v>1066</v>
      </c>
      <c r="P1256" t="s">
        <v>1066</v>
      </c>
      <c r="Q1256" t="s">
        <v>1066</v>
      </c>
      <c r="R1256" t="s">
        <v>1066</v>
      </c>
      <c r="S1256" t="s">
        <v>1066</v>
      </c>
      <c r="T1256" t="s">
        <v>1066</v>
      </c>
      <c r="U1256" t="s">
        <v>1066</v>
      </c>
      <c r="V1256" t="s">
        <v>1066</v>
      </c>
      <c r="W1256" t="s">
        <v>1066</v>
      </c>
      <c r="X1256" t="s">
        <v>1066</v>
      </c>
      <c r="Y1256" t="s">
        <v>1066</v>
      </c>
      <c r="Z1256" t="s">
        <v>1066</v>
      </c>
      <c r="AA1256" t="s">
        <v>1066</v>
      </c>
      <c r="AB1256" t="s">
        <v>1066</v>
      </c>
      <c r="AC1256" t="s">
        <v>1066</v>
      </c>
      <c r="AD1256" t="s">
        <v>1066</v>
      </c>
      <c r="AE1256" t="s">
        <v>1066</v>
      </c>
      <c r="AF1256" t="s">
        <v>1066</v>
      </c>
      <c r="AG1256" t="s">
        <v>1066</v>
      </c>
      <c r="AH1256" t="s">
        <v>1066</v>
      </c>
      <c r="AI1256" t="s">
        <v>1066</v>
      </c>
      <c r="AJ1256" t="s">
        <v>1066</v>
      </c>
      <c r="AK1256" t="s">
        <v>1066</v>
      </c>
      <c r="AL1256" t="s">
        <v>1066</v>
      </c>
      <c r="AM1256" t="s">
        <v>1066</v>
      </c>
      <c r="AN1256" t="s">
        <v>1066</v>
      </c>
      <c r="AO1256" t="s">
        <v>1066</v>
      </c>
      <c r="AP1256" t="s">
        <v>1066</v>
      </c>
      <c r="AQ1256" t="s">
        <v>1066</v>
      </c>
      <c r="AR1256" t="s">
        <v>1066</v>
      </c>
      <c r="AS1256" t="s">
        <v>1066</v>
      </c>
      <c r="AT1256" t="s">
        <v>1066</v>
      </c>
      <c r="AU1256" t="s">
        <v>1066</v>
      </c>
      <c r="AV1256" t="s">
        <v>1066</v>
      </c>
      <c r="AW1256" t="s">
        <v>1066</v>
      </c>
      <c r="AY1256">
        <v>0</v>
      </c>
      <c r="AZ1256" s="269"/>
      <c r="BA1256" s="269"/>
      <c r="BB1256" s="269"/>
      <c r="BC1256" s="269"/>
      <c r="BD1256" s="269"/>
      <c r="BE1256" s="269"/>
      <c r="BH1256" s="249"/>
      <c r="BI1256" s="249"/>
      <c r="BJ1256" s="249"/>
      <c r="BK1256" s="249"/>
      <c r="BL1256" s="249"/>
      <c r="BM1256" s="249"/>
      <c r="BN1256" s="249"/>
      <c r="BO1256" s="249"/>
      <c r="BP1256" s="249"/>
      <c r="BQ1256" s="249"/>
      <c r="BR1256" s="249"/>
      <c r="BS1256" s="249"/>
      <c r="BT1256" s="249"/>
      <c r="BU1256" s="249"/>
      <c r="BV1256" s="248"/>
      <c r="BW1256" s="249"/>
      <c r="BX1256" s="249"/>
      <c r="BY1256" s="249"/>
      <c r="BZ1256" s="249"/>
      <c r="CA1256" s="242"/>
      <c r="CB1256" s="242"/>
      <c r="CC1256" s="242"/>
      <c r="CD1256" s="242"/>
      <c r="CE1256" s="249"/>
    </row>
    <row r="1257" spans="1:83" ht="14.4" x14ac:dyDescent="0.3">
      <c r="A1257">
        <v>526590</v>
      </c>
      <c r="B1257" t="s">
        <v>540</v>
      </c>
      <c r="C1257" t="s">
        <v>1066</v>
      </c>
      <c r="D1257" t="s">
        <v>1066</v>
      </c>
      <c r="E1257" t="s">
        <v>1066</v>
      </c>
      <c r="F1257" t="s">
        <v>1066</v>
      </c>
      <c r="G1257" t="s">
        <v>1066</v>
      </c>
      <c r="H1257" t="s">
        <v>1066</v>
      </c>
      <c r="I1257" t="s">
        <v>1066</v>
      </c>
      <c r="J1257" t="s">
        <v>1066</v>
      </c>
      <c r="K1257" t="s">
        <v>1066</v>
      </c>
      <c r="L1257" t="s">
        <v>1066</v>
      </c>
      <c r="M1257" t="s">
        <v>1066</v>
      </c>
      <c r="N1257" t="s">
        <v>1066</v>
      </c>
      <c r="O1257" t="s">
        <v>1066</v>
      </c>
      <c r="P1257" t="s">
        <v>1066</v>
      </c>
      <c r="Q1257" t="s">
        <v>1066</v>
      </c>
      <c r="R1257" t="s">
        <v>1066</v>
      </c>
      <c r="S1257" t="s">
        <v>1066</v>
      </c>
      <c r="T1257" t="s">
        <v>1066</v>
      </c>
      <c r="U1257" t="s">
        <v>1066</v>
      </c>
      <c r="V1257" t="s">
        <v>1066</v>
      </c>
      <c r="W1257" t="s">
        <v>1066</v>
      </c>
      <c r="X1257" t="s">
        <v>1066</v>
      </c>
      <c r="Y1257" t="s">
        <v>1066</v>
      </c>
      <c r="Z1257" t="s">
        <v>1066</v>
      </c>
      <c r="AA1257" t="s">
        <v>1066</v>
      </c>
      <c r="AB1257" t="s">
        <v>1066</v>
      </c>
      <c r="AC1257" t="s">
        <v>1066</v>
      </c>
      <c r="AD1257" t="s">
        <v>1066</v>
      </c>
      <c r="AE1257" t="s">
        <v>1066</v>
      </c>
      <c r="AF1257" t="s">
        <v>1066</v>
      </c>
      <c r="AG1257" t="s">
        <v>1066</v>
      </c>
      <c r="AH1257" t="s">
        <v>1066</v>
      </c>
      <c r="AI1257" t="s">
        <v>1066</v>
      </c>
      <c r="AJ1257" t="s">
        <v>1066</v>
      </c>
      <c r="AK1257" t="s">
        <v>1066</v>
      </c>
      <c r="AL1257" t="s">
        <v>1066</v>
      </c>
      <c r="AM1257" t="s">
        <v>1066</v>
      </c>
      <c r="AN1257" t="s">
        <v>1066</v>
      </c>
      <c r="AO1257" t="s">
        <v>1066</v>
      </c>
      <c r="AP1257" t="s">
        <v>1066</v>
      </c>
      <c r="AQ1257" t="s">
        <v>1066</v>
      </c>
      <c r="AR1257" t="s">
        <v>1066</v>
      </c>
      <c r="AS1257" t="s">
        <v>1066</v>
      </c>
      <c r="AT1257" t="s">
        <v>1066</v>
      </c>
      <c r="AU1257" t="s">
        <v>1066</v>
      </c>
      <c r="AV1257" t="s">
        <v>1066</v>
      </c>
      <c r="AW1257" t="s">
        <v>1066</v>
      </c>
      <c r="AY1257">
        <v>0</v>
      </c>
      <c r="AZ1257" s="269"/>
      <c r="BA1257" s="269"/>
      <c r="BB1257" s="269"/>
      <c r="BC1257" s="269"/>
      <c r="BD1257" s="269"/>
      <c r="BE1257" s="269"/>
    </row>
    <row r="1258" spans="1:83" ht="14.4" x14ac:dyDescent="0.3">
      <c r="A1258">
        <v>526591</v>
      </c>
      <c r="B1258" t="s">
        <v>540</v>
      </c>
      <c r="C1258" t="s">
        <v>1066</v>
      </c>
      <c r="D1258" t="s">
        <v>1066</v>
      </c>
      <c r="E1258" t="s">
        <v>1066</v>
      </c>
      <c r="F1258" t="s">
        <v>1066</v>
      </c>
      <c r="G1258" t="s">
        <v>1066</v>
      </c>
      <c r="H1258" t="s">
        <v>1066</v>
      </c>
      <c r="I1258" t="s">
        <v>1066</v>
      </c>
      <c r="J1258" t="s">
        <v>1066</v>
      </c>
      <c r="K1258" t="s">
        <v>1066</v>
      </c>
      <c r="L1258" t="s">
        <v>1066</v>
      </c>
      <c r="M1258" t="s">
        <v>1066</v>
      </c>
      <c r="N1258" t="s">
        <v>1066</v>
      </c>
      <c r="O1258" t="s">
        <v>1066</v>
      </c>
      <c r="P1258" t="s">
        <v>1066</v>
      </c>
      <c r="Q1258" t="s">
        <v>1066</v>
      </c>
      <c r="R1258" t="s">
        <v>1066</v>
      </c>
      <c r="S1258" t="s">
        <v>1066</v>
      </c>
      <c r="T1258" t="s">
        <v>1066</v>
      </c>
      <c r="U1258" t="s">
        <v>1066</v>
      </c>
      <c r="V1258" t="s">
        <v>1066</v>
      </c>
      <c r="W1258" t="s">
        <v>1066</v>
      </c>
      <c r="X1258" t="s">
        <v>1066</v>
      </c>
      <c r="Y1258" t="s">
        <v>1066</v>
      </c>
      <c r="Z1258" t="s">
        <v>1066</v>
      </c>
      <c r="AA1258" t="s">
        <v>1066</v>
      </c>
      <c r="AB1258" t="s">
        <v>1066</v>
      </c>
      <c r="AC1258" t="s">
        <v>1066</v>
      </c>
      <c r="AD1258" t="s">
        <v>1066</v>
      </c>
      <c r="AE1258" t="s">
        <v>1066</v>
      </c>
      <c r="AF1258" t="s">
        <v>1066</v>
      </c>
      <c r="AG1258" t="s">
        <v>1066</v>
      </c>
      <c r="AH1258" t="s">
        <v>1066</v>
      </c>
      <c r="AI1258" t="s">
        <v>1066</v>
      </c>
      <c r="AJ1258" t="s">
        <v>1066</v>
      </c>
      <c r="AK1258" t="s">
        <v>1066</v>
      </c>
      <c r="AL1258" t="s">
        <v>1066</v>
      </c>
      <c r="AM1258" t="s">
        <v>1066</v>
      </c>
      <c r="AN1258" t="s">
        <v>1066</v>
      </c>
      <c r="AO1258" t="s">
        <v>1066</v>
      </c>
      <c r="AP1258" t="s">
        <v>1066</v>
      </c>
      <c r="AQ1258" t="s">
        <v>1066</v>
      </c>
      <c r="AR1258" t="s">
        <v>1066</v>
      </c>
      <c r="AS1258" t="s">
        <v>1066</v>
      </c>
      <c r="AT1258" t="s">
        <v>1066</v>
      </c>
      <c r="AU1258" t="s">
        <v>1066</v>
      </c>
      <c r="AV1258" t="s">
        <v>1066</v>
      </c>
      <c r="AW1258" t="s">
        <v>1066</v>
      </c>
      <c r="AY1258">
        <v>0</v>
      </c>
      <c r="AZ1258" s="269"/>
      <c r="BA1258" s="269"/>
      <c r="BB1258" s="269"/>
      <c r="BC1258" s="269"/>
      <c r="BD1258" s="269"/>
      <c r="BE1258" s="269"/>
    </row>
    <row r="1259" spans="1:83" ht="14.4" x14ac:dyDescent="0.3">
      <c r="A1259">
        <v>526594</v>
      </c>
      <c r="B1259" t="s">
        <v>540</v>
      </c>
      <c r="C1259" t="s">
        <v>1066</v>
      </c>
      <c r="D1259" t="s">
        <v>1066</v>
      </c>
      <c r="E1259" t="s">
        <v>1066</v>
      </c>
      <c r="F1259" t="s">
        <v>1066</v>
      </c>
      <c r="G1259" t="s">
        <v>1066</v>
      </c>
      <c r="H1259" t="s">
        <v>1066</v>
      </c>
      <c r="I1259" t="s">
        <v>1066</v>
      </c>
      <c r="J1259" t="s">
        <v>1066</v>
      </c>
      <c r="K1259" t="s">
        <v>1066</v>
      </c>
      <c r="L1259" t="s">
        <v>1066</v>
      </c>
      <c r="M1259" t="s">
        <v>1066</v>
      </c>
      <c r="N1259" t="s">
        <v>1066</v>
      </c>
      <c r="O1259" t="s">
        <v>1066</v>
      </c>
      <c r="P1259" t="s">
        <v>1066</v>
      </c>
      <c r="Q1259" t="s">
        <v>1066</v>
      </c>
      <c r="R1259" t="s">
        <v>1066</v>
      </c>
      <c r="S1259" t="s">
        <v>1066</v>
      </c>
      <c r="T1259" t="s">
        <v>1066</v>
      </c>
      <c r="U1259" t="s">
        <v>1066</v>
      </c>
      <c r="V1259" t="s">
        <v>1066</v>
      </c>
      <c r="W1259" t="s">
        <v>1066</v>
      </c>
      <c r="X1259" t="s">
        <v>1066</v>
      </c>
      <c r="Y1259" t="s">
        <v>1066</v>
      </c>
      <c r="Z1259" t="s">
        <v>1066</v>
      </c>
      <c r="AA1259" t="s">
        <v>1066</v>
      </c>
      <c r="AB1259" t="s">
        <v>1066</v>
      </c>
      <c r="AC1259" t="s">
        <v>1066</v>
      </c>
      <c r="AD1259" t="s">
        <v>1066</v>
      </c>
      <c r="AE1259" t="s">
        <v>1066</v>
      </c>
      <c r="AF1259" t="s">
        <v>1066</v>
      </c>
      <c r="AG1259" t="s">
        <v>1066</v>
      </c>
      <c r="AH1259" t="s">
        <v>1066</v>
      </c>
      <c r="AI1259" t="s">
        <v>1066</v>
      </c>
      <c r="AJ1259" t="s">
        <v>1066</v>
      </c>
      <c r="AK1259" t="s">
        <v>1066</v>
      </c>
      <c r="AL1259" t="s">
        <v>1066</v>
      </c>
      <c r="AM1259" t="s">
        <v>1066</v>
      </c>
      <c r="AN1259" t="s">
        <v>1066</v>
      </c>
      <c r="AO1259" t="s">
        <v>1066</v>
      </c>
      <c r="AP1259" t="s">
        <v>1066</v>
      </c>
      <c r="AQ1259" t="s">
        <v>1066</v>
      </c>
      <c r="AR1259" t="s">
        <v>1066</v>
      </c>
      <c r="AS1259" t="s">
        <v>1066</v>
      </c>
      <c r="AT1259" t="s">
        <v>1066</v>
      </c>
      <c r="AU1259" t="s">
        <v>1066</v>
      </c>
      <c r="AV1259" t="s">
        <v>1066</v>
      </c>
      <c r="AW1259" t="s">
        <v>1066</v>
      </c>
      <c r="AY1259">
        <v>0</v>
      </c>
      <c r="AZ1259" s="269"/>
      <c r="BA1259" s="269"/>
      <c r="BB1259" s="269"/>
      <c r="BC1259" s="269"/>
      <c r="BD1259" s="269"/>
      <c r="BE1259" s="269"/>
      <c r="BH1259" s="249"/>
      <c r="BI1259" s="249"/>
      <c r="BJ1259" s="249"/>
      <c r="BK1259" s="249"/>
      <c r="BL1259" s="249"/>
      <c r="BM1259" s="249"/>
      <c r="BN1259" s="249"/>
      <c r="BO1259" s="249"/>
      <c r="BP1259" s="249"/>
      <c r="BQ1259" s="249"/>
      <c r="BR1259" s="249"/>
      <c r="BS1259" s="249"/>
      <c r="BT1259" s="249"/>
      <c r="BU1259" s="249"/>
      <c r="BV1259" s="248"/>
      <c r="BW1259" s="249"/>
      <c r="BX1259" s="249"/>
      <c r="BY1259" s="249"/>
      <c r="BZ1259" s="249"/>
      <c r="CA1259" s="242"/>
      <c r="CB1259" s="242"/>
      <c r="CC1259" s="242"/>
      <c r="CD1259" s="242"/>
      <c r="CE1259" s="249"/>
    </row>
    <row r="1260" spans="1:83" ht="14.4" x14ac:dyDescent="0.3">
      <c r="A1260">
        <v>526597</v>
      </c>
      <c r="B1260" t="s">
        <v>540</v>
      </c>
      <c r="C1260" t="s">
        <v>1066</v>
      </c>
      <c r="D1260" t="s">
        <v>1066</v>
      </c>
      <c r="E1260" t="s">
        <v>1066</v>
      </c>
      <c r="F1260" t="s">
        <v>1066</v>
      </c>
      <c r="G1260" t="s">
        <v>1066</v>
      </c>
      <c r="H1260" t="s">
        <v>1066</v>
      </c>
      <c r="I1260" t="s">
        <v>1066</v>
      </c>
      <c r="J1260" t="s">
        <v>1066</v>
      </c>
      <c r="K1260" t="s">
        <v>1066</v>
      </c>
      <c r="L1260" t="s">
        <v>1066</v>
      </c>
      <c r="M1260" t="s">
        <v>1066</v>
      </c>
      <c r="N1260" t="s">
        <v>1066</v>
      </c>
      <c r="O1260" t="s">
        <v>1066</v>
      </c>
      <c r="P1260" t="s">
        <v>1066</v>
      </c>
      <c r="Q1260" t="s">
        <v>1066</v>
      </c>
      <c r="R1260" t="s">
        <v>1066</v>
      </c>
      <c r="S1260" t="s">
        <v>1066</v>
      </c>
      <c r="T1260" t="s">
        <v>1066</v>
      </c>
      <c r="U1260" t="s">
        <v>1066</v>
      </c>
      <c r="V1260" t="s">
        <v>1066</v>
      </c>
      <c r="W1260" t="s">
        <v>1066</v>
      </c>
      <c r="X1260" t="s">
        <v>1066</v>
      </c>
      <c r="Y1260" t="s">
        <v>1066</v>
      </c>
      <c r="Z1260" t="s">
        <v>1066</v>
      </c>
      <c r="AA1260" t="s">
        <v>1066</v>
      </c>
      <c r="AB1260" t="s">
        <v>1066</v>
      </c>
      <c r="AC1260" t="s">
        <v>1066</v>
      </c>
      <c r="AD1260" t="s">
        <v>1066</v>
      </c>
      <c r="AE1260" t="s">
        <v>1066</v>
      </c>
      <c r="AF1260" t="s">
        <v>1066</v>
      </c>
      <c r="AG1260" t="s">
        <v>1066</v>
      </c>
      <c r="AH1260" t="s">
        <v>1066</v>
      </c>
      <c r="AI1260" t="s">
        <v>1066</v>
      </c>
      <c r="AJ1260" t="s">
        <v>1066</v>
      </c>
      <c r="AK1260" t="s">
        <v>1066</v>
      </c>
      <c r="AL1260" t="s">
        <v>1066</v>
      </c>
      <c r="AM1260" t="s">
        <v>1066</v>
      </c>
      <c r="AN1260" t="s">
        <v>1066</v>
      </c>
      <c r="AO1260" t="s">
        <v>1066</v>
      </c>
      <c r="AP1260" t="s">
        <v>1066</v>
      </c>
      <c r="AQ1260" t="s">
        <v>1066</v>
      </c>
      <c r="AR1260" t="s">
        <v>1066</v>
      </c>
      <c r="AS1260" t="s">
        <v>1066</v>
      </c>
      <c r="AT1260" t="s">
        <v>1066</v>
      </c>
      <c r="AU1260" t="s">
        <v>1066</v>
      </c>
      <c r="AV1260" t="s">
        <v>1066</v>
      </c>
      <c r="AW1260" t="s">
        <v>1066</v>
      </c>
      <c r="AY1260">
        <v>0</v>
      </c>
      <c r="AZ1260" s="269"/>
      <c r="BA1260" s="269"/>
      <c r="BB1260" s="269"/>
      <c r="BC1260" s="269"/>
      <c r="BD1260" s="269"/>
      <c r="BE1260" s="269"/>
    </row>
    <row r="1261" spans="1:83" ht="14.4" x14ac:dyDescent="0.3">
      <c r="A1261">
        <v>526604</v>
      </c>
      <c r="B1261" t="s">
        <v>540</v>
      </c>
      <c r="C1261" t="s">
        <v>1066</v>
      </c>
      <c r="D1261" t="s">
        <v>1066</v>
      </c>
      <c r="E1261" t="s">
        <v>1066</v>
      </c>
      <c r="F1261" t="s">
        <v>1066</v>
      </c>
      <c r="G1261" t="s">
        <v>1066</v>
      </c>
      <c r="H1261" t="s">
        <v>1066</v>
      </c>
      <c r="I1261" t="s">
        <v>1066</v>
      </c>
      <c r="J1261" t="s">
        <v>1066</v>
      </c>
      <c r="K1261" t="s">
        <v>1066</v>
      </c>
      <c r="L1261" t="s">
        <v>1066</v>
      </c>
      <c r="M1261" t="s">
        <v>1066</v>
      </c>
      <c r="N1261" t="s">
        <v>1066</v>
      </c>
      <c r="O1261" t="s">
        <v>1066</v>
      </c>
      <c r="P1261" t="s">
        <v>1066</v>
      </c>
      <c r="Q1261" t="s">
        <v>1066</v>
      </c>
      <c r="R1261" t="s">
        <v>1066</v>
      </c>
      <c r="S1261" t="s">
        <v>1066</v>
      </c>
      <c r="T1261" t="s">
        <v>1066</v>
      </c>
      <c r="U1261" t="s">
        <v>1066</v>
      </c>
      <c r="V1261" t="s">
        <v>1066</v>
      </c>
      <c r="W1261" t="s">
        <v>1066</v>
      </c>
      <c r="X1261" t="s">
        <v>1066</v>
      </c>
      <c r="Y1261" t="s">
        <v>1066</v>
      </c>
      <c r="Z1261" t="s">
        <v>1066</v>
      </c>
      <c r="AA1261" t="s">
        <v>1066</v>
      </c>
      <c r="AB1261" t="s">
        <v>1066</v>
      </c>
      <c r="AC1261" t="s">
        <v>1066</v>
      </c>
      <c r="AD1261" t="s">
        <v>1066</v>
      </c>
      <c r="AE1261" t="s">
        <v>1066</v>
      </c>
      <c r="AF1261" t="s">
        <v>1066</v>
      </c>
      <c r="AG1261" t="s">
        <v>1066</v>
      </c>
      <c r="AH1261" t="s">
        <v>1066</v>
      </c>
      <c r="AI1261" t="s">
        <v>1066</v>
      </c>
      <c r="AJ1261" t="s">
        <v>1066</v>
      </c>
      <c r="AK1261" t="s">
        <v>1066</v>
      </c>
      <c r="AL1261" t="s">
        <v>1066</v>
      </c>
      <c r="AM1261" t="s">
        <v>1066</v>
      </c>
      <c r="AN1261" t="s">
        <v>1066</v>
      </c>
      <c r="AO1261" t="s">
        <v>1066</v>
      </c>
      <c r="AP1261" t="s">
        <v>1066</v>
      </c>
      <c r="AQ1261" t="s">
        <v>1066</v>
      </c>
      <c r="AR1261" t="s">
        <v>1066</v>
      </c>
      <c r="AS1261" t="s">
        <v>1066</v>
      </c>
      <c r="AT1261" t="s">
        <v>1066</v>
      </c>
      <c r="AU1261" t="s">
        <v>1066</v>
      </c>
      <c r="AV1261" t="s">
        <v>1066</v>
      </c>
      <c r="AW1261" t="s">
        <v>1066</v>
      </c>
      <c r="AY1261">
        <v>0</v>
      </c>
      <c r="AZ1261" s="269"/>
      <c r="BA1261" s="269"/>
      <c r="BB1261" s="269"/>
      <c r="BC1261" s="269"/>
      <c r="BD1261" s="269"/>
      <c r="BE1261" s="269"/>
    </row>
    <row r="1262" spans="1:83" ht="14.4" x14ac:dyDescent="0.3">
      <c r="A1262">
        <v>526605</v>
      </c>
      <c r="B1262" t="s">
        <v>541</v>
      </c>
      <c r="C1262" t="s">
        <v>1066</v>
      </c>
      <c r="D1262" t="s">
        <v>1066</v>
      </c>
      <c r="E1262" t="s">
        <v>1066</v>
      </c>
      <c r="F1262" t="s">
        <v>1066</v>
      </c>
      <c r="G1262" t="s">
        <v>1066</v>
      </c>
      <c r="H1262" t="s">
        <v>1066</v>
      </c>
      <c r="I1262" t="s">
        <v>1066</v>
      </c>
      <c r="J1262" t="s">
        <v>1066</v>
      </c>
      <c r="K1262" t="s">
        <v>1066</v>
      </c>
      <c r="L1262" t="s">
        <v>1066</v>
      </c>
      <c r="M1262" t="s">
        <v>1066</v>
      </c>
      <c r="N1262" t="s">
        <v>1066</v>
      </c>
      <c r="O1262" t="s">
        <v>1066</v>
      </c>
      <c r="P1262" t="s">
        <v>1066</v>
      </c>
      <c r="Q1262" t="s">
        <v>1066</v>
      </c>
      <c r="R1262" t="s">
        <v>1066</v>
      </c>
      <c r="S1262" t="s">
        <v>1066</v>
      </c>
      <c r="T1262" t="s">
        <v>1066</v>
      </c>
      <c r="U1262" t="s">
        <v>1066</v>
      </c>
      <c r="V1262" t="s">
        <v>1066</v>
      </c>
      <c r="W1262" t="s">
        <v>1066</v>
      </c>
      <c r="X1262" t="s">
        <v>1066</v>
      </c>
      <c r="Y1262" t="s">
        <v>1066</v>
      </c>
      <c r="Z1262" t="s">
        <v>1066</v>
      </c>
      <c r="AA1262" t="s">
        <v>1066</v>
      </c>
      <c r="AB1262" t="s">
        <v>1066</v>
      </c>
      <c r="AC1262" t="s">
        <v>1066</v>
      </c>
      <c r="AD1262" t="s">
        <v>1066</v>
      </c>
      <c r="AE1262" t="s">
        <v>1066</v>
      </c>
      <c r="AF1262" t="s">
        <v>1066</v>
      </c>
      <c r="AG1262" t="s">
        <v>1066</v>
      </c>
      <c r="AH1262" t="s">
        <v>1066</v>
      </c>
      <c r="AI1262" t="s">
        <v>1066</v>
      </c>
      <c r="AJ1262" t="s">
        <v>1066</v>
      </c>
      <c r="AK1262" t="s">
        <v>1066</v>
      </c>
      <c r="AL1262" t="s">
        <v>1066</v>
      </c>
      <c r="AM1262" t="s">
        <v>1066</v>
      </c>
      <c r="AN1262" t="s">
        <v>1066</v>
      </c>
      <c r="AO1262" t="s">
        <v>1066</v>
      </c>
      <c r="AP1262" t="s">
        <v>1066</v>
      </c>
      <c r="AQ1262" t="s">
        <v>1066</v>
      </c>
      <c r="AR1262" t="s">
        <v>1066</v>
      </c>
      <c r="AW1262"/>
      <c r="AY1262" t="s">
        <v>2422</v>
      </c>
      <c r="AZ1262" s="269"/>
      <c r="BA1262" s="269"/>
      <c r="BB1262" s="269"/>
      <c r="BC1262" s="269"/>
      <c r="BD1262" s="269"/>
      <c r="BE1262" s="269"/>
    </row>
    <row r="1263" spans="1:83" ht="14.4" x14ac:dyDescent="0.3">
      <c r="A1263">
        <v>526606</v>
      </c>
      <c r="B1263" t="s">
        <v>540</v>
      </c>
      <c r="C1263" t="s">
        <v>1066</v>
      </c>
      <c r="D1263" t="s">
        <v>1066</v>
      </c>
      <c r="E1263" t="s">
        <v>1066</v>
      </c>
      <c r="F1263" t="s">
        <v>1066</v>
      </c>
      <c r="G1263" t="s">
        <v>1066</v>
      </c>
      <c r="H1263" t="s">
        <v>1066</v>
      </c>
      <c r="I1263" t="s">
        <v>1066</v>
      </c>
      <c r="J1263" t="s">
        <v>1066</v>
      </c>
      <c r="K1263" t="s">
        <v>1066</v>
      </c>
      <c r="L1263" t="s">
        <v>1066</v>
      </c>
      <c r="M1263" t="s">
        <v>1066</v>
      </c>
      <c r="N1263" t="s">
        <v>1066</v>
      </c>
      <c r="O1263" t="s">
        <v>1066</v>
      </c>
      <c r="P1263" t="s">
        <v>1066</v>
      </c>
      <c r="Q1263" t="s">
        <v>1066</v>
      </c>
      <c r="R1263" t="s">
        <v>1066</v>
      </c>
      <c r="S1263" t="s">
        <v>1066</v>
      </c>
      <c r="T1263" t="s">
        <v>1066</v>
      </c>
      <c r="U1263" t="s">
        <v>1066</v>
      </c>
      <c r="V1263" t="s">
        <v>1066</v>
      </c>
      <c r="W1263" t="s">
        <v>1066</v>
      </c>
      <c r="X1263" t="s">
        <v>1066</v>
      </c>
      <c r="Y1263" t="s">
        <v>1066</v>
      </c>
      <c r="Z1263" t="s">
        <v>1066</v>
      </c>
      <c r="AA1263" t="s">
        <v>1066</v>
      </c>
      <c r="AB1263" t="s">
        <v>1066</v>
      </c>
      <c r="AC1263" t="s">
        <v>1066</v>
      </c>
      <c r="AD1263" t="s">
        <v>1066</v>
      </c>
      <c r="AE1263" t="s">
        <v>1066</v>
      </c>
      <c r="AF1263" t="s">
        <v>1066</v>
      </c>
      <c r="AG1263" t="s">
        <v>1066</v>
      </c>
      <c r="AH1263" t="s">
        <v>1066</v>
      </c>
      <c r="AI1263" t="s">
        <v>1066</v>
      </c>
      <c r="AJ1263" t="s">
        <v>1066</v>
      </c>
      <c r="AK1263" t="s">
        <v>1066</v>
      </c>
      <c r="AL1263" t="s">
        <v>1066</v>
      </c>
      <c r="AM1263" t="s">
        <v>1066</v>
      </c>
      <c r="AN1263" t="s">
        <v>1066</v>
      </c>
      <c r="AO1263" t="s">
        <v>1066</v>
      </c>
      <c r="AP1263" t="s">
        <v>1066</v>
      </c>
      <c r="AQ1263" t="s">
        <v>1066</v>
      </c>
      <c r="AR1263" t="s">
        <v>1066</v>
      </c>
      <c r="AS1263" t="s">
        <v>1066</v>
      </c>
      <c r="AT1263" t="s">
        <v>1066</v>
      </c>
      <c r="AU1263" t="s">
        <v>1066</v>
      </c>
      <c r="AV1263" t="s">
        <v>1066</v>
      </c>
      <c r="AW1263" t="s">
        <v>1066</v>
      </c>
      <c r="AY1263">
        <v>0</v>
      </c>
      <c r="AZ1263" s="269"/>
      <c r="BA1263" s="269"/>
      <c r="BB1263" s="269"/>
      <c r="BC1263" s="269"/>
      <c r="BD1263" s="269"/>
      <c r="BE1263" s="269"/>
    </row>
    <row r="1264" spans="1:83" ht="14.4" x14ac:dyDescent="0.3">
      <c r="A1264">
        <v>526614</v>
      </c>
      <c r="B1264" t="s">
        <v>540</v>
      </c>
      <c r="C1264" t="s">
        <v>1066</v>
      </c>
      <c r="D1264" t="s">
        <v>1066</v>
      </c>
      <c r="E1264" t="s">
        <v>1066</v>
      </c>
      <c r="F1264" t="s">
        <v>1066</v>
      </c>
      <c r="G1264" t="s">
        <v>1066</v>
      </c>
      <c r="H1264" t="s">
        <v>1066</v>
      </c>
      <c r="I1264" t="s">
        <v>1066</v>
      </c>
      <c r="J1264" t="s">
        <v>1066</v>
      </c>
      <c r="K1264" t="s">
        <v>1066</v>
      </c>
      <c r="L1264" t="s">
        <v>1066</v>
      </c>
      <c r="M1264" t="s">
        <v>1066</v>
      </c>
      <c r="N1264" t="s">
        <v>1066</v>
      </c>
      <c r="O1264" t="s">
        <v>1066</v>
      </c>
      <c r="P1264" t="s">
        <v>1066</v>
      </c>
      <c r="Q1264" t="s">
        <v>1066</v>
      </c>
      <c r="R1264" t="s">
        <v>1066</v>
      </c>
      <c r="S1264" t="s">
        <v>1066</v>
      </c>
      <c r="T1264" t="s">
        <v>1066</v>
      </c>
      <c r="U1264" t="s">
        <v>1066</v>
      </c>
      <c r="V1264" t="s">
        <v>1066</v>
      </c>
      <c r="W1264" t="s">
        <v>1066</v>
      </c>
      <c r="X1264" t="s">
        <v>1066</v>
      </c>
      <c r="Y1264" t="s">
        <v>1066</v>
      </c>
      <c r="Z1264" t="s">
        <v>1066</v>
      </c>
      <c r="AA1264" t="s">
        <v>1066</v>
      </c>
      <c r="AB1264" t="s">
        <v>1066</v>
      </c>
      <c r="AC1264" t="s">
        <v>1066</v>
      </c>
      <c r="AD1264" t="s">
        <v>1066</v>
      </c>
      <c r="AE1264" t="s">
        <v>1066</v>
      </c>
      <c r="AF1264" t="s">
        <v>1066</v>
      </c>
      <c r="AG1264" t="s">
        <v>1066</v>
      </c>
      <c r="AH1264" t="s">
        <v>1066</v>
      </c>
      <c r="AI1264" t="s">
        <v>1066</v>
      </c>
      <c r="AJ1264" t="s">
        <v>1066</v>
      </c>
      <c r="AK1264" t="s">
        <v>1066</v>
      </c>
      <c r="AL1264" t="s">
        <v>1066</v>
      </c>
      <c r="AM1264" t="s">
        <v>1066</v>
      </c>
      <c r="AN1264" t="s">
        <v>1066</v>
      </c>
      <c r="AO1264" t="s">
        <v>1066</v>
      </c>
      <c r="AP1264" t="s">
        <v>1066</v>
      </c>
      <c r="AQ1264" t="s">
        <v>1066</v>
      </c>
      <c r="AR1264" t="s">
        <v>1066</v>
      </c>
      <c r="AS1264" t="s">
        <v>1066</v>
      </c>
      <c r="AT1264" t="s">
        <v>1066</v>
      </c>
      <c r="AU1264" t="s">
        <v>1066</v>
      </c>
      <c r="AV1264" t="s">
        <v>1066</v>
      </c>
      <c r="AW1264" t="s">
        <v>1066</v>
      </c>
      <c r="AY1264">
        <v>0</v>
      </c>
      <c r="AZ1264" s="269"/>
      <c r="BA1264" s="269"/>
      <c r="BB1264" s="269"/>
      <c r="BC1264" s="269"/>
      <c r="BD1264" s="269"/>
      <c r="BE1264" s="269"/>
    </row>
    <row r="1265" spans="1:83" ht="14.4" x14ac:dyDescent="0.3">
      <c r="A1265">
        <v>526615</v>
      </c>
      <c r="B1265" t="s">
        <v>540</v>
      </c>
      <c r="C1265" t="s">
        <v>1066</v>
      </c>
      <c r="D1265" t="s">
        <v>1066</v>
      </c>
      <c r="E1265" t="s">
        <v>1066</v>
      </c>
      <c r="F1265" t="s">
        <v>1066</v>
      </c>
      <c r="G1265" t="s">
        <v>1066</v>
      </c>
      <c r="H1265" t="s">
        <v>1066</v>
      </c>
      <c r="I1265" t="s">
        <v>1066</v>
      </c>
      <c r="J1265" t="s">
        <v>1066</v>
      </c>
      <c r="K1265" t="s">
        <v>1066</v>
      </c>
      <c r="L1265" t="s">
        <v>1066</v>
      </c>
      <c r="M1265" t="s">
        <v>1066</v>
      </c>
      <c r="N1265" t="s">
        <v>1066</v>
      </c>
      <c r="O1265" t="s">
        <v>1066</v>
      </c>
      <c r="P1265" t="s">
        <v>1066</v>
      </c>
      <c r="Q1265" t="s">
        <v>1066</v>
      </c>
      <c r="R1265" t="s">
        <v>1066</v>
      </c>
      <c r="S1265" t="s">
        <v>1066</v>
      </c>
      <c r="T1265" t="s">
        <v>1066</v>
      </c>
      <c r="U1265" t="s">
        <v>1066</v>
      </c>
      <c r="V1265" t="s">
        <v>1066</v>
      </c>
      <c r="W1265" t="s">
        <v>1066</v>
      </c>
      <c r="X1265" t="s">
        <v>1066</v>
      </c>
      <c r="Y1265" t="s">
        <v>1066</v>
      </c>
      <c r="Z1265" t="s">
        <v>1066</v>
      </c>
      <c r="AA1265" t="s">
        <v>1066</v>
      </c>
      <c r="AB1265" t="s">
        <v>1066</v>
      </c>
      <c r="AC1265" t="s">
        <v>1066</v>
      </c>
      <c r="AD1265" t="s">
        <v>1066</v>
      </c>
      <c r="AE1265" t="s">
        <v>1066</v>
      </c>
      <c r="AF1265" t="s">
        <v>1066</v>
      </c>
      <c r="AG1265" t="s">
        <v>1066</v>
      </c>
      <c r="AH1265" t="s">
        <v>1066</v>
      </c>
      <c r="AI1265" t="s">
        <v>1066</v>
      </c>
      <c r="AJ1265" t="s">
        <v>1066</v>
      </c>
      <c r="AK1265" t="s">
        <v>1066</v>
      </c>
      <c r="AL1265" t="s">
        <v>1066</v>
      </c>
      <c r="AM1265" t="s">
        <v>1066</v>
      </c>
      <c r="AN1265" t="s">
        <v>1066</v>
      </c>
      <c r="AO1265" t="s">
        <v>1066</v>
      </c>
      <c r="AP1265" t="s">
        <v>1066</v>
      </c>
      <c r="AQ1265" t="s">
        <v>1066</v>
      </c>
      <c r="AR1265" t="s">
        <v>1066</v>
      </c>
      <c r="AS1265" t="s">
        <v>1066</v>
      </c>
      <c r="AT1265" t="s">
        <v>1066</v>
      </c>
      <c r="AU1265" t="s">
        <v>1066</v>
      </c>
      <c r="AV1265" t="s">
        <v>1066</v>
      </c>
      <c r="AW1265" t="s">
        <v>1066</v>
      </c>
      <c r="AY1265">
        <v>0</v>
      </c>
      <c r="AZ1265" s="269"/>
      <c r="BA1265" s="269"/>
      <c r="BB1265" s="269"/>
      <c r="BC1265" s="269"/>
      <c r="BD1265" s="269"/>
      <c r="BE1265" s="269"/>
      <c r="BH1265" s="249"/>
      <c r="BI1265" s="249"/>
      <c r="BJ1265" s="249"/>
      <c r="BK1265" s="249"/>
      <c r="BL1265" s="249"/>
      <c r="BM1265" s="249"/>
      <c r="BN1265" s="249"/>
      <c r="BO1265" s="249"/>
      <c r="BP1265" s="249"/>
      <c r="BQ1265" s="249"/>
      <c r="BR1265" s="249"/>
      <c r="BS1265" s="249"/>
      <c r="BT1265" s="249"/>
      <c r="BU1265" s="249"/>
      <c r="BV1265" s="248"/>
      <c r="BW1265" s="249"/>
      <c r="BX1265" s="249"/>
      <c r="BY1265" s="249"/>
      <c r="BZ1265" s="249"/>
      <c r="CA1265" s="242"/>
      <c r="CB1265" s="242"/>
      <c r="CC1265" s="242"/>
      <c r="CD1265" s="242"/>
      <c r="CE1265" s="249"/>
    </row>
    <row r="1266" spans="1:83" ht="14.4" x14ac:dyDescent="0.3">
      <c r="A1266">
        <v>526616</v>
      </c>
      <c r="B1266" t="s">
        <v>540</v>
      </c>
      <c r="C1266" t="s">
        <v>1066</v>
      </c>
      <c r="D1266" t="s">
        <v>1066</v>
      </c>
      <c r="E1266" t="s">
        <v>1066</v>
      </c>
      <c r="F1266" t="s">
        <v>1066</v>
      </c>
      <c r="G1266" t="s">
        <v>1066</v>
      </c>
      <c r="H1266" t="s">
        <v>1066</v>
      </c>
      <c r="I1266" t="s">
        <v>1066</v>
      </c>
      <c r="J1266" t="s">
        <v>1066</v>
      </c>
      <c r="K1266" t="s">
        <v>1066</v>
      </c>
      <c r="L1266" t="s">
        <v>1066</v>
      </c>
      <c r="M1266" t="s">
        <v>1066</v>
      </c>
      <c r="N1266" t="s">
        <v>1066</v>
      </c>
      <c r="O1266" t="s">
        <v>1066</v>
      </c>
      <c r="P1266" t="s">
        <v>1066</v>
      </c>
      <c r="Q1266" t="s">
        <v>1066</v>
      </c>
      <c r="R1266" t="s">
        <v>1066</v>
      </c>
      <c r="S1266" t="s">
        <v>1066</v>
      </c>
      <c r="T1266" t="s">
        <v>1066</v>
      </c>
      <c r="U1266" t="s">
        <v>1066</v>
      </c>
      <c r="V1266" t="s">
        <v>1066</v>
      </c>
      <c r="W1266" t="s">
        <v>1066</v>
      </c>
      <c r="X1266" t="s">
        <v>1066</v>
      </c>
      <c r="Y1266" t="s">
        <v>1066</v>
      </c>
      <c r="Z1266" t="s">
        <v>1066</v>
      </c>
      <c r="AA1266" t="s">
        <v>1066</v>
      </c>
      <c r="AB1266" t="s">
        <v>1066</v>
      </c>
      <c r="AC1266" t="s">
        <v>1066</v>
      </c>
      <c r="AD1266" t="s">
        <v>1066</v>
      </c>
      <c r="AE1266" t="s">
        <v>1066</v>
      </c>
      <c r="AF1266" t="s">
        <v>1066</v>
      </c>
      <c r="AG1266" t="s">
        <v>1066</v>
      </c>
      <c r="AH1266" t="s">
        <v>1066</v>
      </c>
      <c r="AI1266" t="s">
        <v>1066</v>
      </c>
      <c r="AJ1266" t="s">
        <v>1066</v>
      </c>
      <c r="AK1266" t="s">
        <v>1066</v>
      </c>
      <c r="AL1266" t="s">
        <v>1066</v>
      </c>
      <c r="AM1266" t="s">
        <v>1066</v>
      </c>
      <c r="AN1266" t="s">
        <v>1066</v>
      </c>
      <c r="AO1266" t="s">
        <v>1066</v>
      </c>
      <c r="AP1266" t="s">
        <v>1066</v>
      </c>
      <c r="AQ1266" t="s">
        <v>1066</v>
      </c>
      <c r="AR1266" t="s">
        <v>1066</v>
      </c>
      <c r="AS1266" t="s">
        <v>1066</v>
      </c>
      <c r="AT1266" t="s">
        <v>1066</v>
      </c>
      <c r="AU1266" t="s">
        <v>1066</v>
      </c>
      <c r="AV1266" t="s">
        <v>1066</v>
      </c>
      <c r="AW1266" t="s">
        <v>1066</v>
      </c>
      <c r="AY1266">
        <v>0</v>
      </c>
      <c r="AZ1266" s="269"/>
      <c r="BA1266" s="269"/>
      <c r="BB1266" s="269"/>
      <c r="BC1266" s="269"/>
      <c r="BD1266" s="269"/>
      <c r="BE1266" s="269"/>
    </row>
    <row r="1267" spans="1:83" ht="14.4" x14ac:dyDescent="0.3">
      <c r="A1267">
        <v>526626</v>
      </c>
      <c r="B1267" t="s">
        <v>540</v>
      </c>
      <c r="C1267" t="s">
        <v>1066</v>
      </c>
      <c r="D1267" t="s">
        <v>1066</v>
      </c>
      <c r="E1267" t="s">
        <v>1066</v>
      </c>
      <c r="F1267" t="s">
        <v>1066</v>
      </c>
      <c r="G1267" t="s">
        <v>1066</v>
      </c>
      <c r="H1267" t="s">
        <v>1066</v>
      </c>
      <c r="I1267" t="s">
        <v>1066</v>
      </c>
      <c r="J1267" t="s">
        <v>1066</v>
      </c>
      <c r="K1267" t="s">
        <v>1066</v>
      </c>
      <c r="L1267" t="s">
        <v>1066</v>
      </c>
      <c r="M1267" t="s">
        <v>1066</v>
      </c>
      <c r="N1267" t="s">
        <v>1066</v>
      </c>
      <c r="O1267" t="s">
        <v>1066</v>
      </c>
      <c r="P1267" t="s">
        <v>1066</v>
      </c>
      <c r="Q1267" t="s">
        <v>1066</v>
      </c>
      <c r="R1267" t="s">
        <v>1066</v>
      </c>
      <c r="S1267" t="s">
        <v>1066</v>
      </c>
      <c r="T1267" t="s">
        <v>1066</v>
      </c>
      <c r="U1267" t="s">
        <v>1066</v>
      </c>
      <c r="V1267" t="s">
        <v>1066</v>
      </c>
      <c r="W1267" t="s">
        <v>1066</v>
      </c>
      <c r="X1267" t="s">
        <v>1066</v>
      </c>
      <c r="Y1267" t="s">
        <v>1066</v>
      </c>
      <c r="Z1267" t="s">
        <v>1066</v>
      </c>
      <c r="AA1267" t="s">
        <v>1066</v>
      </c>
      <c r="AB1267" t="s">
        <v>1066</v>
      </c>
      <c r="AC1267" t="s">
        <v>1066</v>
      </c>
      <c r="AD1267" t="s">
        <v>1066</v>
      </c>
      <c r="AE1267" t="s">
        <v>1066</v>
      </c>
      <c r="AF1267" t="s">
        <v>1066</v>
      </c>
      <c r="AG1267" t="s">
        <v>1066</v>
      </c>
      <c r="AH1267" t="s">
        <v>1066</v>
      </c>
      <c r="AI1267" t="s">
        <v>1066</v>
      </c>
      <c r="AJ1267" t="s">
        <v>1066</v>
      </c>
      <c r="AK1267" t="s">
        <v>1066</v>
      </c>
      <c r="AL1267" t="s">
        <v>1066</v>
      </c>
      <c r="AM1267" t="s">
        <v>1066</v>
      </c>
      <c r="AN1267" t="s">
        <v>1066</v>
      </c>
      <c r="AO1267" t="s">
        <v>1066</v>
      </c>
      <c r="AP1267" t="s">
        <v>1066</v>
      </c>
      <c r="AQ1267" t="s">
        <v>1066</v>
      </c>
      <c r="AR1267" t="s">
        <v>1066</v>
      </c>
      <c r="AS1267" t="s">
        <v>1066</v>
      </c>
      <c r="AT1267" t="s">
        <v>1066</v>
      </c>
      <c r="AU1267" t="s">
        <v>1066</v>
      </c>
      <c r="AV1267" t="s">
        <v>1066</v>
      </c>
      <c r="AW1267" t="s">
        <v>1066</v>
      </c>
      <c r="AY1267">
        <v>0</v>
      </c>
      <c r="AZ1267" s="269"/>
      <c r="BA1267" s="269"/>
      <c r="BB1267" s="269"/>
      <c r="BC1267" s="269"/>
      <c r="BD1267" s="269"/>
      <c r="BE1267" s="269"/>
    </row>
    <row r="1268" spans="1:83" ht="14.4" x14ac:dyDescent="0.3">
      <c r="A1268">
        <v>526629</v>
      </c>
      <c r="B1268" t="s">
        <v>540</v>
      </c>
      <c r="C1268" t="s">
        <v>1066</v>
      </c>
      <c r="D1268" t="s">
        <v>1066</v>
      </c>
      <c r="E1268" t="s">
        <v>1066</v>
      </c>
      <c r="F1268" t="s">
        <v>1066</v>
      </c>
      <c r="G1268" t="s">
        <v>1066</v>
      </c>
      <c r="H1268" t="s">
        <v>1066</v>
      </c>
      <c r="I1268" t="s">
        <v>1066</v>
      </c>
      <c r="J1268" t="s">
        <v>1066</v>
      </c>
      <c r="K1268" t="s">
        <v>1066</v>
      </c>
      <c r="L1268" t="s">
        <v>1066</v>
      </c>
      <c r="M1268" t="s">
        <v>1066</v>
      </c>
      <c r="N1268" t="s">
        <v>1066</v>
      </c>
      <c r="O1268" t="s">
        <v>1066</v>
      </c>
      <c r="P1268" t="s">
        <v>1066</v>
      </c>
      <c r="Q1268" t="s">
        <v>1066</v>
      </c>
      <c r="R1268" t="s">
        <v>1066</v>
      </c>
      <c r="S1268" t="s">
        <v>1066</v>
      </c>
      <c r="T1268" t="s">
        <v>1066</v>
      </c>
      <c r="U1268" t="s">
        <v>1066</v>
      </c>
      <c r="V1268" t="s">
        <v>1066</v>
      </c>
      <c r="W1268" t="s">
        <v>1066</v>
      </c>
      <c r="X1268" t="s">
        <v>1066</v>
      </c>
      <c r="Y1268" t="s">
        <v>1066</v>
      </c>
      <c r="Z1268" t="s">
        <v>1066</v>
      </c>
      <c r="AA1268" t="s">
        <v>1066</v>
      </c>
      <c r="AB1268" t="s">
        <v>1066</v>
      </c>
      <c r="AC1268" t="s">
        <v>1066</v>
      </c>
      <c r="AD1268" t="s">
        <v>1066</v>
      </c>
      <c r="AE1268" t="s">
        <v>1066</v>
      </c>
      <c r="AF1268" t="s">
        <v>1066</v>
      </c>
      <c r="AG1268" t="s">
        <v>1066</v>
      </c>
      <c r="AH1268" t="s">
        <v>1066</v>
      </c>
      <c r="AI1268" t="s">
        <v>1066</v>
      </c>
      <c r="AJ1268" t="s">
        <v>1066</v>
      </c>
      <c r="AK1268" t="s">
        <v>1066</v>
      </c>
      <c r="AL1268" t="s">
        <v>1066</v>
      </c>
      <c r="AM1268" t="s">
        <v>1066</v>
      </c>
      <c r="AN1268" t="s">
        <v>1066</v>
      </c>
      <c r="AO1268" t="s">
        <v>1066</v>
      </c>
      <c r="AP1268" t="s">
        <v>1066</v>
      </c>
      <c r="AQ1268" t="s">
        <v>1066</v>
      </c>
      <c r="AR1268" t="s">
        <v>1066</v>
      </c>
      <c r="AS1268" t="s">
        <v>1066</v>
      </c>
      <c r="AT1268" t="s">
        <v>1066</v>
      </c>
      <c r="AU1268" t="s">
        <v>1066</v>
      </c>
      <c r="AV1268" t="s">
        <v>1066</v>
      </c>
      <c r="AW1268" t="s">
        <v>1066</v>
      </c>
      <c r="AY1268">
        <v>0</v>
      </c>
      <c r="AZ1268" s="269"/>
      <c r="BA1268" s="269"/>
      <c r="BB1268" s="269"/>
      <c r="BC1268" s="269"/>
      <c r="BD1268" s="269"/>
      <c r="BE1268" s="269"/>
    </row>
    <row r="1269" spans="1:83" ht="14.4" x14ac:dyDescent="0.3">
      <c r="A1269">
        <v>526631</v>
      </c>
      <c r="B1269" t="s">
        <v>540</v>
      </c>
      <c r="C1269" t="s">
        <v>1066</v>
      </c>
      <c r="D1269" t="s">
        <v>1066</v>
      </c>
      <c r="E1269" t="s">
        <v>1066</v>
      </c>
      <c r="F1269" t="s">
        <v>1066</v>
      </c>
      <c r="G1269" t="s">
        <v>1066</v>
      </c>
      <c r="H1269" t="s">
        <v>1066</v>
      </c>
      <c r="I1269" t="s">
        <v>1066</v>
      </c>
      <c r="J1269" t="s">
        <v>1066</v>
      </c>
      <c r="K1269" t="s">
        <v>1066</v>
      </c>
      <c r="L1269" t="s">
        <v>1066</v>
      </c>
      <c r="M1269" t="s">
        <v>1066</v>
      </c>
      <c r="N1269" t="s">
        <v>1066</v>
      </c>
      <c r="O1269" t="s">
        <v>1066</v>
      </c>
      <c r="P1269" t="s">
        <v>1066</v>
      </c>
      <c r="Q1269" t="s">
        <v>1066</v>
      </c>
      <c r="R1269" t="s">
        <v>1066</v>
      </c>
      <c r="S1269" t="s">
        <v>1066</v>
      </c>
      <c r="T1269" t="s">
        <v>1066</v>
      </c>
      <c r="U1269" t="s">
        <v>1066</v>
      </c>
      <c r="V1269" t="s">
        <v>1066</v>
      </c>
      <c r="W1269" t="s">
        <v>1066</v>
      </c>
      <c r="X1269" t="s">
        <v>1066</v>
      </c>
      <c r="Y1269" t="s">
        <v>1066</v>
      </c>
      <c r="Z1269" t="s">
        <v>1066</v>
      </c>
      <c r="AA1269" t="s">
        <v>1066</v>
      </c>
      <c r="AB1269" t="s">
        <v>1066</v>
      </c>
      <c r="AC1269" t="s">
        <v>1066</v>
      </c>
      <c r="AD1269" t="s">
        <v>1066</v>
      </c>
      <c r="AE1269" t="s">
        <v>1066</v>
      </c>
      <c r="AF1269" t="s">
        <v>1066</v>
      </c>
      <c r="AG1269" t="s">
        <v>1066</v>
      </c>
      <c r="AH1269" t="s">
        <v>1066</v>
      </c>
      <c r="AI1269" t="s">
        <v>1066</v>
      </c>
      <c r="AJ1269" t="s">
        <v>1066</v>
      </c>
      <c r="AK1269" t="s">
        <v>1066</v>
      </c>
      <c r="AL1269" t="s">
        <v>1066</v>
      </c>
      <c r="AM1269" t="s">
        <v>1066</v>
      </c>
      <c r="AN1269" t="s">
        <v>1066</v>
      </c>
      <c r="AO1269" t="s">
        <v>1066</v>
      </c>
      <c r="AP1269" t="s">
        <v>1066</v>
      </c>
      <c r="AQ1269" t="s">
        <v>1066</v>
      </c>
      <c r="AR1269" t="s">
        <v>1066</v>
      </c>
      <c r="AS1269" t="s">
        <v>1066</v>
      </c>
      <c r="AT1269" t="s">
        <v>1066</v>
      </c>
      <c r="AU1269" t="s">
        <v>1066</v>
      </c>
      <c r="AV1269" t="s">
        <v>1066</v>
      </c>
      <c r="AW1269" t="s">
        <v>1066</v>
      </c>
      <c r="AY1269">
        <v>0</v>
      </c>
      <c r="AZ1269" s="269"/>
      <c r="BA1269" s="269"/>
      <c r="BB1269" s="269"/>
      <c r="BC1269" s="269"/>
      <c r="BD1269" s="269"/>
      <c r="BE1269" s="269"/>
    </row>
    <row r="1270" spans="1:83" ht="14.4" x14ac:dyDescent="0.3">
      <c r="A1270">
        <v>526634</v>
      </c>
      <c r="B1270" t="s">
        <v>540</v>
      </c>
      <c r="C1270" t="s">
        <v>1066</v>
      </c>
      <c r="D1270" t="s">
        <v>1066</v>
      </c>
      <c r="E1270" t="s">
        <v>1066</v>
      </c>
      <c r="F1270" t="s">
        <v>1066</v>
      </c>
      <c r="G1270" t="s">
        <v>1066</v>
      </c>
      <c r="H1270" t="s">
        <v>1066</v>
      </c>
      <c r="I1270" t="s">
        <v>1066</v>
      </c>
      <c r="J1270" t="s">
        <v>1066</v>
      </c>
      <c r="K1270" t="s">
        <v>1066</v>
      </c>
      <c r="L1270" t="s">
        <v>1066</v>
      </c>
      <c r="M1270" t="s">
        <v>1066</v>
      </c>
      <c r="N1270" t="s">
        <v>1066</v>
      </c>
      <c r="O1270" t="s">
        <v>1066</v>
      </c>
      <c r="P1270" t="s">
        <v>1066</v>
      </c>
      <c r="Q1270" t="s">
        <v>1066</v>
      </c>
      <c r="R1270" t="s">
        <v>1066</v>
      </c>
      <c r="S1270" t="s">
        <v>1066</v>
      </c>
      <c r="T1270" t="s">
        <v>1066</v>
      </c>
      <c r="U1270" t="s">
        <v>1066</v>
      </c>
      <c r="V1270" t="s">
        <v>1066</v>
      </c>
      <c r="W1270" t="s">
        <v>1066</v>
      </c>
      <c r="X1270" t="s">
        <v>1066</v>
      </c>
      <c r="Y1270" t="s">
        <v>1066</v>
      </c>
      <c r="Z1270" t="s">
        <v>1066</v>
      </c>
      <c r="AA1270" t="s">
        <v>1066</v>
      </c>
      <c r="AB1270" t="s">
        <v>1066</v>
      </c>
      <c r="AC1270" t="s">
        <v>1066</v>
      </c>
      <c r="AD1270" t="s">
        <v>1066</v>
      </c>
      <c r="AE1270" t="s">
        <v>1066</v>
      </c>
      <c r="AF1270" t="s">
        <v>1066</v>
      </c>
      <c r="AG1270" t="s">
        <v>1066</v>
      </c>
      <c r="AH1270" t="s">
        <v>1066</v>
      </c>
      <c r="AI1270" t="s">
        <v>1066</v>
      </c>
      <c r="AJ1270" t="s">
        <v>1066</v>
      </c>
      <c r="AK1270" t="s">
        <v>1066</v>
      </c>
      <c r="AL1270" t="s">
        <v>1066</v>
      </c>
      <c r="AM1270" t="s">
        <v>1066</v>
      </c>
      <c r="AN1270" t="s">
        <v>1066</v>
      </c>
      <c r="AO1270" t="s">
        <v>1066</v>
      </c>
      <c r="AP1270" t="s">
        <v>1066</v>
      </c>
      <c r="AQ1270" t="s">
        <v>1066</v>
      </c>
      <c r="AR1270" t="s">
        <v>1066</v>
      </c>
      <c r="AS1270" t="s">
        <v>1066</v>
      </c>
      <c r="AT1270" t="s">
        <v>1066</v>
      </c>
      <c r="AU1270" t="s">
        <v>1066</v>
      </c>
      <c r="AV1270" t="s">
        <v>1066</v>
      </c>
      <c r="AW1270" t="s">
        <v>1066</v>
      </c>
      <c r="AY1270">
        <v>0</v>
      </c>
      <c r="AZ1270" s="269"/>
      <c r="BA1270" s="269"/>
      <c r="BB1270" s="269"/>
      <c r="BC1270" s="269"/>
      <c r="BD1270" s="269"/>
      <c r="BE1270" s="269"/>
    </row>
    <row r="1271" spans="1:83" ht="14.4" x14ac:dyDescent="0.3">
      <c r="A1271">
        <v>526635</v>
      </c>
      <c r="B1271" t="s">
        <v>540</v>
      </c>
      <c r="C1271" t="s">
        <v>1066</v>
      </c>
      <c r="D1271" t="s">
        <v>1066</v>
      </c>
      <c r="E1271" t="s">
        <v>1066</v>
      </c>
      <c r="F1271" t="s">
        <v>1066</v>
      </c>
      <c r="G1271" t="s">
        <v>1066</v>
      </c>
      <c r="H1271" t="s">
        <v>1066</v>
      </c>
      <c r="I1271" t="s">
        <v>1066</v>
      </c>
      <c r="J1271" t="s">
        <v>1066</v>
      </c>
      <c r="K1271" t="s">
        <v>1066</v>
      </c>
      <c r="L1271" t="s">
        <v>1066</v>
      </c>
      <c r="M1271" t="s">
        <v>1066</v>
      </c>
      <c r="N1271" t="s">
        <v>1066</v>
      </c>
      <c r="O1271" t="s">
        <v>1066</v>
      </c>
      <c r="P1271" t="s">
        <v>1066</v>
      </c>
      <c r="Q1271" t="s">
        <v>1066</v>
      </c>
      <c r="R1271" t="s">
        <v>1066</v>
      </c>
      <c r="S1271" t="s">
        <v>1066</v>
      </c>
      <c r="T1271" t="s">
        <v>1066</v>
      </c>
      <c r="U1271" t="s">
        <v>1066</v>
      </c>
      <c r="V1271" t="s">
        <v>1066</v>
      </c>
      <c r="W1271" t="s">
        <v>1066</v>
      </c>
      <c r="X1271" t="s">
        <v>1066</v>
      </c>
      <c r="Y1271" t="s">
        <v>1066</v>
      </c>
      <c r="Z1271" t="s">
        <v>1066</v>
      </c>
      <c r="AA1271" t="s">
        <v>1066</v>
      </c>
      <c r="AB1271" t="s">
        <v>1066</v>
      </c>
      <c r="AC1271" t="s">
        <v>1066</v>
      </c>
      <c r="AD1271" t="s">
        <v>1066</v>
      </c>
      <c r="AE1271" t="s">
        <v>1066</v>
      </c>
      <c r="AF1271" t="s">
        <v>1066</v>
      </c>
      <c r="AG1271" t="s">
        <v>1066</v>
      </c>
      <c r="AH1271" t="s">
        <v>1066</v>
      </c>
      <c r="AI1271" t="s">
        <v>1066</v>
      </c>
      <c r="AJ1271" t="s">
        <v>1066</v>
      </c>
      <c r="AK1271" t="s">
        <v>1066</v>
      </c>
      <c r="AL1271" t="s">
        <v>1066</v>
      </c>
      <c r="AM1271" t="s">
        <v>1066</v>
      </c>
      <c r="AN1271" t="s">
        <v>1066</v>
      </c>
      <c r="AO1271" t="s">
        <v>1066</v>
      </c>
      <c r="AP1271" t="s">
        <v>1066</v>
      </c>
      <c r="AQ1271" t="s">
        <v>1066</v>
      </c>
      <c r="AR1271" t="s">
        <v>1066</v>
      </c>
      <c r="AS1271" t="s">
        <v>1066</v>
      </c>
      <c r="AT1271" t="s">
        <v>1066</v>
      </c>
      <c r="AU1271" t="s">
        <v>1066</v>
      </c>
      <c r="AV1271" t="s">
        <v>1066</v>
      </c>
      <c r="AW1271" t="s">
        <v>1066</v>
      </c>
      <c r="AY1271">
        <v>0</v>
      </c>
      <c r="AZ1271" s="250"/>
      <c r="BA1271" s="250"/>
      <c r="BB1271" s="250"/>
      <c r="BC1271" s="250"/>
      <c r="BD1271" s="250"/>
      <c r="BE1271" s="269"/>
      <c r="BH1271" s="249"/>
      <c r="BI1271" s="249"/>
      <c r="BJ1271" s="249"/>
      <c r="BK1271" s="249"/>
      <c r="BL1271" s="249"/>
      <c r="BM1271" s="249"/>
      <c r="BN1271" s="249"/>
      <c r="BO1271" s="249"/>
      <c r="BP1271" s="249"/>
      <c r="BQ1271" s="249"/>
      <c r="BR1271" s="249"/>
      <c r="BS1271" s="249"/>
      <c r="BT1271" s="249"/>
      <c r="BU1271" s="249"/>
      <c r="BV1271" s="248"/>
      <c r="BW1271" s="249"/>
      <c r="BX1271" s="249"/>
      <c r="BY1271" s="249"/>
      <c r="BZ1271" s="249"/>
      <c r="CA1271" s="242"/>
      <c r="CB1271" s="242"/>
      <c r="CC1271" s="242"/>
      <c r="CD1271" s="242"/>
      <c r="CE1271" s="249"/>
    </row>
    <row r="1272" spans="1:83" ht="14.4" x14ac:dyDescent="0.3">
      <c r="A1272">
        <v>526641</v>
      </c>
      <c r="B1272" t="s">
        <v>540</v>
      </c>
      <c r="C1272" t="s">
        <v>1066</v>
      </c>
      <c r="D1272" t="s">
        <v>1066</v>
      </c>
      <c r="E1272" t="s">
        <v>1066</v>
      </c>
      <c r="F1272" t="s">
        <v>1066</v>
      </c>
      <c r="G1272" t="s">
        <v>1066</v>
      </c>
      <c r="H1272" t="s">
        <v>1066</v>
      </c>
      <c r="I1272" t="s">
        <v>1066</v>
      </c>
      <c r="J1272" t="s">
        <v>1066</v>
      </c>
      <c r="K1272" t="s">
        <v>1066</v>
      </c>
      <c r="L1272" t="s">
        <v>1066</v>
      </c>
      <c r="M1272" t="s">
        <v>1066</v>
      </c>
      <c r="N1272" t="s">
        <v>1066</v>
      </c>
      <c r="O1272" t="s">
        <v>1066</v>
      </c>
      <c r="P1272" t="s">
        <v>1066</v>
      </c>
      <c r="Q1272" t="s">
        <v>1066</v>
      </c>
      <c r="R1272" t="s">
        <v>1066</v>
      </c>
      <c r="S1272" t="s">
        <v>1066</v>
      </c>
      <c r="T1272" t="s">
        <v>1066</v>
      </c>
      <c r="U1272" t="s">
        <v>1066</v>
      </c>
      <c r="V1272" t="s">
        <v>1066</v>
      </c>
      <c r="W1272" t="s">
        <v>1066</v>
      </c>
      <c r="X1272" t="s">
        <v>1066</v>
      </c>
      <c r="Y1272" t="s">
        <v>1066</v>
      </c>
      <c r="Z1272" t="s">
        <v>1066</v>
      </c>
      <c r="AA1272" t="s">
        <v>1066</v>
      </c>
      <c r="AB1272" t="s">
        <v>1066</v>
      </c>
      <c r="AC1272" t="s">
        <v>1066</v>
      </c>
      <c r="AD1272" t="s">
        <v>1066</v>
      </c>
      <c r="AE1272" t="s">
        <v>1066</v>
      </c>
      <c r="AF1272" t="s">
        <v>1066</v>
      </c>
      <c r="AG1272" t="s">
        <v>1066</v>
      </c>
      <c r="AH1272" t="s">
        <v>1066</v>
      </c>
      <c r="AI1272" t="s">
        <v>1066</v>
      </c>
      <c r="AJ1272" t="s">
        <v>1066</v>
      </c>
      <c r="AK1272" t="s">
        <v>1066</v>
      </c>
      <c r="AL1272" t="s">
        <v>1066</v>
      </c>
      <c r="AM1272" t="s">
        <v>1066</v>
      </c>
      <c r="AN1272" t="s">
        <v>1066</v>
      </c>
      <c r="AO1272" t="s">
        <v>1066</v>
      </c>
      <c r="AP1272" t="s">
        <v>1066</v>
      </c>
      <c r="AQ1272" t="s">
        <v>1066</v>
      </c>
      <c r="AR1272" t="s">
        <v>1066</v>
      </c>
      <c r="AS1272" t="s">
        <v>1066</v>
      </c>
      <c r="AT1272" t="s">
        <v>1066</v>
      </c>
      <c r="AU1272" t="s">
        <v>1066</v>
      </c>
      <c r="AV1272" t="s">
        <v>1066</v>
      </c>
      <c r="AW1272" t="s">
        <v>1066</v>
      </c>
      <c r="AY1272">
        <v>0</v>
      </c>
      <c r="AZ1272" s="269"/>
      <c r="BA1272" s="269"/>
      <c r="BB1272" s="269"/>
      <c r="BC1272" s="269"/>
      <c r="BD1272" s="269"/>
      <c r="BE1272" s="269"/>
    </row>
    <row r="1273" spans="1:83" ht="14.4" x14ac:dyDescent="0.3">
      <c r="A1273">
        <v>526648</v>
      </c>
      <c r="B1273" t="s">
        <v>540</v>
      </c>
      <c r="C1273" t="s">
        <v>1066</v>
      </c>
      <c r="D1273" t="s">
        <v>1066</v>
      </c>
      <c r="E1273" t="s">
        <v>1066</v>
      </c>
      <c r="F1273" t="s">
        <v>1066</v>
      </c>
      <c r="G1273" t="s">
        <v>1066</v>
      </c>
      <c r="H1273" t="s">
        <v>1066</v>
      </c>
      <c r="I1273" t="s">
        <v>1066</v>
      </c>
      <c r="J1273" t="s">
        <v>1066</v>
      </c>
      <c r="K1273" t="s">
        <v>1066</v>
      </c>
      <c r="L1273" t="s">
        <v>1066</v>
      </c>
      <c r="M1273" t="s">
        <v>1066</v>
      </c>
      <c r="N1273" t="s">
        <v>1066</v>
      </c>
      <c r="O1273" t="s">
        <v>1066</v>
      </c>
      <c r="P1273" t="s">
        <v>1066</v>
      </c>
      <c r="Q1273" t="s">
        <v>1066</v>
      </c>
      <c r="R1273" t="s">
        <v>1066</v>
      </c>
      <c r="S1273" t="s">
        <v>1066</v>
      </c>
      <c r="T1273" t="s">
        <v>1066</v>
      </c>
      <c r="U1273" t="s">
        <v>1066</v>
      </c>
      <c r="V1273" t="s">
        <v>1066</v>
      </c>
      <c r="W1273" t="s">
        <v>1066</v>
      </c>
      <c r="X1273" t="s">
        <v>1066</v>
      </c>
      <c r="Y1273" t="s">
        <v>1066</v>
      </c>
      <c r="Z1273" t="s">
        <v>1066</v>
      </c>
      <c r="AA1273" t="s">
        <v>1066</v>
      </c>
      <c r="AB1273" t="s">
        <v>1066</v>
      </c>
      <c r="AC1273" t="s">
        <v>1066</v>
      </c>
      <c r="AD1273" t="s">
        <v>1066</v>
      </c>
      <c r="AE1273" t="s">
        <v>1066</v>
      </c>
      <c r="AF1273" t="s">
        <v>1066</v>
      </c>
      <c r="AG1273" t="s">
        <v>1066</v>
      </c>
      <c r="AH1273" t="s">
        <v>1066</v>
      </c>
      <c r="AI1273" t="s">
        <v>1066</v>
      </c>
      <c r="AJ1273" t="s">
        <v>1066</v>
      </c>
      <c r="AK1273" t="s">
        <v>1066</v>
      </c>
      <c r="AL1273" t="s">
        <v>1066</v>
      </c>
      <c r="AM1273" t="s">
        <v>1066</v>
      </c>
      <c r="AN1273" t="s">
        <v>1066</v>
      </c>
      <c r="AO1273" t="s">
        <v>1066</v>
      </c>
      <c r="AP1273" t="s">
        <v>1066</v>
      </c>
      <c r="AQ1273" t="s">
        <v>1066</v>
      </c>
      <c r="AR1273" t="s">
        <v>1066</v>
      </c>
      <c r="AS1273" t="s">
        <v>1066</v>
      </c>
      <c r="AT1273" t="s">
        <v>1066</v>
      </c>
      <c r="AU1273" t="s">
        <v>1066</v>
      </c>
      <c r="AV1273" t="s">
        <v>1066</v>
      </c>
      <c r="AW1273" t="s">
        <v>1066</v>
      </c>
      <c r="AY1273">
        <v>0</v>
      </c>
      <c r="AZ1273" s="269"/>
      <c r="BA1273" s="269"/>
      <c r="BB1273" s="269"/>
      <c r="BC1273" s="269"/>
      <c r="BD1273" s="269"/>
      <c r="BE1273" s="269"/>
    </row>
    <row r="1274" spans="1:83" ht="14.4" x14ac:dyDescent="0.3">
      <c r="A1274">
        <v>526656</v>
      </c>
      <c r="B1274" t="s">
        <v>540</v>
      </c>
      <c r="C1274" t="s">
        <v>1066</v>
      </c>
      <c r="D1274" t="s">
        <v>1066</v>
      </c>
      <c r="E1274" t="s">
        <v>1066</v>
      </c>
      <c r="F1274" t="s">
        <v>1066</v>
      </c>
      <c r="G1274" t="s">
        <v>1066</v>
      </c>
      <c r="H1274" t="s">
        <v>1066</v>
      </c>
      <c r="I1274" t="s">
        <v>1066</v>
      </c>
      <c r="J1274" t="s">
        <v>1066</v>
      </c>
      <c r="K1274" t="s">
        <v>1066</v>
      </c>
      <c r="L1274" t="s">
        <v>1066</v>
      </c>
      <c r="M1274" t="s">
        <v>1066</v>
      </c>
      <c r="N1274" t="s">
        <v>1066</v>
      </c>
      <c r="O1274" t="s">
        <v>1066</v>
      </c>
      <c r="P1274" t="s">
        <v>1066</v>
      </c>
      <c r="Q1274" t="s">
        <v>1066</v>
      </c>
      <c r="R1274" t="s">
        <v>1066</v>
      </c>
      <c r="S1274" t="s">
        <v>1066</v>
      </c>
      <c r="T1274" t="s">
        <v>1066</v>
      </c>
      <c r="U1274" t="s">
        <v>1066</v>
      </c>
      <c r="V1274" t="s">
        <v>1066</v>
      </c>
      <c r="W1274" t="s">
        <v>1066</v>
      </c>
      <c r="X1274" t="s">
        <v>1066</v>
      </c>
      <c r="Y1274" t="s">
        <v>1066</v>
      </c>
      <c r="Z1274" t="s">
        <v>1066</v>
      </c>
      <c r="AA1274" t="s">
        <v>1066</v>
      </c>
      <c r="AB1274" t="s">
        <v>1066</v>
      </c>
      <c r="AC1274" t="s">
        <v>1066</v>
      </c>
      <c r="AD1274" t="s">
        <v>1066</v>
      </c>
      <c r="AE1274" t="s">
        <v>1066</v>
      </c>
      <c r="AF1274" t="s">
        <v>1066</v>
      </c>
      <c r="AG1274" t="s">
        <v>1066</v>
      </c>
      <c r="AH1274" t="s">
        <v>1066</v>
      </c>
      <c r="AI1274" t="s">
        <v>1066</v>
      </c>
      <c r="AJ1274" t="s">
        <v>1066</v>
      </c>
      <c r="AK1274" t="s">
        <v>1066</v>
      </c>
      <c r="AL1274" t="s">
        <v>1066</v>
      </c>
      <c r="AM1274" t="s">
        <v>1066</v>
      </c>
      <c r="AN1274" t="s">
        <v>1066</v>
      </c>
      <c r="AO1274" t="s">
        <v>1066</v>
      </c>
      <c r="AP1274" t="s">
        <v>1066</v>
      </c>
      <c r="AQ1274" t="s">
        <v>1066</v>
      </c>
      <c r="AR1274" t="s">
        <v>1066</v>
      </c>
      <c r="AS1274" t="s">
        <v>1066</v>
      </c>
      <c r="AT1274" t="s">
        <v>1066</v>
      </c>
      <c r="AU1274" t="s">
        <v>1066</v>
      </c>
      <c r="AV1274" t="s">
        <v>1066</v>
      </c>
      <c r="AW1274" t="s">
        <v>1066</v>
      </c>
      <c r="AY1274">
        <v>0</v>
      </c>
      <c r="AZ1274" s="269"/>
      <c r="BA1274" s="269"/>
      <c r="BB1274" s="269"/>
      <c r="BC1274" s="269"/>
      <c r="BD1274" s="269"/>
      <c r="BE1274" s="269"/>
    </row>
    <row r="1275" spans="1:83" ht="14.4" x14ac:dyDescent="0.3">
      <c r="A1275">
        <v>526667</v>
      </c>
      <c r="B1275" t="s">
        <v>540</v>
      </c>
      <c r="C1275" t="s">
        <v>1066</v>
      </c>
      <c r="D1275" t="s">
        <v>1066</v>
      </c>
      <c r="E1275" t="s">
        <v>1066</v>
      </c>
      <c r="F1275" t="s">
        <v>1066</v>
      </c>
      <c r="G1275" t="s">
        <v>1066</v>
      </c>
      <c r="H1275" t="s">
        <v>1066</v>
      </c>
      <c r="I1275" t="s">
        <v>1066</v>
      </c>
      <c r="J1275" t="s">
        <v>1066</v>
      </c>
      <c r="K1275" t="s">
        <v>1066</v>
      </c>
      <c r="L1275" t="s">
        <v>1066</v>
      </c>
      <c r="M1275" t="s">
        <v>1066</v>
      </c>
      <c r="N1275" t="s">
        <v>1066</v>
      </c>
      <c r="O1275" t="s">
        <v>1066</v>
      </c>
      <c r="P1275" t="s">
        <v>1066</v>
      </c>
      <c r="Q1275" t="s">
        <v>1066</v>
      </c>
      <c r="R1275" t="s">
        <v>1066</v>
      </c>
      <c r="S1275" t="s">
        <v>1066</v>
      </c>
      <c r="T1275" t="s">
        <v>1066</v>
      </c>
      <c r="U1275" t="s">
        <v>1066</v>
      </c>
      <c r="V1275" t="s">
        <v>1066</v>
      </c>
      <c r="W1275" t="s">
        <v>1066</v>
      </c>
      <c r="X1275" t="s">
        <v>1066</v>
      </c>
      <c r="Y1275" t="s">
        <v>1066</v>
      </c>
      <c r="Z1275" t="s">
        <v>1066</v>
      </c>
      <c r="AA1275" t="s">
        <v>1066</v>
      </c>
      <c r="AB1275" t="s">
        <v>1066</v>
      </c>
      <c r="AC1275" t="s">
        <v>1066</v>
      </c>
      <c r="AD1275" t="s">
        <v>1066</v>
      </c>
      <c r="AE1275" t="s">
        <v>1066</v>
      </c>
      <c r="AF1275" t="s">
        <v>1066</v>
      </c>
      <c r="AG1275" t="s">
        <v>1066</v>
      </c>
      <c r="AH1275" t="s">
        <v>1066</v>
      </c>
      <c r="AI1275" t="s">
        <v>1066</v>
      </c>
      <c r="AJ1275" t="s">
        <v>1066</v>
      </c>
      <c r="AK1275" t="s">
        <v>1066</v>
      </c>
      <c r="AL1275" t="s">
        <v>1066</v>
      </c>
      <c r="AM1275" t="s">
        <v>1066</v>
      </c>
      <c r="AN1275" t="s">
        <v>1066</v>
      </c>
      <c r="AO1275" t="s">
        <v>1066</v>
      </c>
      <c r="AP1275" t="s">
        <v>1066</v>
      </c>
      <c r="AQ1275" t="s">
        <v>1066</v>
      </c>
      <c r="AR1275" t="s">
        <v>1066</v>
      </c>
      <c r="AS1275" t="s">
        <v>1066</v>
      </c>
      <c r="AT1275" t="s">
        <v>1066</v>
      </c>
      <c r="AU1275" t="s">
        <v>1066</v>
      </c>
      <c r="AV1275" t="s">
        <v>1066</v>
      </c>
      <c r="AW1275" t="s">
        <v>1066</v>
      </c>
      <c r="AY1275">
        <v>0</v>
      </c>
      <c r="AZ1275" s="269"/>
      <c r="BA1275" s="269"/>
      <c r="BB1275" s="269"/>
      <c r="BC1275" s="269"/>
      <c r="BD1275" s="269"/>
      <c r="BE1275" s="269"/>
    </row>
    <row r="1276" spans="1:83" ht="14.4" x14ac:dyDescent="0.3">
      <c r="A1276">
        <v>526668</v>
      </c>
      <c r="B1276" t="s">
        <v>540</v>
      </c>
      <c r="C1276" t="s">
        <v>1066</v>
      </c>
      <c r="D1276" t="s">
        <v>1066</v>
      </c>
      <c r="E1276" t="s">
        <v>1066</v>
      </c>
      <c r="F1276" t="s">
        <v>1066</v>
      </c>
      <c r="G1276" t="s">
        <v>1066</v>
      </c>
      <c r="H1276" t="s">
        <v>1066</v>
      </c>
      <c r="I1276" t="s">
        <v>1066</v>
      </c>
      <c r="J1276" t="s">
        <v>1066</v>
      </c>
      <c r="K1276" t="s">
        <v>1066</v>
      </c>
      <c r="L1276" t="s">
        <v>1066</v>
      </c>
      <c r="M1276" t="s">
        <v>1066</v>
      </c>
      <c r="N1276" t="s">
        <v>1066</v>
      </c>
      <c r="O1276" t="s">
        <v>1066</v>
      </c>
      <c r="P1276" t="s">
        <v>1066</v>
      </c>
      <c r="Q1276" t="s">
        <v>1066</v>
      </c>
      <c r="R1276" t="s">
        <v>1066</v>
      </c>
      <c r="S1276" t="s">
        <v>1066</v>
      </c>
      <c r="T1276" t="s">
        <v>1066</v>
      </c>
      <c r="U1276" t="s">
        <v>1066</v>
      </c>
      <c r="V1276" t="s">
        <v>1066</v>
      </c>
      <c r="W1276" t="s">
        <v>1066</v>
      </c>
      <c r="X1276" t="s">
        <v>1066</v>
      </c>
      <c r="Y1276" t="s">
        <v>1066</v>
      </c>
      <c r="Z1276" t="s">
        <v>1066</v>
      </c>
      <c r="AA1276" t="s">
        <v>1066</v>
      </c>
      <c r="AB1276" t="s">
        <v>1066</v>
      </c>
      <c r="AC1276" t="s">
        <v>1066</v>
      </c>
      <c r="AD1276" t="s">
        <v>1066</v>
      </c>
      <c r="AE1276" t="s">
        <v>1066</v>
      </c>
      <c r="AF1276" t="s">
        <v>1066</v>
      </c>
      <c r="AG1276" t="s">
        <v>1066</v>
      </c>
      <c r="AH1276" t="s">
        <v>1066</v>
      </c>
      <c r="AI1276" t="s">
        <v>1066</v>
      </c>
      <c r="AJ1276" t="s">
        <v>1066</v>
      </c>
      <c r="AK1276" t="s">
        <v>1066</v>
      </c>
      <c r="AL1276" t="s">
        <v>1066</v>
      </c>
      <c r="AM1276" t="s">
        <v>1066</v>
      </c>
      <c r="AN1276" t="s">
        <v>1066</v>
      </c>
      <c r="AO1276" t="s">
        <v>1066</v>
      </c>
      <c r="AP1276" t="s">
        <v>1066</v>
      </c>
      <c r="AQ1276" t="s">
        <v>1066</v>
      </c>
      <c r="AR1276" t="s">
        <v>1066</v>
      </c>
      <c r="AS1276" t="s">
        <v>1066</v>
      </c>
      <c r="AT1276" t="s">
        <v>1066</v>
      </c>
      <c r="AU1276" t="s">
        <v>1066</v>
      </c>
      <c r="AV1276" t="s">
        <v>1066</v>
      </c>
      <c r="AW1276" t="s">
        <v>1066</v>
      </c>
      <c r="AY1276">
        <v>0</v>
      </c>
      <c r="AZ1276" s="269"/>
      <c r="BA1276" s="269"/>
      <c r="BB1276" s="269"/>
      <c r="BC1276" s="269"/>
      <c r="BD1276" s="269"/>
      <c r="BE1276" s="269"/>
    </row>
    <row r="1277" spans="1:83" ht="14.4" x14ac:dyDescent="0.3">
      <c r="A1277">
        <v>526678</v>
      </c>
      <c r="B1277" t="s">
        <v>540</v>
      </c>
      <c r="C1277" t="s">
        <v>1066</v>
      </c>
      <c r="D1277" t="s">
        <v>1066</v>
      </c>
      <c r="E1277" t="s">
        <v>1066</v>
      </c>
      <c r="F1277" t="s">
        <v>1066</v>
      </c>
      <c r="G1277" t="s">
        <v>1066</v>
      </c>
      <c r="H1277" t="s">
        <v>1066</v>
      </c>
      <c r="I1277" t="s">
        <v>1066</v>
      </c>
      <c r="J1277" t="s">
        <v>1066</v>
      </c>
      <c r="K1277" t="s">
        <v>1066</v>
      </c>
      <c r="L1277" t="s">
        <v>1066</v>
      </c>
      <c r="M1277" t="s">
        <v>1066</v>
      </c>
      <c r="N1277" t="s">
        <v>1066</v>
      </c>
      <c r="O1277" t="s">
        <v>1066</v>
      </c>
      <c r="P1277" t="s">
        <v>1066</v>
      </c>
      <c r="Q1277" t="s">
        <v>1066</v>
      </c>
      <c r="R1277" t="s">
        <v>1066</v>
      </c>
      <c r="S1277" t="s">
        <v>1066</v>
      </c>
      <c r="T1277" t="s">
        <v>1066</v>
      </c>
      <c r="U1277" t="s">
        <v>1066</v>
      </c>
      <c r="V1277" t="s">
        <v>1066</v>
      </c>
      <c r="W1277" t="s">
        <v>1066</v>
      </c>
      <c r="X1277" t="s">
        <v>1066</v>
      </c>
      <c r="Y1277" t="s">
        <v>1066</v>
      </c>
      <c r="Z1277" t="s">
        <v>1066</v>
      </c>
      <c r="AA1277" t="s">
        <v>1066</v>
      </c>
      <c r="AB1277" t="s">
        <v>1066</v>
      </c>
      <c r="AC1277" t="s">
        <v>1066</v>
      </c>
      <c r="AD1277" t="s">
        <v>1066</v>
      </c>
      <c r="AE1277" t="s">
        <v>1066</v>
      </c>
      <c r="AF1277" t="s">
        <v>1066</v>
      </c>
      <c r="AG1277" t="s">
        <v>1066</v>
      </c>
      <c r="AH1277" t="s">
        <v>1066</v>
      </c>
      <c r="AI1277" t="s">
        <v>1066</v>
      </c>
      <c r="AJ1277" t="s">
        <v>1066</v>
      </c>
      <c r="AK1277" t="s">
        <v>1066</v>
      </c>
      <c r="AL1277" t="s">
        <v>1066</v>
      </c>
      <c r="AM1277" t="s">
        <v>1066</v>
      </c>
      <c r="AN1277" t="s">
        <v>1066</v>
      </c>
      <c r="AO1277" t="s">
        <v>1066</v>
      </c>
      <c r="AP1277" t="s">
        <v>1066</v>
      </c>
      <c r="AQ1277" t="s">
        <v>1066</v>
      </c>
      <c r="AR1277" t="s">
        <v>1066</v>
      </c>
      <c r="AS1277" t="s">
        <v>1066</v>
      </c>
      <c r="AT1277" t="s">
        <v>1066</v>
      </c>
      <c r="AU1277" t="s">
        <v>1066</v>
      </c>
      <c r="AV1277" t="s">
        <v>1066</v>
      </c>
      <c r="AW1277" t="s">
        <v>1066</v>
      </c>
      <c r="AY1277">
        <v>0</v>
      </c>
      <c r="AZ1277" s="269"/>
      <c r="BA1277" s="269"/>
      <c r="BB1277" s="269"/>
      <c r="BC1277" s="269"/>
      <c r="BD1277" s="269"/>
      <c r="BE1277" s="269"/>
    </row>
    <row r="1278" spans="1:83" ht="14.4" x14ac:dyDescent="0.3">
      <c r="A1278">
        <v>526679</v>
      </c>
      <c r="B1278" t="s">
        <v>540</v>
      </c>
      <c r="C1278" t="s">
        <v>1066</v>
      </c>
      <c r="D1278" t="s">
        <v>1066</v>
      </c>
      <c r="E1278" t="s">
        <v>1066</v>
      </c>
      <c r="F1278" t="s">
        <v>1066</v>
      </c>
      <c r="G1278" t="s">
        <v>1066</v>
      </c>
      <c r="H1278" t="s">
        <v>1066</v>
      </c>
      <c r="I1278" t="s">
        <v>1066</v>
      </c>
      <c r="J1278" t="s">
        <v>1066</v>
      </c>
      <c r="K1278" t="s">
        <v>1066</v>
      </c>
      <c r="L1278" t="s">
        <v>1066</v>
      </c>
      <c r="M1278" t="s">
        <v>1066</v>
      </c>
      <c r="N1278" t="s">
        <v>1066</v>
      </c>
      <c r="O1278" t="s">
        <v>1066</v>
      </c>
      <c r="P1278" t="s">
        <v>1066</v>
      </c>
      <c r="Q1278" t="s">
        <v>1066</v>
      </c>
      <c r="R1278" t="s">
        <v>1066</v>
      </c>
      <c r="S1278" t="s">
        <v>1066</v>
      </c>
      <c r="T1278" t="s">
        <v>1066</v>
      </c>
      <c r="U1278" t="s">
        <v>1066</v>
      </c>
      <c r="V1278" t="s">
        <v>1066</v>
      </c>
      <c r="W1278" t="s">
        <v>1066</v>
      </c>
      <c r="X1278" t="s">
        <v>1066</v>
      </c>
      <c r="Y1278" t="s">
        <v>1066</v>
      </c>
      <c r="Z1278" t="s">
        <v>1066</v>
      </c>
      <c r="AA1278" t="s">
        <v>1066</v>
      </c>
      <c r="AB1278" t="s">
        <v>1066</v>
      </c>
      <c r="AC1278" t="s">
        <v>1066</v>
      </c>
      <c r="AD1278" t="s">
        <v>1066</v>
      </c>
      <c r="AE1278" t="s">
        <v>1066</v>
      </c>
      <c r="AF1278" t="s">
        <v>1066</v>
      </c>
      <c r="AG1278" t="s">
        <v>1066</v>
      </c>
      <c r="AH1278" t="s">
        <v>1066</v>
      </c>
      <c r="AI1278" t="s">
        <v>1066</v>
      </c>
      <c r="AJ1278" t="s">
        <v>1066</v>
      </c>
      <c r="AK1278" t="s">
        <v>1066</v>
      </c>
      <c r="AL1278" t="s">
        <v>1066</v>
      </c>
      <c r="AM1278" t="s">
        <v>1066</v>
      </c>
      <c r="AN1278" t="s">
        <v>1066</v>
      </c>
      <c r="AO1278" t="s">
        <v>1066</v>
      </c>
      <c r="AP1278" t="s">
        <v>1066</v>
      </c>
      <c r="AQ1278" t="s">
        <v>1066</v>
      </c>
      <c r="AR1278" t="s">
        <v>1066</v>
      </c>
      <c r="AS1278" t="s">
        <v>1066</v>
      </c>
      <c r="AT1278" t="s">
        <v>1066</v>
      </c>
      <c r="AU1278" t="s">
        <v>1066</v>
      </c>
      <c r="AV1278" t="s">
        <v>1066</v>
      </c>
      <c r="AW1278" t="s">
        <v>1066</v>
      </c>
      <c r="AY1278">
        <v>0</v>
      </c>
      <c r="AZ1278" s="269"/>
      <c r="BA1278" s="269"/>
      <c r="BB1278" s="269"/>
      <c r="BC1278" s="269"/>
      <c r="BD1278" s="269"/>
      <c r="BE1278" s="269"/>
      <c r="BH1278" s="249"/>
      <c r="BI1278" s="249"/>
      <c r="BJ1278" s="249"/>
      <c r="BK1278" s="249"/>
      <c r="BL1278" s="249"/>
      <c r="BM1278" s="249"/>
      <c r="BN1278" s="249"/>
      <c r="BO1278" s="249"/>
      <c r="BP1278" s="249"/>
      <c r="BQ1278" s="249"/>
      <c r="BR1278" s="249"/>
      <c r="BS1278" s="249"/>
      <c r="BT1278" s="249"/>
      <c r="BU1278" s="249"/>
      <c r="BV1278" s="248"/>
      <c r="BW1278" s="249"/>
      <c r="BX1278" s="249"/>
      <c r="BY1278" s="249"/>
      <c r="BZ1278" s="249"/>
      <c r="CA1278" s="242"/>
      <c r="CB1278" s="242"/>
      <c r="CC1278" s="242"/>
      <c r="CD1278" s="242"/>
      <c r="CE1278" s="249"/>
    </row>
    <row r="1279" spans="1:83" ht="14.4" x14ac:dyDescent="0.3">
      <c r="A1279">
        <v>526685</v>
      </c>
      <c r="B1279" t="s">
        <v>540</v>
      </c>
      <c r="C1279" t="s">
        <v>1066</v>
      </c>
      <c r="D1279" t="s">
        <v>1066</v>
      </c>
      <c r="E1279" t="s">
        <v>1066</v>
      </c>
      <c r="F1279" t="s">
        <v>1066</v>
      </c>
      <c r="G1279" t="s">
        <v>1066</v>
      </c>
      <c r="H1279" t="s">
        <v>1066</v>
      </c>
      <c r="I1279" t="s">
        <v>1066</v>
      </c>
      <c r="J1279" t="s">
        <v>1066</v>
      </c>
      <c r="K1279" t="s">
        <v>1066</v>
      </c>
      <c r="L1279" t="s">
        <v>1066</v>
      </c>
      <c r="M1279" t="s">
        <v>1066</v>
      </c>
      <c r="N1279" t="s">
        <v>1066</v>
      </c>
      <c r="O1279" t="s">
        <v>1066</v>
      </c>
      <c r="P1279" t="s">
        <v>1066</v>
      </c>
      <c r="Q1279" t="s">
        <v>1066</v>
      </c>
      <c r="R1279" t="s">
        <v>1066</v>
      </c>
      <c r="S1279" t="s">
        <v>1066</v>
      </c>
      <c r="T1279" t="s">
        <v>1066</v>
      </c>
      <c r="U1279" t="s">
        <v>1066</v>
      </c>
      <c r="V1279" t="s">
        <v>1066</v>
      </c>
      <c r="W1279" t="s">
        <v>1066</v>
      </c>
      <c r="X1279" t="s">
        <v>1066</v>
      </c>
      <c r="Y1279" t="s">
        <v>1066</v>
      </c>
      <c r="Z1279" t="s">
        <v>1066</v>
      </c>
      <c r="AA1279" t="s">
        <v>1066</v>
      </c>
      <c r="AB1279" t="s">
        <v>1066</v>
      </c>
      <c r="AC1279" t="s">
        <v>1066</v>
      </c>
      <c r="AD1279" t="s">
        <v>1066</v>
      </c>
      <c r="AE1279" t="s">
        <v>1066</v>
      </c>
      <c r="AF1279" t="s">
        <v>1066</v>
      </c>
      <c r="AG1279" t="s">
        <v>1066</v>
      </c>
      <c r="AH1279" t="s">
        <v>1066</v>
      </c>
      <c r="AI1279" t="s">
        <v>1066</v>
      </c>
      <c r="AJ1279" t="s">
        <v>1066</v>
      </c>
      <c r="AK1279" t="s">
        <v>1066</v>
      </c>
      <c r="AL1279" t="s">
        <v>1066</v>
      </c>
      <c r="AM1279" t="s">
        <v>1066</v>
      </c>
      <c r="AN1279" t="s">
        <v>1066</v>
      </c>
      <c r="AO1279" t="s">
        <v>1066</v>
      </c>
      <c r="AP1279" t="s">
        <v>1066</v>
      </c>
      <c r="AQ1279" t="s">
        <v>1066</v>
      </c>
      <c r="AR1279" t="s">
        <v>1066</v>
      </c>
      <c r="AS1279" t="s">
        <v>1066</v>
      </c>
      <c r="AT1279" t="s">
        <v>1066</v>
      </c>
      <c r="AU1279" t="s">
        <v>1066</v>
      </c>
      <c r="AV1279" t="s">
        <v>1066</v>
      </c>
      <c r="AW1279" t="s">
        <v>1066</v>
      </c>
      <c r="AY1279">
        <v>0</v>
      </c>
      <c r="AZ1279" s="269"/>
      <c r="BA1279" s="269"/>
      <c r="BB1279" s="269"/>
      <c r="BC1279" s="269"/>
      <c r="BD1279" s="269"/>
      <c r="BE1279" s="269"/>
    </row>
    <row r="1280" spans="1:83" ht="14.4" x14ac:dyDescent="0.3">
      <c r="A1280">
        <v>526691</v>
      </c>
      <c r="B1280" t="s">
        <v>540</v>
      </c>
      <c r="C1280" t="s">
        <v>1066</v>
      </c>
      <c r="D1280" t="s">
        <v>1066</v>
      </c>
      <c r="E1280" t="s">
        <v>1066</v>
      </c>
      <c r="F1280" t="s">
        <v>1066</v>
      </c>
      <c r="G1280" t="s">
        <v>1066</v>
      </c>
      <c r="H1280" t="s">
        <v>1066</v>
      </c>
      <c r="I1280" t="s">
        <v>1066</v>
      </c>
      <c r="J1280" t="s">
        <v>1066</v>
      </c>
      <c r="K1280" t="s">
        <v>1066</v>
      </c>
      <c r="L1280" t="s">
        <v>1066</v>
      </c>
      <c r="M1280" t="s">
        <v>1066</v>
      </c>
      <c r="N1280" t="s">
        <v>1066</v>
      </c>
      <c r="O1280" t="s">
        <v>1066</v>
      </c>
      <c r="P1280" t="s">
        <v>1066</v>
      </c>
      <c r="Q1280" t="s">
        <v>1066</v>
      </c>
      <c r="R1280" t="s">
        <v>1066</v>
      </c>
      <c r="S1280" t="s">
        <v>1066</v>
      </c>
      <c r="T1280" t="s">
        <v>1066</v>
      </c>
      <c r="U1280" t="s">
        <v>1066</v>
      </c>
      <c r="V1280" t="s">
        <v>1066</v>
      </c>
      <c r="W1280" t="s">
        <v>1066</v>
      </c>
      <c r="X1280" t="s">
        <v>1066</v>
      </c>
      <c r="Y1280" t="s">
        <v>1066</v>
      </c>
      <c r="Z1280" t="s">
        <v>1066</v>
      </c>
      <c r="AA1280" t="s">
        <v>1066</v>
      </c>
      <c r="AB1280" t="s">
        <v>1066</v>
      </c>
      <c r="AC1280" t="s">
        <v>1066</v>
      </c>
      <c r="AD1280" t="s">
        <v>1066</v>
      </c>
      <c r="AE1280" t="s">
        <v>1066</v>
      </c>
      <c r="AF1280" t="s">
        <v>1066</v>
      </c>
      <c r="AG1280" t="s">
        <v>1066</v>
      </c>
      <c r="AH1280" t="s">
        <v>1066</v>
      </c>
      <c r="AI1280" t="s">
        <v>1066</v>
      </c>
      <c r="AJ1280" t="s">
        <v>1066</v>
      </c>
      <c r="AK1280" t="s">
        <v>1066</v>
      </c>
      <c r="AL1280" t="s">
        <v>1066</v>
      </c>
      <c r="AM1280" t="s">
        <v>1066</v>
      </c>
      <c r="AN1280" t="s">
        <v>1066</v>
      </c>
      <c r="AO1280" t="s">
        <v>1066</v>
      </c>
      <c r="AP1280" t="s">
        <v>1066</v>
      </c>
      <c r="AQ1280" t="s">
        <v>1066</v>
      </c>
      <c r="AR1280" t="s">
        <v>1066</v>
      </c>
      <c r="AS1280" t="s">
        <v>1066</v>
      </c>
      <c r="AT1280" t="s">
        <v>1066</v>
      </c>
      <c r="AU1280" t="s">
        <v>1066</v>
      </c>
      <c r="AV1280" t="s">
        <v>1066</v>
      </c>
      <c r="AW1280" t="s">
        <v>1066</v>
      </c>
      <c r="AY1280">
        <v>0</v>
      </c>
      <c r="AZ1280" s="269"/>
      <c r="BA1280" s="269"/>
      <c r="BB1280" s="269"/>
      <c r="BC1280" s="269"/>
      <c r="BD1280" s="269"/>
      <c r="BE1280" s="269"/>
    </row>
    <row r="1281" spans="1:83" ht="14.4" x14ac:dyDescent="0.3">
      <c r="A1281">
        <v>526692</v>
      </c>
      <c r="B1281" t="s">
        <v>540</v>
      </c>
      <c r="C1281" t="s">
        <v>1066</v>
      </c>
      <c r="D1281" t="s">
        <v>1066</v>
      </c>
      <c r="E1281" t="s">
        <v>1066</v>
      </c>
      <c r="F1281" t="s">
        <v>1066</v>
      </c>
      <c r="G1281" t="s">
        <v>1066</v>
      </c>
      <c r="H1281" t="s">
        <v>1066</v>
      </c>
      <c r="I1281" t="s">
        <v>1066</v>
      </c>
      <c r="J1281" t="s">
        <v>1066</v>
      </c>
      <c r="K1281" t="s">
        <v>1066</v>
      </c>
      <c r="L1281" t="s">
        <v>1066</v>
      </c>
      <c r="M1281" t="s">
        <v>1066</v>
      </c>
      <c r="N1281" t="s">
        <v>1066</v>
      </c>
      <c r="O1281" t="s">
        <v>1066</v>
      </c>
      <c r="P1281" t="s">
        <v>1066</v>
      </c>
      <c r="Q1281" t="s">
        <v>1066</v>
      </c>
      <c r="R1281" t="s">
        <v>1066</v>
      </c>
      <c r="S1281" t="s">
        <v>1066</v>
      </c>
      <c r="T1281" t="s">
        <v>1066</v>
      </c>
      <c r="U1281" t="s">
        <v>1066</v>
      </c>
      <c r="V1281" t="s">
        <v>1066</v>
      </c>
      <c r="W1281" t="s">
        <v>1066</v>
      </c>
      <c r="X1281" t="s">
        <v>1066</v>
      </c>
      <c r="Y1281" t="s">
        <v>1066</v>
      </c>
      <c r="Z1281" t="s">
        <v>1066</v>
      </c>
      <c r="AA1281" t="s">
        <v>1066</v>
      </c>
      <c r="AB1281" t="s">
        <v>1066</v>
      </c>
      <c r="AC1281" t="s">
        <v>1066</v>
      </c>
      <c r="AD1281" t="s">
        <v>1066</v>
      </c>
      <c r="AE1281" t="s">
        <v>1066</v>
      </c>
      <c r="AF1281" t="s">
        <v>1066</v>
      </c>
      <c r="AG1281" t="s">
        <v>1066</v>
      </c>
      <c r="AH1281" t="s">
        <v>1066</v>
      </c>
      <c r="AI1281" t="s">
        <v>1066</v>
      </c>
      <c r="AJ1281" t="s">
        <v>1066</v>
      </c>
      <c r="AK1281" t="s">
        <v>1066</v>
      </c>
      <c r="AL1281" t="s">
        <v>1066</v>
      </c>
      <c r="AM1281" t="s">
        <v>1066</v>
      </c>
      <c r="AN1281" t="s">
        <v>1066</v>
      </c>
      <c r="AO1281" t="s">
        <v>1066</v>
      </c>
      <c r="AP1281" t="s">
        <v>1066</v>
      </c>
      <c r="AQ1281" t="s">
        <v>1066</v>
      </c>
      <c r="AR1281" t="s">
        <v>1066</v>
      </c>
      <c r="AS1281" t="s">
        <v>1066</v>
      </c>
      <c r="AT1281" t="s">
        <v>1066</v>
      </c>
      <c r="AU1281" t="s">
        <v>1066</v>
      </c>
      <c r="AV1281" t="s">
        <v>1066</v>
      </c>
      <c r="AW1281" t="s">
        <v>1066</v>
      </c>
      <c r="AY1281">
        <v>0</v>
      </c>
      <c r="AZ1281" s="269"/>
      <c r="BA1281" s="269"/>
      <c r="BB1281" s="269"/>
      <c r="BC1281" s="269"/>
      <c r="BD1281" s="269"/>
      <c r="BE1281" s="269"/>
    </row>
    <row r="1282" spans="1:83" ht="14.4" x14ac:dyDescent="0.3">
      <c r="A1282">
        <v>526695</v>
      </c>
      <c r="B1282" t="s">
        <v>540</v>
      </c>
      <c r="C1282" t="s">
        <v>1066</v>
      </c>
      <c r="D1282" t="s">
        <v>1066</v>
      </c>
      <c r="E1282" t="s">
        <v>1066</v>
      </c>
      <c r="F1282" t="s">
        <v>1066</v>
      </c>
      <c r="G1282" t="s">
        <v>1066</v>
      </c>
      <c r="H1282" t="s">
        <v>1066</v>
      </c>
      <c r="I1282" t="s">
        <v>1066</v>
      </c>
      <c r="J1282" t="s">
        <v>1066</v>
      </c>
      <c r="K1282" t="s">
        <v>1066</v>
      </c>
      <c r="L1282" t="s">
        <v>1066</v>
      </c>
      <c r="M1282" t="s">
        <v>1066</v>
      </c>
      <c r="N1282" t="s">
        <v>1066</v>
      </c>
      <c r="O1282" t="s">
        <v>1066</v>
      </c>
      <c r="P1282" t="s">
        <v>1066</v>
      </c>
      <c r="Q1282" t="s">
        <v>1066</v>
      </c>
      <c r="R1282" t="s">
        <v>1066</v>
      </c>
      <c r="S1282" t="s">
        <v>1066</v>
      </c>
      <c r="T1282" t="s">
        <v>1066</v>
      </c>
      <c r="U1282" t="s">
        <v>1066</v>
      </c>
      <c r="V1282" t="s">
        <v>1066</v>
      </c>
      <c r="W1282" t="s">
        <v>1066</v>
      </c>
      <c r="X1282" t="s">
        <v>1066</v>
      </c>
      <c r="Y1282" t="s">
        <v>1066</v>
      </c>
      <c r="Z1282" t="s">
        <v>1066</v>
      </c>
      <c r="AA1282" t="s">
        <v>1066</v>
      </c>
      <c r="AB1282" t="s">
        <v>1066</v>
      </c>
      <c r="AC1282" t="s">
        <v>1066</v>
      </c>
      <c r="AD1282" t="s">
        <v>1066</v>
      </c>
      <c r="AE1282" t="s">
        <v>1066</v>
      </c>
      <c r="AF1282" t="s">
        <v>1066</v>
      </c>
      <c r="AG1282" t="s">
        <v>1066</v>
      </c>
      <c r="AH1282" t="s">
        <v>1066</v>
      </c>
      <c r="AI1282" t="s">
        <v>1066</v>
      </c>
      <c r="AJ1282" t="s">
        <v>1066</v>
      </c>
      <c r="AK1282" t="s">
        <v>1066</v>
      </c>
      <c r="AL1282" t="s">
        <v>1066</v>
      </c>
      <c r="AM1282" t="s">
        <v>1066</v>
      </c>
      <c r="AN1282" t="s">
        <v>1066</v>
      </c>
      <c r="AO1282" t="s">
        <v>1066</v>
      </c>
      <c r="AP1282" t="s">
        <v>1066</v>
      </c>
      <c r="AQ1282" t="s">
        <v>1066</v>
      </c>
      <c r="AR1282" t="s">
        <v>1066</v>
      </c>
      <c r="AS1282" t="s">
        <v>1066</v>
      </c>
      <c r="AT1282" t="s">
        <v>1066</v>
      </c>
      <c r="AU1282" t="s">
        <v>1066</v>
      </c>
      <c r="AV1282" t="s">
        <v>1066</v>
      </c>
      <c r="AW1282" t="s">
        <v>1066</v>
      </c>
      <c r="AY1282">
        <v>0</v>
      </c>
      <c r="AZ1282" s="269"/>
      <c r="BA1282" s="269"/>
      <c r="BB1282" s="269"/>
      <c r="BC1282" s="269"/>
      <c r="BD1282" s="269"/>
      <c r="BE1282" s="269"/>
    </row>
    <row r="1283" spans="1:83" ht="14.4" x14ac:dyDescent="0.3">
      <c r="A1283">
        <v>526700</v>
      </c>
      <c r="B1283" t="s">
        <v>540</v>
      </c>
      <c r="C1283" t="s">
        <v>1066</v>
      </c>
      <c r="D1283" t="s">
        <v>1066</v>
      </c>
      <c r="E1283" t="s">
        <v>1066</v>
      </c>
      <c r="F1283" t="s">
        <v>1066</v>
      </c>
      <c r="G1283" t="s">
        <v>1066</v>
      </c>
      <c r="H1283" t="s">
        <v>1066</v>
      </c>
      <c r="I1283" t="s">
        <v>1066</v>
      </c>
      <c r="J1283" t="s">
        <v>1066</v>
      </c>
      <c r="K1283" t="s">
        <v>1066</v>
      </c>
      <c r="L1283" t="s">
        <v>1066</v>
      </c>
      <c r="M1283" t="s">
        <v>1066</v>
      </c>
      <c r="N1283" t="s">
        <v>1066</v>
      </c>
      <c r="O1283" t="s">
        <v>1066</v>
      </c>
      <c r="P1283" t="s">
        <v>1066</v>
      </c>
      <c r="Q1283" t="s">
        <v>1066</v>
      </c>
      <c r="R1283" t="s">
        <v>1066</v>
      </c>
      <c r="S1283" t="s">
        <v>1066</v>
      </c>
      <c r="T1283" t="s">
        <v>1066</v>
      </c>
      <c r="U1283" t="s">
        <v>1066</v>
      </c>
      <c r="V1283" t="s">
        <v>1066</v>
      </c>
      <c r="W1283" t="s">
        <v>1066</v>
      </c>
      <c r="X1283" t="s">
        <v>1066</v>
      </c>
      <c r="Y1283" t="s">
        <v>1066</v>
      </c>
      <c r="Z1283" t="s">
        <v>1066</v>
      </c>
      <c r="AA1283" t="s">
        <v>1066</v>
      </c>
      <c r="AB1283" t="s">
        <v>1066</v>
      </c>
      <c r="AC1283" t="s">
        <v>1066</v>
      </c>
      <c r="AD1283" t="s">
        <v>1066</v>
      </c>
      <c r="AE1283" t="s">
        <v>1066</v>
      </c>
      <c r="AF1283" t="s">
        <v>1066</v>
      </c>
      <c r="AG1283" t="s">
        <v>1066</v>
      </c>
      <c r="AH1283" t="s">
        <v>1066</v>
      </c>
      <c r="AI1283" t="s">
        <v>1066</v>
      </c>
      <c r="AJ1283" t="s">
        <v>1066</v>
      </c>
      <c r="AK1283" t="s">
        <v>1066</v>
      </c>
      <c r="AL1283" t="s">
        <v>1066</v>
      </c>
      <c r="AM1283" t="s">
        <v>1066</v>
      </c>
      <c r="AN1283" t="s">
        <v>1066</v>
      </c>
      <c r="AO1283" t="s">
        <v>1066</v>
      </c>
      <c r="AP1283" t="s">
        <v>1066</v>
      </c>
      <c r="AQ1283" t="s">
        <v>1066</v>
      </c>
      <c r="AR1283" t="s">
        <v>1066</v>
      </c>
      <c r="AS1283" t="s">
        <v>1066</v>
      </c>
      <c r="AT1283" t="s">
        <v>1066</v>
      </c>
      <c r="AU1283" t="s">
        <v>1066</v>
      </c>
      <c r="AV1283" t="s">
        <v>1066</v>
      </c>
      <c r="AW1283" t="s">
        <v>1066</v>
      </c>
      <c r="AY1283">
        <v>0</v>
      </c>
      <c r="AZ1283" s="269"/>
      <c r="BA1283" s="269"/>
      <c r="BB1283" s="269"/>
      <c r="BC1283" s="269"/>
      <c r="BD1283" s="269"/>
      <c r="BE1283" s="269"/>
    </row>
    <row r="1284" spans="1:83" ht="14.4" x14ac:dyDescent="0.3">
      <c r="A1284">
        <v>526701</v>
      </c>
      <c r="B1284" t="s">
        <v>540</v>
      </c>
      <c r="C1284" t="s">
        <v>1066</v>
      </c>
      <c r="D1284" t="s">
        <v>1066</v>
      </c>
      <c r="E1284" t="s">
        <v>1066</v>
      </c>
      <c r="F1284" t="s">
        <v>1066</v>
      </c>
      <c r="G1284" t="s">
        <v>1066</v>
      </c>
      <c r="H1284" t="s">
        <v>1066</v>
      </c>
      <c r="I1284" t="s">
        <v>1066</v>
      </c>
      <c r="J1284" t="s">
        <v>1066</v>
      </c>
      <c r="K1284" t="s">
        <v>1066</v>
      </c>
      <c r="L1284" t="s">
        <v>1066</v>
      </c>
      <c r="M1284" t="s">
        <v>1066</v>
      </c>
      <c r="N1284" t="s">
        <v>1066</v>
      </c>
      <c r="O1284" t="s">
        <v>1066</v>
      </c>
      <c r="P1284" t="s">
        <v>1066</v>
      </c>
      <c r="Q1284" t="s">
        <v>1066</v>
      </c>
      <c r="R1284" t="s">
        <v>1066</v>
      </c>
      <c r="S1284" t="s">
        <v>1066</v>
      </c>
      <c r="T1284" t="s">
        <v>1066</v>
      </c>
      <c r="U1284" t="s">
        <v>1066</v>
      </c>
      <c r="V1284" t="s">
        <v>1066</v>
      </c>
      <c r="W1284" t="s">
        <v>1066</v>
      </c>
      <c r="X1284" t="s">
        <v>1066</v>
      </c>
      <c r="Y1284" t="s">
        <v>1066</v>
      </c>
      <c r="Z1284" t="s">
        <v>1066</v>
      </c>
      <c r="AA1284" t="s">
        <v>1066</v>
      </c>
      <c r="AB1284" t="s">
        <v>1066</v>
      </c>
      <c r="AC1284" t="s">
        <v>1066</v>
      </c>
      <c r="AD1284" t="s">
        <v>1066</v>
      </c>
      <c r="AE1284" t="s">
        <v>1066</v>
      </c>
      <c r="AF1284" t="s">
        <v>1066</v>
      </c>
      <c r="AG1284" t="s">
        <v>1066</v>
      </c>
      <c r="AH1284" t="s">
        <v>1066</v>
      </c>
      <c r="AI1284" t="s">
        <v>1066</v>
      </c>
      <c r="AJ1284" t="s">
        <v>1066</v>
      </c>
      <c r="AK1284" t="s">
        <v>1066</v>
      </c>
      <c r="AL1284" t="s">
        <v>1066</v>
      </c>
      <c r="AM1284" t="s">
        <v>1066</v>
      </c>
      <c r="AN1284" t="s">
        <v>1066</v>
      </c>
      <c r="AO1284" t="s">
        <v>1066</v>
      </c>
      <c r="AP1284" t="s">
        <v>1066</v>
      </c>
      <c r="AQ1284" t="s">
        <v>1066</v>
      </c>
      <c r="AR1284" t="s">
        <v>1066</v>
      </c>
      <c r="AS1284" t="s">
        <v>1066</v>
      </c>
      <c r="AT1284" t="s">
        <v>1066</v>
      </c>
      <c r="AU1284" t="s">
        <v>1066</v>
      </c>
      <c r="AV1284" t="s">
        <v>1066</v>
      </c>
      <c r="AW1284" t="s">
        <v>1066</v>
      </c>
      <c r="AY1284">
        <v>0</v>
      </c>
      <c r="AZ1284" s="269"/>
      <c r="BA1284" s="269"/>
      <c r="BB1284" s="269"/>
      <c r="BC1284" s="269"/>
      <c r="BD1284" s="269"/>
      <c r="BE1284" s="269"/>
    </row>
    <row r="1285" spans="1:83" ht="14.4" x14ac:dyDescent="0.3">
      <c r="A1285">
        <v>526704</v>
      </c>
      <c r="B1285" t="s">
        <v>541</v>
      </c>
      <c r="C1285" t="s">
        <v>1066</v>
      </c>
      <c r="D1285" t="s">
        <v>1066</v>
      </c>
      <c r="E1285" t="s">
        <v>1066</v>
      </c>
      <c r="F1285" t="s">
        <v>1066</v>
      </c>
      <c r="G1285" t="s">
        <v>1066</v>
      </c>
      <c r="H1285" t="s">
        <v>1066</v>
      </c>
      <c r="I1285" t="s">
        <v>1066</v>
      </c>
      <c r="J1285" t="s">
        <v>1066</v>
      </c>
      <c r="K1285" t="s">
        <v>1066</v>
      </c>
      <c r="L1285" t="s">
        <v>1066</v>
      </c>
      <c r="M1285" t="s">
        <v>1066</v>
      </c>
      <c r="N1285" t="s">
        <v>1066</v>
      </c>
      <c r="O1285" t="s">
        <v>1066</v>
      </c>
      <c r="P1285" t="s">
        <v>1066</v>
      </c>
      <c r="Q1285" t="s">
        <v>1066</v>
      </c>
      <c r="R1285" t="s">
        <v>1066</v>
      </c>
      <c r="S1285" t="s">
        <v>1066</v>
      </c>
      <c r="T1285" t="s">
        <v>1066</v>
      </c>
      <c r="U1285" t="s">
        <v>1066</v>
      </c>
      <c r="V1285" t="s">
        <v>1066</v>
      </c>
      <c r="W1285" t="s">
        <v>1066</v>
      </c>
      <c r="X1285" t="s">
        <v>1066</v>
      </c>
      <c r="Y1285" t="s">
        <v>1066</v>
      </c>
      <c r="Z1285" t="s">
        <v>1066</v>
      </c>
      <c r="AA1285" t="s">
        <v>1066</v>
      </c>
      <c r="AB1285" t="s">
        <v>1066</v>
      </c>
      <c r="AC1285" t="s">
        <v>1066</v>
      </c>
      <c r="AD1285" t="s">
        <v>1066</v>
      </c>
      <c r="AE1285" t="s">
        <v>1066</v>
      </c>
      <c r="AF1285" t="s">
        <v>1066</v>
      </c>
      <c r="AG1285" t="s">
        <v>1066</v>
      </c>
      <c r="AH1285" t="s">
        <v>1066</v>
      </c>
      <c r="AI1285" t="s">
        <v>1066</v>
      </c>
      <c r="AJ1285" t="s">
        <v>1066</v>
      </c>
      <c r="AK1285" t="s">
        <v>1066</v>
      </c>
      <c r="AL1285" t="s">
        <v>1066</v>
      </c>
      <c r="AM1285" t="s">
        <v>1066</v>
      </c>
      <c r="AN1285" t="s">
        <v>1066</v>
      </c>
      <c r="AO1285" t="s">
        <v>1066</v>
      </c>
      <c r="AP1285" t="s">
        <v>1066</v>
      </c>
      <c r="AQ1285" t="s">
        <v>1066</v>
      </c>
      <c r="AR1285" t="s">
        <v>1066</v>
      </c>
      <c r="AW1285"/>
      <c r="AY1285" t="s">
        <v>2422</v>
      </c>
      <c r="AZ1285" s="269"/>
      <c r="BA1285" s="269"/>
      <c r="BB1285" s="269"/>
      <c r="BC1285" s="269"/>
      <c r="BD1285" s="269"/>
      <c r="BE1285" s="269"/>
    </row>
    <row r="1286" spans="1:83" ht="14.4" x14ac:dyDescent="0.3">
      <c r="A1286">
        <v>526709</v>
      </c>
      <c r="B1286" t="s">
        <v>541</v>
      </c>
      <c r="C1286" t="s">
        <v>1066</v>
      </c>
      <c r="D1286" t="s">
        <v>1066</v>
      </c>
      <c r="E1286" t="s">
        <v>1066</v>
      </c>
      <c r="F1286" t="s">
        <v>1066</v>
      </c>
      <c r="G1286" t="s">
        <v>1066</v>
      </c>
      <c r="H1286" t="s">
        <v>1066</v>
      </c>
      <c r="I1286" t="s">
        <v>1066</v>
      </c>
      <c r="J1286" t="s">
        <v>1066</v>
      </c>
      <c r="K1286" t="s">
        <v>1066</v>
      </c>
      <c r="L1286" t="s">
        <v>1066</v>
      </c>
      <c r="M1286" t="s">
        <v>1066</v>
      </c>
      <c r="N1286" t="s">
        <v>1066</v>
      </c>
      <c r="O1286" t="s">
        <v>1066</v>
      </c>
      <c r="P1286" t="s">
        <v>1066</v>
      </c>
      <c r="Q1286" t="s">
        <v>1066</v>
      </c>
      <c r="R1286" t="s">
        <v>1066</v>
      </c>
      <c r="S1286" t="s">
        <v>1066</v>
      </c>
      <c r="T1286" t="s">
        <v>1066</v>
      </c>
      <c r="U1286" t="s">
        <v>1066</v>
      </c>
      <c r="V1286" t="s">
        <v>1066</v>
      </c>
      <c r="W1286" t="s">
        <v>1066</v>
      </c>
      <c r="X1286" t="s">
        <v>1066</v>
      </c>
      <c r="Y1286" t="s">
        <v>1066</v>
      </c>
      <c r="Z1286" t="s">
        <v>1066</v>
      </c>
      <c r="AA1286" t="s">
        <v>1066</v>
      </c>
      <c r="AB1286" t="s">
        <v>1066</v>
      </c>
      <c r="AC1286" t="s">
        <v>1066</v>
      </c>
      <c r="AD1286" t="s">
        <v>1066</v>
      </c>
      <c r="AE1286" t="s">
        <v>1066</v>
      </c>
      <c r="AF1286" t="s">
        <v>1066</v>
      </c>
      <c r="AG1286" t="s">
        <v>1066</v>
      </c>
      <c r="AH1286" t="s">
        <v>1066</v>
      </c>
      <c r="AI1286" t="s">
        <v>1066</v>
      </c>
      <c r="AJ1286" t="s">
        <v>1066</v>
      </c>
      <c r="AK1286" t="s">
        <v>1066</v>
      </c>
      <c r="AL1286" t="s">
        <v>1066</v>
      </c>
      <c r="AM1286" t="s">
        <v>1066</v>
      </c>
      <c r="AN1286" t="s">
        <v>1066</v>
      </c>
      <c r="AO1286" t="s">
        <v>1066</v>
      </c>
      <c r="AP1286" t="s">
        <v>1066</v>
      </c>
      <c r="AQ1286" t="s">
        <v>1066</v>
      </c>
      <c r="AR1286" t="s">
        <v>1066</v>
      </c>
      <c r="AW1286"/>
      <c r="AY1286" t="s">
        <v>2422</v>
      </c>
      <c r="AZ1286" s="269"/>
      <c r="BA1286" s="269"/>
      <c r="BB1286" s="269"/>
      <c r="BC1286" s="269"/>
      <c r="BD1286" s="269"/>
      <c r="BE1286" s="269"/>
      <c r="BH1286" s="249"/>
      <c r="BI1286" s="249"/>
      <c r="BJ1286" s="249"/>
      <c r="BK1286" s="249"/>
      <c r="BL1286" s="249"/>
      <c r="BM1286" s="249"/>
      <c r="BN1286" s="249"/>
      <c r="BO1286" s="249"/>
      <c r="BP1286" s="249"/>
      <c r="BQ1286" s="249"/>
      <c r="BR1286" s="249"/>
      <c r="BS1286" s="249"/>
      <c r="BT1286" s="249"/>
      <c r="BU1286" s="249"/>
      <c r="BV1286" s="248"/>
      <c r="BW1286" s="249"/>
      <c r="BX1286" s="249"/>
      <c r="BY1286" s="249"/>
      <c r="BZ1286" s="249"/>
      <c r="CA1286" s="242"/>
      <c r="CB1286" s="242"/>
      <c r="CC1286" s="242"/>
      <c r="CD1286" s="242"/>
      <c r="CE1286" s="249"/>
    </row>
    <row r="1287" spans="1:83" ht="14.4" x14ac:dyDescent="0.3">
      <c r="A1287">
        <v>526715</v>
      </c>
      <c r="B1287" t="s">
        <v>540</v>
      </c>
      <c r="C1287" t="s">
        <v>1066</v>
      </c>
      <c r="D1287" t="s">
        <v>1066</v>
      </c>
      <c r="E1287" t="s">
        <v>1066</v>
      </c>
      <c r="F1287" t="s">
        <v>1066</v>
      </c>
      <c r="G1287" t="s">
        <v>1066</v>
      </c>
      <c r="H1287" t="s">
        <v>1066</v>
      </c>
      <c r="I1287" t="s">
        <v>1066</v>
      </c>
      <c r="J1287" t="s">
        <v>1066</v>
      </c>
      <c r="K1287" t="s">
        <v>1066</v>
      </c>
      <c r="L1287" t="s">
        <v>1066</v>
      </c>
      <c r="M1287" t="s">
        <v>1066</v>
      </c>
      <c r="N1287" t="s">
        <v>1066</v>
      </c>
      <c r="O1287" t="s">
        <v>1066</v>
      </c>
      <c r="P1287" t="s">
        <v>1066</v>
      </c>
      <c r="Q1287" t="s">
        <v>1066</v>
      </c>
      <c r="R1287" t="s">
        <v>1066</v>
      </c>
      <c r="S1287" t="s">
        <v>1066</v>
      </c>
      <c r="T1287" t="s">
        <v>1066</v>
      </c>
      <c r="U1287" t="s">
        <v>1066</v>
      </c>
      <c r="V1287" t="s">
        <v>1066</v>
      </c>
      <c r="W1287" t="s">
        <v>1066</v>
      </c>
      <c r="X1287" t="s">
        <v>1066</v>
      </c>
      <c r="Y1287" t="s">
        <v>1066</v>
      </c>
      <c r="Z1287" t="s">
        <v>1066</v>
      </c>
      <c r="AA1287" t="s">
        <v>1066</v>
      </c>
      <c r="AB1287" t="s">
        <v>1066</v>
      </c>
      <c r="AC1287" t="s">
        <v>1066</v>
      </c>
      <c r="AD1287" t="s">
        <v>1066</v>
      </c>
      <c r="AE1287" t="s">
        <v>1066</v>
      </c>
      <c r="AF1287" t="s">
        <v>1066</v>
      </c>
      <c r="AG1287" t="s">
        <v>1066</v>
      </c>
      <c r="AH1287" t="s">
        <v>1066</v>
      </c>
      <c r="AI1287" t="s">
        <v>1066</v>
      </c>
      <c r="AJ1287" t="s">
        <v>1066</v>
      </c>
      <c r="AK1287" t="s">
        <v>1066</v>
      </c>
      <c r="AL1287" t="s">
        <v>1066</v>
      </c>
      <c r="AM1287" t="s">
        <v>1066</v>
      </c>
      <c r="AN1287" t="s">
        <v>1066</v>
      </c>
      <c r="AO1287" t="s">
        <v>1066</v>
      </c>
      <c r="AP1287" t="s">
        <v>1066</v>
      </c>
      <c r="AQ1287" t="s">
        <v>1066</v>
      </c>
      <c r="AR1287" t="s">
        <v>1066</v>
      </c>
      <c r="AS1287" t="s">
        <v>1066</v>
      </c>
      <c r="AT1287" t="s">
        <v>1066</v>
      </c>
      <c r="AU1287" t="s">
        <v>1066</v>
      </c>
      <c r="AV1287" t="s">
        <v>1066</v>
      </c>
      <c r="AW1287" t="s">
        <v>1066</v>
      </c>
      <c r="AY1287">
        <v>0</v>
      </c>
      <c r="AZ1287" s="269"/>
      <c r="BA1287" s="269"/>
      <c r="BB1287" s="269"/>
      <c r="BC1287" s="269"/>
      <c r="BD1287" s="269"/>
      <c r="BE1287" s="269"/>
    </row>
    <row r="1288" spans="1:83" ht="14.4" x14ac:dyDescent="0.3">
      <c r="A1288">
        <v>526716</v>
      </c>
      <c r="B1288" t="s">
        <v>541</v>
      </c>
      <c r="C1288" t="s">
        <v>1066</v>
      </c>
      <c r="D1288" t="s">
        <v>1066</v>
      </c>
      <c r="E1288" t="s">
        <v>1066</v>
      </c>
      <c r="F1288" t="s">
        <v>1066</v>
      </c>
      <c r="G1288" t="s">
        <v>1066</v>
      </c>
      <c r="H1288" t="s">
        <v>1066</v>
      </c>
      <c r="I1288" t="s">
        <v>1066</v>
      </c>
      <c r="J1288" t="s">
        <v>1066</v>
      </c>
      <c r="K1288" t="s">
        <v>1066</v>
      </c>
      <c r="L1288" t="s">
        <v>1066</v>
      </c>
      <c r="M1288" t="s">
        <v>1066</v>
      </c>
      <c r="N1288" t="s">
        <v>1066</v>
      </c>
      <c r="O1288" t="s">
        <v>1066</v>
      </c>
      <c r="P1288" t="s">
        <v>1066</v>
      </c>
      <c r="Q1288" t="s">
        <v>1066</v>
      </c>
      <c r="R1288" t="s">
        <v>1066</v>
      </c>
      <c r="S1288" t="s">
        <v>1066</v>
      </c>
      <c r="T1288" t="s">
        <v>1066</v>
      </c>
      <c r="U1288" t="s">
        <v>1066</v>
      </c>
      <c r="V1288" t="s">
        <v>1066</v>
      </c>
      <c r="W1288" t="s">
        <v>1066</v>
      </c>
      <c r="X1288" t="s">
        <v>1066</v>
      </c>
      <c r="Y1288" t="s">
        <v>1066</v>
      </c>
      <c r="Z1288" t="s">
        <v>1066</v>
      </c>
      <c r="AA1288" t="s">
        <v>1066</v>
      </c>
      <c r="AB1288" t="s">
        <v>1066</v>
      </c>
      <c r="AC1288" t="s">
        <v>1066</v>
      </c>
      <c r="AD1288" t="s">
        <v>1066</v>
      </c>
      <c r="AE1288" t="s">
        <v>1066</v>
      </c>
      <c r="AF1288" t="s">
        <v>1066</v>
      </c>
      <c r="AG1288" t="s">
        <v>1066</v>
      </c>
      <c r="AH1288" t="s">
        <v>1066</v>
      </c>
      <c r="AI1288" t="s">
        <v>1066</v>
      </c>
      <c r="AJ1288" t="s">
        <v>1066</v>
      </c>
      <c r="AK1288" t="s">
        <v>1066</v>
      </c>
      <c r="AL1288" t="s">
        <v>1066</v>
      </c>
      <c r="AM1288" t="s">
        <v>1066</v>
      </c>
      <c r="AN1288" t="s">
        <v>1066</v>
      </c>
      <c r="AO1288" t="s">
        <v>1066</v>
      </c>
      <c r="AP1288" t="s">
        <v>1066</v>
      </c>
      <c r="AQ1288" t="s">
        <v>1066</v>
      </c>
      <c r="AR1288" t="s">
        <v>1066</v>
      </c>
      <c r="AW1288"/>
      <c r="AY1288" t="s">
        <v>5750</v>
      </c>
      <c r="AZ1288" s="269"/>
      <c r="BA1288" s="269"/>
      <c r="BB1288" s="269"/>
      <c r="BC1288" s="269"/>
      <c r="BD1288" s="269"/>
      <c r="BE1288" s="269"/>
    </row>
    <row r="1289" spans="1:83" ht="14.4" x14ac:dyDescent="0.3">
      <c r="A1289">
        <v>526717</v>
      </c>
      <c r="B1289" t="s">
        <v>540</v>
      </c>
      <c r="C1289" t="s">
        <v>1066</v>
      </c>
      <c r="D1289" t="s">
        <v>1066</v>
      </c>
      <c r="E1289" t="s">
        <v>1066</v>
      </c>
      <c r="F1289" t="s">
        <v>1066</v>
      </c>
      <c r="G1289" t="s">
        <v>1066</v>
      </c>
      <c r="H1289" t="s">
        <v>1066</v>
      </c>
      <c r="I1289" t="s">
        <v>1066</v>
      </c>
      <c r="J1289" t="s">
        <v>1066</v>
      </c>
      <c r="K1289" t="s">
        <v>1066</v>
      </c>
      <c r="L1289" t="s">
        <v>1066</v>
      </c>
      <c r="M1289" t="s">
        <v>1066</v>
      </c>
      <c r="N1289" t="s">
        <v>1066</v>
      </c>
      <c r="O1289" t="s">
        <v>1066</v>
      </c>
      <c r="P1289" t="s">
        <v>1066</v>
      </c>
      <c r="Q1289" t="s">
        <v>1066</v>
      </c>
      <c r="R1289" t="s">
        <v>1066</v>
      </c>
      <c r="S1289" t="s">
        <v>1066</v>
      </c>
      <c r="T1289" t="s">
        <v>1066</v>
      </c>
      <c r="U1289" t="s">
        <v>1066</v>
      </c>
      <c r="V1289" t="s">
        <v>1066</v>
      </c>
      <c r="W1289" t="s">
        <v>1066</v>
      </c>
      <c r="X1289" t="s">
        <v>1066</v>
      </c>
      <c r="Y1289" t="s">
        <v>1066</v>
      </c>
      <c r="Z1289" t="s">
        <v>1066</v>
      </c>
      <c r="AA1289" t="s">
        <v>1066</v>
      </c>
      <c r="AB1289" t="s">
        <v>1066</v>
      </c>
      <c r="AC1289" t="s">
        <v>1066</v>
      </c>
      <c r="AD1289" t="s">
        <v>1066</v>
      </c>
      <c r="AE1289" t="s">
        <v>1066</v>
      </c>
      <c r="AF1289" t="s">
        <v>1066</v>
      </c>
      <c r="AG1289" t="s">
        <v>1066</v>
      </c>
      <c r="AH1289" t="s">
        <v>1066</v>
      </c>
      <c r="AI1289" t="s">
        <v>1066</v>
      </c>
      <c r="AJ1289" t="s">
        <v>1066</v>
      </c>
      <c r="AK1289" t="s">
        <v>1066</v>
      </c>
      <c r="AL1289" t="s">
        <v>1066</v>
      </c>
      <c r="AM1289" t="s">
        <v>1066</v>
      </c>
      <c r="AN1289" t="s">
        <v>1066</v>
      </c>
      <c r="AO1289" t="s">
        <v>1066</v>
      </c>
      <c r="AP1289" t="s">
        <v>1066</v>
      </c>
      <c r="AQ1289" t="s">
        <v>1066</v>
      </c>
      <c r="AR1289" t="s">
        <v>1066</v>
      </c>
      <c r="AS1289" t="s">
        <v>1066</v>
      </c>
      <c r="AT1289" t="s">
        <v>1066</v>
      </c>
      <c r="AU1289" t="s">
        <v>1066</v>
      </c>
      <c r="AV1289" t="s">
        <v>1066</v>
      </c>
      <c r="AW1289" t="s">
        <v>1066</v>
      </c>
      <c r="AY1289">
        <v>0</v>
      </c>
      <c r="AZ1289" s="269"/>
      <c r="BA1289" s="269"/>
      <c r="BB1289" s="269"/>
      <c r="BC1289" s="269"/>
      <c r="BD1289" s="269"/>
      <c r="BE1289" s="269"/>
    </row>
    <row r="1290" spans="1:83" ht="14.4" x14ac:dyDescent="0.3">
      <c r="A1290">
        <v>526723</v>
      </c>
      <c r="B1290" t="s">
        <v>540</v>
      </c>
      <c r="C1290" t="s">
        <v>1066</v>
      </c>
      <c r="D1290" t="s">
        <v>1066</v>
      </c>
      <c r="E1290" t="s">
        <v>1066</v>
      </c>
      <c r="F1290" t="s">
        <v>1066</v>
      </c>
      <c r="G1290" t="s">
        <v>1066</v>
      </c>
      <c r="H1290" t="s">
        <v>1066</v>
      </c>
      <c r="I1290" t="s">
        <v>1066</v>
      </c>
      <c r="J1290" t="s">
        <v>1066</v>
      </c>
      <c r="K1290" t="s">
        <v>1066</v>
      </c>
      <c r="L1290" t="s">
        <v>1066</v>
      </c>
      <c r="M1290" t="s">
        <v>1066</v>
      </c>
      <c r="N1290" t="s">
        <v>1066</v>
      </c>
      <c r="O1290" t="s">
        <v>1066</v>
      </c>
      <c r="P1290" t="s">
        <v>1066</v>
      </c>
      <c r="Q1290" t="s">
        <v>1066</v>
      </c>
      <c r="R1290" t="s">
        <v>1066</v>
      </c>
      <c r="S1290" t="s">
        <v>1066</v>
      </c>
      <c r="T1290" t="s">
        <v>1066</v>
      </c>
      <c r="U1290" t="s">
        <v>1066</v>
      </c>
      <c r="V1290" t="s">
        <v>1066</v>
      </c>
      <c r="W1290" t="s">
        <v>1066</v>
      </c>
      <c r="X1290" t="s">
        <v>1066</v>
      </c>
      <c r="Y1290" t="s">
        <v>1066</v>
      </c>
      <c r="Z1290" t="s">
        <v>1066</v>
      </c>
      <c r="AA1290" t="s">
        <v>1066</v>
      </c>
      <c r="AB1290" t="s">
        <v>1066</v>
      </c>
      <c r="AC1290" t="s">
        <v>1066</v>
      </c>
      <c r="AD1290" t="s">
        <v>1066</v>
      </c>
      <c r="AE1290" t="s">
        <v>1066</v>
      </c>
      <c r="AF1290" t="s">
        <v>1066</v>
      </c>
      <c r="AG1290" t="s">
        <v>1066</v>
      </c>
      <c r="AH1290" t="s">
        <v>1066</v>
      </c>
      <c r="AI1290" t="s">
        <v>1066</v>
      </c>
      <c r="AJ1290" t="s">
        <v>1066</v>
      </c>
      <c r="AK1290" t="s">
        <v>1066</v>
      </c>
      <c r="AL1290" t="s">
        <v>1066</v>
      </c>
      <c r="AM1290" t="s">
        <v>1066</v>
      </c>
      <c r="AN1290" t="s">
        <v>1066</v>
      </c>
      <c r="AO1290" t="s">
        <v>1066</v>
      </c>
      <c r="AP1290" t="s">
        <v>1066</v>
      </c>
      <c r="AQ1290" t="s">
        <v>1066</v>
      </c>
      <c r="AR1290" t="s">
        <v>1066</v>
      </c>
      <c r="AS1290" t="s">
        <v>1066</v>
      </c>
      <c r="AT1290" t="s">
        <v>1066</v>
      </c>
      <c r="AU1290" t="s">
        <v>1066</v>
      </c>
      <c r="AV1290" t="s">
        <v>1066</v>
      </c>
      <c r="AW1290" t="s">
        <v>1066</v>
      </c>
      <c r="AY1290">
        <v>0</v>
      </c>
      <c r="AZ1290" s="269"/>
      <c r="BA1290" s="269"/>
      <c r="BB1290" s="269"/>
      <c r="BC1290" s="269"/>
      <c r="BD1290" s="269"/>
      <c r="BE1290" s="269"/>
      <c r="BH1290" s="249"/>
      <c r="BI1290" s="249"/>
      <c r="BJ1290" s="249"/>
      <c r="BK1290" s="249"/>
      <c r="BL1290" s="249"/>
      <c r="BM1290" s="249"/>
      <c r="BN1290" s="249"/>
      <c r="BO1290" s="249"/>
      <c r="BP1290" s="249"/>
      <c r="BQ1290" s="249"/>
      <c r="BR1290" s="249"/>
      <c r="BS1290" s="249"/>
      <c r="BT1290" s="249"/>
      <c r="BU1290" s="249"/>
      <c r="BV1290" s="248"/>
      <c r="BW1290" s="249"/>
      <c r="BX1290" s="249"/>
      <c r="BY1290" s="249"/>
      <c r="BZ1290" s="249"/>
      <c r="CA1290" s="242"/>
      <c r="CB1290" s="242"/>
      <c r="CC1290" s="242"/>
      <c r="CD1290" s="242"/>
      <c r="CE1290" s="249"/>
    </row>
    <row r="1291" spans="1:83" ht="14.4" x14ac:dyDescent="0.3">
      <c r="A1291">
        <v>526725</v>
      </c>
      <c r="B1291" t="s">
        <v>541</v>
      </c>
      <c r="C1291" t="s">
        <v>1066</v>
      </c>
      <c r="D1291" t="s">
        <v>1066</v>
      </c>
      <c r="E1291" t="s">
        <v>1066</v>
      </c>
      <c r="F1291" t="s">
        <v>1066</v>
      </c>
      <c r="G1291" t="s">
        <v>1066</v>
      </c>
      <c r="H1291" t="s">
        <v>1066</v>
      </c>
      <c r="I1291" t="s">
        <v>1066</v>
      </c>
      <c r="J1291" t="s">
        <v>1066</v>
      </c>
      <c r="K1291" t="s">
        <v>1066</v>
      </c>
      <c r="L1291" t="s">
        <v>1066</v>
      </c>
      <c r="M1291" t="s">
        <v>1066</v>
      </c>
      <c r="N1291" t="s">
        <v>1066</v>
      </c>
      <c r="O1291" t="s">
        <v>1066</v>
      </c>
      <c r="P1291" t="s">
        <v>1066</v>
      </c>
      <c r="Q1291" t="s">
        <v>1066</v>
      </c>
      <c r="R1291" t="s">
        <v>1066</v>
      </c>
      <c r="S1291" t="s">
        <v>1066</v>
      </c>
      <c r="T1291" t="s">
        <v>1066</v>
      </c>
      <c r="U1291" t="s">
        <v>1066</v>
      </c>
      <c r="V1291" t="s">
        <v>1066</v>
      </c>
      <c r="W1291" t="s">
        <v>1066</v>
      </c>
      <c r="X1291" t="s">
        <v>1066</v>
      </c>
      <c r="Y1291" t="s">
        <v>1066</v>
      </c>
      <c r="Z1291" t="s">
        <v>1066</v>
      </c>
      <c r="AA1291" t="s">
        <v>1066</v>
      </c>
      <c r="AB1291" t="s">
        <v>1066</v>
      </c>
      <c r="AC1291" t="s">
        <v>1066</v>
      </c>
      <c r="AD1291" t="s">
        <v>1066</v>
      </c>
      <c r="AE1291" t="s">
        <v>1066</v>
      </c>
      <c r="AF1291" t="s">
        <v>1066</v>
      </c>
      <c r="AG1291" t="s">
        <v>1066</v>
      </c>
      <c r="AH1291" t="s">
        <v>1066</v>
      </c>
      <c r="AI1291" t="s">
        <v>1066</v>
      </c>
      <c r="AJ1291" t="s">
        <v>1066</v>
      </c>
      <c r="AK1291" t="s">
        <v>1066</v>
      </c>
      <c r="AL1291" t="s">
        <v>1066</v>
      </c>
      <c r="AM1291" t="s">
        <v>1066</v>
      </c>
      <c r="AN1291" t="s">
        <v>1066</v>
      </c>
      <c r="AO1291" t="s">
        <v>1066</v>
      </c>
      <c r="AP1291" t="s">
        <v>1066</v>
      </c>
      <c r="AQ1291" t="s">
        <v>1066</v>
      </c>
      <c r="AR1291" t="s">
        <v>1066</v>
      </c>
      <c r="AW1291"/>
      <c r="AY1291" t="s">
        <v>2422</v>
      </c>
      <c r="AZ1291" s="269"/>
      <c r="BA1291" s="269"/>
      <c r="BB1291" s="269"/>
      <c r="BC1291" s="269"/>
      <c r="BD1291" s="269"/>
      <c r="BE1291" s="269"/>
    </row>
    <row r="1292" spans="1:83" ht="14.4" x14ac:dyDescent="0.3">
      <c r="A1292">
        <v>526728</v>
      </c>
      <c r="B1292" t="s">
        <v>540</v>
      </c>
      <c r="C1292" t="s">
        <v>1066</v>
      </c>
      <c r="D1292" t="s">
        <v>1066</v>
      </c>
      <c r="E1292" t="s">
        <v>1066</v>
      </c>
      <c r="F1292" t="s">
        <v>1066</v>
      </c>
      <c r="G1292" t="s">
        <v>1066</v>
      </c>
      <c r="H1292" t="s">
        <v>1066</v>
      </c>
      <c r="I1292" t="s">
        <v>1066</v>
      </c>
      <c r="J1292" t="s">
        <v>1066</v>
      </c>
      <c r="K1292" t="s">
        <v>1066</v>
      </c>
      <c r="L1292" t="s">
        <v>1066</v>
      </c>
      <c r="M1292" t="s">
        <v>1066</v>
      </c>
      <c r="N1292" t="s">
        <v>1066</v>
      </c>
      <c r="O1292" t="s">
        <v>1066</v>
      </c>
      <c r="P1292" t="s">
        <v>1066</v>
      </c>
      <c r="Q1292" t="s">
        <v>1066</v>
      </c>
      <c r="R1292" t="s">
        <v>1066</v>
      </c>
      <c r="S1292" t="s">
        <v>1066</v>
      </c>
      <c r="T1292" t="s">
        <v>1066</v>
      </c>
      <c r="U1292" t="s">
        <v>1066</v>
      </c>
      <c r="V1292" t="s">
        <v>1066</v>
      </c>
      <c r="W1292" t="s">
        <v>1066</v>
      </c>
      <c r="X1292" t="s">
        <v>1066</v>
      </c>
      <c r="Y1292" t="s">
        <v>1066</v>
      </c>
      <c r="Z1292" t="s">
        <v>1066</v>
      </c>
      <c r="AA1292" t="s">
        <v>1066</v>
      </c>
      <c r="AB1292" t="s">
        <v>1066</v>
      </c>
      <c r="AC1292" t="s">
        <v>1066</v>
      </c>
      <c r="AD1292" t="s">
        <v>1066</v>
      </c>
      <c r="AE1292" t="s">
        <v>1066</v>
      </c>
      <c r="AF1292" t="s">
        <v>1066</v>
      </c>
      <c r="AG1292" t="s">
        <v>1066</v>
      </c>
      <c r="AH1292" t="s">
        <v>1066</v>
      </c>
      <c r="AI1292" t="s">
        <v>1066</v>
      </c>
      <c r="AJ1292" t="s">
        <v>1066</v>
      </c>
      <c r="AK1292" t="s">
        <v>1066</v>
      </c>
      <c r="AL1292" t="s">
        <v>1066</v>
      </c>
      <c r="AM1292" t="s">
        <v>1066</v>
      </c>
      <c r="AN1292" t="s">
        <v>1066</v>
      </c>
      <c r="AO1292" t="s">
        <v>1066</v>
      </c>
      <c r="AP1292" t="s">
        <v>1066</v>
      </c>
      <c r="AQ1292" t="s">
        <v>1066</v>
      </c>
      <c r="AR1292" t="s">
        <v>1066</v>
      </c>
      <c r="AS1292" t="s">
        <v>1066</v>
      </c>
      <c r="AT1292" t="s">
        <v>1066</v>
      </c>
      <c r="AU1292" t="s">
        <v>1066</v>
      </c>
      <c r="AV1292" t="s">
        <v>1066</v>
      </c>
      <c r="AW1292" t="s">
        <v>1066</v>
      </c>
      <c r="AY1292">
        <v>0</v>
      </c>
      <c r="AZ1292" s="269"/>
      <c r="BA1292" s="269"/>
      <c r="BB1292" s="269"/>
      <c r="BC1292" s="269"/>
      <c r="BD1292" s="269"/>
      <c r="BE1292" s="269"/>
    </row>
    <row r="1293" spans="1:83" ht="14.4" x14ac:dyDescent="0.3">
      <c r="A1293">
        <v>526733</v>
      </c>
      <c r="B1293" t="s">
        <v>540</v>
      </c>
      <c r="C1293" t="s">
        <v>1066</v>
      </c>
      <c r="D1293" t="s">
        <v>1066</v>
      </c>
      <c r="E1293" t="s">
        <v>1066</v>
      </c>
      <c r="F1293" t="s">
        <v>1066</v>
      </c>
      <c r="G1293" t="s">
        <v>1066</v>
      </c>
      <c r="H1293" t="s">
        <v>1066</v>
      </c>
      <c r="I1293" t="s">
        <v>1066</v>
      </c>
      <c r="J1293" t="s">
        <v>1066</v>
      </c>
      <c r="K1293" t="s">
        <v>1066</v>
      </c>
      <c r="L1293" t="s">
        <v>1066</v>
      </c>
      <c r="M1293" t="s">
        <v>1066</v>
      </c>
      <c r="N1293" t="s">
        <v>1066</v>
      </c>
      <c r="O1293" t="s">
        <v>1066</v>
      </c>
      <c r="P1293" t="s">
        <v>1066</v>
      </c>
      <c r="Q1293" t="s">
        <v>1066</v>
      </c>
      <c r="R1293" t="s">
        <v>1066</v>
      </c>
      <c r="S1293" t="s">
        <v>1066</v>
      </c>
      <c r="T1293" t="s">
        <v>1066</v>
      </c>
      <c r="U1293" t="s">
        <v>1066</v>
      </c>
      <c r="V1293" t="s">
        <v>1066</v>
      </c>
      <c r="W1293" t="s">
        <v>1066</v>
      </c>
      <c r="X1293" t="s">
        <v>1066</v>
      </c>
      <c r="Y1293" t="s">
        <v>1066</v>
      </c>
      <c r="Z1293" t="s">
        <v>1066</v>
      </c>
      <c r="AA1293" t="s">
        <v>1066</v>
      </c>
      <c r="AB1293" t="s">
        <v>1066</v>
      </c>
      <c r="AC1293" t="s">
        <v>1066</v>
      </c>
      <c r="AD1293" t="s">
        <v>1066</v>
      </c>
      <c r="AE1293" t="s">
        <v>1066</v>
      </c>
      <c r="AF1293" t="s">
        <v>1066</v>
      </c>
      <c r="AG1293" t="s">
        <v>1066</v>
      </c>
      <c r="AH1293" t="s">
        <v>1066</v>
      </c>
      <c r="AI1293" t="s">
        <v>1066</v>
      </c>
      <c r="AJ1293" t="s">
        <v>1066</v>
      </c>
      <c r="AK1293" t="s">
        <v>1066</v>
      </c>
      <c r="AL1293" t="s">
        <v>1066</v>
      </c>
      <c r="AM1293" t="s">
        <v>1066</v>
      </c>
      <c r="AN1293" t="s">
        <v>1066</v>
      </c>
      <c r="AO1293" t="s">
        <v>1066</v>
      </c>
      <c r="AP1293" t="s">
        <v>1066</v>
      </c>
      <c r="AQ1293" t="s">
        <v>1066</v>
      </c>
      <c r="AR1293" t="s">
        <v>1066</v>
      </c>
      <c r="AS1293" t="s">
        <v>1066</v>
      </c>
      <c r="AT1293" t="s">
        <v>1066</v>
      </c>
      <c r="AU1293" t="s">
        <v>1066</v>
      </c>
      <c r="AV1293" t="s">
        <v>1066</v>
      </c>
      <c r="AW1293" t="s">
        <v>1066</v>
      </c>
      <c r="AY1293">
        <v>0</v>
      </c>
      <c r="AZ1293" s="269"/>
      <c r="BA1293" s="269"/>
      <c r="BB1293" s="269"/>
      <c r="BC1293" s="269"/>
      <c r="BD1293" s="269"/>
      <c r="BE1293" s="269"/>
    </row>
    <row r="1294" spans="1:83" ht="14.4" x14ac:dyDescent="0.3">
      <c r="A1294">
        <v>526735</v>
      </c>
      <c r="B1294" t="s">
        <v>540</v>
      </c>
      <c r="C1294" t="s">
        <v>1066</v>
      </c>
      <c r="D1294" t="s">
        <v>1066</v>
      </c>
      <c r="E1294" t="s">
        <v>1066</v>
      </c>
      <c r="F1294" t="s">
        <v>1066</v>
      </c>
      <c r="G1294" t="s">
        <v>1066</v>
      </c>
      <c r="H1294" t="s">
        <v>1066</v>
      </c>
      <c r="I1294" t="s">
        <v>1066</v>
      </c>
      <c r="J1294" t="s">
        <v>1066</v>
      </c>
      <c r="K1294" t="s">
        <v>1066</v>
      </c>
      <c r="L1294" t="s">
        <v>1066</v>
      </c>
      <c r="M1294" t="s">
        <v>1066</v>
      </c>
      <c r="N1294" t="s">
        <v>1066</v>
      </c>
      <c r="O1294" t="s">
        <v>1066</v>
      </c>
      <c r="P1294" t="s">
        <v>1066</v>
      </c>
      <c r="Q1294" t="s">
        <v>1066</v>
      </c>
      <c r="R1294" t="s">
        <v>1066</v>
      </c>
      <c r="S1294" t="s">
        <v>1066</v>
      </c>
      <c r="T1294" t="s">
        <v>1066</v>
      </c>
      <c r="U1294" t="s">
        <v>1066</v>
      </c>
      <c r="V1294" t="s">
        <v>1066</v>
      </c>
      <c r="W1294" t="s">
        <v>1066</v>
      </c>
      <c r="X1294" t="s">
        <v>1066</v>
      </c>
      <c r="Y1294" t="s">
        <v>1066</v>
      </c>
      <c r="Z1294" t="s">
        <v>1066</v>
      </c>
      <c r="AA1294" t="s">
        <v>1066</v>
      </c>
      <c r="AB1294" t="s">
        <v>1066</v>
      </c>
      <c r="AC1294" t="s">
        <v>1066</v>
      </c>
      <c r="AD1294" t="s">
        <v>1066</v>
      </c>
      <c r="AE1294" t="s">
        <v>1066</v>
      </c>
      <c r="AF1294" t="s">
        <v>1066</v>
      </c>
      <c r="AG1294" t="s">
        <v>1066</v>
      </c>
      <c r="AH1294" t="s">
        <v>1066</v>
      </c>
      <c r="AI1294" t="s">
        <v>1066</v>
      </c>
      <c r="AJ1294" t="s">
        <v>1066</v>
      </c>
      <c r="AK1294" t="s">
        <v>1066</v>
      </c>
      <c r="AL1294" t="s">
        <v>1066</v>
      </c>
      <c r="AM1294" t="s">
        <v>1066</v>
      </c>
      <c r="AN1294" t="s">
        <v>1066</v>
      </c>
      <c r="AO1294" t="s">
        <v>1066</v>
      </c>
      <c r="AP1294" t="s">
        <v>1066</v>
      </c>
      <c r="AQ1294" t="s">
        <v>1066</v>
      </c>
      <c r="AR1294" t="s">
        <v>1066</v>
      </c>
      <c r="AS1294" t="s">
        <v>1066</v>
      </c>
      <c r="AT1294" t="s">
        <v>1066</v>
      </c>
      <c r="AU1294" t="s">
        <v>1066</v>
      </c>
      <c r="AV1294" t="s">
        <v>1066</v>
      </c>
      <c r="AW1294" t="s">
        <v>1066</v>
      </c>
      <c r="AY1294">
        <v>0</v>
      </c>
      <c r="AZ1294" s="269"/>
      <c r="BA1294" s="269"/>
      <c r="BB1294" s="269"/>
      <c r="BC1294" s="269"/>
      <c r="BD1294" s="269"/>
      <c r="BE1294" s="269"/>
    </row>
    <row r="1295" spans="1:83" ht="14.4" x14ac:dyDescent="0.3">
      <c r="A1295">
        <v>526740</v>
      </c>
      <c r="B1295" t="s">
        <v>541</v>
      </c>
      <c r="C1295" t="s">
        <v>1066</v>
      </c>
      <c r="D1295" t="s">
        <v>1066</v>
      </c>
      <c r="E1295" t="s">
        <v>1066</v>
      </c>
      <c r="F1295" t="s">
        <v>1066</v>
      </c>
      <c r="G1295" t="s">
        <v>1066</v>
      </c>
      <c r="H1295" t="s">
        <v>1066</v>
      </c>
      <c r="I1295" t="s">
        <v>1066</v>
      </c>
      <c r="J1295" t="s">
        <v>1066</v>
      </c>
      <c r="K1295" t="s">
        <v>1066</v>
      </c>
      <c r="L1295" t="s">
        <v>1066</v>
      </c>
      <c r="M1295" t="s">
        <v>1066</v>
      </c>
      <c r="N1295" t="s">
        <v>1066</v>
      </c>
      <c r="O1295" t="s">
        <v>1066</v>
      </c>
      <c r="P1295" t="s">
        <v>1066</v>
      </c>
      <c r="Q1295" t="s">
        <v>1066</v>
      </c>
      <c r="R1295" t="s">
        <v>1066</v>
      </c>
      <c r="S1295" t="s">
        <v>1066</v>
      </c>
      <c r="T1295" t="s">
        <v>1066</v>
      </c>
      <c r="U1295" t="s">
        <v>1066</v>
      </c>
      <c r="V1295" t="s">
        <v>1066</v>
      </c>
      <c r="W1295" t="s">
        <v>1066</v>
      </c>
      <c r="X1295" t="s">
        <v>1066</v>
      </c>
      <c r="Y1295" t="s">
        <v>1066</v>
      </c>
      <c r="Z1295" t="s">
        <v>1066</v>
      </c>
      <c r="AA1295" t="s">
        <v>1066</v>
      </c>
      <c r="AB1295" t="s">
        <v>1066</v>
      </c>
      <c r="AC1295" t="s">
        <v>1066</v>
      </c>
      <c r="AD1295" t="s">
        <v>1066</v>
      </c>
      <c r="AE1295" t="s">
        <v>1066</v>
      </c>
      <c r="AF1295" t="s">
        <v>1066</v>
      </c>
      <c r="AG1295" t="s">
        <v>1066</v>
      </c>
      <c r="AH1295" t="s">
        <v>1066</v>
      </c>
      <c r="AI1295" t="s">
        <v>1066</v>
      </c>
      <c r="AJ1295" t="s">
        <v>1066</v>
      </c>
      <c r="AK1295" t="s">
        <v>1066</v>
      </c>
      <c r="AL1295" t="s">
        <v>1066</v>
      </c>
      <c r="AM1295" t="s">
        <v>1066</v>
      </c>
      <c r="AN1295" t="s">
        <v>1066</v>
      </c>
      <c r="AO1295" t="s">
        <v>1066</v>
      </c>
      <c r="AP1295" t="s">
        <v>1066</v>
      </c>
      <c r="AQ1295" t="s">
        <v>1066</v>
      </c>
      <c r="AR1295" t="s">
        <v>1066</v>
      </c>
      <c r="AW1295"/>
      <c r="AY1295" t="s">
        <v>2422</v>
      </c>
      <c r="AZ1295" s="269"/>
      <c r="BA1295" s="269"/>
      <c r="BB1295" s="269"/>
      <c r="BC1295" s="269"/>
      <c r="BD1295" s="269"/>
      <c r="BE1295" s="269"/>
    </row>
    <row r="1296" spans="1:83" ht="14.4" x14ac:dyDescent="0.3">
      <c r="A1296">
        <v>526748</v>
      </c>
      <c r="B1296" t="s">
        <v>540</v>
      </c>
      <c r="C1296" t="s">
        <v>1066</v>
      </c>
      <c r="D1296" t="s">
        <v>1066</v>
      </c>
      <c r="E1296" t="s">
        <v>1066</v>
      </c>
      <c r="F1296" t="s">
        <v>1066</v>
      </c>
      <c r="G1296" t="s">
        <v>1066</v>
      </c>
      <c r="H1296" t="s">
        <v>1066</v>
      </c>
      <c r="I1296" t="s">
        <v>1066</v>
      </c>
      <c r="J1296" t="s">
        <v>1066</v>
      </c>
      <c r="K1296" t="s">
        <v>1066</v>
      </c>
      <c r="L1296" t="s">
        <v>1066</v>
      </c>
      <c r="M1296" t="s">
        <v>1066</v>
      </c>
      <c r="N1296" t="s">
        <v>1066</v>
      </c>
      <c r="O1296" t="s">
        <v>1066</v>
      </c>
      <c r="P1296" t="s">
        <v>1066</v>
      </c>
      <c r="Q1296" t="s">
        <v>1066</v>
      </c>
      <c r="R1296" t="s">
        <v>1066</v>
      </c>
      <c r="S1296" t="s">
        <v>1066</v>
      </c>
      <c r="T1296" t="s">
        <v>1066</v>
      </c>
      <c r="U1296" t="s">
        <v>1066</v>
      </c>
      <c r="V1296" t="s">
        <v>1066</v>
      </c>
      <c r="W1296" t="s">
        <v>1066</v>
      </c>
      <c r="X1296" t="s">
        <v>1066</v>
      </c>
      <c r="Y1296" t="s">
        <v>1066</v>
      </c>
      <c r="Z1296" t="s">
        <v>1066</v>
      </c>
      <c r="AA1296" t="s">
        <v>1066</v>
      </c>
      <c r="AB1296" t="s">
        <v>1066</v>
      </c>
      <c r="AC1296" t="s">
        <v>1066</v>
      </c>
      <c r="AD1296" t="s">
        <v>1066</v>
      </c>
      <c r="AE1296" t="s">
        <v>1066</v>
      </c>
      <c r="AF1296" t="s">
        <v>1066</v>
      </c>
      <c r="AG1296" t="s">
        <v>1066</v>
      </c>
      <c r="AH1296" t="s">
        <v>1066</v>
      </c>
      <c r="AI1296" t="s">
        <v>1066</v>
      </c>
      <c r="AJ1296" t="s">
        <v>1066</v>
      </c>
      <c r="AK1296" t="s">
        <v>1066</v>
      </c>
      <c r="AL1296" t="s">
        <v>1066</v>
      </c>
      <c r="AM1296" t="s">
        <v>1066</v>
      </c>
      <c r="AN1296" t="s">
        <v>1066</v>
      </c>
      <c r="AO1296" t="s">
        <v>1066</v>
      </c>
      <c r="AP1296" t="s">
        <v>1066</v>
      </c>
      <c r="AQ1296" t="s">
        <v>1066</v>
      </c>
      <c r="AR1296" t="s">
        <v>1066</v>
      </c>
      <c r="AS1296" t="s">
        <v>1066</v>
      </c>
      <c r="AT1296" t="s">
        <v>1066</v>
      </c>
      <c r="AU1296" t="s">
        <v>1066</v>
      </c>
      <c r="AV1296" t="s">
        <v>1066</v>
      </c>
      <c r="AW1296" t="s">
        <v>1066</v>
      </c>
      <c r="AY1296">
        <v>0</v>
      </c>
      <c r="AZ1296" s="269"/>
      <c r="BA1296" s="269"/>
      <c r="BB1296" s="269"/>
      <c r="BC1296" s="269"/>
      <c r="BD1296" s="269"/>
      <c r="BE1296" s="269"/>
    </row>
    <row r="1297" spans="1:83" ht="14.4" x14ac:dyDescent="0.3">
      <c r="A1297">
        <v>526766</v>
      </c>
      <c r="B1297" t="s">
        <v>541</v>
      </c>
      <c r="C1297" t="s">
        <v>1066</v>
      </c>
      <c r="D1297" t="s">
        <v>1066</v>
      </c>
      <c r="E1297" t="s">
        <v>1066</v>
      </c>
      <c r="F1297" t="s">
        <v>1066</v>
      </c>
      <c r="G1297" t="s">
        <v>1066</v>
      </c>
      <c r="H1297" t="s">
        <v>1066</v>
      </c>
      <c r="I1297" t="s">
        <v>1066</v>
      </c>
      <c r="J1297" t="s">
        <v>1066</v>
      </c>
      <c r="K1297" t="s">
        <v>1066</v>
      </c>
      <c r="L1297" t="s">
        <v>1066</v>
      </c>
      <c r="M1297" t="s">
        <v>1066</v>
      </c>
      <c r="N1297" t="s">
        <v>1066</v>
      </c>
      <c r="O1297" t="s">
        <v>1066</v>
      </c>
      <c r="P1297" t="s">
        <v>1066</v>
      </c>
      <c r="Q1297" t="s">
        <v>1066</v>
      </c>
      <c r="R1297" t="s">
        <v>1066</v>
      </c>
      <c r="S1297" t="s">
        <v>1066</v>
      </c>
      <c r="T1297" t="s">
        <v>1066</v>
      </c>
      <c r="U1297" t="s">
        <v>1066</v>
      </c>
      <c r="V1297" t="s">
        <v>1066</v>
      </c>
      <c r="W1297" t="s">
        <v>1066</v>
      </c>
      <c r="X1297" t="s">
        <v>1066</v>
      </c>
      <c r="Y1297" t="s">
        <v>1066</v>
      </c>
      <c r="Z1297" t="s">
        <v>1066</v>
      </c>
      <c r="AA1297" t="s">
        <v>1066</v>
      </c>
      <c r="AB1297" t="s">
        <v>1066</v>
      </c>
      <c r="AC1297" t="s">
        <v>1066</v>
      </c>
      <c r="AD1297" t="s">
        <v>1066</v>
      </c>
      <c r="AE1297" t="s">
        <v>1066</v>
      </c>
      <c r="AF1297" t="s">
        <v>1066</v>
      </c>
      <c r="AG1297" t="s">
        <v>1066</v>
      </c>
      <c r="AH1297" t="s">
        <v>1066</v>
      </c>
      <c r="AI1297" t="s">
        <v>1066</v>
      </c>
      <c r="AJ1297" t="s">
        <v>1066</v>
      </c>
      <c r="AK1297" t="s">
        <v>1066</v>
      </c>
      <c r="AL1297" t="s">
        <v>1066</v>
      </c>
      <c r="AM1297" t="s">
        <v>1066</v>
      </c>
      <c r="AN1297" t="s">
        <v>1066</v>
      </c>
      <c r="AO1297" t="s">
        <v>1066</v>
      </c>
      <c r="AP1297" t="s">
        <v>1066</v>
      </c>
      <c r="AQ1297" t="s">
        <v>1066</v>
      </c>
      <c r="AR1297" t="s">
        <v>1066</v>
      </c>
      <c r="AW1297"/>
      <c r="AY1297" t="s">
        <v>2422</v>
      </c>
      <c r="AZ1297" s="269"/>
      <c r="BA1297" s="269"/>
      <c r="BB1297" s="269"/>
      <c r="BC1297" s="269"/>
      <c r="BD1297" s="269"/>
      <c r="BE1297" s="269"/>
    </row>
    <row r="1298" spans="1:83" ht="14.4" x14ac:dyDescent="0.3">
      <c r="A1298">
        <v>526830</v>
      </c>
      <c r="B1298" t="s">
        <v>540</v>
      </c>
      <c r="C1298" t="s">
        <v>1066</v>
      </c>
      <c r="D1298" t="s">
        <v>1066</v>
      </c>
      <c r="E1298" t="s">
        <v>1066</v>
      </c>
      <c r="F1298" t="s">
        <v>1066</v>
      </c>
      <c r="G1298" t="s">
        <v>1066</v>
      </c>
      <c r="H1298" t="s">
        <v>1066</v>
      </c>
      <c r="I1298" t="s">
        <v>1066</v>
      </c>
      <c r="J1298" t="s">
        <v>1066</v>
      </c>
      <c r="K1298" t="s">
        <v>1066</v>
      </c>
      <c r="L1298" t="s">
        <v>1066</v>
      </c>
      <c r="M1298" t="s">
        <v>1066</v>
      </c>
      <c r="N1298" t="s">
        <v>1066</v>
      </c>
      <c r="O1298" t="s">
        <v>1066</v>
      </c>
      <c r="P1298" t="s">
        <v>1066</v>
      </c>
      <c r="Q1298" t="s">
        <v>1066</v>
      </c>
      <c r="R1298" t="s">
        <v>1066</v>
      </c>
      <c r="S1298" t="s">
        <v>1066</v>
      </c>
      <c r="T1298" t="s">
        <v>1066</v>
      </c>
      <c r="U1298" t="s">
        <v>1066</v>
      </c>
      <c r="V1298" t="s">
        <v>1066</v>
      </c>
      <c r="W1298" t="s">
        <v>1066</v>
      </c>
      <c r="X1298" t="s">
        <v>1066</v>
      </c>
      <c r="Y1298" t="s">
        <v>1066</v>
      </c>
      <c r="Z1298" t="s">
        <v>1066</v>
      </c>
      <c r="AA1298" t="s">
        <v>1066</v>
      </c>
      <c r="AB1298" t="s">
        <v>1066</v>
      </c>
      <c r="AC1298" t="s">
        <v>1066</v>
      </c>
      <c r="AD1298" t="s">
        <v>1066</v>
      </c>
      <c r="AE1298" t="s">
        <v>1066</v>
      </c>
      <c r="AF1298" t="s">
        <v>1066</v>
      </c>
      <c r="AG1298" t="s">
        <v>1066</v>
      </c>
      <c r="AH1298" t="s">
        <v>1066</v>
      </c>
      <c r="AI1298" t="s">
        <v>1066</v>
      </c>
      <c r="AJ1298" t="s">
        <v>1066</v>
      </c>
      <c r="AK1298" t="s">
        <v>1066</v>
      </c>
      <c r="AL1298" t="s">
        <v>1066</v>
      </c>
      <c r="AM1298" t="s">
        <v>1066</v>
      </c>
      <c r="AN1298" t="s">
        <v>1066</v>
      </c>
      <c r="AO1298" t="s">
        <v>1066</v>
      </c>
      <c r="AP1298" t="s">
        <v>1066</v>
      </c>
      <c r="AQ1298" t="s">
        <v>1066</v>
      </c>
      <c r="AR1298" t="s">
        <v>1066</v>
      </c>
      <c r="AS1298" t="s">
        <v>1066</v>
      </c>
      <c r="AT1298" t="s">
        <v>1066</v>
      </c>
      <c r="AU1298" t="s">
        <v>1066</v>
      </c>
      <c r="AV1298" t="s">
        <v>1066</v>
      </c>
      <c r="AW1298" t="s">
        <v>1066</v>
      </c>
      <c r="AY1298">
        <v>0</v>
      </c>
      <c r="AZ1298" s="269"/>
      <c r="BA1298" s="269"/>
      <c r="BB1298" s="269"/>
      <c r="BC1298" s="269"/>
      <c r="BD1298" s="269"/>
      <c r="BE1298" s="269"/>
    </row>
    <row r="1299" spans="1:83" ht="14.4" x14ac:dyDescent="0.3">
      <c r="A1299">
        <v>526851</v>
      </c>
      <c r="B1299" t="s">
        <v>540</v>
      </c>
      <c r="C1299" t="s">
        <v>1066</v>
      </c>
      <c r="D1299" t="s">
        <v>1066</v>
      </c>
      <c r="E1299" t="s">
        <v>1066</v>
      </c>
      <c r="F1299" t="s">
        <v>1066</v>
      </c>
      <c r="G1299" t="s">
        <v>1066</v>
      </c>
      <c r="H1299" t="s">
        <v>1066</v>
      </c>
      <c r="I1299" t="s">
        <v>1066</v>
      </c>
      <c r="J1299" t="s">
        <v>1066</v>
      </c>
      <c r="K1299" t="s">
        <v>1066</v>
      </c>
      <c r="L1299" t="s">
        <v>1066</v>
      </c>
      <c r="M1299" t="s">
        <v>1066</v>
      </c>
      <c r="N1299" t="s">
        <v>1066</v>
      </c>
      <c r="O1299" t="s">
        <v>1066</v>
      </c>
      <c r="P1299" t="s">
        <v>1066</v>
      </c>
      <c r="Q1299" t="s">
        <v>1066</v>
      </c>
      <c r="R1299" t="s">
        <v>1066</v>
      </c>
      <c r="S1299" t="s">
        <v>1066</v>
      </c>
      <c r="T1299" t="s">
        <v>1066</v>
      </c>
      <c r="U1299" t="s">
        <v>1066</v>
      </c>
      <c r="V1299" t="s">
        <v>1066</v>
      </c>
      <c r="W1299" t="s">
        <v>1066</v>
      </c>
      <c r="X1299" t="s">
        <v>1066</v>
      </c>
      <c r="Y1299" t="s">
        <v>1066</v>
      </c>
      <c r="Z1299" t="s">
        <v>1066</v>
      </c>
      <c r="AA1299" t="s">
        <v>1066</v>
      </c>
      <c r="AB1299" t="s">
        <v>1066</v>
      </c>
      <c r="AC1299" t="s">
        <v>1066</v>
      </c>
      <c r="AD1299" t="s">
        <v>1066</v>
      </c>
      <c r="AE1299" t="s">
        <v>1066</v>
      </c>
      <c r="AF1299" t="s">
        <v>1066</v>
      </c>
      <c r="AG1299" t="s">
        <v>1066</v>
      </c>
      <c r="AH1299" t="s">
        <v>1066</v>
      </c>
      <c r="AI1299" t="s">
        <v>1066</v>
      </c>
      <c r="AJ1299" t="s">
        <v>1066</v>
      </c>
      <c r="AK1299" t="s">
        <v>1066</v>
      </c>
      <c r="AL1299" t="s">
        <v>1066</v>
      </c>
      <c r="AM1299" t="s">
        <v>1066</v>
      </c>
      <c r="AN1299" t="s">
        <v>1066</v>
      </c>
      <c r="AO1299" t="s">
        <v>1066</v>
      </c>
      <c r="AP1299" t="s">
        <v>1066</v>
      </c>
      <c r="AQ1299" t="s">
        <v>1066</v>
      </c>
      <c r="AR1299" t="s">
        <v>1066</v>
      </c>
      <c r="AS1299" t="s">
        <v>1066</v>
      </c>
      <c r="AT1299" t="s">
        <v>1066</v>
      </c>
      <c r="AU1299" t="s">
        <v>1066</v>
      </c>
      <c r="AV1299" t="s">
        <v>1066</v>
      </c>
      <c r="AW1299" t="s">
        <v>1066</v>
      </c>
      <c r="AY1299">
        <v>0</v>
      </c>
      <c r="AZ1299" s="269"/>
      <c r="BA1299" s="269"/>
      <c r="BB1299" s="269"/>
      <c r="BC1299" s="269"/>
      <c r="BD1299" s="269"/>
      <c r="BE1299" s="269"/>
    </row>
    <row r="1300" spans="1:83" ht="14.4" x14ac:dyDescent="0.3">
      <c r="A1300">
        <v>526878</v>
      </c>
      <c r="B1300" t="s">
        <v>541</v>
      </c>
      <c r="C1300" t="s">
        <v>1066</v>
      </c>
      <c r="D1300" t="s">
        <v>1066</v>
      </c>
      <c r="E1300" t="s">
        <v>1066</v>
      </c>
      <c r="F1300" t="s">
        <v>1066</v>
      </c>
      <c r="G1300" t="s">
        <v>1066</v>
      </c>
      <c r="H1300" t="s">
        <v>1066</v>
      </c>
      <c r="I1300" t="s">
        <v>1066</v>
      </c>
      <c r="J1300" t="s">
        <v>1066</v>
      </c>
      <c r="K1300" t="s">
        <v>1066</v>
      </c>
      <c r="L1300" t="s">
        <v>1066</v>
      </c>
      <c r="M1300" t="s">
        <v>1066</v>
      </c>
      <c r="N1300" t="s">
        <v>1066</v>
      </c>
      <c r="O1300" t="s">
        <v>1066</v>
      </c>
      <c r="P1300" t="s">
        <v>1066</v>
      </c>
      <c r="Q1300" t="s">
        <v>1066</v>
      </c>
      <c r="R1300" t="s">
        <v>1066</v>
      </c>
      <c r="S1300" t="s">
        <v>1066</v>
      </c>
      <c r="T1300" t="s">
        <v>1066</v>
      </c>
      <c r="U1300" t="s">
        <v>1066</v>
      </c>
      <c r="V1300" t="s">
        <v>1066</v>
      </c>
      <c r="W1300" t="s">
        <v>1066</v>
      </c>
      <c r="X1300" t="s">
        <v>1066</v>
      </c>
      <c r="Y1300" t="s">
        <v>1066</v>
      </c>
      <c r="Z1300" t="s">
        <v>1066</v>
      </c>
      <c r="AA1300" t="s">
        <v>1066</v>
      </c>
      <c r="AB1300" t="s">
        <v>1066</v>
      </c>
      <c r="AC1300" t="s">
        <v>1066</v>
      </c>
      <c r="AD1300" t="s">
        <v>1066</v>
      </c>
      <c r="AE1300" t="s">
        <v>1066</v>
      </c>
      <c r="AF1300" t="s">
        <v>1066</v>
      </c>
      <c r="AG1300" t="s">
        <v>1066</v>
      </c>
      <c r="AH1300" t="s">
        <v>1066</v>
      </c>
      <c r="AI1300" t="s">
        <v>1066</v>
      </c>
      <c r="AJ1300" t="s">
        <v>1066</v>
      </c>
      <c r="AK1300" t="s">
        <v>1066</v>
      </c>
      <c r="AL1300" t="s">
        <v>1066</v>
      </c>
      <c r="AM1300" t="s">
        <v>1066</v>
      </c>
      <c r="AN1300" t="s">
        <v>1066</v>
      </c>
      <c r="AO1300" t="s">
        <v>1066</v>
      </c>
      <c r="AP1300" t="s">
        <v>1066</v>
      </c>
      <c r="AQ1300" t="s">
        <v>1066</v>
      </c>
      <c r="AR1300" t="s">
        <v>1066</v>
      </c>
      <c r="AW1300"/>
      <c r="AY1300" t="s">
        <v>2422</v>
      </c>
      <c r="AZ1300" s="269"/>
      <c r="BA1300" s="269"/>
      <c r="BB1300" s="269"/>
      <c r="BC1300" s="269"/>
      <c r="BD1300" s="269"/>
      <c r="BE1300" s="269"/>
      <c r="BH1300" s="249"/>
      <c r="BI1300" s="249"/>
      <c r="BJ1300" s="249"/>
      <c r="BK1300" s="249"/>
      <c r="BL1300" s="249"/>
      <c r="BM1300" s="249"/>
      <c r="BN1300" s="249"/>
      <c r="BO1300" s="249"/>
      <c r="BP1300" s="249"/>
      <c r="BQ1300" s="249"/>
      <c r="BR1300" s="249"/>
      <c r="BS1300" s="249"/>
      <c r="BT1300" s="249"/>
      <c r="BU1300" s="249"/>
      <c r="BV1300" s="248"/>
      <c r="BW1300" s="249"/>
      <c r="BX1300" s="249"/>
      <c r="BY1300" s="249"/>
      <c r="BZ1300" s="249"/>
      <c r="CA1300" s="242"/>
      <c r="CB1300" s="242"/>
      <c r="CC1300" s="242"/>
      <c r="CD1300" s="242"/>
      <c r="CE1300" s="249"/>
    </row>
    <row r="1301" spans="1:83" ht="14.4" x14ac:dyDescent="0.3">
      <c r="A1301">
        <v>526888</v>
      </c>
      <c r="B1301" t="s">
        <v>541</v>
      </c>
      <c r="C1301" t="s">
        <v>1066</v>
      </c>
      <c r="D1301" t="s">
        <v>1066</v>
      </c>
      <c r="E1301" t="s">
        <v>1066</v>
      </c>
      <c r="F1301" t="s">
        <v>1066</v>
      </c>
      <c r="G1301" t="s">
        <v>1066</v>
      </c>
      <c r="H1301" t="s">
        <v>1066</v>
      </c>
      <c r="I1301" t="s">
        <v>1066</v>
      </c>
      <c r="J1301" t="s">
        <v>1066</v>
      </c>
      <c r="K1301" t="s">
        <v>1066</v>
      </c>
      <c r="L1301" t="s">
        <v>1066</v>
      </c>
      <c r="M1301" t="s">
        <v>1066</v>
      </c>
      <c r="N1301" t="s">
        <v>1066</v>
      </c>
      <c r="O1301" t="s">
        <v>1066</v>
      </c>
      <c r="P1301" t="s">
        <v>1066</v>
      </c>
      <c r="Q1301" t="s">
        <v>1066</v>
      </c>
      <c r="R1301" t="s">
        <v>1066</v>
      </c>
      <c r="S1301" t="s">
        <v>1066</v>
      </c>
      <c r="T1301" t="s">
        <v>1066</v>
      </c>
      <c r="U1301" t="s">
        <v>1066</v>
      </c>
      <c r="V1301" t="s">
        <v>1066</v>
      </c>
      <c r="W1301" t="s">
        <v>1066</v>
      </c>
      <c r="X1301" t="s">
        <v>1066</v>
      </c>
      <c r="Y1301" t="s">
        <v>1066</v>
      </c>
      <c r="Z1301" t="s">
        <v>1066</v>
      </c>
      <c r="AA1301" t="s">
        <v>1066</v>
      </c>
      <c r="AB1301" t="s">
        <v>1066</v>
      </c>
      <c r="AC1301" t="s">
        <v>1066</v>
      </c>
      <c r="AD1301" t="s">
        <v>1066</v>
      </c>
      <c r="AE1301" t="s">
        <v>1066</v>
      </c>
      <c r="AF1301" t="s">
        <v>1066</v>
      </c>
      <c r="AG1301" t="s">
        <v>1066</v>
      </c>
      <c r="AH1301" t="s">
        <v>1066</v>
      </c>
      <c r="AI1301" t="s">
        <v>1066</v>
      </c>
      <c r="AJ1301" t="s">
        <v>1066</v>
      </c>
      <c r="AK1301" t="s">
        <v>1066</v>
      </c>
      <c r="AL1301" t="s">
        <v>1066</v>
      </c>
      <c r="AM1301" t="s">
        <v>1066</v>
      </c>
      <c r="AN1301" t="s">
        <v>1066</v>
      </c>
      <c r="AO1301" t="s">
        <v>1066</v>
      </c>
      <c r="AP1301" t="s">
        <v>1066</v>
      </c>
      <c r="AQ1301" t="s">
        <v>1066</v>
      </c>
      <c r="AR1301" t="s">
        <v>1066</v>
      </c>
      <c r="AW1301"/>
      <c r="AY1301" t="s">
        <v>2422</v>
      </c>
      <c r="AZ1301" s="269"/>
      <c r="BA1301" s="269"/>
      <c r="BB1301" s="269"/>
      <c r="BC1301" s="269"/>
      <c r="BD1301" s="269"/>
      <c r="BE1301" s="269"/>
    </row>
    <row r="1302" spans="1:83" ht="14.4" x14ac:dyDescent="0.3">
      <c r="A1302">
        <v>526943</v>
      </c>
      <c r="B1302" t="s">
        <v>540</v>
      </c>
      <c r="C1302" t="s">
        <v>1066</v>
      </c>
      <c r="D1302" t="s">
        <v>1066</v>
      </c>
      <c r="E1302" t="s">
        <v>1066</v>
      </c>
      <c r="F1302" t="s">
        <v>1066</v>
      </c>
      <c r="G1302" t="s">
        <v>1066</v>
      </c>
      <c r="H1302" t="s">
        <v>1066</v>
      </c>
      <c r="I1302" t="s">
        <v>1066</v>
      </c>
      <c r="J1302" t="s">
        <v>1066</v>
      </c>
      <c r="K1302" t="s">
        <v>1066</v>
      </c>
      <c r="L1302" t="s">
        <v>1066</v>
      </c>
      <c r="M1302" t="s">
        <v>1066</v>
      </c>
      <c r="N1302" t="s">
        <v>1066</v>
      </c>
      <c r="O1302" t="s">
        <v>1066</v>
      </c>
      <c r="P1302" t="s">
        <v>1066</v>
      </c>
      <c r="Q1302" t="s">
        <v>1066</v>
      </c>
      <c r="R1302" t="s">
        <v>1066</v>
      </c>
      <c r="S1302" t="s">
        <v>1066</v>
      </c>
      <c r="T1302" t="s">
        <v>1066</v>
      </c>
      <c r="U1302" t="s">
        <v>1066</v>
      </c>
      <c r="V1302" t="s">
        <v>1066</v>
      </c>
      <c r="W1302" t="s">
        <v>1066</v>
      </c>
      <c r="X1302" t="s">
        <v>1066</v>
      </c>
      <c r="Y1302" t="s">
        <v>1066</v>
      </c>
      <c r="Z1302" t="s">
        <v>1066</v>
      </c>
      <c r="AA1302" t="s">
        <v>1066</v>
      </c>
      <c r="AB1302" t="s">
        <v>1066</v>
      </c>
      <c r="AC1302" t="s">
        <v>1066</v>
      </c>
      <c r="AD1302" t="s">
        <v>1066</v>
      </c>
      <c r="AE1302" t="s">
        <v>1066</v>
      </c>
      <c r="AF1302" t="s">
        <v>1066</v>
      </c>
      <c r="AG1302" t="s">
        <v>1066</v>
      </c>
      <c r="AH1302" t="s">
        <v>1066</v>
      </c>
      <c r="AI1302" t="s">
        <v>1066</v>
      </c>
      <c r="AJ1302" t="s">
        <v>1066</v>
      </c>
      <c r="AK1302" t="s">
        <v>1066</v>
      </c>
      <c r="AL1302" t="s">
        <v>1066</v>
      </c>
      <c r="AM1302" t="s">
        <v>1066</v>
      </c>
      <c r="AN1302" t="s">
        <v>1066</v>
      </c>
      <c r="AO1302" t="s">
        <v>1066</v>
      </c>
      <c r="AP1302" t="s">
        <v>1066</v>
      </c>
      <c r="AQ1302" t="s">
        <v>1066</v>
      </c>
      <c r="AR1302" t="s">
        <v>1066</v>
      </c>
      <c r="AS1302" t="s">
        <v>1066</v>
      </c>
      <c r="AT1302" t="s">
        <v>1066</v>
      </c>
      <c r="AU1302" t="s">
        <v>1066</v>
      </c>
      <c r="AV1302" t="s">
        <v>1066</v>
      </c>
      <c r="AW1302" t="s">
        <v>1066</v>
      </c>
      <c r="AY1302">
        <v>0</v>
      </c>
      <c r="AZ1302" s="269"/>
      <c r="BA1302" s="269"/>
      <c r="BB1302" s="269"/>
      <c r="BC1302" s="269"/>
      <c r="BD1302" s="269"/>
      <c r="BE1302" s="269"/>
    </row>
    <row r="1303" spans="1:83" ht="14.4" x14ac:dyDescent="0.3">
      <c r="A1303">
        <v>527104</v>
      </c>
      <c r="B1303" t="s">
        <v>541</v>
      </c>
      <c r="C1303" t="s">
        <v>1066</v>
      </c>
      <c r="D1303" t="s">
        <v>1066</v>
      </c>
      <c r="E1303" t="s">
        <v>1066</v>
      </c>
      <c r="F1303" t="s">
        <v>1066</v>
      </c>
      <c r="G1303" t="s">
        <v>1066</v>
      </c>
      <c r="H1303" t="s">
        <v>1066</v>
      </c>
      <c r="I1303" t="s">
        <v>1066</v>
      </c>
      <c r="J1303" t="s">
        <v>1066</v>
      </c>
      <c r="K1303" t="s">
        <v>1066</v>
      </c>
      <c r="L1303" t="s">
        <v>1066</v>
      </c>
      <c r="M1303" t="s">
        <v>1066</v>
      </c>
      <c r="N1303" t="s">
        <v>1066</v>
      </c>
      <c r="O1303" t="s">
        <v>1066</v>
      </c>
      <c r="P1303" t="s">
        <v>1066</v>
      </c>
      <c r="Q1303" t="s">
        <v>1066</v>
      </c>
      <c r="R1303" t="s">
        <v>1066</v>
      </c>
      <c r="S1303" t="s">
        <v>1066</v>
      </c>
      <c r="T1303" t="s">
        <v>1066</v>
      </c>
      <c r="U1303" t="s">
        <v>1066</v>
      </c>
      <c r="V1303" t="s">
        <v>1066</v>
      </c>
      <c r="W1303" t="s">
        <v>1066</v>
      </c>
      <c r="X1303" t="s">
        <v>1066</v>
      </c>
      <c r="Y1303" t="s">
        <v>1066</v>
      </c>
      <c r="Z1303" t="s">
        <v>1066</v>
      </c>
      <c r="AA1303" t="s">
        <v>1066</v>
      </c>
      <c r="AB1303" t="s">
        <v>1066</v>
      </c>
      <c r="AC1303" t="s">
        <v>1066</v>
      </c>
      <c r="AD1303" t="s">
        <v>1066</v>
      </c>
      <c r="AE1303" t="s">
        <v>1066</v>
      </c>
      <c r="AF1303" t="s">
        <v>1066</v>
      </c>
      <c r="AG1303" t="s">
        <v>1066</v>
      </c>
      <c r="AH1303" t="s">
        <v>1066</v>
      </c>
      <c r="AI1303" t="s">
        <v>1066</v>
      </c>
      <c r="AJ1303" t="s">
        <v>1066</v>
      </c>
      <c r="AK1303" t="s">
        <v>1066</v>
      </c>
      <c r="AL1303" t="s">
        <v>1066</v>
      </c>
      <c r="AM1303" t="s">
        <v>1066</v>
      </c>
      <c r="AN1303" t="s">
        <v>1066</v>
      </c>
      <c r="AO1303" t="s">
        <v>1066</v>
      </c>
      <c r="AP1303" t="s">
        <v>1066</v>
      </c>
      <c r="AQ1303" t="s">
        <v>1066</v>
      </c>
      <c r="AR1303" t="s">
        <v>1066</v>
      </c>
      <c r="AW1303"/>
      <c r="AY1303" t="s">
        <v>2422</v>
      </c>
      <c r="AZ1303" s="269"/>
      <c r="BA1303" s="269"/>
      <c r="BB1303" s="269"/>
      <c r="BC1303" s="269"/>
      <c r="BD1303" s="269"/>
      <c r="BE1303" s="269"/>
    </row>
    <row r="1304" spans="1:83" ht="14.4" x14ac:dyDescent="0.3">
      <c r="A1304" s="268"/>
      <c r="B1304" s="269"/>
      <c r="C1304" s="269"/>
      <c r="D1304" s="269"/>
      <c r="E1304" s="269"/>
      <c r="F1304" s="269"/>
      <c r="G1304" s="269"/>
      <c r="H1304" s="269"/>
      <c r="I1304" s="269"/>
      <c r="J1304" s="269"/>
      <c r="K1304" s="269"/>
      <c r="L1304" s="269"/>
      <c r="M1304" s="269"/>
      <c r="N1304" s="269"/>
      <c r="O1304" s="269"/>
      <c r="P1304" s="269"/>
      <c r="Q1304" s="269"/>
      <c r="R1304" s="269"/>
      <c r="S1304" s="269"/>
      <c r="T1304" s="269"/>
      <c r="U1304" s="269"/>
      <c r="V1304" s="269"/>
      <c r="W1304" s="269"/>
      <c r="X1304" s="269"/>
      <c r="Y1304" s="269"/>
      <c r="Z1304" s="269"/>
      <c r="AA1304" s="269"/>
      <c r="AB1304" s="269"/>
      <c r="AC1304" s="269"/>
      <c r="AD1304" s="269"/>
      <c r="AE1304" s="269"/>
      <c r="AF1304" s="269"/>
      <c r="AG1304" s="269"/>
      <c r="AH1304" s="269"/>
      <c r="AI1304" s="269"/>
      <c r="AJ1304" s="269"/>
      <c r="AK1304" s="269"/>
      <c r="AL1304" s="269"/>
      <c r="AM1304" s="269"/>
      <c r="AN1304" s="269"/>
      <c r="AO1304" s="269"/>
      <c r="AP1304" s="269"/>
      <c r="AQ1304" s="269"/>
      <c r="AR1304" s="269"/>
      <c r="AS1304" s="269"/>
      <c r="AT1304" s="269"/>
      <c r="AU1304" s="269"/>
      <c r="AV1304" s="269"/>
      <c r="AW1304" s="276"/>
      <c r="AX1304" s="269"/>
      <c r="AY1304" s="269"/>
      <c r="AZ1304" s="269"/>
      <c r="BA1304" s="269"/>
      <c r="BB1304" s="269"/>
      <c r="BC1304" s="269"/>
      <c r="BD1304" s="269"/>
      <c r="BE1304" s="269"/>
      <c r="BH1304" s="250"/>
      <c r="BI1304" s="250"/>
      <c r="BJ1304" s="250"/>
      <c r="BK1304" s="250"/>
      <c r="BL1304" s="250"/>
      <c r="BM1304" s="250"/>
      <c r="BN1304" s="250"/>
      <c r="BO1304" s="250"/>
      <c r="BP1304" s="250"/>
      <c r="BQ1304" s="250"/>
      <c r="BR1304" s="250"/>
      <c r="BS1304" s="250"/>
      <c r="BT1304" s="250"/>
      <c r="BU1304" s="250"/>
      <c r="BV1304" s="250"/>
      <c r="BW1304" s="250"/>
      <c r="BX1304" s="250"/>
      <c r="BY1304" s="250"/>
      <c r="BZ1304" s="250"/>
      <c r="CE1304" s="250"/>
    </row>
    <row r="1305" spans="1:83" ht="14.4" x14ac:dyDescent="0.3">
      <c r="A1305" s="268"/>
      <c r="B1305" s="269"/>
      <c r="C1305" s="269"/>
      <c r="D1305" s="269"/>
      <c r="E1305" s="269"/>
      <c r="F1305" s="269"/>
      <c r="G1305" s="269"/>
      <c r="H1305" s="269"/>
      <c r="I1305" s="269"/>
      <c r="J1305" s="269"/>
      <c r="K1305" s="269"/>
      <c r="L1305" s="269"/>
      <c r="M1305" s="269"/>
      <c r="N1305" s="269"/>
      <c r="O1305" s="269"/>
      <c r="P1305" s="269"/>
      <c r="Q1305" s="269"/>
      <c r="R1305" s="269"/>
      <c r="S1305" s="269"/>
      <c r="T1305" s="269"/>
      <c r="U1305" s="269"/>
      <c r="V1305" s="269"/>
      <c r="W1305" s="269"/>
      <c r="X1305" s="269"/>
      <c r="Y1305" s="269"/>
      <c r="Z1305" s="269"/>
      <c r="AA1305" s="269"/>
      <c r="AB1305" s="269"/>
      <c r="AC1305" s="269"/>
      <c r="AD1305" s="269"/>
      <c r="AE1305" s="269"/>
      <c r="AF1305" s="269"/>
      <c r="AG1305" s="269"/>
      <c r="AH1305" s="269"/>
      <c r="AI1305" s="269"/>
      <c r="AJ1305" s="269"/>
      <c r="AK1305" s="269"/>
      <c r="AL1305" s="269"/>
      <c r="AM1305" s="269"/>
      <c r="AN1305" s="269"/>
      <c r="AO1305" s="269"/>
      <c r="AP1305" s="269"/>
      <c r="AQ1305" s="269"/>
      <c r="AR1305" s="269"/>
      <c r="AS1305" s="269"/>
      <c r="AT1305" s="269"/>
      <c r="AU1305" s="269"/>
      <c r="AV1305" s="269"/>
      <c r="AW1305" s="276"/>
      <c r="AX1305" s="269"/>
      <c r="AY1305" s="269"/>
      <c r="AZ1305" s="269"/>
      <c r="BA1305" s="269"/>
      <c r="BB1305" s="269"/>
      <c r="BC1305" s="269"/>
      <c r="BD1305" s="269"/>
      <c r="BE1305" s="269"/>
      <c r="BH1305" s="250"/>
      <c r="BI1305" s="250"/>
      <c r="BJ1305" s="250"/>
      <c r="BK1305" s="250"/>
      <c r="BL1305" s="250"/>
      <c r="BM1305" s="250"/>
      <c r="BN1305" s="250"/>
      <c r="BO1305" s="250"/>
      <c r="BP1305" s="250"/>
      <c r="BQ1305" s="250"/>
      <c r="BR1305" s="250"/>
      <c r="BS1305" s="250"/>
      <c r="BT1305" s="250"/>
      <c r="BU1305" s="250"/>
      <c r="BV1305" s="250"/>
      <c r="BW1305" s="250"/>
      <c r="BX1305" s="250"/>
      <c r="BY1305" s="250"/>
      <c r="BZ1305" s="250"/>
      <c r="CE1305" s="250"/>
    </row>
    <row r="1306" spans="1:83" ht="14.4" x14ac:dyDescent="0.3">
      <c r="A1306" s="268"/>
      <c r="B1306" s="269"/>
      <c r="C1306" s="269"/>
      <c r="D1306" s="269"/>
      <c r="E1306" s="269"/>
      <c r="F1306" s="269"/>
      <c r="G1306" s="269"/>
      <c r="H1306" s="269"/>
      <c r="I1306" s="269"/>
      <c r="J1306" s="269"/>
      <c r="K1306" s="269"/>
      <c r="L1306" s="269"/>
      <c r="M1306" s="269"/>
      <c r="N1306" s="269"/>
      <c r="O1306" s="269"/>
      <c r="P1306" s="269"/>
      <c r="Q1306" s="269"/>
      <c r="R1306" s="269"/>
      <c r="S1306" s="269"/>
      <c r="T1306" s="269"/>
      <c r="U1306" s="269"/>
      <c r="V1306" s="269"/>
      <c r="W1306" s="269"/>
      <c r="X1306" s="269"/>
      <c r="Y1306" s="269"/>
      <c r="Z1306" s="269"/>
      <c r="AA1306" s="269"/>
      <c r="AB1306" s="269"/>
      <c r="AC1306" s="269"/>
      <c r="AD1306" s="269"/>
      <c r="AE1306" s="269"/>
      <c r="AF1306" s="269"/>
      <c r="AG1306" s="269"/>
      <c r="AH1306" s="269"/>
      <c r="AI1306" s="269"/>
      <c r="AJ1306" s="269"/>
      <c r="AK1306" s="269"/>
      <c r="AL1306" s="269"/>
      <c r="AM1306" s="269"/>
      <c r="AN1306" s="269"/>
      <c r="AO1306" s="269"/>
      <c r="AP1306" s="269"/>
      <c r="AQ1306" s="269"/>
      <c r="AR1306" s="269"/>
      <c r="AS1306" s="269"/>
      <c r="AT1306" s="269"/>
      <c r="AU1306" s="269"/>
      <c r="AV1306" s="269"/>
      <c r="AW1306" s="276"/>
      <c r="AX1306" s="269"/>
      <c r="AY1306" s="269"/>
      <c r="AZ1306" s="269"/>
      <c r="BA1306" s="269"/>
      <c r="BB1306" s="269"/>
      <c r="BC1306" s="269"/>
      <c r="BD1306" s="269"/>
      <c r="BE1306" s="269"/>
      <c r="BH1306" s="241"/>
      <c r="BI1306" s="241"/>
      <c r="BJ1306" s="241"/>
      <c r="BK1306" s="241"/>
      <c r="BL1306" s="241"/>
      <c r="BM1306" s="241"/>
      <c r="BN1306" s="241"/>
      <c r="BO1306" s="241"/>
      <c r="BP1306" s="241"/>
      <c r="BQ1306" s="241"/>
      <c r="BR1306" s="241"/>
      <c r="BS1306" s="241"/>
      <c r="BT1306" s="241"/>
      <c r="BU1306" s="241"/>
      <c r="BV1306" s="240"/>
      <c r="BW1306" s="241"/>
      <c r="BX1306" s="241"/>
      <c r="BY1306" s="241"/>
      <c r="BZ1306" s="241"/>
      <c r="CA1306" s="242"/>
      <c r="CB1306" s="242"/>
      <c r="CC1306" s="242"/>
      <c r="CD1306" s="242"/>
      <c r="CE1306" s="241"/>
    </row>
    <row r="1307" spans="1:83" ht="14.4" x14ac:dyDescent="0.3">
      <c r="A1307" s="268"/>
      <c r="B1307" s="269"/>
      <c r="C1307" s="269"/>
      <c r="D1307" s="269"/>
      <c r="E1307" s="269"/>
      <c r="F1307" s="269"/>
      <c r="G1307" s="269"/>
      <c r="H1307" s="269"/>
      <c r="I1307" s="269"/>
      <c r="J1307" s="269"/>
      <c r="K1307" s="269"/>
      <c r="L1307" s="269"/>
      <c r="M1307" s="269"/>
      <c r="N1307" s="269"/>
      <c r="O1307" s="269"/>
      <c r="P1307" s="269"/>
      <c r="Q1307" s="269"/>
      <c r="R1307" s="269"/>
      <c r="S1307" s="269"/>
      <c r="T1307" s="269"/>
      <c r="U1307" s="269"/>
      <c r="V1307" s="269"/>
      <c r="W1307" s="269"/>
      <c r="X1307" s="269"/>
      <c r="Y1307" s="269"/>
      <c r="Z1307" s="269"/>
      <c r="AA1307" s="269"/>
      <c r="AB1307" s="269"/>
      <c r="AC1307" s="269"/>
      <c r="AD1307" s="269"/>
      <c r="AE1307" s="269"/>
      <c r="AF1307" s="269"/>
      <c r="AG1307" s="269"/>
      <c r="AH1307" s="269"/>
      <c r="AI1307" s="269"/>
      <c r="AJ1307" s="269"/>
      <c r="AK1307" s="269"/>
      <c r="AL1307" s="269"/>
      <c r="AM1307" s="269"/>
      <c r="AN1307" s="269"/>
      <c r="AO1307" s="269"/>
      <c r="AP1307" s="269"/>
      <c r="AQ1307" s="269"/>
      <c r="AR1307" s="269"/>
      <c r="AS1307" s="269"/>
      <c r="AT1307" s="269"/>
      <c r="AU1307" s="269"/>
      <c r="AV1307" s="269"/>
      <c r="AW1307" s="276"/>
      <c r="AX1307" s="269"/>
      <c r="AY1307" s="269"/>
      <c r="AZ1307" s="269"/>
      <c r="BA1307" s="269"/>
      <c r="BB1307" s="269"/>
      <c r="BC1307" s="269"/>
      <c r="BD1307" s="269"/>
      <c r="BE1307" s="269"/>
      <c r="BH1307" s="250"/>
      <c r="BI1307" s="250"/>
      <c r="BJ1307" s="250"/>
      <c r="BK1307" s="250"/>
      <c r="BL1307" s="250"/>
      <c r="BM1307" s="250"/>
      <c r="BN1307" s="250"/>
      <c r="BO1307" s="250"/>
      <c r="BP1307" s="250"/>
      <c r="BQ1307" s="250"/>
      <c r="BR1307" s="250"/>
      <c r="BS1307" s="250"/>
      <c r="BT1307" s="250"/>
      <c r="BU1307" s="250"/>
      <c r="BV1307" s="250"/>
      <c r="BW1307" s="250"/>
      <c r="BX1307" s="250"/>
      <c r="BY1307" s="250"/>
      <c r="BZ1307" s="250"/>
      <c r="CE1307" s="250"/>
    </row>
    <row r="1308" spans="1:83" ht="14.4" x14ac:dyDescent="0.3">
      <c r="A1308" s="268"/>
      <c r="B1308" s="269"/>
      <c r="C1308" s="269"/>
      <c r="D1308" s="269"/>
      <c r="E1308" s="269"/>
      <c r="F1308" s="269"/>
      <c r="G1308" s="269"/>
      <c r="H1308" s="269"/>
      <c r="I1308" s="269"/>
      <c r="J1308" s="269"/>
      <c r="K1308" s="269"/>
      <c r="L1308" s="269"/>
      <c r="M1308" s="269"/>
      <c r="N1308" s="269"/>
      <c r="O1308" s="269"/>
      <c r="P1308" s="269"/>
      <c r="Q1308" s="269"/>
      <c r="R1308" s="269"/>
      <c r="S1308" s="269"/>
      <c r="T1308" s="269"/>
      <c r="U1308" s="269"/>
      <c r="V1308" s="269"/>
      <c r="W1308" s="269"/>
      <c r="X1308" s="269"/>
      <c r="Y1308" s="269"/>
      <c r="Z1308" s="269"/>
      <c r="AA1308" s="269"/>
      <c r="AB1308" s="269"/>
      <c r="AC1308" s="269"/>
      <c r="AD1308" s="269"/>
      <c r="AE1308" s="269"/>
      <c r="AF1308" s="269"/>
      <c r="AG1308" s="269"/>
      <c r="AH1308" s="269"/>
      <c r="AI1308" s="269"/>
      <c r="AJ1308" s="269"/>
      <c r="AK1308" s="269"/>
      <c r="AL1308" s="269"/>
      <c r="AM1308" s="269"/>
      <c r="AN1308" s="269"/>
      <c r="AO1308" s="269"/>
      <c r="AP1308" s="269"/>
      <c r="AQ1308" s="269"/>
      <c r="AR1308" s="269"/>
      <c r="AS1308" s="269"/>
      <c r="AT1308" s="269"/>
      <c r="AU1308" s="269"/>
      <c r="AV1308" s="269"/>
      <c r="AW1308" s="276"/>
      <c r="AX1308" s="269"/>
      <c r="AY1308" s="269"/>
      <c r="AZ1308" s="269"/>
      <c r="BA1308" s="269"/>
      <c r="BB1308" s="269"/>
      <c r="BC1308" s="269"/>
      <c r="BD1308" s="269"/>
      <c r="BE1308" s="269"/>
      <c r="BH1308" s="250"/>
      <c r="BI1308" s="250"/>
      <c r="BJ1308" s="250"/>
      <c r="BK1308" s="250"/>
      <c r="BL1308" s="250"/>
      <c r="BM1308" s="250"/>
      <c r="BN1308" s="250"/>
      <c r="BO1308" s="250"/>
      <c r="BP1308" s="250"/>
      <c r="BQ1308" s="250"/>
      <c r="BR1308" s="250"/>
      <c r="BS1308" s="250"/>
      <c r="BT1308" s="250"/>
      <c r="BU1308" s="250"/>
      <c r="BV1308" s="250"/>
      <c r="BW1308" s="250"/>
      <c r="BX1308" s="250"/>
      <c r="BY1308" s="250"/>
      <c r="BZ1308" s="250"/>
      <c r="CE1308" s="250"/>
    </row>
    <row r="1309" spans="1:83" ht="14.4" x14ac:dyDescent="0.3">
      <c r="A1309" s="268"/>
      <c r="B1309" s="269"/>
      <c r="C1309" s="269"/>
      <c r="D1309" s="269"/>
      <c r="E1309" s="269"/>
      <c r="F1309" s="269"/>
      <c r="G1309" s="269"/>
      <c r="H1309" s="269"/>
      <c r="I1309" s="269"/>
      <c r="J1309" s="269"/>
      <c r="K1309" s="269"/>
      <c r="L1309" s="269"/>
      <c r="M1309" s="269"/>
      <c r="N1309" s="269"/>
      <c r="O1309" s="269"/>
      <c r="P1309" s="269"/>
      <c r="Q1309" s="269"/>
      <c r="R1309" s="269"/>
      <c r="S1309" s="269"/>
      <c r="T1309" s="269"/>
      <c r="U1309" s="269"/>
      <c r="V1309" s="269"/>
      <c r="W1309" s="269"/>
      <c r="X1309" s="269"/>
      <c r="Y1309" s="269"/>
      <c r="Z1309" s="269"/>
      <c r="AA1309" s="269"/>
      <c r="AB1309" s="269"/>
      <c r="AC1309" s="269"/>
      <c r="AD1309" s="269"/>
      <c r="AE1309" s="269"/>
      <c r="AF1309" s="269"/>
      <c r="AG1309" s="269"/>
      <c r="AH1309" s="269"/>
      <c r="AI1309" s="269"/>
      <c r="AJ1309" s="269"/>
      <c r="AK1309" s="269"/>
      <c r="AL1309" s="269"/>
      <c r="AM1309" s="269"/>
      <c r="AN1309" s="269"/>
      <c r="AO1309" s="269"/>
      <c r="AP1309" s="269"/>
      <c r="AQ1309" s="269"/>
      <c r="AR1309" s="269"/>
      <c r="AS1309" s="269"/>
      <c r="AT1309" s="269"/>
      <c r="AU1309" s="269"/>
      <c r="AV1309" s="269"/>
      <c r="AW1309" s="276"/>
      <c r="AX1309" s="269"/>
      <c r="AY1309" s="269"/>
      <c r="AZ1309" s="269"/>
      <c r="BA1309" s="269"/>
      <c r="BB1309" s="269"/>
      <c r="BC1309" s="269"/>
      <c r="BD1309" s="269"/>
      <c r="BE1309" s="269"/>
      <c r="BH1309" s="250"/>
      <c r="BI1309" s="250"/>
      <c r="BJ1309" s="250"/>
      <c r="BK1309" s="250"/>
      <c r="BL1309" s="250"/>
      <c r="BM1309" s="250"/>
      <c r="BN1309" s="250"/>
      <c r="BO1309" s="250"/>
      <c r="BP1309" s="250"/>
      <c r="BQ1309" s="250"/>
      <c r="BR1309" s="250"/>
      <c r="BS1309" s="250"/>
      <c r="BT1309" s="250"/>
      <c r="BU1309" s="250"/>
      <c r="BV1309" s="250"/>
      <c r="BW1309" s="250"/>
      <c r="BX1309" s="250"/>
      <c r="BY1309" s="250"/>
      <c r="BZ1309" s="250"/>
      <c r="CE1309" s="250"/>
    </row>
    <row r="1310" spans="1:83" ht="14.4" x14ac:dyDescent="0.3">
      <c r="A1310" s="268"/>
      <c r="B1310" s="269"/>
      <c r="C1310" s="269"/>
      <c r="D1310" s="269"/>
      <c r="E1310" s="269"/>
      <c r="F1310" s="269"/>
      <c r="G1310" s="269"/>
      <c r="H1310" s="269"/>
      <c r="I1310" s="269"/>
      <c r="J1310" s="269"/>
      <c r="K1310" s="269"/>
      <c r="L1310" s="269"/>
      <c r="M1310" s="269"/>
      <c r="N1310" s="269"/>
      <c r="O1310" s="269"/>
      <c r="P1310" s="269"/>
      <c r="Q1310" s="269"/>
      <c r="R1310" s="269"/>
      <c r="S1310" s="269"/>
      <c r="T1310" s="269"/>
      <c r="U1310" s="269"/>
      <c r="V1310" s="269"/>
      <c r="W1310" s="269"/>
      <c r="X1310" s="269"/>
      <c r="Y1310" s="269"/>
      <c r="Z1310" s="269"/>
      <c r="AA1310" s="269"/>
      <c r="AB1310" s="269"/>
      <c r="AC1310" s="269"/>
      <c r="AD1310" s="269"/>
      <c r="AE1310" s="269"/>
      <c r="AF1310" s="269"/>
      <c r="AG1310" s="269"/>
      <c r="AH1310" s="269"/>
      <c r="AI1310" s="269"/>
      <c r="AJ1310" s="269"/>
      <c r="AK1310" s="269"/>
      <c r="AL1310" s="269"/>
      <c r="AM1310" s="269"/>
      <c r="AN1310" s="269"/>
      <c r="AO1310" s="269"/>
      <c r="AP1310" s="269"/>
      <c r="AQ1310" s="269"/>
      <c r="AR1310" s="269"/>
      <c r="AS1310" s="269"/>
      <c r="AT1310" s="269"/>
      <c r="AU1310" s="269"/>
      <c r="AV1310" s="269"/>
      <c r="AW1310" s="276"/>
      <c r="AX1310" s="269"/>
      <c r="AY1310" s="269"/>
      <c r="AZ1310" s="269"/>
      <c r="BA1310" s="269"/>
      <c r="BB1310" s="269"/>
      <c r="BC1310" s="269"/>
      <c r="BD1310" s="269"/>
      <c r="BE1310" s="269"/>
      <c r="BH1310" s="250"/>
      <c r="BI1310" s="250"/>
      <c r="BJ1310" s="250"/>
      <c r="BK1310" s="250"/>
      <c r="BL1310" s="250"/>
      <c r="BM1310" s="250"/>
      <c r="BN1310" s="250"/>
      <c r="BO1310" s="250"/>
      <c r="BP1310" s="250"/>
      <c r="BQ1310" s="250"/>
      <c r="BR1310" s="250"/>
      <c r="BS1310" s="250"/>
      <c r="BT1310" s="250"/>
      <c r="BU1310" s="250"/>
      <c r="BV1310" s="250"/>
      <c r="BW1310" s="250"/>
      <c r="BX1310" s="250"/>
      <c r="BY1310" s="250"/>
      <c r="BZ1310" s="250"/>
      <c r="CE1310" s="250"/>
    </row>
    <row r="1311" spans="1:83" ht="14.4" x14ac:dyDescent="0.3">
      <c r="A1311" s="268"/>
      <c r="B1311" s="269"/>
      <c r="C1311" s="269"/>
      <c r="D1311" s="269"/>
      <c r="E1311" s="269"/>
      <c r="F1311" s="269"/>
      <c r="G1311" s="269"/>
      <c r="H1311" s="269"/>
      <c r="I1311" s="269"/>
      <c r="J1311" s="269"/>
      <c r="K1311" s="269"/>
      <c r="L1311" s="269"/>
      <c r="M1311" s="269"/>
      <c r="N1311" s="269"/>
      <c r="O1311" s="269"/>
      <c r="P1311" s="269"/>
      <c r="Q1311" s="269"/>
      <c r="R1311" s="269"/>
      <c r="S1311" s="269"/>
      <c r="T1311" s="269"/>
      <c r="U1311" s="269"/>
      <c r="V1311" s="269"/>
      <c r="W1311" s="269"/>
      <c r="X1311" s="269"/>
      <c r="Y1311" s="269"/>
      <c r="Z1311" s="269"/>
      <c r="AA1311" s="269"/>
      <c r="AB1311" s="269"/>
      <c r="AC1311" s="269"/>
      <c r="AD1311" s="269"/>
      <c r="AE1311" s="269"/>
      <c r="AF1311" s="269"/>
      <c r="AG1311" s="269"/>
      <c r="AH1311" s="269"/>
      <c r="AI1311" s="269"/>
      <c r="AJ1311" s="269"/>
      <c r="AK1311" s="269"/>
      <c r="AL1311" s="269"/>
      <c r="AM1311" s="269"/>
      <c r="AN1311" s="269"/>
      <c r="AO1311" s="269"/>
      <c r="AP1311" s="269"/>
      <c r="AQ1311" s="269"/>
      <c r="AR1311" s="269"/>
      <c r="AS1311" s="269"/>
      <c r="AT1311" s="269"/>
      <c r="AU1311" s="269"/>
      <c r="AV1311" s="269"/>
      <c r="AW1311" s="276"/>
      <c r="AX1311" s="269"/>
      <c r="AY1311" s="269"/>
      <c r="AZ1311" s="269"/>
      <c r="BA1311" s="269"/>
      <c r="BB1311" s="269"/>
      <c r="BC1311" s="269"/>
      <c r="BD1311" s="269"/>
      <c r="BE1311" s="269"/>
      <c r="BH1311" s="241"/>
      <c r="BI1311" s="241"/>
      <c r="BJ1311" s="241"/>
      <c r="BK1311" s="241"/>
      <c r="BL1311" s="241"/>
      <c r="BM1311" s="241"/>
      <c r="BN1311" s="241"/>
      <c r="BO1311" s="241"/>
      <c r="BP1311" s="241"/>
      <c r="BQ1311" s="241"/>
      <c r="BR1311" s="241"/>
      <c r="BS1311" s="241"/>
      <c r="BT1311" s="241"/>
      <c r="BU1311" s="241"/>
      <c r="BV1311" s="240"/>
      <c r="BW1311" s="241"/>
      <c r="BX1311" s="241"/>
      <c r="BY1311" s="241"/>
      <c r="BZ1311" s="241"/>
      <c r="CA1311" s="242"/>
      <c r="CB1311" s="242"/>
      <c r="CC1311" s="242"/>
      <c r="CD1311" s="242"/>
      <c r="CE1311" s="241"/>
    </row>
    <row r="1312" spans="1:83" ht="14.4" x14ac:dyDescent="0.3">
      <c r="A1312" s="268"/>
      <c r="B1312" s="269"/>
      <c r="C1312" s="269"/>
      <c r="D1312" s="269"/>
      <c r="E1312" s="269"/>
      <c r="F1312" s="269"/>
      <c r="G1312" s="269"/>
      <c r="H1312" s="269"/>
      <c r="I1312" s="269"/>
      <c r="J1312" s="269"/>
      <c r="K1312" s="269"/>
      <c r="L1312" s="269"/>
      <c r="M1312" s="269"/>
      <c r="N1312" s="269"/>
      <c r="O1312" s="269"/>
      <c r="P1312" s="269"/>
      <c r="Q1312" s="269"/>
      <c r="R1312" s="269"/>
      <c r="S1312" s="269"/>
      <c r="T1312" s="269"/>
      <c r="U1312" s="269"/>
      <c r="V1312" s="269"/>
      <c r="W1312" s="269"/>
      <c r="X1312" s="269"/>
      <c r="Y1312" s="269"/>
      <c r="Z1312" s="269"/>
      <c r="AA1312" s="269"/>
      <c r="AB1312" s="269"/>
      <c r="AC1312" s="269"/>
      <c r="AD1312" s="269"/>
      <c r="AE1312" s="269"/>
      <c r="AF1312" s="269"/>
      <c r="AG1312" s="269"/>
      <c r="AH1312" s="269"/>
      <c r="AI1312" s="269"/>
      <c r="AJ1312" s="269"/>
      <c r="AK1312" s="269"/>
      <c r="AL1312" s="269"/>
      <c r="AM1312" s="269"/>
      <c r="AN1312" s="269"/>
      <c r="AO1312" s="269"/>
      <c r="AP1312" s="269"/>
      <c r="AQ1312" s="269"/>
      <c r="AR1312" s="269"/>
      <c r="AS1312" s="269"/>
      <c r="AT1312" s="269"/>
      <c r="AU1312" s="269"/>
      <c r="AV1312" s="269"/>
      <c r="AW1312" s="276"/>
      <c r="AX1312" s="269"/>
      <c r="AY1312" s="269"/>
      <c r="AZ1312" s="269"/>
      <c r="BA1312" s="269"/>
      <c r="BB1312" s="269"/>
      <c r="BC1312" s="269"/>
      <c r="BD1312" s="269"/>
      <c r="BE1312" s="269"/>
      <c r="BH1312" s="241"/>
      <c r="BI1312" s="241"/>
      <c r="BJ1312" s="241"/>
      <c r="BK1312" s="241"/>
      <c r="BL1312" s="241"/>
      <c r="BM1312" s="241"/>
      <c r="BN1312" s="241"/>
      <c r="BO1312" s="241"/>
      <c r="BP1312" s="241"/>
      <c r="BQ1312" s="241"/>
      <c r="BR1312" s="241"/>
      <c r="BS1312" s="241"/>
      <c r="BT1312" s="241"/>
      <c r="BU1312" s="241"/>
      <c r="BV1312" s="240"/>
      <c r="BW1312" s="241"/>
      <c r="BX1312" s="241"/>
      <c r="BY1312" s="241"/>
      <c r="BZ1312" s="241"/>
      <c r="CA1312" s="242"/>
      <c r="CB1312" s="242"/>
      <c r="CC1312" s="242"/>
      <c r="CD1312" s="242"/>
      <c r="CE1312" s="241"/>
    </row>
    <row r="1313" spans="1:83" ht="14.4" x14ac:dyDescent="0.3">
      <c r="A1313" s="268"/>
      <c r="B1313" s="269"/>
      <c r="C1313" s="269"/>
      <c r="D1313" s="269"/>
      <c r="E1313" s="269"/>
      <c r="F1313" s="269"/>
      <c r="G1313" s="269"/>
      <c r="H1313" s="269"/>
      <c r="I1313" s="269"/>
      <c r="J1313" s="269"/>
      <c r="K1313" s="269"/>
      <c r="L1313" s="269"/>
      <c r="M1313" s="269"/>
      <c r="N1313" s="269"/>
      <c r="O1313" s="269"/>
      <c r="P1313" s="269"/>
      <c r="Q1313" s="269"/>
      <c r="R1313" s="269"/>
      <c r="S1313" s="269"/>
      <c r="T1313" s="269"/>
      <c r="U1313" s="269"/>
      <c r="V1313" s="269"/>
      <c r="W1313" s="269"/>
      <c r="X1313" s="269"/>
      <c r="Y1313" s="269"/>
      <c r="Z1313" s="269"/>
      <c r="AA1313" s="269"/>
      <c r="AB1313" s="269"/>
      <c r="AC1313" s="269"/>
      <c r="AD1313" s="269"/>
      <c r="AE1313" s="269"/>
      <c r="AF1313" s="269"/>
      <c r="AG1313" s="269"/>
      <c r="AH1313" s="269"/>
      <c r="AI1313" s="269"/>
      <c r="AJ1313" s="269"/>
      <c r="AK1313" s="269"/>
      <c r="AL1313" s="269"/>
      <c r="AM1313" s="269"/>
      <c r="AN1313" s="269"/>
      <c r="AO1313" s="269"/>
      <c r="AP1313" s="269"/>
      <c r="AQ1313" s="269"/>
      <c r="AR1313" s="269"/>
      <c r="AS1313" s="269"/>
      <c r="AT1313" s="269"/>
      <c r="AU1313" s="269"/>
      <c r="AV1313" s="269"/>
      <c r="AW1313" s="276"/>
      <c r="AX1313" s="269"/>
      <c r="AY1313" s="269"/>
      <c r="AZ1313" s="269"/>
      <c r="BA1313" s="269"/>
      <c r="BB1313" s="269"/>
      <c r="BC1313" s="269"/>
      <c r="BD1313" s="269"/>
      <c r="BE1313" s="269"/>
      <c r="BH1313" s="250"/>
      <c r="BI1313" s="250"/>
      <c r="BJ1313" s="250"/>
      <c r="BK1313" s="250"/>
      <c r="BL1313" s="250"/>
      <c r="BM1313" s="250"/>
      <c r="BN1313" s="250"/>
      <c r="BO1313" s="250"/>
      <c r="BP1313" s="250"/>
      <c r="BQ1313" s="250"/>
      <c r="BR1313" s="250"/>
      <c r="BS1313" s="250"/>
      <c r="BT1313" s="250"/>
      <c r="BU1313" s="250"/>
      <c r="BV1313" s="250"/>
      <c r="BW1313" s="250"/>
      <c r="BX1313" s="250"/>
      <c r="BY1313" s="250"/>
      <c r="BZ1313" s="250"/>
      <c r="CE1313" s="250"/>
    </row>
    <row r="1314" spans="1:83" ht="14.4" x14ac:dyDescent="0.3">
      <c r="A1314" s="268"/>
      <c r="B1314" s="269"/>
      <c r="C1314" s="269"/>
      <c r="D1314" s="269"/>
      <c r="E1314" s="269"/>
      <c r="F1314" s="269"/>
      <c r="G1314" s="269"/>
      <c r="H1314" s="269"/>
      <c r="I1314" s="269"/>
      <c r="J1314" s="269"/>
      <c r="K1314" s="269"/>
      <c r="L1314" s="269"/>
      <c r="M1314" s="269"/>
      <c r="N1314" s="269"/>
      <c r="O1314" s="269"/>
      <c r="P1314" s="269"/>
      <c r="Q1314" s="269"/>
      <c r="R1314" s="269"/>
      <c r="S1314" s="269"/>
      <c r="T1314" s="269"/>
      <c r="U1314" s="269"/>
      <c r="V1314" s="269"/>
      <c r="W1314" s="269"/>
      <c r="X1314" s="269"/>
      <c r="Y1314" s="269"/>
      <c r="Z1314" s="269"/>
      <c r="AA1314" s="269"/>
      <c r="AB1314" s="269"/>
      <c r="AC1314" s="269"/>
      <c r="AD1314" s="269"/>
      <c r="AE1314" s="269"/>
      <c r="AF1314" s="269"/>
      <c r="AG1314" s="269"/>
      <c r="AH1314" s="269"/>
      <c r="AI1314" s="269"/>
      <c r="AJ1314" s="269"/>
      <c r="AK1314" s="269"/>
      <c r="AL1314" s="269"/>
      <c r="AM1314" s="269"/>
      <c r="AN1314" s="269"/>
      <c r="AO1314" s="269"/>
      <c r="AP1314" s="269"/>
      <c r="AQ1314" s="269"/>
      <c r="AR1314" s="269"/>
      <c r="AS1314" s="269"/>
      <c r="AT1314" s="269"/>
      <c r="AU1314" s="269"/>
      <c r="AV1314" s="269"/>
      <c r="AW1314" s="276"/>
      <c r="AX1314" s="269"/>
      <c r="AY1314" s="269"/>
      <c r="AZ1314" s="269"/>
      <c r="BA1314" s="269"/>
      <c r="BB1314" s="269"/>
      <c r="BC1314" s="269"/>
      <c r="BD1314" s="269"/>
      <c r="BE1314" s="269"/>
      <c r="BH1314" s="250"/>
      <c r="BI1314" s="250"/>
      <c r="BJ1314" s="250"/>
      <c r="BK1314" s="250"/>
      <c r="BL1314" s="250"/>
      <c r="BM1314" s="250"/>
      <c r="BN1314" s="250"/>
      <c r="BO1314" s="250"/>
      <c r="BP1314" s="250"/>
      <c r="BQ1314" s="250"/>
      <c r="BR1314" s="250"/>
      <c r="BS1314" s="250"/>
      <c r="BT1314" s="250"/>
      <c r="BU1314" s="250"/>
      <c r="BV1314" s="250"/>
      <c r="BW1314" s="250"/>
      <c r="BX1314" s="250"/>
      <c r="BY1314" s="250"/>
      <c r="BZ1314" s="250"/>
      <c r="CE1314" s="250"/>
    </row>
    <row r="1315" spans="1:83" ht="14.4" x14ac:dyDescent="0.3">
      <c r="A1315" s="268"/>
      <c r="B1315" s="269"/>
      <c r="C1315" s="269"/>
      <c r="D1315" s="269"/>
      <c r="E1315" s="269"/>
      <c r="F1315" s="269"/>
      <c r="G1315" s="269"/>
      <c r="H1315" s="269"/>
      <c r="I1315" s="269"/>
      <c r="J1315" s="269"/>
      <c r="K1315" s="269"/>
      <c r="L1315" s="269"/>
      <c r="M1315" s="269"/>
      <c r="N1315" s="269"/>
      <c r="O1315" s="269"/>
      <c r="P1315" s="269"/>
      <c r="Q1315" s="269"/>
      <c r="R1315" s="269"/>
      <c r="S1315" s="269"/>
      <c r="T1315" s="269"/>
      <c r="U1315" s="269"/>
      <c r="V1315" s="269"/>
      <c r="W1315" s="269"/>
      <c r="X1315" s="269"/>
      <c r="Y1315" s="269"/>
      <c r="Z1315" s="269"/>
      <c r="AA1315" s="269"/>
      <c r="AB1315" s="269"/>
      <c r="AC1315" s="269"/>
      <c r="AD1315" s="269"/>
      <c r="AE1315" s="269"/>
      <c r="AF1315" s="269"/>
      <c r="AG1315" s="269"/>
      <c r="AH1315" s="269"/>
      <c r="AI1315" s="269"/>
      <c r="AJ1315" s="269"/>
      <c r="AK1315" s="269"/>
      <c r="AL1315" s="269"/>
      <c r="AM1315" s="269"/>
      <c r="AN1315" s="269"/>
      <c r="AO1315" s="269"/>
      <c r="AP1315" s="269"/>
      <c r="AQ1315" s="269"/>
      <c r="AR1315" s="269"/>
      <c r="AS1315" s="269"/>
      <c r="AT1315" s="269"/>
      <c r="AU1315" s="269"/>
      <c r="AV1315" s="269"/>
      <c r="AW1315" s="276"/>
      <c r="AX1315" s="269"/>
      <c r="AY1315" s="269"/>
      <c r="AZ1315" s="269"/>
      <c r="BA1315" s="269"/>
      <c r="BB1315" s="269"/>
      <c r="BC1315" s="269"/>
      <c r="BD1315" s="269"/>
      <c r="BE1315" s="269"/>
      <c r="BH1315" s="250"/>
      <c r="BI1315" s="250"/>
      <c r="BJ1315" s="250"/>
      <c r="BK1315" s="250"/>
      <c r="BL1315" s="250"/>
      <c r="BM1315" s="250"/>
      <c r="BN1315" s="250"/>
      <c r="BO1315" s="250"/>
      <c r="BP1315" s="250"/>
      <c r="BQ1315" s="250"/>
      <c r="BR1315" s="250"/>
      <c r="BS1315" s="250"/>
      <c r="BT1315" s="250"/>
      <c r="BU1315" s="250"/>
      <c r="BV1315" s="250"/>
      <c r="BW1315" s="250"/>
      <c r="BX1315" s="250"/>
      <c r="BY1315" s="250"/>
      <c r="BZ1315" s="250"/>
      <c r="CE1315" s="250"/>
    </row>
    <row r="1316" spans="1:83" ht="14.4" x14ac:dyDescent="0.3">
      <c r="A1316" s="268"/>
      <c r="B1316" s="269"/>
      <c r="C1316" s="269"/>
      <c r="D1316" s="269"/>
      <c r="E1316" s="269"/>
      <c r="F1316" s="269"/>
      <c r="G1316" s="269"/>
      <c r="H1316" s="269"/>
      <c r="I1316" s="269"/>
      <c r="J1316" s="269"/>
      <c r="K1316" s="269"/>
      <c r="L1316" s="269"/>
      <c r="M1316" s="269"/>
      <c r="N1316" s="269"/>
      <c r="O1316" s="269"/>
      <c r="P1316" s="269"/>
      <c r="Q1316" s="269"/>
      <c r="R1316" s="269"/>
      <c r="S1316" s="269"/>
      <c r="T1316" s="269"/>
      <c r="U1316" s="269"/>
      <c r="V1316" s="269"/>
      <c r="W1316" s="269"/>
      <c r="X1316" s="269"/>
      <c r="Y1316" s="269"/>
      <c r="Z1316" s="269"/>
      <c r="AA1316" s="269"/>
      <c r="AB1316" s="269"/>
      <c r="AC1316" s="269"/>
      <c r="AD1316" s="269"/>
      <c r="AE1316" s="269"/>
      <c r="AF1316" s="269"/>
      <c r="AG1316" s="269"/>
      <c r="AH1316" s="269"/>
      <c r="AI1316" s="269"/>
      <c r="AJ1316" s="269"/>
      <c r="AK1316" s="269"/>
      <c r="AL1316" s="269"/>
      <c r="AM1316" s="269"/>
      <c r="AN1316" s="269"/>
      <c r="AO1316" s="269"/>
      <c r="AP1316" s="269"/>
      <c r="AQ1316" s="269"/>
      <c r="AR1316" s="269"/>
      <c r="AS1316" s="269"/>
      <c r="AT1316" s="269"/>
      <c r="AU1316" s="269"/>
      <c r="AV1316" s="269"/>
      <c r="AW1316" s="276"/>
      <c r="AX1316" s="269"/>
      <c r="AY1316" s="269"/>
      <c r="AZ1316" s="269"/>
      <c r="BA1316" s="269"/>
      <c r="BB1316" s="269"/>
      <c r="BC1316" s="269"/>
      <c r="BD1316" s="269"/>
      <c r="BE1316" s="269"/>
      <c r="BH1316" s="241"/>
      <c r="BI1316" s="241"/>
      <c r="BJ1316" s="241"/>
      <c r="BK1316" s="241"/>
      <c r="BL1316" s="241"/>
      <c r="BM1316" s="241"/>
      <c r="BN1316" s="241"/>
      <c r="BO1316" s="241"/>
      <c r="BP1316" s="241"/>
      <c r="BQ1316" s="241"/>
      <c r="BR1316" s="241"/>
      <c r="BS1316" s="241"/>
      <c r="BT1316" s="241"/>
      <c r="BU1316" s="241"/>
      <c r="BV1316" s="240"/>
      <c r="BW1316" s="241"/>
      <c r="BX1316" s="241"/>
      <c r="BY1316" s="241"/>
      <c r="BZ1316" s="241"/>
      <c r="CA1316" s="242"/>
      <c r="CB1316" s="242"/>
      <c r="CC1316" s="242"/>
      <c r="CD1316" s="242"/>
      <c r="CE1316" s="241"/>
    </row>
    <row r="1317" spans="1:83" ht="14.4" x14ac:dyDescent="0.3">
      <c r="A1317" s="268"/>
      <c r="B1317" s="269"/>
      <c r="C1317" s="269"/>
      <c r="D1317" s="269"/>
      <c r="E1317" s="269"/>
      <c r="F1317" s="269"/>
      <c r="G1317" s="269"/>
      <c r="H1317" s="269"/>
      <c r="I1317" s="269"/>
      <c r="J1317" s="269"/>
      <c r="K1317" s="269"/>
      <c r="L1317" s="269"/>
      <c r="M1317" s="269"/>
      <c r="N1317" s="269"/>
      <c r="O1317" s="269"/>
      <c r="P1317" s="269"/>
      <c r="Q1317" s="269"/>
      <c r="R1317" s="269"/>
      <c r="S1317" s="269"/>
      <c r="T1317" s="269"/>
      <c r="U1317" s="269"/>
      <c r="V1317" s="269"/>
      <c r="W1317" s="269"/>
      <c r="X1317" s="269"/>
      <c r="Y1317" s="269"/>
      <c r="Z1317" s="269"/>
      <c r="AA1317" s="269"/>
      <c r="AB1317" s="269"/>
      <c r="AC1317" s="269"/>
      <c r="AD1317" s="269"/>
      <c r="AE1317" s="269"/>
      <c r="AF1317" s="269"/>
      <c r="AG1317" s="269"/>
      <c r="AH1317" s="269"/>
      <c r="AI1317" s="269"/>
      <c r="AJ1317" s="269"/>
      <c r="AK1317" s="269"/>
      <c r="AL1317" s="269"/>
      <c r="AM1317" s="269"/>
      <c r="AN1317" s="269"/>
      <c r="AO1317" s="269"/>
      <c r="AP1317" s="269"/>
      <c r="AQ1317" s="269"/>
      <c r="AR1317" s="269"/>
      <c r="AS1317" s="269"/>
      <c r="AT1317" s="269"/>
      <c r="AU1317" s="269"/>
      <c r="AV1317" s="269"/>
      <c r="AW1317" s="276"/>
      <c r="AX1317" s="269"/>
      <c r="AY1317" s="269"/>
      <c r="AZ1317" s="269"/>
      <c r="BA1317" s="269"/>
      <c r="BB1317" s="269"/>
      <c r="BC1317" s="269"/>
      <c r="BD1317" s="269"/>
      <c r="BE1317" s="269"/>
      <c r="BH1317" s="250"/>
      <c r="BI1317" s="250"/>
      <c r="BJ1317" s="250"/>
      <c r="BK1317" s="250"/>
      <c r="BL1317" s="250"/>
      <c r="BM1317" s="250"/>
      <c r="BN1317" s="250"/>
      <c r="BO1317" s="250"/>
      <c r="BP1317" s="250"/>
      <c r="BQ1317" s="250"/>
      <c r="BR1317" s="250"/>
      <c r="BS1317" s="250"/>
      <c r="BT1317" s="250"/>
      <c r="BU1317" s="250"/>
      <c r="BV1317" s="250"/>
      <c r="BW1317" s="250"/>
      <c r="BX1317" s="250"/>
      <c r="BY1317" s="250"/>
      <c r="BZ1317" s="250"/>
      <c r="CE1317" s="250"/>
    </row>
    <row r="1318" spans="1:83" ht="14.4" x14ac:dyDescent="0.3">
      <c r="A1318" s="268"/>
      <c r="B1318" s="269"/>
      <c r="C1318" s="269"/>
      <c r="D1318" s="269"/>
      <c r="E1318" s="269"/>
      <c r="F1318" s="269"/>
      <c r="G1318" s="269"/>
      <c r="H1318" s="269"/>
      <c r="I1318" s="269"/>
      <c r="J1318" s="269"/>
      <c r="K1318" s="269"/>
      <c r="L1318" s="269"/>
      <c r="M1318" s="269"/>
      <c r="N1318" s="269"/>
      <c r="O1318" s="269"/>
      <c r="P1318" s="269"/>
      <c r="Q1318" s="269"/>
      <c r="R1318" s="269"/>
      <c r="S1318" s="269"/>
      <c r="T1318" s="269"/>
      <c r="U1318" s="269"/>
      <c r="V1318" s="269"/>
      <c r="W1318" s="269"/>
      <c r="X1318" s="269"/>
      <c r="Y1318" s="269"/>
      <c r="Z1318" s="269"/>
      <c r="AA1318" s="269"/>
      <c r="AB1318" s="269"/>
      <c r="AC1318" s="269"/>
      <c r="AD1318" s="269"/>
      <c r="AE1318" s="269"/>
      <c r="AF1318" s="269"/>
      <c r="AG1318" s="269"/>
      <c r="AH1318" s="269"/>
      <c r="AI1318" s="269"/>
      <c r="AJ1318" s="269"/>
      <c r="AK1318" s="269"/>
      <c r="AL1318" s="269"/>
      <c r="AM1318" s="269"/>
      <c r="AN1318" s="269"/>
      <c r="AO1318" s="269"/>
      <c r="AP1318" s="269"/>
      <c r="AQ1318" s="269"/>
      <c r="AR1318" s="269"/>
      <c r="AS1318" s="269"/>
      <c r="AT1318" s="269"/>
      <c r="AU1318" s="269"/>
      <c r="AV1318" s="269"/>
      <c r="AW1318" s="276"/>
      <c r="AX1318" s="269"/>
      <c r="AY1318" s="269"/>
      <c r="AZ1318" s="269"/>
      <c r="BA1318" s="269"/>
      <c r="BB1318" s="269"/>
      <c r="BC1318" s="269"/>
      <c r="BD1318" s="269"/>
      <c r="BE1318" s="269"/>
      <c r="BH1318" s="250"/>
      <c r="BI1318" s="250"/>
      <c r="BJ1318" s="250"/>
      <c r="BK1318" s="250"/>
      <c r="BL1318" s="250"/>
      <c r="BM1318" s="250"/>
      <c r="BN1318" s="250"/>
      <c r="BO1318" s="250"/>
      <c r="BP1318" s="250"/>
      <c r="BQ1318" s="250"/>
      <c r="BR1318" s="250"/>
      <c r="BS1318" s="250"/>
      <c r="BT1318" s="250"/>
      <c r="BU1318" s="250"/>
      <c r="BV1318" s="250"/>
      <c r="BW1318" s="250"/>
      <c r="BX1318" s="250"/>
      <c r="BY1318" s="250"/>
      <c r="BZ1318" s="250"/>
      <c r="CE1318" s="250"/>
    </row>
    <row r="1319" spans="1:83" ht="14.4" x14ac:dyDescent="0.3">
      <c r="A1319" s="268"/>
      <c r="B1319" s="269"/>
      <c r="C1319" s="269"/>
      <c r="D1319" s="269"/>
      <c r="E1319" s="269"/>
      <c r="F1319" s="269"/>
      <c r="G1319" s="269"/>
      <c r="H1319" s="269"/>
      <c r="I1319" s="269"/>
      <c r="J1319" s="269"/>
      <c r="K1319" s="269"/>
      <c r="L1319" s="269"/>
      <c r="M1319" s="269"/>
      <c r="N1319" s="269"/>
      <c r="O1319" s="269"/>
      <c r="P1319" s="269"/>
      <c r="Q1319" s="269"/>
      <c r="R1319" s="269"/>
      <c r="S1319" s="269"/>
      <c r="T1319" s="269"/>
      <c r="U1319" s="269"/>
      <c r="V1319" s="269"/>
      <c r="W1319" s="269"/>
      <c r="X1319" s="269"/>
      <c r="Y1319" s="269"/>
      <c r="Z1319" s="269"/>
      <c r="AA1319" s="269"/>
      <c r="AB1319" s="269"/>
      <c r="AC1319" s="269"/>
      <c r="AD1319" s="269"/>
      <c r="AE1319" s="269"/>
      <c r="AF1319" s="269"/>
      <c r="AG1319" s="269"/>
      <c r="AH1319" s="269"/>
      <c r="AI1319" s="269"/>
      <c r="AJ1319" s="269"/>
      <c r="AK1319" s="269"/>
      <c r="AL1319" s="269"/>
      <c r="AM1319" s="269"/>
      <c r="AN1319" s="269"/>
      <c r="AO1319" s="269"/>
      <c r="AP1319" s="269"/>
      <c r="AQ1319" s="269"/>
      <c r="AR1319" s="269"/>
      <c r="AS1319" s="269"/>
      <c r="AT1319" s="269"/>
      <c r="AU1319" s="269"/>
      <c r="AV1319" s="269"/>
      <c r="AW1319" s="276"/>
      <c r="AX1319" s="269"/>
      <c r="AY1319" s="269"/>
      <c r="AZ1319" s="269"/>
      <c r="BA1319" s="269"/>
      <c r="BB1319" s="269"/>
      <c r="BC1319" s="269"/>
      <c r="BD1319" s="269"/>
      <c r="BE1319" s="269"/>
      <c r="BH1319" s="250"/>
      <c r="BI1319" s="250"/>
      <c r="BJ1319" s="250"/>
      <c r="BK1319" s="250"/>
      <c r="BL1319" s="250"/>
      <c r="BM1319" s="250"/>
      <c r="BN1319" s="250"/>
      <c r="BO1319" s="250"/>
      <c r="BP1319" s="250"/>
      <c r="BQ1319" s="250"/>
      <c r="BR1319" s="250"/>
      <c r="BS1319" s="250"/>
      <c r="BT1319" s="250"/>
      <c r="BU1319" s="250"/>
      <c r="BV1319" s="250"/>
      <c r="BW1319" s="250"/>
      <c r="BX1319" s="250"/>
      <c r="BY1319" s="250"/>
      <c r="BZ1319" s="250"/>
      <c r="CE1319" s="250"/>
    </row>
    <row r="1320" spans="1:83" ht="14.4" x14ac:dyDescent="0.3">
      <c r="A1320" s="268"/>
      <c r="B1320" s="269"/>
      <c r="C1320" s="269"/>
      <c r="D1320" s="269"/>
      <c r="E1320" s="269"/>
      <c r="F1320" s="269"/>
      <c r="G1320" s="269"/>
      <c r="H1320" s="269"/>
      <c r="I1320" s="269"/>
      <c r="J1320" s="269"/>
      <c r="K1320" s="269"/>
      <c r="L1320" s="269"/>
      <c r="M1320" s="269"/>
      <c r="N1320" s="269"/>
      <c r="O1320" s="269"/>
      <c r="P1320" s="269"/>
      <c r="Q1320" s="269"/>
      <c r="R1320" s="269"/>
      <c r="S1320" s="269"/>
      <c r="T1320" s="269"/>
      <c r="U1320" s="269"/>
      <c r="V1320" s="269"/>
      <c r="W1320" s="269"/>
      <c r="X1320" s="269"/>
      <c r="Y1320" s="269"/>
      <c r="Z1320" s="269"/>
      <c r="AA1320" s="269"/>
      <c r="AB1320" s="269"/>
      <c r="AC1320" s="269"/>
      <c r="AD1320" s="269"/>
      <c r="AE1320" s="269"/>
      <c r="AF1320" s="269"/>
      <c r="AG1320" s="269"/>
      <c r="AH1320" s="269"/>
      <c r="AI1320" s="269"/>
      <c r="AJ1320" s="269"/>
      <c r="AK1320" s="269"/>
      <c r="AL1320" s="269"/>
      <c r="AM1320" s="269"/>
      <c r="AN1320" s="269"/>
      <c r="AO1320" s="269"/>
      <c r="AP1320" s="269"/>
      <c r="AQ1320" s="269"/>
      <c r="AR1320" s="269"/>
      <c r="AS1320" s="269"/>
      <c r="AT1320" s="269"/>
      <c r="AU1320" s="269"/>
      <c r="AV1320" s="269"/>
      <c r="AW1320" s="276"/>
      <c r="AX1320" s="269"/>
      <c r="AY1320" s="269"/>
      <c r="AZ1320" s="269"/>
      <c r="BA1320" s="269"/>
      <c r="BB1320" s="269"/>
      <c r="BC1320" s="269"/>
      <c r="BD1320" s="269"/>
      <c r="BE1320" s="269"/>
      <c r="BH1320" s="241"/>
      <c r="BI1320" s="241"/>
      <c r="BJ1320" s="241"/>
      <c r="BK1320" s="241"/>
      <c r="BL1320" s="241"/>
      <c r="BM1320" s="241"/>
      <c r="BN1320" s="241"/>
      <c r="BO1320" s="241"/>
      <c r="BP1320" s="241"/>
      <c r="BQ1320" s="241"/>
      <c r="BR1320" s="241"/>
      <c r="BS1320" s="241"/>
      <c r="BT1320" s="241"/>
      <c r="BU1320" s="241"/>
      <c r="BV1320" s="240"/>
      <c r="BW1320" s="241"/>
      <c r="BX1320" s="241"/>
      <c r="BY1320" s="241"/>
      <c r="BZ1320" s="241"/>
      <c r="CA1320" s="242"/>
      <c r="CB1320" s="242"/>
      <c r="CC1320" s="242"/>
      <c r="CD1320" s="242"/>
      <c r="CE1320" s="241"/>
    </row>
    <row r="1321" spans="1:83" ht="14.4" x14ac:dyDescent="0.3">
      <c r="A1321" s="268"/>
      <c r="B1321" s="269"/>
      <c r="C1321" s="269"/>
      <c r="D1321" s="269"/>
      <c r="E1321" s="269"/>
      <c r="F1321" s="269"/>
      <c r="G1321" s="269"/>
      <c r="H1321" s="269"/>
      <c r="I1321" s="269"/>
      <c r="J1321" s="269"/>
      <c r="K1321" s="269"/>
      <c r="L1321" s="269"/>
      <c r="M1321" s="269"/>
      <c r="N1321" s="269"/>
      <c r="O1321" s="269"/>
      <c r="P1321" s="269"/>
      <c r="Q1321" s="269"/>
      <c r="R1321" s="269"/>
      <c r="S1321" s="269"/>
      <c r="T1321" s="269"/>
      <c r="U1321" s="269"/>
      <c r="V1321" s="269"/>
      <c r="W1321" s="269"/>
      <c r="X1321" s="269"/>
      <c r="Y1321" s="269"/>
      <c r="Z1321" s="269"/>
      <c r="AA1321" s="269"/>
      <c r="AB1321" s="269"/>
      <c r="AC1321" s="269"/>
      <c r="AD1321" s="269"/>
      <c r="AE1321" s="269"/>
      <c r="AF1321" s="269"/>
      <c r="AG1321" s="269"/>
      <c r="AH1321" s="269"/>
      <c r="AI1321" s="269"/>
      <c r="AJ1321" s="269"/>
      <c r="AK1321" s="269"/>
      <c r="AL1321" s="269"/>
      <c r="AM1321" s="269"/>
      <c r="AN1321" s="269"/>
      <c r="AO1321" s="269"/>
      <c r="AP1321" s="269"/>
      <c r="AQ1321" s="269"/>
      <c r="AR1321" s="269"/>
      <c r="AS1321" s="269"/>
      <c r="AT1321" s="269"/>
      <c r="AU1321" s="269"/>
      <c r="AV1321" s="269"/>
      <c r="AW1321" s="276"/>
      <c r="AX1321" s="269"/>
      <c r="AY1321" s="269"/>
      <c r="AZ1321" s="269"/>
      <c r="BA1321" s="269"/>
      <c r="BB1321" s="269"/>
      <c r="BC1321" s="269"/>
      <c r="BD1321" s="269"/>
      <c r="BE1321" s="269"/>
      <c r="BH1321" s="241"/>
      <c r="BI1321" s="241"/>
      <c r="BJ1321" s="241"/>
      <c r="BK1321" s="241"/>
      <c r="BL1321" s="241"/>
      <c r="BM1321" s="241"/>
      <c r="BN1321" s="241"/>
      <c r="BO1321" s="241"/>
      <c r="BP1321" s="241"/>
      <c r="BQ1321" s="241"/>
      <c r="BR1321" s="241"/>
      <c r="BS1321" s="241"/>
      <c r="BT1321" s="241"/>
      <c r="BU1321" s="241"/>
      <c r="BV1321" s="240"/>
      <c r="BW1321" s="241"/>
      <c r="BX1321" s="241"/>
      <c r="BY1321" s="241"/>
      <c r="BZ1321" s="241"/>
      <c r="CA1321" s="242"/>
      <c r="CB1321" s="242"/>
      <c r="CC1321" s="242"/>
      <c r="CD1321" s="242"/>
      <c r="CE1321" s="241"/>
    </row>
    <row r="1322" spans="1:83" ht="14.4" x14ac:dyDescent="0.3">
      <c r="A1322" s="268"/>
      <c r="B1322" s="269"/>
      <c r="C1322" s="269"/>
      <c r="D1322" s="269"/>
      <c r="E1322" s="269"/>
      <c r="F1322" s="269"/>
      <c r="G1322" s="269"/>
      <c r="H1322" s="269"/>
      <c r="I1322" s="269"/>
      <c r="J1322" s="269"/>
      <c r="K1322" s="269"/>
      <c r="L1322" s="269"/>
      <c r="M1322" s="269"/>
      <c r="N1322" s="269"/>
      <c r="O1322" s="269"/>
      <c r="P1322" s="269"/>
      <c r="Q1322" s="269"/>
      <c r="R1322" s="269"/>
      <c r="S1322" s="269"/>
      <c r="T1322" s="269"/>
      <c r="U1322" s="269"/>
      <c r="V1322" s="269"/>
      <c r="W1322" s="269"/>
      <c r="X1322" s="269"/>
      <c r="Y1322" s="269"/>
      <c r="Z1322" s="269"/>
      <c r="AA1322" s="269"/>
      <c r="AB1322" s="269"/>
      <c r="AC1322" s="269"/>
      <c r="AD1322" s="269"/>
      <c r="AE1322" s="269"/>
      <c r="AF1322" s="269"/>
      <c r="AG1322" s="269"/>
      <c r="AH1322" s="269"/>
      <c r="AI1322" s="269"/>
      <c r="AJ1322" s="269"/>
      <c r="AK1322" s="269"/>
      <c r="AL1322" s="269"/>
      <c r="AM1322" s="269"/>
      <c r="AN1322" s="269"/>
      <c r="AO1322" s="269"/>
      <c r="AP1322" s="269"/>
      <c r="AQ1322" s="269"/>
      <c r="AR1322" s="269"/>
      <c r="AS1322" s="269"/>
      <c r="AT1322" s="269"/>
      <c r="AU1322" s="269"/>
      <c r="AV1322" s="269"/>
      <c r="AW1322" s="276"/>
      <c r="AX1322" s="269"/>
      <c r="AY1322" s="269"/>
      <c r="AZ1322" s="269"/>
      <c r="BA1322" s="269"/>
      <c r="BB1322" s="269"/>
      <c r="BC1322" s="269"/>
      <c r="BD1322" s="269"/>
      <c r="BE1322" s="269"/>
      <c r="BH1322" s="250"/>
      <c r="BI1322" s="250"/>
      <c r="BJ1322" s="250"/>
      <c r="BK1322" s="250"/>
      <c r="BL1322" s="250"/>
      <c r="BM1322" s="250"/>
      <c r="BN1322" s="250"/>
      <c r="BO1322" s="250"/>
      <c r="BP1322" s="250"/>
      <c r="BQ1322" s="250"/>
      <c r="BR1322" s="250"/>
      <c r="BS1322" s="250"/>
      <c r="BT1322" s="250"/>
      <c r="BU1322" s="250"/>
      <c r="BV1322" s="250"/>
      <c r="BW1322" s="250"/>
      <c r="BX1322" s="250"/>
      <c r="BY1322" s="250"/>
      <c r="BZ1322" s="250"/>
      <c r="CE1322" s="250"/>
    </row>
    <row r="1323" spans="1:83" ht="14.4" x14ac:dyDescent="0.3">
      <c r="A1323" s="270"/>
      <c r="B1323" s="271"/>
      <c r="C1323" s="269"/>
      <c r="D1323" s="269"/>
      <c r="E1323" s="269"/>
      <c r="F1323" s="269"/>
      <c r="G1323" s="269"/>
      <c r="H1323" s="269"/>
      <c r="I1323" s="269"/>
      <c r="J1323" s="269"/>
      <c r="K1323" s="269"/>
      <c r="L1323" s="269"/>
      <c r="M1323" s="269"/>
      <c r="N1323" s="250"/>
      <c r="O1323" s="250"/>
      <c r="P1323" s="250"/>
      <c r="Q1323" s="250"/>
      <c r="R1323" s="250"/>
      <c r="S1323" s="250"/>
      <c r="T1323" s="250"/>
      <c r="U1323" s="250"/>
      <c r="V1323" s="250"/>
      <c r="W1323" s="250"/>
      <c r="X1323" s="250"/>
      <c r="Y1323" s="250"/>
      <c r="Z1323" s="250"/>
      <c r="AA1323" s="250"/>
      <c r="AB1323" s="250"/>
      <c r="AC1323" s="250"/>
      <c r="AD1323" s="250"/>
      <c r="AE1323" s="250"/>
      <c r="AF1323" s="250"/>
      <c r="AG1323" s="250"/>
      <c r="AH1323" s="250"/>
      <c r="AI1323" s="250"/>
      <c r="AJ1323" s="250"/>
      <c r="AK1323" s="250"/>
      <c r="AL1323" s="250"/>
      <c r="AM1323" s="250"/>
      <c r="AN1323" s="250"/>
      <c r="AO1323" s="250"/>
      <c r="AP1323" s="250"/>
      <c r="AQ1323" s="250"/>
      <c r="AR1323" s="250"/>
      <c r="AS1323" s="250"/>
      <c r="AT1323" s="250"/>
      <c r="AU1323" s="250"/>
      <c r="AV1323" s="250"/>
      <c r="AW1323" s="275"/>
      <c r="AX1323" s="250"/>
      <c r="AY1323" s="250"/>
      <c r="AZ1323" s="250"/>
      <c r="BA1323" s="250"/>
      <c r="BB1323" s="250"/>
      <c r="BC1323" s="250"/>
      <c r="BD1323" s="250"/>
      <c r="BE1323" s="269"/>
      <c r="BH1323" s="241"/>
      <c r="BI1323" s="241"/>
      <c r="BJ1323" s="241"/>
      <c r="BK1323" s="241"/>
      <c r="BL1323" s="241"/>
      <c r="BM1323" s="241"/>
      <c r="BN1323" s="241"/>
      <c r="BO1323" s="241"/>
      <c r="BP1323" s="241"/>
      <c r="BQ1323" s="241"/>
      <c r="BR1323" s="241"/>
      <c r="BS1323" s="241"/>
      <c r="BT1323" s="241"/>
      <c r="BU1323" s="241"/>
      <c r="BV1323" s="240"/>
      <c r="BW1323" s="241"/>
      <c r="BX1323" s="241"/>
      <c r="BY1323" s="241"/>
      <c r="BZ1323" s="241"/>
      <c r="CA1323" s="251"/>
      <c r="CB1323" s="251"/>
      <c r="CC1323" s="251"/>
      <c r="CD1323" s="242"/>
      <c r="CE1323" s="241"/>
    </row>
    <row r="1324" spans="1:83" ht="14.4" x14ac:dyDescent="0.3">
      <c r="A1324" s="268"/>
      <c r="B1324" s="269"/>
      <c r="C1324" s="269"/>
      <c r="D1324" s="269"/>
      <c r="E1324" s="269"/>
      <c r="F1324" s="269"/>
      <c r="G1324" s="269"/>
      <c r="H1324" s="269"/>
      <c r="I1324" s="269"/>
      <c r="J1324" s="269"/>
      <c r="K1324" s="269"/>
      <c r="L1324" s="269"/>
      <c r="M1324" s="269"/>
      <c r="N1324" s="269"/>
      <c r="O1324" s="269"/>
      <c r="P1324" s="269"/>
      <c r="Q1324" s="269"/>
      <c r="R1324" s="269"/>
      <c r="S1324" s="269"/>
      <c r="T1324" s="269"/>
      <c r="U1324" s="269"/>
      <c r="V1324" s="269"/>
      <c r="W1324" s="269"/>
      <c r="X1324" s="269"/>
      <c r="Y1324" s="269"/>
      <c r="Z1324" s="269"/>
      <c r="AA1324" s="269"/>
      <c r="AB1324" s="269"/>
      <c r="AC1324" s="269"/>
      <c r="AD1324" s="269"/>
      <c r="AE1324" s="269"/>
      <c r="AF1324" s="269"/>
      <c r="AG1324" s="269"/>
      <c r="AH1324" s="269"/>
      <c r="AI1324" s="269"/>
      <c r="AJ1324" s="269"/>
      <c r="AK1324" s="269"/>
      <c r="AL1324" s="269"/>
      <c r="AM1324" s="269"/>
      <c r="AN1324" s="269"/>
      <c r="AO1324" s="269"/>
      <c r="AP1324" s="269"/>
      <c r="AQ1324" s="269"/>
      <c r="AR1324" s="269"/>
      <c r="AS1324" s="269"/>
      <c r="AT1324" s="269"/>
      <c r="AU1324" s="269"/>
      <c r="AV1324" s="269"/>
      <c r="AW1324" s="276"/>
      <c r="AX1324" s="269"/>
      <c r="AY1324" s="269"/>
      <c r="AZ1324" s="269"/>
      <c r="BA1324" s="269"/>
      <c r="BB1324" s="269"/>
      <c r="BC1324" s="269"/>
      <c r="BD1324" s="269"/>
      <c r="BE1324" s="269"/>
      <c r="BH1324" s="250"/>
      <c r="BI1324" s="250"/>
      <c r="BJ1324" s="250"/>
      <c r="BK1324" s="250"/>
      <c r="BL1324" s="250"/>
      <c r="BM1324" s="250"/>
      <c r="BN1324" s="250"/>
      <c r="BO1324" s="250"/>
      <c r="BP1324" s="250"/>
      <c r="BQ1324" s="250"/>
      <c r="BR1324" s="250"/>
      <c r="BS1324" s="250"/>
      <c r="BT1324" s="250"/>
      <c r="BU1324" s="250"/>
      <c r="BV1324" s="250"/>
      <c r="BW1324" s="250"/>
      <c r="BX1324" s="250"/>
      <c r="BY1324" s="250"/>
      <c r="BZ1324" s="250"/>
      <c r="CE1324" s="250"/>
    </row>
    <row r="1325" spans="1:83" ht="14.4" x14ac:dyDescent="0.3">
      <c r="A1325" s="268"/>
      <c r="B1325" s="269"/>
      <c r="C1325" s="269"/>
      <c r="D1325" s="269"/>
      <c r="E1325" s="269"/>
      <c r="F1325" s="269"/>
      <c r="G1325" s="269"/>
      <c r="H1325" s="269"/>
      <c r="I1325" s="269"/>
      <c r="J1325" s="269"/>
      <c r="K1325" s="269"/>
      <c r="L1325" s="269"/>
      <c r="M1325" s="269"/>
      <c r="N1325" s="269"/>
      <c r="O1325" s="269"/>
      <c r="P1325" s="269"/>
      <c r="Q1325" s="269"/>
      <c r="R1325" s="269"/>
      <c r="S1325" s="269"/>
      <c r="T1325" s="269"/>
      <c r="U1325" s="269"/>
      <c r="V1325" s="269"/>
      <c r="W1325" s="269"/>
      <c r="X1325" s="269"/>
      <c r="Y1325" s="269"/>
      <c r="Z1325" s="269"/>
      <c r="AA1325" s="269"/>
      <c r="AB1325" s="269"/>
      <c r="AC1325" s="269"/>
      <c r="AD1325" s="269"/>
      <c r="AE1325" s="269"/>
      <c r="AF1325" s="269"/>
      <c r="AG1325" s="269"/>
      <c r="AH1325" s="269"/>
      <c r="AI1325" s="269"/>
      <c r="AJ1325" s="269"/>
      <c r="AK1325" s="269"/>
      <c r="AL1325" s="269"/>
      <c r="AM1325" s="269"/>
      <c r="AN1325" s="269"/>
      <c r="AO1325" s="269"/>
      <c r="AP1325" s="269"/>
      <c r="AQ1325" s="269"/>
      <c r="AR1325" s="269"/>
      <c r="AS1325" s="269"/>
      <c r="AT1325" s="269"/>
      <c r="AU1325" s="269"/>
      <c r="AV1325" s="269"/>
      <c r="AW1325" s="276"/>
      <c r="AX1325" s="269"/>
      <c r="AY1325" s="269"/>
      <c r="AZ1325" s="269"/>
      <c r="BA1325" s="269"/>
      <c r="BB1325" s="269"/>
      <c r="BC1325" s="269"/>
      <c r="BD1325" s="269"/>
      <c r="BE1325" s="269"/>
      <c r="BH1325" s="250"/>
      <c r="BI1325" s="250"/>
      <c r="BJ1325" s="250"/>
      <c r="BK1325" s="250"/>
      <c r="BL1325" s="250"/>
      <c r="BM1325" s="250"/>
      <c r="BN1325" s="250"/>
      <c r="BO1325" s="250"/>
      <c r="BP1325" s="250"/>
      <c r="BQ1325" s="250"/>
      <c r="BR1325" s="250"/>
      <c r="BS1325" s="250"/>
      <c r="BT1325" s="250"/>
      <c r="BU1325" s="250"/>
      <c r="BV1325" s="250"/>
      <c r="BW1325" s="250"/>
      <c r="BX1325" s="250"/>
      <c r="BY1325" s="250"/>
      <c r="BZ1325" s="250"/>
      <c r="CE1325" s="250"/>
    </row>
    <row r="1326" spans="1:83" ht="14.4" x14ac:dyDescent="0.3">
      <c r="A1326" s="268"/>
      <c r="B1326" s="269"/>
      <c r="C1326" s="269"/>
      <c r="D1326" s="269"/>
      <c r="E1326" s="269"/>
      <c r="F1326" s="269"/>
      <c r="G1326" s="269"/>
      <c r="H1326" s="269"/>
      <c r="I1326" s="269"/>
      <c r="J1326" s="269"/>
      <c r="K1326" s="269"/>
      <c r="L1326" s="269"/>
      <c r="M1326" s="269"/>
      <c r="N1326" s="269"/>
      <c r="O1326" s="269"/>
      <c r="P1326" s="269"/>
      <c r="Q1326" s="269"/>
      <c r="R1326" s="269"/>
      <c r="S1326" s="269"/>
      <c r="T1326" s="269"/>
      <c r="U1326" s="269"/>
      <c r="V1326" s="269"/>
      <c r="W1326" s="269"/>
      <c r="X1326" s="269"/>
      <c r="Y1326" s="269"/>
      <c r="Z1326" s="269"/>
      <c r="AA1326" s="269"/>
      <c r="AB1326" s="269"/>
      <c r="AC1326" s="269"/>
      <c r="AD1326" s="269"/>
      <c r="AE1326" s="269"/>
      <c r="AF1326" s="269"/>
      <c r="AG1326" s="269"/>
      <c r="AH1326" s="269"/>
      <c r="AI1326" s="269"/>
      <c r="AJ1326" s="269"/>
      <c r="AK1326" s="269"/>
      <c r="AL1326" s="269"/>
      <c r="AM1326" s="269"/>
      <c r="AN1326" s="269"/>
      <c r="AO1326" s="269"/>
      <c r="AP1326" s="269"/>
      <c r="AQ1326" s="269"/>
      <c r="AR1326" s="269"/>
      <c r="AS1326" s="269"/>
      <c r="AT1326" s="269"/>
      <c r="AU1326" s="269"/>
      <c r="AV1326" s="269"/>
      <c r="AW1326" s="276"/>
      <c r="AX1326" s="269"/>
      <c r="AY1326" s="269"/>
      <c r="AZ1326" s="269"/>
      <c r="BA1326" s="269"/>
      <c r="BB1326" s="269"/>
      <c r="BC1326" s="269"/>
      <c r="BD1326" s="269"/>
      <c r="BE1326" s="269"/>
      <c r="BH1326" s="241"/>
      <c r="BI1326" s="241"/>
      <c r="BJ1326" s="241"/>
      <c r="BK1326" s="241"/>
      <c r="BL1326" s="241"/>
      <c r="BM1326" s="241"/>
      <c r="BN1326" s="241"/>
      <c r="BO1326" s="241"/>
      <c r="BP1326" s="241"/>
      <c r="BQ1326" s="241"/>
      <c r="BR1326" s="241"/>
      <c r="BS1326" s="241"/>
      <c r="BT1326" s="241"/>
      <c r="BU1326" s="241"/>
      <c r="BV1326" s="240"/>
      <c r="BW1326" s="241"/>
      <c r="BX1326" s="241"/>
      <c r="BY1326" s="241"/>
      <c r="BZ1326" s="241"/>
      <c r="CA1326" s="242"/>
      <c r="CB1326" s="242"/>
      <c r="CC1326" s="242"/>
      <c r="CD1326" s="242"/>
      <c r="CE1326" s="241"/>
    </row>
    <row r="1327" spans="1:83" ht="14.4" x14ac:dyDescent="0.3">
      <c r="A1327" s="268"/>
      <c r="B1327" s="269"/>
      <c r="C1327" s="269"/>
      <c r="D1327" s="269"/>
      <c r="E1327" s="269"/>
      <c r="F1327" s="269"/>
      <c r="G1327" s="269"/>
      <c r="H1327" s="269"/>
      <c r="I1327" s="269"/>
      <c r="J1327" s="269"/>
      <c r="K1327" s="269"/>
      <c r="L1327" s="269"/>
      <c r="M1327" s="269"/>
      <c r="N1327" s="269"/>
      <c r="O1327" s="269"/>
      <c r="P1327" s="269"/>
      <c r="Q1327" s="269"/>
      <c r="R1327" s="269"/>
      <c r="S1327" s="269"/>
      <c r="T1327" s="269"/>
      <c r="U1327" s="269"/>
      <c r="V1327" s="269"/>
      <c r="W1327" s="269"/>
      <c r="X1327" s="269"/>
      <c r="Y1327" s="269"/>
      <c r="Z1327" s="269"/>
      <c r="AA1327" s="269"/>
      <c r="AB1327" s="269"/>
      <c r="AC1327" s="269"/>
      <c r="AD1327" s="269"/>
      <c r="AE1327" s="269"/>
      <c r="AF1327" s="269"/>
      <c r="AG1327" s="269"/>
      <c r="AH1327" s="269"/>
      <c r="AI1327" s="269"/>
      <c r="AJ1327" s="269"/>
      <c r="AK1327" s="269"/>
      <c r="AL1327" s="269"/>
      <c r="AM1327" s="269"/>
      <c r="AN1327" s="269"/>
      <c r="AO1327" s="269"/>
      <c r="AP1327" s="269"/>
      <c r="AQ1327" s="269"/>
      <c r="AR1327" s="269"/>
      <c r="AS1327" s="269"/>
      <c r="AT1327" s="269"/>
      <c r="AU1327" s="269"/>
      <c r="AV1327" s="269"/>
      <c r="AW1327" s="276"/>
      <c r="AX1327" s="269"/>
      <c r="AY1327" s="269"/>
      <c r="AZ1327" s="269"/>
      <c r="BA1327" s="269"/>
      <c r="BB1327" s="269"/>
      <c r="BC1327" s="269"/>
      <c r="BD1327" s="269"/>
      <c r="BE1327" s="269"/>
      <c r="BH1327" s="250"/>
      <c r="BI1327" s="250"/>
      <c r="BJ1327" s="250"/>
      <c r="BK1327" s="250"/>
      <c r="BL1327" s="250"/>
      <c r="BM1327" s="250"/>
      <c r="BN1327" s="250"/>
      <c r="BO1327" s="250"/>
      <c r="BP1327" s="250"/>
      <c r="BQ1327" s="250"/>
      <c r="BR1327" s="250"/>
      <c r="BS1327" s="250"/>
      <c r="BT1327" s="250"/>
      <c r="BU1327" s="250"/>
      <c r="BV1327" s="250"/>
      <c r="BW1327" s="250"/>
      <c r="BX1327" s="250"/>
      <c r="BY1327" s="250"/>
      <c r="BZ1327" s="250"/>
      <c r="CE1327" s="250"/>
    </row>
    <row r="1328" spans="1:83" ht="14.4" x14ac:dyDescent="0.3">
      <c r="A1328" s="270"/>
      <c r="B1328" s="271"/>
      <c r="C1328" s="269"/>
      <c r="D1328" s="269"/>
      <c r="E1328" s="269"/>
      <c r="F1328" s="269"/>
      <c r="G1328" s="269"/>
      <c r="H1328" s="269"/>
      <c r="I1328" s="269"/>
      <c r="J1328" s="269"/>
      <c r="K1328" s="269"/>
      <c r="L1328" s="269"/>
      <c r="M1328" s="269"/>
      <c r="N1328" s="250"/>
      <c r="O1328" s="250"/>
      <c r="P1328" s="250"/>
      <c r="Q1328" s="250"/>
      <c r="R1328" s="250"/>
      <c r="S1328" s="250"/>
      <c r="T1328" s="250"/>
      <c r="U1328" s="250"/>
      <c r="V1328" s="250"/>
      <c r="W1328" s="250"/>
      <c r="X1328" s="250"/>
      <c r="Y1328" s="250"/>
      <c r="Z1328" s="250"/>
      <c r="AA1328" s="250"/>
      <c r="AB1328" s="250"/>
      <c r="AC1328" s="250"/>
      <c r="AD1328" s="250"/>
      <c r="AE1328" s="250"/>
      <c r="AF1328" s="250"/>
      <c r="AG1328" s="250"/>
      <c r="AH1328" s="250"/>
      <c r="AI1328" s="250"/>
      <c r="AJ1328" s="250"/>
      <c r="AK1328" s="250"/>
      <c r="AL1328" s="250"/>
      <c r="AM1328" s="250"/>
      <c r="AN1328" s="250"/>
      <c r="AO1328" s="250"/>
      <c r="AP1328" s="250"/>
      <c r="AQ1328" s="250"/>
      <c r="AR1328" s="250"/>
      <c r="AS1328" s="250"/>
      <c r="AT1328" s="250"/>
      <c r="AU1328" s="250"/>
      <c r="AV1328" s="250"/>
      <c r="AW1328" s="275"/>
      <c r="AX1328" s="250"/>
      <c r="AY1328" s="250"/>
      <c r="AZ1328" s="250"/>
      <c r="BA1328" s="250"/>
      <c r="BB1328" s="250"/>
      <c r="BC1328" s="250"/>
      <c r="BD1328" s="250"/>
      <c r="BE1328" s="269"/>
      <c r="BH1328" s="250"/>
      <c r="BI1328" s="250"/>
      <c r="BJ1328" s="250"/>
      <c r="BK1328" s="250"/>
      <c r="BL1328" s="250"/>
      <c r="BM1328" s="250"/>
      <c r="BN1328" s="250"/>
      <c r="BO1328" s="250"/>
      <c r="BP1328" s="250"/>
      <c r="BQ1328" s="250"/>
      <c r="BR1328" s="250"/>
      <c r="BS1328" s="250"/>
      <c r="BT1328" s="250"/>
      <c r="BU1328" s="250"/>
      <c r="BV1328" s="250"/>
      <c r="BW1328" s="250"/>
      <c r="BX1328" s="250"/>
      <c r="BY1328" s="250"/>
      <c r="BZ1328" s="250"/>
      <c r="CE1328" s="250"/>
    </row>
    <row r="1329" spans="1:83" ht="14.4" x14ac:dyDescent="0.3">
      <c r="A1329" s="268"/>
      <c r="B1329" s="269"/>
      <c r="C1329" s="269"/>
      <c r="D1329" s="269"/>
      <c r="E1329" s="269"/>
      <c r="F1329" s="269"/>
      <c r="G1329" s="269"/>
      <c r="H1329" s="269"/>
      <c r="I1329" s="269"/>
      <c r="J1329" s="269"/>
      <c r="K1329" s="269"/>
      <c r="L1329" s="269"/>
      <c r="M1329" s="269"/>
      <c r="N1329" s="269"/>
      <c r="O1329" s="269"/>
      <c r="P1329" s="269"/>
      <c r="Q1329" s="269"/>
      <c r="R1329" s="269"/>
      <c r="S1329" s="269"/>
      <c r="T1329" s="269"/>
      <c r="U1329" s="269"/>
      <c r="V1329" s="269"/>
      <c r="W1329" s="269"/>
      <c r="X1329" s="269"/>
      <c r="Y1329" s="269"/>
      <c r="Z1329" s="269"/>
      <c r="AA1329" s="269"/>
      <c r="AB1329" s="269"/>
      <c r="AC1329" s="269"/>
      <c r="AD1329" s="269"/>
      <c r="AE1329" s="269"/>
      <c r="AF1329" s="269"/>
      <c r="AG1329" s="269"/>
      <c r="AH1329" s="269"/>
      <c r="AI1329" s="269"/>
      <c r="AJ1329" s="269"/>
      <c r="AK1329" s="269"/>
      <c r="AL1329" s="269"/>
      <c r="AM1329" s="269"/>
      <c r="AN1329" s="269"/>
      <c r="AO1329" s="269"/>
      <c r="AP1329" s="269"/>
      <c r="AQ1329" s="269"/>
      <c r="AR1329" s="269"/>
      <c r="AS1329" s="269"/>
      <c r="AT1329" s="269"/>
      <c r="AU1329" s="269"/>
      <c r="AV1329" s="269"/>
      <c r="AW1329" s="276"/>
      <c r="AX1329" s="269"/>
      <c r="AY1329" s="269"/>
      <c r="AZ1329" s="269"/>
      <c r="BA1329" s="269"/>
      <c r="BB1329" s="269"/>
      <c r="BC1329" s="269"/>
      <c r="BD1329" s="269"/>
      <c r="BE1329" s="269"/>
      <c r="BH1329" s="250"/>
      <c r="BI1329" s="250"/>
      <c r="BJ1329" s="250"/>
      <c r="BK1329" s="250"/>
      <c r="BL1329" s="250"/>
      <c r="BM1329" s="250"/>
      <c r="BN1329" s="250"/>
      <c r="BO1329" s="250"/>
      <c r="BP1329" s="250"/>
      <c r="BQ1329" s="250"/>
      <c r="BR1329" s="250"/>
      <c r="BS1329" s="250"/>
      <c r="BT1329" s="250"/>
      <c r="BU1329" s="250"/>
      <c r="BV1329" s="250"/>
      <c r="BW1329" s="250"/>
      <c r="BX1329" s="250"/>
      <c r="BY1329" s="250"/>
      <c r="BZ1329" s="250"/>
      <c r="CE1329" s="250"/>
    </row>
    <row r="1330" spans="1:83" ht="14.4" x14ac:dyDescent="0.3">
      <c r="A1330" s="268"/>
      <c r="B1330" s="269"/>
      <c r="C1330" s="269"/>
      <c r="D1330" s="269"/>
      <c r="E1330" s="269"/>
      <c r="F1330" s="269"/>
      <c r="G1330" s="269"/>
      <c r="H1330" s="269"/>
      <c r="I1330" s="269"/>
      <c r="J1330" s="269"/>
      <c r="K1330" s="269"/>
      <c r="L1330" s="269"/>
      <c r="M1330" s="269"/>
      <c r="N1330" s="269"/>
      <c r="O1330" s="269"/>
      <c r="P1330" s="269"/>
      <c r="Q1330" s="269"/>
      <c r="R1330" s="269"/>
      <c r="S1330" s="269"/>
      <c r="T1330" s="269"/>
      <c r="U1330" s="269"/>
      <c r="V1330" s="269"/>
      <c r="W1330" s="269"/>
      <c r="X1330" s="269"/>
      <c r="Y1330" s="269"/>
      <c r="Z1330" s="269"/>
      <c r="AA1330" s="269"/>
      <c r="AB1330" s="269"/>
      <c r="AC1330" s="269"/>
      <c r="AD1330" s="269"/>
      <c r="AE1330" s="269"/>
      <c r="AF1330" s="269"/>
      <c r="AG1330" s="269"/>
      <c r="AH1330" s="269"/>
      <c r="AI1330" s="269"/>
      <c r="AJ1330" s="269"/>
      <c r="AK1330" s="269"/>
      <c r="AL1330" s="269"/>
      <c r="AM1330" s="269"/>
      <c r="AN1330" s="269"/>
      <c r="AO1330" s="269"/>
      <c r="AP1330" s="269"/>
      <c r="AQ1330" s="269"/>
      <c r="AR1330" s="269"/>
      <c r="AS1330" s="269"/>
      <c r="AT1330" s="269"/>
      <c r="AU1330" s="269"/>
      <c r="AV1330" s="269"/>
      <c r="AW1330" s="276"/>
      <c r="AX1330" s="269"/>
      <c r="AY1330" s="269"/>
      <c r="AZ1330" s="269"/>
      <c r="BA1330" s="269"/>
      <c r="BB1330" s="269"/>
      <c r="BC1330" s="269"/>
      <c r="BD1330" s="269"/>
      <c r="BE1330" s="269"/>
      <c r="BH1330" s="250"/>
      <c r="BI1330" s="250"/>
      <c r="BJ1330" s="250"/>
      <c r="BK1330" s="250"/>
      <c r="BL1330" s="250"/>
      <c r="BM1330" s="250"/>
      <c r="BN1330" s="250"/>
      <c r="BO1330" s="250"/>
      <c r="BP1330" s="250"/>
      <c r="BQ1330" s="250"/>
      <c r="BR1330" s="250"/>
      <c r="BS1330" s="250"/>
      <c r="BT1330" s="250"/>
      <c r="BU1330" s="250"/>
      <c r="BV1330" s="250"/>
      <c r="BW1330" s="250"/>
      <c r="BX1330" s="250"/>
      <c r="BY1330" s="250"/>
      <c r="BZ1330" s="250"/>
      <c r="CE1330" s="250"/>
    </row>
    <row r="1331" spans="1:83" ht="14.4" x14ac:dyDescent="0.3">
      <c r="A1331" s="268"/>
      <c r="B1331" s="269"/>
      <c r="C1331" s="269"/>
      <c r="D1331" s="269"/>
      <c r="E1331" s="269"/>
      <c r="F1331" s="269"/>
      <c r="G1331" s="269"/>
      <c r="H1331" s="269"/>
      <c r="I1331" s="269"/>
      <c r="J1331" s="269"/>
      <c r="K1331" s="269"/>
      <c r="L1331" s="269"/>
      <c r="M1331" s="269"/>
      <c r="N1331" s="269"/>
      <c r="O1331" s="269"/>
      <c r="P1331" s="269"/>
      <c r="Q1331" s="269"/>
      <c r="R1331" s="269"/>
      <c r="S1331" s="269"/>
      <c r="T1331" s="269"/>
      <c r="U1331" s="269"/>
      <c r="V1331" s="269"/>
      <c r="W1331" s="269"/>
      <c r="X1331" s="269"/>
      <c r="Y1331" s="269"/>
      <c r="Z1331" s="269"/>
      <c r="AA1331" s="269"/>
      <c r="AB1331" s="269"/>
      <c r="AC1331" s="269"/>
      <c r="AD1331" s="269"/>
      <c r="AE1331" s="269"/>
      <c r="AF1331" s="269"/>
      <c r="AG1331" s="269"/>
      <c r="AH1331" s="269"/>
      <c r="AI1331" s="269"/>
      <c r="AJ1331" s="269"/>
      <c r="AK1331" s="269"/>
      <c r="AL1331" s="269"/>
      <c r="AM1331" s="269"/>
      <c r="AN1331" s="269"/>
      <c r="AO1331" s="269"/>
      <c r="AP1331" s="269"/>
      <c r="AQ1331" s="269"/>
      <c r="AR1331" s="269"/>
      <c r="AS1331" s="269"/>
      <c r="AT1331" s="269"/>
      <c r="AU1331" s="269"/>
      <c r="AV1331" s="269"/>
      <c r="AW1331" s="276"/>
      <c r="AX1331" s="269"/>
      <c r="AY1331" s="269"/>
      <c r="AZ1331" s="269"/>
      <c r="BA1331" s="269"/>
      <c r="BB1331" s="269"/>
      <c r="BC1331" s="269"/>
      <c r="BD1331" s="269"/>
      <c r="BE1331" s="269"/>
      <c r="BH1331" s="250"/>
      <c r="BI1331" s="250"/>
      <c r="BJ1331" s="250"/>
      <c r="BK1331" s="250"/>
      <c r="BL1331" s="250"/>
      <c r="BM1331" s="250"/>
      <c r="BN1331" s="250"/>
      <c r="BO1331" s="250"/>
      <c r="BP1331" s="250"/>
      <c r="BQ1331" s="250"/>
      <c r="BR1331" s="250"/>
      <c r="BS1331" s="250"/>
      <c r="BT1331" s="250"/>
      <c r="BU1331" s="250"/>
      <c r="BV1331" s="250"/>
      <c r="BW1331" s="250"/>
      <c r="BX1331" s="250"/>
      <c r="BY1331" s="250"/>
      <c r="BZ1331" s="250"/>
      <c r="CE1331" s="250"/>
    </row>
    <row r="1332" spans="1:83" ht="14.4" x14ac:dyDescent="0.3">
      <c r="A1332" s="268"/>
      <c r="B1332" s="269"/>
      <c r="C1332" s="269"/>
      <c r="D1332" s="269"/>
      <c r="E1332" s="269"/>
      <c r="F1332" s="269"/>
      <c r="G1332" s="269"/>
      <c r="H1332" s="269"/>
      <c r="I1332" s="269"/>
      <c r="J1332" s="269"/>
      <c r="K1332" s="269"/>
      <c r="L1332" s="269"/>
      <c r="M1332" s="269"/>
      <c r="N1332" s="269"/>
      <c r="O1332" s="269"/>
      <c r="P1332" s="269"/>
      <c r="Q1332" s="269"/>
      <c r="R1332" s="269"/>
      <c r="S1332" s="269"/>
      <c r="T1332" s="269"/>
      <c r="U1332" s="269"/>
      <c r="V1332" s="269"/>
      <c r="W1332" s="269"/>
      <c r="X1332" s="269"/>
      <c r="Y1332" s="269"/>
      <c r="Z1332" s="269"/>
      <c r="AA1332" s="269"/>
      <c r="AB1332" s="269"/>
      <c r="AC1332" s="269"/>
      <c r="AD1332" s="269"/>
      <c r="AE1332" s="269"/>
      <c r="AF1332" s="269"/>
      <c r="AG1332" s="269"/>
      <c r="AH1332" s="269"/>
      <c r="AI1332" s="269"/>
      <c r="AJ1332" s="269"/>
      <c r="AK1332" s="269"/>
      <c r="AL1332" s="269"/>
      <c r="AM1332" s="269"/>
      <c r="AN1332" s="269"/>
      <c r="AO1332" s="269"/>
      <c r="AP1332" s="269"/>
      <c r="AQ1332" s="269"/>
      <c r="AR1332" s="269"/>
      <c r="AS1332" s="269"/>
      <c r="AT1332" s="269"/>
      <c r="AU1332" s="269"/>
      <c r="AV1332" s="269"/>
      <c r="AW1332" s="276"/>
      <c r="AX1332" s="269"/>
      <c r="AY1332" s="269"/>
      <c r="AZ1332" s="269"/>
      <c r="BA1332" s="269"/>
      <c r="BB1332" s="269"/>
      <c r="BC1332" s="269"/>
      <c r="BD1332" s="269"/>
      <c r="BE1332" s="269"/>
      <c r="BH1332" s="250"/>
      <c r="BI1332" s="250"/>
      <c r="BJ1332" s="250"/>
      <c r="BK1332" s="250"/>
      <c r="BL1332" s="250"/>
      <c r="BM1332" s="250"/>
      <c r="BN1332" s="250"/>
      <c r="BO1332" s="250"/>
      <c r="BP1332" s="250"/>
      <c r="BQ1332" s="250"/>
      <c r="BR1332" s="250"/>
      <c r="BS1332" s="250"/>
      <c r="BT1332" s="250"/>
      <c r="BU1332" s="250"/>
      <c r="BV1332" s="250"/>
      <c r="BW1332" s="250"/>
      <c r="BX1332" s="250"/>
      <c r="BY1332" s="250"/>
      <c r="BZ1332" s="250"/>
      <c r="CE1332" s="250"/>
    </row>
    <row r="1333" spans="1:83" ht="14.4" x14ac:dyDescent="0.3">
      <c r="A1333" s="270"/>
      <c r="B1333" s="271"/>
      <c r="C1333" s="269"/>
      <c r="D1333" s="269"/>
      <c r="E1333" s="269"/>
      <c r="F1333" s="269"/>
      <c r="G1333" s="269"/>
      <c r="H1333" s="269"/>
      <c r="I1333" s="269"/>
      <c r="J1333" s="269"/>
      <c r="K1333" s="269"/>
      <c r="L1333" s="269"/>
      <c r="M1333" s="269"/>
      <c r="N1333" s="250"/>
      <c r="O1333" s="250"/>
      <c r="P1333" s="250"/>
      <c r="Q1333" s="250"/>
      <c r="R1333" s="250"/>
      <c r="S1333" s="250"/>
      <c r="T1333" s="250"/>
      <c r="U1333" s="250"/>
      <c r="V1333" s="250"/>
      <c r="W1333" s="250"/>
      <c r="X1333" s="250"/>
      <c r="Y1333" s="250"/>
      <c r="Z1333" s="250"/>
      <c r="AA1333" s="250"/>
      <c r="AB1333" s="250"/>
      <c r="AC1333" s="250"/>
      <c r="AD1333" s="250"/>
      <c r="AE1333" s="250"/>
      <c r="AF1333" s="250"/>
      <c r="AG1333" s="250"/>
      <c r="AH1333" s="250"/>
      <c r="AI1333" s="250"/>
      <c r="AJ1333" s="250"/>
      <c r="AK1333" s="250"/>
      <c r="AL1333" s="250"/>
      <c r="AM1333" s="250"/>
      <c r="AN1333" s="250"/>
      <c r="AO1333" s="250"/>
      <c r="AP1333" s="250"/>
      <c r="AQ1333" s="250"/>
      <c r="AR1333" s="250"/>
      <c r="AS1333" s="250"/>
      <c r="AT1333" s="250"/>
      <c r="AU1333" s="250"/>
      <c r="AV1333" s="250"/>
      <c r="AW1333" s="275"/>
      <c r="AX1333" s="250"/>
      <c r="AY1333" s="250"/>
      <c r="AZ1333" s="250"/>
      <c r="BA1333" s="250"/>
      <c r="BB1333" s="250"/>
      <c r="BC1333" s="250"/>
      <c r="BD1333" s="250"/>
      <c r="BE1333" s="269"/>
      <c r="BH1333" s="241"/>
      <c r="BI1333" s="241"/>
      <c r="BJ1333" s="241"/>
      <c r="BK1333" s="241"/>
      <c r="BL1333" s="241"/>
      <c r="BM1333" s="241"/>
      <c r="BN1333" s="241"/>
      <c r="BO1333" s="241"/>
      <c r="BP1333" s="241"/>
      <c r="BQ1333" s="241"/>
      <c r="BR1333" s="241"/>
      <c r="BS1333" s="241"/>
      <c r="BT1333" s="241"/>
      <c r="BU1333" s="241"/>
      <c r="BV1333" s="240"/>
      <c r="BW1333" s="241"/>
      <c r="BX1333" s="241"/>
      <c r="BY1333" s="241"/>
      <c r="BZ1333" s="241"/>
      <c r="CA1333" s="242"/>
      <c r="CB1333" s="242"/>
      <c r="CC1333" s="242"/>
      <c r="CD1333" s="242"/>
      <c r="CE1333" s="241"/>
    </row>
    <row r="1334" spans="1:83" ht="14.4" x14ac:dyDescent="0.3">
      <c r="A1334" s="268"/>
      <c r="B1334" s="269"/>
      <c r="C1334" s="269"/>
      <c r="D1334" s="269"/>
      <c r="E1334" s="269"/>
      <c r="F1334" s="269"/>
      <c r="G1334" s="269"/>
      <c r="H1334" s="269"/>
      <c r="I1334" s="269"/>
      <c r="J1334" s="269"/>
      <c r="K1334" s="269"/>
      <c r="L1334" s="269"/>
      <c r="M1334" s="269"/>
      <c r="N1334" s="269"/>
      <c r="O1334" s="269"/>
      <c r="P1334" s="269"/>
      <c r="Q1334" s="269"/>
      <c r="R1334" s="269"/>
      <c r="S1334" s="269"/>
      <c r="T1334" s="269"/>
      <c r="U1334" s="269"/>
      <c r="V1334" s="269"/>
      <c r="W1334" s="269"/>
      <c r="X1334" s="269"/>
      <c r="Y1334" s="269"/>
      <c r="Z1334" s="269"/>
      <c r="AA1334" s="269"/>
      <c r="AB1334" s="269"/>
      <c r="AC1334" s="269"/>
      <c r="AD1334" s="269"/>
      <c r="AE1334" s="269"/>
      <c r="AF1334" s="269"/>
      <c r="AG1334" s="269"/>
      <c r="AH1334" s="269"/>
      <c r="AI1334" s="269"/>
      <c r="AJ1334" s="269"/>
      <c r="AK1334" s="269"/>
      <c r="AL1334" s="269"/>
      <c r="AM1334" s="269"/>
      <c r="AN1334" s="269"/>
      <c r="AO1334" s="269"/>
      <c r="AP1334" s="269"/>
      <c r="AQ1334" s="269"/>
      <c r="AR1334" s="269"/>
      <c r="AS1334" s="269"/>
      <c r="AT1334" s="269"/>
      <c r="AU1334" s="269"/>
      <c r="AV1334" s="269"/>
      <c r="AW1334" s="276"/>
      <c r="AX1334" s="269"/>
      <c r="AY1334" s="269"/>
      <c r="AZ1334" s="269"/>
      <c r="BA1334" s="269"/>
      <c r="BB1334" s="269"/>
      <c r="BC1334" s="269"/>
      <c r="BD1334" s="269"/>
      <c r="BE1334" s="269"/>
      <c r="BH1334" s="250"/>
      <c r="BI1334" s="250"/>
      <c r="BJ1334" s="250"/>
      <c r="BK1334" s="250"/>
      <c r="BL1334" s="250"/>
      <c r="BM1334" s="250"/>
      <c r="BN1334" s="250"/>
      <c r="BO1334" s="250"/>
      <c r="BP1334" s="250"/>
      <c r="BQ1334" s="250"/>
      <c r="BR1334" s="250"/>
      <c r="BS1334" s="250"/>
      <c r="BT1334" s="250"/>
      <c r="BU1334" s="250"/>
      <c r="BV1334" s="250"/>
      <c r="BW1334" s="250"/>
      <c r="BX1334" s="250"/>
      <c r="BY1334" s="250"/>
      <c r="BZ1334" s="250"/>
      <c r="CE1334" s="250"/>
    </row>
    <row r="1335" spans="1:83" ht="14.4" x14ac:dyDescent="0.3">
      <c r="A1335" s="268"/>
      <c r="B1335" s="269"/>
      <c r="C1335" s="269"/>
      <c r="D1335" s="269"/>
      <c r="E1335" s="269"/>
      <c r="F1335" s="269"/>
      <c r="G1335" s="269"/>
      <c r="H1335" s="269"/>
      <c r="I1335" s="269"/>
      <c r="J1335" s="269"/>
      <c r="K1335" s="269"/>
      <c r="L1335" s="269"/>
      <c r="M1335" s="269"/>
      <c r="N1335" s="269"/>
      <c r="O1335" s="269"/>
      <c r="P1335" s="269"/>
      <c r="Q1335" s="269"/>
      <c r="R1335" s="269"/>
      <c r="S1335" s="269"/>
      <c r="T1335" s="269"/>
      <c r="U1335" s="269"/>
      <c r="V1335" s="269"/>
      <c r="W1335" s="269"/>
      <c r="X1335" s="269"/>
      <c r="Y1335" s="269"/>
      <c r="Z1335" s="269"/>
      <c r="AA1335" s="269"/>
      <c r="AB1335" s="269"/>
      <c r="AC1335" s="269"/>
      <c r="AD1335" s="269"/>
      <c r="AE1335" s="269"/>
      <c r="AF1335" s="269"/>
      <c r="AG1335" s="269"/>
      <c r="AH1335" s="269"/>
      <c r="AI1335" s="269"/>
      <c r="AJ1335" s="269"/>
      <c r="AK1335" s="269"/>
      <c r="AL1335" s="269"/>
      <c r="AM1335" s="269"/>
      <c r="AN1335" s="269"/>
      <c r="AO1335" s="269"/>
      <c r="AP1335" s="269"/>
      <c r="AQ1335" s="269"/>
      <c r="AR1335" s="269"/>
      <c r="AS1335" s="269"/>
      <c r="AT1335" s="269"/>
      <c r="AU1335" s="269"/>
      <c r="AV1335" s="269"/>
      <c r="AW1335" s="276"/>
      <c r="AX1335" s="269"/>
      <c r="AY1335" s="269"/>
      <c r="AZ1335" s="269"/>
      <c r="BA1335" s="269"/>
      <c r="BB1335" s="269"/>
      <c r="BC1335" s="269"/>
      <c r="BD1335" s="269"/>
      <c r="BE1335" s="269"/>
      <c r="BH1335" s="250"/>
      <c r="BI1335" s="250"/>
      <c r="BJ1335" s="250"/>
      <c r="BK1335" s="250"/>
      <c r="BL1335" s="250"/>
      <c r="BM1335" s="250"/>
      <c r="BN1335" s="250"/>
      <c r="BO1335" s="250"/>
      <c r="BP1335" s="250"/>
      <c r="BQ1335" s="250"/>
      <c r="BR1335" s="250"/>
      <c r="BS1335" s="250"/>
      <c r="BT1335" s="250"/>
      <c r="BU1335" s="250"/>
      <c r="BV1335" s="250"/>
      <c r="BW1335" s="250"/>
      <c r="BX1335" s="250"/>
      <c r="BY1335" s="250"/>
      <c r="BZ1335" s="250"/>
      <c r="CE1335" s="250"/>
    </row>
    <row r="1336" spans="1:83" ht="14.4" x14ac:dyDescent="0.3">
      <c r="A1336" s="268"/>
      <c r="B1336" s="269"/>
      <c r="C1336" s="269"/>
      <c r="D1336" s="269"/>
      <c r="E1336" s="269"/>
      <c r="F1336" s="269"/>
      <c r="G1336" s="269"/>
      <c r="H1336" s="269"/>
      <c r="I1336" s="269"/>
      <c r="J1336" s="269"/>
      <c r="K1336" s="269"/>
      <c r="L1336" s="269"/>
      <c r="M1336" s="269"/>
      <c r="N1336" s="269"/>
      <c r="O1336" s="269"/>
      <c r="P1336" s="269"/>
      <c r="Q1336" s="269"/>
      <c r="R1336" s="269"/>
      <c r="S1336" s="269"/>
      <c r="T1336" s="269"/>
      <c r="U1336" s="269"/>
      <c r="V1336" s="269"/>
      <c r="W1336" s="269"/>
      <c r="X1336" s="269"/>
      <c r="Y1336" s="269"/>
      <c r="Z1336" s="269"/>
      <c r="AA1336" s="269"/>
      <c r="AB1336" s="269"/>
      <c r="AC1336" s="269"/>
      <c r="AD1336" s="269"/>
      <c r="AE1336" s="269"/>
      <c r="AF1336" s="269"/>
      <c r="AG1336" s="269"/>
      <c r="AH1336" s="269"/>
      <c r="AI1336" s="269"/>
      <c r="AJ1336" s="269"/>
      <c r="AK1336" s="269"/>
      <c r="AL1336" s="269"/>
      <c r="AM1336" s="269"/>
      <c r="AN1336" s="269"/>
      <c r="AO1336" s="269"/>
      <c r="AP1336" s="269"/>
      <c r="AQ1336" s="269"/>
      <c r="AR1336" s="269"/>
      <c r="AS1336" s="269"/>
      <c r="AT1336" s="269"/>
      <c r="AU1336" s="269"/>
      <c r="AV1336" s="269"/>
      <c r="AW1336" s="276"/>
      <c r="AX1336" s="269"/>
      <c r="AY1336" s="269"/>
      <c r="AZ1336" s="269"/>
      <c r="BA1336" s="269"/>
      <c r="BB1336" s="269"/>
      <c r="BC1336" s="269"/>
      <c r="BD1336" s="269"/>
      <c r="BE1336" s="269"/>
      <c r="BH1336" s="241"/>
      <c r="BI1336" s="241"/>
      <c r="BJ1336" s="241"/>
      <c r="BK1336" s="241"/>
      <c r="BL1336" s="241"/>
      <c r="BM1336" s="241"/>
      <c r="BN1336" s="241"/>
      <c r="BO1336" s="241"/>
      <c r="BP1336" s="241"/>
      <c r="BQ1336" s="241"/>
      <c r="BR1336" s="241"/>
      <c r="BS1336" s="241"/>
      <c r="BT1336" s="241"/>
      <c r="BU1336" s="241"/>
      <c r="BV1336" s="240"/>
      <c r="BW1336" s="241"/>
      <c r="BX1336" s="241"/>
      <c r="BY1336" s="241"/>
      <c r="BZ1336" s="241"/>
      <c r="CA1336" s="242"/>
      <c r="CB1336" s="242"/>
      <c r="CC1336" s="242"/>
      <c r="CD1336" s="242"/>
      <c r="CE1336" s="241"/>
    </row>
    <row r="1337" spans="1:83" ht="14.4" x14ac:dyDescent="0.3">
      <c r="A1337" s="268"/>
      <c r="B1337" s="269"/>
      <c r="C1337" s="269"/>
      <c r="D1337" s="269"/>
      <c r="E1337" s="269"/>
      <c r="F1337" s="269"/>
      <c r="G1337" s="269"/>
      <c r="H1337" s="269"/>
      <c r="I1337" s="269"/>
      <c r="J1337" s="269"/>
      <c r="K1337" s="269"/>
      <c r="L1337" s="269"/>
      <c r="M1337" s="269"/>
      <c r="N1337" s="269"/>
      <c r="O1337" s="269"/>
      <c r="P1337" s="269"/>
      <c r="Q1337" s="269"/>
      <c r="R1337" s="269"/>
      <c r="S1337" s="269"/>
      <c r="T1337" s="269"/>
      <c r="U1337" s="269"/>
      <c r="V1337" s="269"/>
      <c r="W1337" s="269"/>
      <c r="X1337" s="269"/>
      <c r="Y1337" s="269"/>
      <c r="Z1337" s="269"/>
      <c r="AA1337" s="269"/>
      <c r="AB1337" s="269"/>
      <c r="AC1337" s="269"/>
      <c r="AD1337" s="269"/>
      <c r="AE1337" s="269"/>
      <c r="AF1337" s="269"/>
      <c r="AG1337" s="269"/>
      <c r="AH1337" s="269"/>
      <c r="AI1337" s="269"/>
      <c r="AJ1337" s="269"/>
      <c r="AK1337" s="269"/>
      <c r="AL1337" s="269"/>
      <c r="AM1337" s="269"/>
      <c r="AN1337" s="269"/>
      <c r="AO1337" s="269"/>
      <c r="AP1337" s="269"/>
      <c r="AQ1337" s="269"/>
      <c r="AR1337" s="269"/>
      <c r="AS1337" s="269"/>
      <c r="AT1337" s="269"/>
      <c r="AU1337" s="269"/>
      <c r="AV1337" s="269"/>
      <c r="AW1337" s="276"/>
      <c r="AX1337" s="269"/>
      <c r="AY1337" s="269"/>
      <c r="AZ1337" s="269"/>
      <c r="BA1337" s="269"/>
      <c r="BB1337" s="269"/>
      <c r="BC1337" s="269"/>
      <c r="BD1337" s="269"/>
      <c r="BE1337" s="269"/>
      <c r="BH1337" s="250"/>
      <c r="BI1337" s="250"/>
      <c r="BJ1337" s="250"/>
      <c r="BK1337" s="250"/>
      <c r="BL1337" s="250"/>
      <c r="BM1337" s="250"/>
      <c r="BN1337" s="250"/>
      <c r="BO1337" s="250"/>
      <c r="BP1337" s="250"/>
      <c r="BQ1337" s="250"/>
      <c r="BR1337" s="250"/>
      <c r="BS1337" s="250"/>
      <c r="BT1337" s="250"/>
      <c r="BU1337" s="250"/>
      <c r="BV1337" s="250"/>
      <c r="BW1337" s="250"/>
      <c r="BX1337" s="250"/>
      <c r="BY1337" s="250"/>
      <c r="BZ1337" s="250"/>
      <c r="CE1337" s="250"/>
    </row>
    <row r="1338" spans="1:83" ht="14.4" x14ac:dyDescent="0.3">
      <c r="A1338" s="268"/>
      <c r="B1338" s="269"/>
      <c r="C1338" s="269"/>
      <c r="D1338" s="269"/>
      <c r="E1338" s="269"/>
      <c r="F1338" s="269"/>
      <c r="G1338" s="269"/>
      <c r="H1338" s="269"/>
      <c r="I1338" s="269"/>
      <c r="J1338" s="269"/>
      <c r="K1338" s="269"/>
      <c r="L1338" s="269"/>
      <c r="M1338" s="269"/>
      <c r="N1338" s="269"/>
      <c r="O1338" s="269"/>
      <c r="P1338" s="269"/>
      <c r="Q1338" s="269"/>
      <c r="R1338" s="269"/>
      <c r="S1338" s="269"/>
      <c r="T1338" s="269"/>
      <c r="U1338" s="269"/>
      <c r="V1338" s="269"/>
      <c r="W1338" s="269"/>
      <c r="X1338" s="269"/>
      <c r="Y1338" s="269"/>
      <c r="Z1338" s="269"/>
      <c r="AA1338" s="269"/>
      <c r="AB1338" s="269"/>
      <c r="AC1338" s="269"/>
      <c r="AD1338" s="269"/>
      <c r="AE1338" s="269"/>
      <c r="AF1338" s="269"/>
      <c r="AG1338" s="269"/>
      <c r="AH1338" s="269"/>
      <c r="AI1338" s="269"/>
      <c r="AJ1338" s="269"/>
      <c r="AK1338" s="269"/>
      <c r="AL1338" s="269"/>
      <c r="AM1338" s="269"/>
      <c r="AN1338" s="269"/>
      <c r="AO1338" s="269"/>
      <c r="AP1338" s="269"/>
      <c r="AQ1338" s="269"/>
      <c r="AR1338" s="269"/>
      <c r="AS1338" s="269"/>
      <c r="AT1338" s="269"/>
      <c r="AU1338" s="269"/>
      <c r="AV1338" s="269"/>
      <c r="AW1338" s="276"/>
      <c r="AX1338" s="269"/>
      <c r="AY1338" s="269"/>
      <c r="AZ1338" s="269"/>
      <c r="BA1338" s="269"/>
      <c r="BB1338" s="269"/>
      <c r="BC1338" s="269"/>
      <c r="BD1338" s="269"/>
      <c r="BE1338" s="269"/>
      <c r="BH1338" s="250"/>
      <c r="BI1338" s="250"/>
      <c r="BJ1338" s="250"/>
      <c r="BK1338" s="250"/>
      <c r="BL1338" s="250"/>
      <c r="BM1338" s="250"/>
      <c r="BN1338" s="250"/>
      <c r="BO1338" s="250"/>
      <c r="BP1338" s="250"/>
      <c r="BQ1338" s="250"/>
      <c r="BR1338" s="250"/>
      <c r="BS1338" s="250"/>
      <c r="BT1338" s="250"/>
      <c r="BU1338" s="250"/>
      <c r="BV1338" s="250"/>
      <c r="BW1338" s="250"/>
      <c r="BX1338" s="250"/>
      <c r="BY1338" s="250"/>
      <c r="BZ1338" s="250"/>
      <c r="CE1338" s="250"/>
    </row>
    <row r="1339" spans="1:83" ht="14.4" x14ac:dyDescent="0.3">
      <c r="A1339" s="268"/>
      <c r="B1339" s="269"/>
      <c r="C1339" s="269"/>
      <c r="D1339" s="269"/>
      <c r="E1339" s="269"/>
      <c r="F1339" s="269"/>
      <c r="G1339" s="269"/>
      <c r="H1339" s="269"/>
      <c r="I1339" s="269"/>
      <c r="J1339" s="269"/>
      <c r="K1339" s="269"/>
      <c r="L1339" s="269"/>
      <c r="M1339" s="269"/>
      <c r="N1339" s="269"/>
      <c r="O1339" s="269"/>
      <c r="P1339" s="269"/>
      <c r="Q1339" s="269"/>
      <c r="R1339" s="269"/>
      <c r="S1339" s="269"/>
      <c r="T1339" s="269"/>
      <c r="U1339" s="269"/>
      <c r="V1339" s="269"/>
      <c r="W1339" s="269"/>
      <c r="X1339" s="269"/>
      <c r="Y1339" s="269"/>
      <c r="Z1339" s="269"/>
      <c r="AA1339" s="269"/>
      <c r="AB1339" s="269"/>
      <c r="AC1339" s="269"/>
      <c r="AD1339" s="269"/>
      <c r="AE1339" s="269"/>
      <c r="AF1339" s="269"/>
      <c r="AG1339" s="269"/>
      <c r="AH1339" s="269"/>
      <c r="AI1339" s="269"/>
      <c r="AJ1339" s="269"/>
      <c r="AK1339" s="269"/>
      <c r="AL1339" s="269"/>
      <c r="AM1339" s="269"/>
      <c r="AN1339" s="269"/>
      <c r="AO1339" s="269"/>
      <c r="AP1339" s="269"/>
      <c r="AQ1339" s="269"/>
      <c r="AR1339" s="269"/>
      <c r="AS1339" s="269"/>
      <c r="AT1339" s="269"/>
      <c r="AU1339" s="269"/>
      <c r="AV1339" s="269"/>
      <c r="AW1339" s="276"/>
      <c r="AX1339" s="269"/>
      <c r="AY1339" s="269"/>
      <c r="AZ1339" s="269"/>
      <c r="BA1339" s="269"/>
      <c r="BB1339" s="269"/>
      <c r="BC1339" s="269"/>
      <c r="BD1339" s="269"/>
      <c r="BE1339" s="269"/>
      <c r="BH1339" s="241"/>
      <c r="BI1339" s="241"/>
      <c r="BJ1339" s="241"/>
      <c r="BK1339" s="241"/>
      <c r="BL1339" s="241"/>
      <c r="BM1339" s="241"/>
      <c r="BN1339" s="241"/>
      <c r="BO1339" s="241"/>
      <c r="BP1339" s="241"/>
      <c r="BQ1339" s="241"/>
      <c r="BR1339" s="241"/>
      <c r="BS1339" s="241"/>
      <c r="BT1339" s="241"/>
      <c r="BU1339" s="241"/>
      <c r="BV1339" s="240"/>
      <c r="BW1339" s="241"/>
      <c r="BX1339" s="241"/>
      <c r="BY1339" s="241"/>
      <c r="BZ1339" s="241"/>
      <c r="CA1339" s="242"/>
      <c r="CB1339" s="242"/>
      <c r="CC1339" s="242"/>
      <c r="CD1339" s="242"/>
      <c r="CE1339" s="241"/>
    </row>
    <row r="1340" spans="1:83" ht="14.4" x14ac:dyDescent="0.3">
      <c r="A1340" s="268"/>
      <c r="B1340" s="269"/>
      <c r="C1340" s="269"/>
      <c r="D1340" s="269"/>
      <c r="E1340" s="269"/>
      <c r="F1340" s="269"/>
      <c r="G1340" s="269"/>
      <c r="H1340" s="269"/>
      <c r="I1340" s="269"/>
      <c r="J1340" s="269"/>
      <c r="K1340" s="269"/>
      <c r="L1340" s="269"/>
      <c r="M1340" s="269"/>
      <c r="N1340" s="269"/>
      <c r="O1340" s="269"/>
      <c r="P1340" s="269"/>
      <c r="Q1340" s="269"/>
      <c r="R1340" s="269"/>
      <c r="S1340" s="269"/>
      <c r="T1340" s="269"/>
      <c r="U1340" s="269"/>
      <c r="V1340" s="269"/>
      <c r="W1340" s="269"/>
      <c r="X1340" s="269"/>
      <c r="Y1340" s="269"/>
      <c r="Z1340" s="269"/>
      <c r="AA1340" s="269"/>
      <c r="AB1340" s="269"/>
      <c r="AC1340" s="269"/>
      <c r="AD1340" s="269"/>
      <c r="AE1340" s="269"/>
      <c r="AF1340" s="269"/>
      <c r="AG1340" s="269"/>
      <c r="AH1340" s="269"/>
      <c r="AI1340" s="269"/>
      <c r="AJ1340" s="269"/>
      <c r="AK1340" s="269"/>
      <c r="AL1340" s="269"/>
      <c r="AM1340" s="269"/>
      <c r="AN1340" s="269"/>
      <c r="AO1340" s="269"/>
      <c r="AP1340" s="269"/>
      <c r="AQ1340" s="269"/>
      <c r="AR1340" s="269"/>
      <c r="AS1340" s="269"/>
      <c r="AT1340" s="269"/>
      <c r="AU1340" s="269"/>
      <c r="AV1340" s="269"/>
      <c r="AW1340" s="276"/>
      <c r="AX1340" s="269"/>
      <c r="AY1340" s="269"/>
      <c r="AZ1340" s="269"/>
      <c r="BA1340" s="269"/>
      <c r="BB1340" s="269"/>
      <c r="BC1340" s="269"/>
      <c r="BD1340" s="269"/>
      <c r="BE1340" s="269"/>
      <c r="BH1340" s="250"/>
      <c r="BI1340" s="250"/>
      <c r="BJ1340" s="250"/>
      <c r="BK1340" s="250"/>
      <c r="BL1340" s="250"/>
      <c r="BM1340" s="250"/>
      <c r="BN1340" s="250"/>
      <c r="BO1340" s="250"/>
      <c r="BP1340" s="250"/>
      <c r="BQ1340" s="250"/>
      <c r="BR1340" s="250"/>
      <c r="BS1340" s="250"/>
      <c r="BT1340" s="250"/>
      <c r="BU1340" s="250"/>
      <c r="BV1340" s="250"/>
      <c r="BW1340" s="250"/>
      <c r="BX1340" s="250"/>
      <c r="BY1340" s="250"/>
      <c r="BZ1340" s="250"/>
      <c r="CE1340" s="250"/>
    </row>
    <row r="1341" spans="1:83" ht="14.4" x14ac:dyDescent="0.3">
      <c r="A1341" s="268"/>
      <c r="B1341" s="269"/>
      <c r="C1341" s="269"/>
      <c r="D1341" s="269"/>
      <c r="E1341" s="269"/>
      <c r="F1341" s="269"/>
      <c r="G1341" s="269"/>
      <c r="H1341" s="269"/>
      <c r="I1341" s="269"/>
      <c r="J1341" s="269"/>
      <c r="K1341" s="269"/>
      <c r="L1341" s="269"/>
      <c r="M1341" s="269"/>
      <c r="N1341" s="269"/>
      <c r="O1341" s="269"/>
      <c r="P1341" s="269"/>
      <c r="Q1341" s="269"/>
      <c r="R1341" s="269"/>
      <c r="S1341" s="269"/>
      <c r="T1341" s="269"/>
      <c r="U1341" s="269"/>
      <c r="V1341" s="269"/>
      <c r="W1341" s="269"/>
      <c r="X1341" s="269"/>
      <c r="Y1341" s="269"/>
      <c r="Z1341" s="269"/>
      <c r="AA1341" s="269"/>
      <c r="AB1341" s="269"/>
      <c r="AC1341" s="269"/>
      <c r="AD1341" s="269"/>
      <c r="AE1341" s="269"/>
      <c r="AF1341" s="269"/>
      <c r="AG1341" s="269"/>
      <c r="AH1341" s="269"/>
      <c r="AI1341" s="269"/>
      <c r="AJ1341" s="269"/>
      <c r="AK1341" s="269"/>
      <c r="AL1341" s="269"/>
      <c r="AM1341" s="269"/>
      <c r="AN1341" s="269"/>
      <c r="AO1341" s="269"/>
      <c r="AP1341" s="269"/>
      <c r="AQ1341" s="269"/>
      <c r="AR1341" s="269"/>
      <c r="AS1341" s="269"/>
      <c r="AT1341" s="269"/>
      <c r="AU1341" s="269"/>
      <c r="AV1341" s="269"/>
      <c r="AW1341" s="276"/>
      <c r="AX1341" s="269"/>
      <c r="AY1341" s="269"/>
      <c r="AZ1341" s="269"/>
      <c r="BA1341" s="269"/>
      <c r="BB1341" s="269"/>
      <c r="BC1341" s="269"/>
      <c r="BD1341" s="269"/>
      <c r="BE1341" s="269"/>
      <c r="BH1341" s="250"/>
      <c r="BI1341" s="250"/>
      <c r="BJ1341" s="250"/>
      <c r="BK1341" s="250"/>
      <c r="BL1341" s="250"/>
      <c r="BM1341" s="250"/>
      <c r="BN1341" s="250"/>
      <c r="BO1341" s="250"/>
      <c r="BP1341" s="250"/>
      <c r="BQ1341" s="250"/>
      <c r="BR1341" s="250"/>
      <c r="BS1341" s="250"/>
      <c r="BT1341" s="250"/>
      <c r="BU1341" s="250"/>
      <c r="BV1341" s="250"/>
      <c r="BW1341" s="250"/>
      <c r="BX1341" s="250"/>
      <c r="BY1341" s="250"/>
      <c r="BZ1341" s="250"/>
      <c r="CE1341" s="250"/>
    </row>
    <row r="1342" spans="1:83" ht="14.4" x14ac:dyDescent="0.3">
      <c r="A1342" s="268"/>
      <c r="B1342" s="269"/>
      <c r="C1342" s="269"/>
      <c r="D1342" s="269"/>
      <c r="E1342" s="269"/>
      <c r="F1342" s="269"/>
      <c r="G1342" s="269"/>
      <c r="H1342" s="269"/>
      <c r="I1342" s="269"/>
      <c r="J1342" s="269"/>
      <c r="K1342" s="269"/>
      <c r="L1342" s="269"/>
      <c r="M1342" s="269"/>
      <c r="N1342" s="269"/>
      <c r="O1342" s="269"/>
      <c r="P1342" s="269"/>
      <c r="Q1342" s="269"/>
      <c r="R1342" s="269"/>
      <c r="S1342" s="269"/>
      <c r="T1342" s="269"/>
      <c r="U1342" s="269"/>
      <c r="V1342" s="269"/>
      <c r="W1342" s="269"/>
      <c r="X1342" s="269"/>
      <c r="Y1342" s="269"/>
      <c r="Z1342" s="269"/>
      <c r="AA1342" s="269"/>
      <c r="AB1342" s="269"/>
      <c r="AC1342" s="269"/>
      <c r="AD1342" s="269"/>
      <c r="AE1342" s="269"/>
      <c r="AF1342" s="269"/>
      <c r="AG1342" s="269"/>
      <c r="AH1342" s="269"/>
      <c r="AI1342" s="269"/>
      <c r="AJ1342" s="269"/>
      <c r="AK1342" s="269"/>
      <c r="AL1342" s="269"/>
      <c r="AM1342" s="269"/>
      <c r="AN1342" s="269"/>
      <c r="AO1342" s="269"/>
      <c r="AP1342" s="269"/>
      <c r="AQ1342" s="269"/>
      <c r="AR1342" s="269"/>
      <c r="AS1342" s="269"/>
      <c r="AT1342" s="269"/>
      <c r="AU1342" s="269"/>
      <c r="AV1342" s="269"/>
      <c r="AW1342" s="276"/>
      <c r="AX1342" s="269"/>
      <c r="AY1342" s="269"/>
      <c r="AZ1342" s="269"/>
      <c r="BA1342" s="269"/>
      <c r="BB1342" s="269"/>
      <c r="BC1342" s="269"/>
      <c r="BD1342" s="269"/>
      <c r="BE1342" s="269"/>
      <c r="BH1342" s="250"/>
      <c r="BI1342" s="250"/>
      <c r="BJ1342" s="250"/>
      <c r="BK1342" s="250"/>
      <c r="BL1342" s="250"/>
      <c r="BM1342" s="250"/>
      <c r="BN1342" s="250"/>
      <c r="BO1342" s="250"/>
      <c r="BP1342" s="250"/>
      <c r="BQ1342" s="250"/>
      <c r="BR1342" s="250"/>
      <c r="BS1342" s="250"/>
      <c r="BT1342" s="250"/>
      <c r="BU1342" s="250"/>
      <c r="BV1342" s="250"/>
      <c r="BW1342" s="250"/>
      <c r="BX1342" s="250"/>
      <c r="BY1342" s="250"/>
      <c r="BZ1342" s="250"/>
      <c r="CE1342" s="250"/>
    </row>
    <row r="1343" spans="1:83" ht="14.4" x14ac:dyDescent="0.3">
      <c r="A1343" s="268"/>
      <c r="B1343" s="269"/>
      <c r="C1343" s="269"/>
      <c r="D1343" s="269"/>
      <c r="E1343" s="269"/>
      <c r="F1343" s="269"/>
      <c r="G1343" s="269"/>
      <c r="H1343" s="269"/>
      <c r="I1343" s="269"/>
      <c r="J1343" s="269"/>
      <c r="K1343" s="269"/>
      <c r="L1343" s="269"/>
      <c r="M1343" s="269"/>
      <c r="N1343" s="269"/>
      <c r="O1343" s="269"/>
      <c r="P1343" s="269"/>
      <c r="Q1343" s="269"/>
      <c r="R1343" s="269"/>
      <c r="S1343" s="269"/>
      <c r="T1343" s="269"/>
      <c r="U1343" s="269"/>
      <c r="V1343" s="269"/>
      <c r="W1343" s="269"/>
      <c r="X1343" s="269"/>
      <c r="Y1343" s="269"/>
      <c r="Z1343" s="269"/>
      <c r="AA1343" s="269"/>
      <c r="AB1343" s="269"/>
      <c r="AC1343" s="269"/>
      <c r="AD1343" s="269"/>
      <c r="AE1343" s="269"/>
      <c r="AF1343" s="269"/>
      <c r="AG1343" s="269"/>
      <c r="AH1343" s="269"/>
      <c r="AI1343" s="269"/>
      <c r="AJ1343" s="269"/>
      <c r="AK1343" s="269"/>
      <c r="AL1343" s="269"/>
      <c r="AM1343" s="269"/>
      <c r="AN1343" s="269"/>
      <c r="AO1343" s="269"/>
      <c r="AP1343" s="269"/>
      <c r="AQ1343" s="269"/>
      <c r="AR1343" s="269"/>
      <c r="AS1343" s="269"/>
      <c r="AT1343" s="269"/>
      <c r="AU1343" s="269"/>
      <c r="AV1343" s="269"/>
      <c r="AW1343" s="276"/>
      <c r="AX1343" s="269"/>
      <c r="AY1343" s="269"/>
      <c r="AZ1343" s="269"/>
      <c r="BA1343" s="269"/>
      <c r="BB1343" s="269"/>
      <c r="BC1343" s="269"/>
      <c r="BD1343" s="269"/>
      <c r="BE1343" s="269"/>
      <c r="BH1343" s="250"/>
      <c r="BI1343" s="250"/>
      <c r="BJ1343" s="250"/>
      <c r="BK1343" s="250"/>
      <c r="BL1343" s="250"/>
      <c r="BM1343" s="250"/>
      <c r="BN1343" s="250"/>
      <c r="BO1343" s="250"/>
      <c r="BP1343" s="250"/>
      <c r="BQ1343" s="250"/>
      <c r="BR1343" s="250"/>
      <c r="BS1343" s="250"/>
      <c r="BT1343" s="250"/>
      <c r="BU1343" s="250"/>
      <c r="BV1343" s="250"/>
      <c r="BW1343" s="250"/>
      <c r="BX1343" s="250"/>
      <c r="BY1343" s="250"/>
      <c r="BZ1343" s="250"/>
      <c r="CE1343" s="250"/>
    </row>
    <row r="1344" spans="1:83" ht="14.4" x14ac:dyDescent="0.3">
      <c r="A1344" s="268"/>
      <c r="B1344" s="269"/>
      <c r="C1344" s="269"/>
      <c r="D1344" s="269"/>
      <c r="E1344" s="269"/>
      <c r="F1344" s="269"/>
      <c r="G1344" s="269"/>
      <c r="H1344" s="269"/>
      <c r="I1344" s="269"/>
      <c r="J1344" s="269"/>
      <c r="K1344" s="269"/>
      <c r="L1344" s="269"/>
      <c r="M1344" s="269"/>
      <c r="N1344" s="269"/>
      <c r="O1344" s="269"/>
      <c r="P1344" s="269"/>
      <c r="Q1344" s="269"/>
      <c r="R1344" s="269"/>
      <c r="S1344" s="269"/>
      <c r="T1344" s="269"/>
      <c r="U1344" s="269"/>
      <c r="V1344" s="269"/>
      <c r="W1344" s="269"/>
      <c r="X1344" s="269"/>
      <c r="Y1344" s="269"/>
      <c r="Z1344" s="269"/>
      <c r="AA1344" s="269"/>
      <c r="AB1344" s="269"/>
      <c r="AC1344" s="269"/>
      <c r="AD1344" s="269"/>
      <c r="AE1344" s="269"/>
      <c r="AF1344" s="269"/>
      <c r="AG1344" s="269"/>
      <c r="AH1344" s="269"/>
      <c r="AI1344" s="269"/>
      <c r="AJ1344" s="269"/>
      <c r="AK1344" s="269"/>
      <c r="AL1344" s="269"/>
      <c r="AM1344" s="269"/>
      <c r="AN1344" s="269"/>
      <c r="AO1344" s="269"/>
      <c r="AP1344" s="269"/>
      <c r="AQ1344" s="269"/>
      <c r="AR1344" s="269"/>
      <c r="AS1344" s="269"/>
      <c r="AT1344" s="269"/>
      <c r="AU1344" s="269"/>
      <c r="AV1344" s="269"/>
      <c r="AW1344" s="276"/>
      <c r="AX1344" s="269"/>
      <c r="AY1344" s="269"/>
      <c r="AZ1344" s="269"/>
      <c r="BA1344" s="269"/>
      <c r="BB1344" s="269"/>
      <c r="BC1344" s="269"/>
      <c r="BD1344" s="269"/>
      <c r="BE1344" s="269"/>
      <c r="BH1344" s="250"/>
      <c r="BI1344" s="250"/>
      <c r="BJ1344" s="250"/>
      <c r="BK1344" s="250"/>
      <c r="BL1344" s="250"/>
      <c r="BM1344" s="250"/>
      <c r="BN1344" s="250"/>
      <c r="BO1344" s="250"/>
      <c r="BP1344" s="250"/>
      <c r="BQ1344" s="250"/>
      <c r="BR1344" s="250"/>
      <c r="BS1344" s="250"/>
      <c r="BT1344" s="250"/>
      <c r="BU1344" s="250"/>
      <c r="BV1344" s="250"/>
      <c r="BW1344" s="250"/>
      <c r="BX1344" s="250"/>
      <c r="BY1344" s="250"/>
      <c r="BZ1344" s="250"/>
      <c r="CE1344" s="250"/>
    </row>
    <row r="1345" spans="1:83" ht="14.4" x14ac:dyDescent="0.3">
      <c r="A1345" s="268"/>
      <c r="B1345" s="269"/>
      <c r="C1345" s="269"/>
      <c r="D1345" s="269"/>
      <c r="E1345" s="269"/>
      <c r="F1345" s="269"/>
      <c r="G1345" s="269"/>
      <c r="H1345" s="269"/>
      <c r="I1345" s="269"/>
      <c r="J1345" s="269"/>
      <c r="K1345" s="269"/>
      <c r="L1345" s="269"/>
      <c r="M1345" s="269"/>
      <c r="N1345" s="269"/>
      <c r="O1345" s="269"/>
      <c r="P1345" s="269"/>
      <c r="Q1345" s="269"/>
      <c r="R1345" s="269"/>
      <c r="S1345" s="269"/>
      <c r="T1345" s="269"/>
      <c r="U1345" s="269"/>
      <c r="V1345" s="269"/>
      <c r="W1345" s="269"/>
      <c r="X1345" s="269"/>
      <c r="Y1345" s="269"/>
      <c r="Z1345" s="269"/>
      <c r="AA1345" s="269"/>
      <c r="AB1345" s="269"/>
      <c r="AC1345" s="269"/>
      <c r="AD1345" s="269"/>
      <c r="AE1345" s="269"/>
      <c r="AF1345" s="269"/>
      <c r="AG1345" s="269"/>
      <c r="AH1345" s="269"/>
      <c r="AI1345" s="269"/>
      <c r="AJ1345" s="269"/>
      <c r="AK1345" s="269"/>
      <c r="AL1345" s="269"/>
      <c r="AM1345" s="269"/>
      <c r="AN1345" s="269"/>
      <c r="AO1345" s="269"/>
      <c r="AP1345" s="269"/>
      <c r="AQ1345" s="269"/>
      <c r="AR1345" s="269"/>
      <c r="AS1345" s="269"/>
      <c r="AT1345" s="269"/>
      <c r="AU1345" s="269"/>
      <c r="AV1345" s="269"/>
      <c r="AW1345" s="276"/>
      <c r="AX1345" s="269"/>
      <c r="AY1345" s="269"/>
      <c r="AZ1345" s="269"/>
      <c r="BA1345" s="269"/>
      <c r="BB1345" s="269"/>
      <c r="BC1345" s="269"/>
      <c r="BD1345" s="269"/>
      <c r="BE1345" s="269"/>
      <c r="BH1345" s="241"/>
      <c r="BI1345" s="241"/>
      <c r="BJ1345" s="241"/>
      <c r="BK1345" s="241"/>
      <c r="BL1345" s="241"/>
      <c r="BM1345" s="241"/>
      <c r="BN1345" s="241"/>
      <c r="BO1345" s="241"/>
      <c r="BP1345" s="241"/>
      <c r="BQ1345" s="241"/>
      <c r="BR1345" s="241"/>
      <c r="BS1345" s="241"/>
      <c r="BT1345" s="241"/>
      <c r="BU1345" s="241"/>
      <c r="BV1345" s="240"/>
      <c r="BW1345" s="241"/>
      <c r="BX1345" s="241"/>
      <c r="BY1345" s="241"/>
      <c r="BZ1345" s="241"/>
      <c r="CA1345" s="242"/>
      <c r="CB1345" s="242"/>
      <c r="CC1345" s="242"/>
      <c r="CD1345" s="242"/>
      <c r="CE1345" s="241"/>
    </row>
    <row r="1346" spans="1:83" ht="14.4" x14ac:dyDescent="0.3">
      <c r="A1346" s="268"/>
      <c r="B1346" s="269"/>
      <c r="C1346" s="269"/>
      <c r="D1346" s="269"/>
      <c r="E1346" s="269"/>
      <c r="F1346" s="269"/>
      <c r="G1346" s="269"/>
      <c r="H1346" s="269"/>
      <c r="I1346" s="269"/>
      <c r="J1346" s="269"/>
      <c r="K1346" s="269"/>
      <c r="L1346" s="269"/>
      <c r="M1346" s="269"/>
      <c r="N1346" s="269"/>
      <c r="O1346" s="269"/>
      <c r="P1346" s="269"/>
      <c r="Q1346" s="269"/>
      <c r="R1346" s="269"/>
      <c r="S1346" s="269"/>
      <c r="T1346" s="269"/>
      <c r="U1346" s="269"/>
      <c r="V1346" s="269"/>
      <c r="W1346" s="269"/>
      <c r="X1346" s="269"/>
      <c r="Y1346" s="269"/>
      <c r="Z1346" s="269"/>
      <c r="AA1346" s="269"/>
      <c r="AB1346" s="269"/>
      <c r="AC1346" s="269"/>
      <c r="AD1346" s="269"/>
      <c r="AE1346" s="269"/>
      <c r="AF1346" s="269"/>
      <c r="AG1346" s="269"/>
      <c r="AH1346" s="269"/>
      <c r="AI1346" s="269"/>
      <c r="AJ1346" s="269"/>
      <c r="AK1346" s="269"/>
      <c r="AL1346" s="269"/>
      <c r="AM1346" s="269"/>
      <c r="AN1346" s="269"/>
      <c r="AO1346" s="269"/>
      <c r="AP1346" s="269"/>
      <c r="AQ1346" s="269"/>
      <c r="AR1346" s="269"/>
      <c r="AS1346" s="269"/>
      <c r="AT1346" s="269"/>
      <c r="AU1346" s="269"/>
      <c r="AV1346" s="269"/>
      <c r="AW1346" s="276"/>
      <c r="AX1346" s="269"/>
      <c r="AY1346" s="269"/>
      <c r="AZ1346" s="269"/>
      <c r="BA1346" s="269"/>
      <c r="BB1346" s="269"/>
      <c r="BC1346" s="269"/>
      <c r="BD1346" s="269"/>
      <c r="BE1346" s="269"/>
      <c r="BH1346" s="250"/>
      <c r="BI1346" s="250"/>
      <c r="BJ1346" s="250"/>
      <c r="BK1346" s="250"/>
      <c r="BL1346" s="250"/>
      <c r="BM1346" s="250"/>
      <c r="BN1346" s="250"/>
      <c r="BO1346" s="250"/>
      <c r="BP1346" s="250"/>
      <c r="BQ1346" s="250"/>
      <c r="BR1346" s="250"/>
      <c r="BS1346" s="250"/>
      <c r="BT1346" s="250"/>
      <c r="BU1346" s="250"/>
      <c r="BV1346" s="250"/>
      <c r="BW1346" s="250"/>
      <c r="BX1346" s="250"/>
      <c r="BY1346" s="250"/>
      <c r="BZ1346" s="250"/>
      <c r="CE1346" s="250"/>
    </row>
    <row r="1347" spans="1:83" ht="14.4" x14ac:dyDescent="0.3">
      <c r="A1347" s="268"/>
      <c r="B1347" s="269"/>
      <c r="C1347" s="269"/>
      <c r="D1347" s="269"/>
      <c r="E1347" s="269"/>
      <c r="F1347" s="269"/>
      <c r="G1347" s="269"/>
      <c r="H1347" s="269"/>
      <c r="I1347" s="269"/>
      <c r="J1347" s="269"/>
      <c r="K1347" s="269"/>
      <c r="L1347" s="269"/>
      <c r="M1347" s="269"/>
      <c r="N1347" s="269"/>
      <c r="O1347" s="269"/>
      <c r="P1347" s="269"/>
      <c r="Q1347" s="269"/>
      <c r="R1347" s="269"/>
      <c r="S1347" s="269"/>
      <c r="T1347" s="269"/>
      <c r="U1347" s="269"/>
      <c r="V1347" s="269"/>
      <c r="W1347" s="269"/>
      <c r="X1347" s="269"/>
      <c r="Y1347" s="269"/>
      <c r="Z1347" s="269"/>
      <c r="AA1347" s="269"/>
      <c r="AB1347" s="269"/>
      <c r="AC1347" s="269"/>
      <c r="AD1347" s="269"/>
      <c r="AE1347" s="269"/>
      <c r="AF1347" s="269"/>
      <c r="AG1347" s="269"/>
      <c r="AH1347" s="269"/>
      <c r="AI1347" s="269"/>
      <c r="AJ1347" s="269"/>
      <c r="AK1347" s="269"/>
      <c r="AL1347" s="269"/>
      <c r="AM1347" s="269"/>
      <c r="AN1347" s="269"/>
      <c r="AO1347" s="269"/>
      <c r="AP1347" s="269"/>
      <c r="AQ1347" s="269"/>
      <c r="AR1347" s="269"/>
      <c r="AS1347" s="269"/>
      <c r="AT1347" s="269"/>
      <c r="AU1347" s="269"/>
      <c r="AV1347" s="269"/>
      <c r="AW1347" s="276"/>
      <c r="AX1347" s="269"/>
      <c r="AY1347" s="269"/>
      <c r="AZ1347" s="269"/>
      <c r="BA1347" s="269"/>
      <c r="BB1347" s="269"/>
      <c r="BC1347" s="269"/>
      <c r="BD1347" s="269"/>
      <c r="BE1347" s="269"/>
      <c r="BH1347" s="250"/>
      <c r="BI1347" s="250"/>
      <c r="BJ1347" s="250"/>
      <c r="BK1347" s="250"/>
      <c r="BL1347" s="250"/>
      <c r="BM1347" s="250"/>
      <c r="BN1347" s="250"/>
      <c r="BO1347" s="250"/>
      <c r="BP1347" s="250"/>
      <c r="BQ1347" s="250"/>
      <c r="BR1347" s="250"/>
      <c r="BS1347" s="250"/>
      <c r="BT1347" s="250"/>
      <c r="BU1347" s="250"/>
      <c r="BV1347" s="250"/>
      <c r="BW1347" s="250"/>
      <c r="BX1347" s="250"/>
      <c r="BY1347" s="250"/>
      <c r="BZ1347" s="250"/>
      <c r="CE1347" s="250"/>
    </row>
    <row r="1348" spans="1:83" ht="14.4" x14ac:dyDescent="0.3">
      <c r="A1348" s="268"/>
      <c r="B1348" s="269"/>
      <c r="C1348" s="269"/>
      <c r="D1348" s="269"/>
      <c r="E1348" s="269"/>
      <c r="F1348" s="269"/>
      <c r="G1348" s="269"/>
      <c r="H1348" s="269"/>
      <c r="I1348" s="269"/>
      <c r="J1348" s="269"/>
      <c r="K1348" s="269"/>
      <c r="L1348" s="269"/>
      <c r="M1348" s="269"/>
      <c r="N1348" s="269"/>
      <c r="O1348" s="269"/>
      <c r="P1348" s="269"/>
      <c r="Q1348" s="269"/>
      <c r="R1348" s="269"/>
      <c r="S1348" s="269"/>
      <c r="T1348" s="269"/>
      <c r="U1348" s="269"/>
      <c r="V1348" s="269"/>
      <c r="W1348" s="269"/>
      <c r="X1348" s="269"/>
      <c r="Y1348" s="269"/>
      <c r="Z1348" s="269"/>
      <c r="AA1348" s="269"/>
      <c r="AB1348" s="269"/>
      <c r="AC1348" s="269"/>
      <c r="AD1348" s="269"/>
      <c r="AE1348" s="269"/>
      <c r="AF1348" s="269"/>
      <c r="AG1348" s="269"/>
      <c r="AH1348" s="269"/>
      <c r="AI1348" s="269"/>
      <c r="AJ1348" s="269"/>
      <c r="AK1348" s="269"/>
      <c r="AL1348" s="269"/>
      <c r="AM1348" s="269"/>
      <c r="AN1348" s="269"/>
      <c r="AO1348" s="269"/>
      <c r="AP1348" s="269"/>
      <c r="AQ1348" s="269"/>
      <c r="AR1348" s="269"/>
      <c r="AS1348" s="269"/>
      <c r="AT1348" s="269"/>
      <c r="AU1348" s="269"/>
      <c r="AV1348" s="269"/>
      <c r="AW1348" s="276"/>
      <c r="AX1348" s="269"/>
      <c r="AY1348" s="269"/>
      <c r="AZ1348" s="269"/>
      <c r="BA1348" s="269"/>
      <c r="BB1348" s="269"/>
      <c r="BC1348" s="269"/>
      <c r="BD1348" s="269"/>
      <c r="BE1348" s="269"/>
      <c r="BH1348" s="250"/>
      <c r="BI1348" s="250"/>
      <c r="BJ1348" s="250"/>
      <c r="BK1348" s="250"/>
      <c r="BL1348" s="250"/>
      <c r="BM1348" s="250"/>
      <c r="BN1348" s="250"/>
      <c r="BO1348" s="250"/>
      <c r="BP1348" s="250"/>
      <c r="BQ1348" s="250"/>
      <c r="BR1348" s="250"/>
      <c r="BS1348" s="250"/>
      <c r="BT1348" s="250"/>
      <c r="BU1348" s="250"/>
      <c r="BV1348" s="250"/>
      <c r="BW1348" s="250"/>
      <c r="BX1348" s="250"/>
      <c r="BY1348" s="250"/>
      <c r="BZ1348" s="250"/>
      <c r="CE1348" s="250"/>
    </row>
    <row r="1349" spans="1:83" ht="14.4" x14ac:dyDescent="0.3">
      <c r="A1349" s="268"/>
      <c r="B1349" s="269"/>
      <c r="C1349" s="269"/>
      <c r="D1349" s="269"/>
      <c r="E1349" s="269"/>
      <c r="F1349" s="269"/>
      <c r="G1349" s="269"/>
      <c r="H1349" s="269"/>
      <c r="I1349" s="269"/>
      <c r="J1349" s="269"/>
      <c r="K1349" s="269"/>
      <c r="L1349" s="269"/>
      <c r="M1349" s="269"/>
      <c r="N1349" s="269"/>
      <c r="O1349" s="269"/>
      <c r="P1349" s="269"/>
      <c r="Q1349" s="269"/>
      <c r="R1349" s="269"/>
      <c r="S1349" s="269"/>
      <c r="T1349" s="269"/>
      <c r="U1349" s="269"/>
      <c r="V1349" s="269"/>
      <c r="W1349" s="269"/>
      <c r="X1349" s="269"/>
      <c r="Y1349" s="269"/>
      <c r="Z1349" s="269"/>
      <c r="AA1349" s="269"/>
      <c r="AB1349" s="269"/>
      <c r="AC1349" s="269"/>
      <c r="AD1349" s="269"/>
      <c r="AE1349" s="269"/>
      <c r="AF1349" s="269"/>
      <c r="AG1349" s="269"/>
      <c r="AH1349" s="269"/>
      <c r="AI1349" s="269"/>
      <c r="AJ1349" s="269"/>
      <c r="AK1349" s="269"/>
      <c r="AL1349" s="269"/>
      <c r="AM1349" s="269"/>
      <c r="AN1349" s="269"/>
      <c r="AO1349" s="269"/>
      <c r="AP1349" s="269"/>
      <c r="AQ1349" s="269"/>
      <c r="AR1349" s="269"/>
      <c r="AS1349" s="269"/>
      <c r="AT1349" s="269"/>
      <c r="AU1349" s="269"/>
      <c r="AV1349" s="269"/>
      <c r="AW1349" s="276"/>
      <c r="AX1349" s="269"/>
      <c r="AY1349" s="269"/>
      <c r="AZ1349" s="269"/>
      <c r="BA1349" s="269"/>
      <c r="BB1349" s="269"/>
      <c r="BC1349" s="269"/>
      <c r="BD1349" s="269"/>
      <c r="BE1349" s="269"/>
      <c r="BH1349" s="241"/>
      <c r="BI1349" s="241"/>
      <c r="BJ1349" s="241"/>
      <c r="BK1349" s="241"/>
      <c r="BL1349" s="241"/>
      <c r="BM1349" s="241"/>
      <c r="BN1349" s="241"/>
      <c r="BO1349" s="241"/>
      <c r="BP1349" s="241"/>
      <c r="BQ1349" s="241"/>
      <c r="BR1349" s="241"/>
      <c r="BS1349" s="241"/>
      <c r="BT1349" s="241"/>
      <c r="BU1349" s="241"/>
      <c r="BV1349" s="240"/>
      <c r="BW1349" s="241"/>
      <c r="BX1349" s="241"/>
      <c r="BY1349" s="241"/>
      <c r="BZ1349" s="241"/>
      <c r="CA1349" s="242"/>
      <c r="CB1349" s="242"/>
      <c r="CC1349" s="242"/>
      <c r="CD1349" s="242"/>
      <c r="CE1349" s="241"/>
    </row>
    <row r="1350" spans="1:83" ht="14.4" x14ac:dyDescent="0.3">
      <c r="A1350" s="268"/>
      <c r="B1350" s="269"/>
      <c r="C1350" s="269"/>
      <c r="D1350" s="269"/>
      <c r="E1350" s="269"/>
      <c r="F1350" s="269"/>
      <c r="G1350" s="269"/>
      <c r="H1350" s="269"/>
      <c r="I1350" s="269"/>
      <c r="J1350" s="269"/>
      <c r="K1350" s="269"/>
      <c r="L1350" s="269"/>
      <c r="M1350" s="269"/>
      <c r="N1350" s="269"/>
      <c r="O1350" s="269"/>
      <c r="P1350" s="269"/>
      <c r="Q1350" s="269"/>
      <c r="R1350" s="269"/>
      <c r="S1350" s="269"/>
      <c r="T1350" s="269"/>
      <c r="U1350" s="269"/>
      <c r="V1350" s="269"/>
      <c r="W1350" s="269"/>
      <c r="X1350" s="269"/>
      <c r="Y1350" s="269"/>
      <c r="Z1350" s="269"/>
      <c r="AA1350" s="269"/>
      <c r="AB1350" s="269"/>
      <c r="AC1350" s="269"/>
      <c r="AD1350" s="269"/>
      <c r="AE1350" s="269"/>
      <c r="AF1350" s="269"/>
      <c r="AG1350" s="269"/>
      <c r="AH1350" s="269"/>
      <c r="AI1350" s="269"/>
      <c r="AJ1350" s="269"/>
      <c r="AK1350" s="269"/>
      <c r="AL1350" s="269"/>
      <c r="AM1350" s="269"/>
      <c r="AN1350" s="269"/>
      <c r="AO1350" s="269"/>
      <c r="AP1350" s="269"/>
      <c r="AQ1350" s="269"/>
      <c r="AR1350" s="269"/>
      <c r="AS1350" s="269"/>
      <c r="AT1350" s="269"/>
      <c r="AU1350" s="269"/>
      <c r="AV1350" s="269"/>
      <c r="AW1350" s="276"/>
      <c r="AX1350" s="269"/>
      <c r="AY1350" s="269"/>
      <c r="AZ1350" s="269"/>
      <c r="BA1350" s="269"/>
      <c r="BB1350" s="269"/>
      <c r="BC1350" s="269"/>
      <c r="BD1350" s="269"/>
      <c r="BE1350" s="269"/>
      <c r="BH1350" s="241"/>
      <c r="BI1350" s="241"/>
      <c r="BJ1350" s="241"/>
      <c r="BK1350" s="241"/>
      <c r="BL1350" s="241"/>
      <c r="BM1350" s="241"/>
      <c r="BN1350" s="241"/>
      <c r="BO1350" s="241"/>
      <c r="BP1350" s="241"/>
      <c r="BQ1350" s="241"/>
      <c r="BR1350" s="241"/>
      <c r="BS1350" s="241"/>
      <c r="BT1350" s="241"/>
      <c r="BU1350" s="241"/>
      <c r="BV1350" s="240"/>
      <c r="BW1350" s="241"/>
      <c r="BX1350" s="241"/>
      <c r="BY1350" s="241"/>
      <c r="BZ1350" s="241"/>
      <c r="CA1350" s="242"/>
      <c r="CB1350" s="242"/>
      <c r="CC1350" s="242"/>
      <c r="CD1350" s="242"/>
      <c r="CE1350" s="241"/>
    </row>
    <row r="1351" spans="1:83" ht="14.4" x14ac:dyDescent="0.3">
      <c r="A1351" s="268"/>
      <c r="B1351" s="269"/>
      <c r="C1351" s="269"/>
      <c r="D1351" s="269"/>
      <c r="E1351" s="269"/>
      <c r="F1351" s="269"/>
      <c r="G1351" s="269"/>
      <c r="H1351" s="269"/>
      <c r="I1351" s="269"/>
      <c r="J1351" s="269"/>
      <c r="K1351" s="269"/>
      <c r="L1351" s="269"/>
      <c r="M1351" s="269"/>
      <c r="N1351" s="269"/>
      <c r="O1351" s="269"/>
      <c r="P1351" s="269"/>
      <c r="Q1351" s="269"/>
      <c r="R1351" s="269"/>
      <c r="S1351" s="269"/>
      <c r="T1351" s="269"/>
      <c r="U1351" s="269"/>
      <c r="V1351" s="269"/>
      <c r="W1351" s="269"/>
      <c r="X1351" s="269"/>
      <c r="Y1351" s="269"/>
      <c r="Z1351" s="269"/>
      <c r="AA1351" s="269"/>
      <c r="AB1351" s="269"/>
      <c r="AC1351" s="269"/>
      <c r="AD1351" s="269"/>
      <c r="AE1351" s="269"/>
      <c r="AF1351" s="269"/>
      <c r="AG1351" s="269"/>
      <c r="AH1351" s="269"/>
      <c r="AI1351" s="269"/>
      <c r="AJ1351" s="269"/>
      <c r="AK1351" s="269"/>
      <c r="AL1351" s="269"/>
      <c r="AM1351" s="269"/>
      <c r="AN1351" s="269"/>
      <c r="AO1351" s="269"/>
      <c r="AP1351" s="269"/>
      <c r="AQ1351" s="269"/>
      <c r="AR1351" s="269"/>
      <c r="AS1351" s="269"/>
      <c r="AT1351" s="269"/>
      <c r="AU1351" s="269"/>
      <c r="AV1351" s="269"/>
      <c r="AW1351" s="276"/>
      <c r="AX1351" s="269"/>
      <c r="AY1351" s="269"/>
      <c r="AZ1351" s="269"/>
      <c r="BA1351" s="269"/>
      <c r="BB1351" s="269"/>
      <c r="BC1351" s="269"/>
      <c r="BD1351" s="269"/>
      <c r="BE1351" s="269"/>
      <c r="BH1351" s="241"/>
      <c r="BI1351" s="241"/>
      <c r="BJ1351" s="241"/>
      <c r="BK1351" s="241"/>
      <c r="BL1351" s="241"/>
      <c r="BM1351" s="241"/>
      <c r="BN1351" s="241"/>
      <c r="BO1351" s="241"/>
      <c r="BP1351" s="241"/>
      <c r="BQ1351" s="241"/>
      <c r="BR1351" s="241"/>
      <c r="BS1351" s="241"/>
      <c r="BT1351" s="241"/>
      <c r="BU1351" s="241"/>
      <c r="BV1351" s="240"/>
      <c r="BW1351" s="241"/>
      <c r="BX1351" s="241"/>
      <c r="BY1351" s="241"/>
      <c r="BZ1351" s="241"/>
      <c r="CA1351" s="242"/>
      <c r="CB1351" s="242"/>
      <c r="CC1351" s="242"/>
      <c r="CD1351" s="242"/>
      <c r="CE1351" s="241"/>
    </row>
    <row r="1352" spans="1:83" ht="14.4" x14ac:dyDescent="0.3">
      <c r="A1352" s="270"/>
      <c r="B1352" s="269"/>
      <c r="C1352" s="269"/>
      <c r="D1352" s="269"/>
      <c r="E1352" s="269"/>
      <c r="F1352" s="269"/>
      <c r="G1352" s="269"/>
      <c r="H1352" s="269"/>
      <c r="I1352" s="269"/>
      <c r="J1352" s="269"/>
      <c r="K1352" s="269"/>
      <c r="L1352" s="269"/>
      <c r="M1352" s="269"/>
      <c r="N1352" s="269"/>
      <c r="O1352" s="269"/>
      <c r="P1352" s="269"/>
      <c r="Q1352" s="269"/>
      <c r="R1352" s="269"/>
      <c r="S1352" s="269"/>
      <c r="T1352" s="269"/>
      <c r="U1352" s="269"/>
      <c r="V1352" s="269"/>
      <c r="W1352" s="269"/>
      <c r="X1352" s="269"/>
      <c r="Y1352" s="269"/>
      <c r="Z1352" s="269"/>
      <c r="AA1352" s="269"/>
      <c r="AB1352" s="250"/>
      <c r="AC1352" s="250"/>
      <c r="AD1352" s="250"/>
      <c r="AE1352" s="250"/>
      <c r="AF1352" s="250"/>
      <c r="AG1352" s="250"/>
      <c r="AH1352" s="250"/>
      <c r="AI1352" s="250"/>
      <c r="AJ1352" s="250"/>
      <c r="AK1352" s="250"/>
      <c r="AL1352" s="250"/>
      <c r="AM1352" s="250"/>
      <c r="AN1352" s="250"/>
      <c r="AO1352" s="250"/>
      <c r="AP1352" s="250"/>
      <c r="AQ1352" s="250"/>
      <c r="AR1352" s="250"/>
      <c r="AS1352" s="250"/>
      <c r="AT1352" s="250"/>
      <c r="AU1352" s="250"/>
      <c r="AV1352" s="250"/>
      <c r="AW1352" s="275"/>
      <c r="AX1352" s="250"/>
      <c r="AY1352" s="250"/>
      <c r="AZ1352" s="250"/>
      <c r="BA1352" s="250"/>
      <c r="BB1352" s="250"/>
      <c r="BC1352" s="250"/>
      <c r="BD1352" s="250"/>
      <c r="BE1352" s="269"/>
      <c r="BH1352" s="250"/>
      <c r="BI1352" s="250"/>
      <c r="BJ1352" s="250"/>
      <c r="BK1352" s="250"/>
      <c r="BL1352" s="250"/>
      <c r="BM1352" s="250"/>
      <c r="BN1352" s="250"/>
      <c r="BO1352" s="250"/>
      <c r="BP1352" s="250"/>
      <c r="BQ1352" s="250"/>
      <c r="BR1352" s="250"/>
      <c r="BS1352" s="250"/>
      <c r="BT1352" s="250"/>
      <c r="BU1352" s="250"/>
      <c r="BV1352" s="250"/>
      <c r="BW1352" s="250"/>
      <c r="BX1352" s="250"/>
      <c r="BY1352" s="250"/>
      <c r="BZ1352" s="250"/>
      <c r="CE1352" s="250"/>
    </row>
    <row r="1353" spans="1:83" ht="14.4" x14ac:dyDescent="0.3">
      <c r="A1353" s="270"/>
      <c r="B1353" s="269"/>
      <c r="C1353" s="269"/>
      <c r="D1353" s="269"/>
      <c r="E1353" s="269"/>
      <c r="F1353" s="269"/>
      <c r="G1353" s="269"/>
      <c r="H1353" s="269"/>
      <c r="I1353" s="269"/>
      <c r="J1353" s="269"/>
      <c r="K1353" s="269"/>
      <c r="L1353" s="269"/>
      <c r="M1353" s="269"/>
      <c r="N1353" s="269"/>
      <c r="O1353" s="269"/>
      <c r="P1353" s="269"/>
      <c r="Q1353" s="269"/>
      <c r="R1353" s="269"/>
      <c r="S1353" s="269"/>
      <c r="T1353" s="269"/>
      <c r="U1353" s="269"/>
      <c r="V1353" s="269"/>
      <c r="W1353" s="269"/>
      <c r="X1353" s="269"/>
      <c r="Y1353" s="269"/>
      <c r="Z1353" s="269"/>
      <c r="AA1353" s="269"/>
      <c r="AB1353" s="250"/>
      <c r="AC1353" s="250"/>
      <c r="AD1353" s="250"/>
      <c r="AE1353" s="250"/>
      <c r="AF1353" s="250"/>
      <c r="AG1353" s="250"/>
      <c r="AH1353" s="250"/>
      <c r="AI1353" s="250"/>
      <c r="AJ1353" s="250"/>
      <c r="AK1353" s="250"/>
      <c r="AL1353" s="250"/>
      <c r="AM1353" s="250"/>
      <c r="AN1353" s="250"/>
      <c r="AO1353" s="250"/>
      <c r="AP1353" s="250"/>
      <c r="AQ1353" s="250"/>
      <c r="AR1353" s="250"/>
      <c r="AS1353" s="250"/>
      <c r="AT1353" s="250"/>
      <c r="AU1353" s="250"/>
      <c r="AV1353" s="250"/>
      <c r="AW1353" s="275"/>
      <c r="AX1353" s="250"/>
      <c r="AY1353" s="250"/>
      <c r="AZ1353" s="250"/>
      <c r="BA1353" s="250"/>
      <c r="BB1353" s="250"/>
      <c r="BC1353" s="250"/>
      <c r="BD1353" s="250"/>
      <c r="BE1353" s="269"/>
      <c r="BH1353" s="250"/>
      <c r="BI1353" s="250"/>
      <c r="BJ1353" s="250"/>
      <c r="BK1353" s="250"/>
      <c r="BL1353" s="250"/>
      <c r="BM1353" s="250"/>
      <c r="BN1353" s="250"/>
      <c r="BO1353" s="250"/>
      <c r="BP1353" s="250"/>
      <c r="BQ1353" s="250"/>
      <c r="BR1353" s="250"/>
      <c r="BS1353" s="250"/>
      <c r="BT1353" s="250"/>
      <c r="BU1353" s="250"/>
      <c r="BV1353" s="250"/>
      <c r="BW1353" s="250"/>
      <c r="BX1353" s="250"/>
      <c r="BY1353" s="250"/>
      <c r="BZ1353" s="250"/>
      <c r="CE1353" s="250"/>
    </row>
    <row r="1354" spans="1:83" ht="14.4" x14ac:dyDescent="0.3">
      <c r="A1354" s="270"/>
      <c r="B1354" s="271"/>
      <c r="C1354" s="269"/>
      <c r="D1354" s="269"/>
      <c r="E1354" s="269"/>
      <c r="F1354" s="269"/>
      <c r="G1354" s="269"/>
      <c r="H1354" s="269"/>
      <c r="I1354" s="269"/>
      <c r="J1354" s="269"/>
      <c r="K1354" s="269"/>
      <c r="L1354" s="269"/>
      <c r="M1354" s="269"/>
      <c r="N1354" s="250"/>
      <c r="O1354" s="250"/>
      <c r="P1354" s="250"/>
      <c r="Q1354" s="250"/>
      <c r="R1354" s="250"/>
      <c r="S1354" s="250"/>
      <c r="T1354" s="250"/>
      <c r="U1354" s="250"/>
      <c r="V1354" s="250"/>
      <c r="W1354" s="250"/>
      <c r="X1354" s="250"/>
      <c r="Y1354" s="250"/>
      <c r="Z1354" s="250"/>
      <c r="AA1354" s="250"/>
      <c r="AB1354" s="250"/>
      <c r="AC1354" s="250"/>
      <c r="AD1354" s="250"/>
      <c r="AE1354" s="250"/>
      <c r="AF1354" s="250"/>
      <c r="AG1354" s="250"/>
      <c r="AH1354" s="250"/>
      <c r="AI1354" s="250"/>
      <c r="AJ1354" s="250"/>
      <c r="AK1354" s="250"/>
      <c r="AL1354" s="250"/>
      <c r="AM1354" s="250"/>
      <c r="AN1354" s="250"/>
      <c r="AO1354" s="250"/>
      <c r="AP1354" s="250"/>
      <c r="AQ1354" s="250"/>
      <c r="AR1354" s="250"/>
      <c r="AS1354" s="250"/>
      <c r="AT1354" s="250"/>
      <c r="AU1354" s="250"/>
      <c r="AV1354" s="250"/>
      <c r="AW1354" s="275"/>
      <c r="AX1354" s="250"/>
      <c r="AY1354" s="250"/>
      <c r="AZ1354" s="250"/>
      <c r="BA1354" s="250"/>
      <c r="BB1354" s="250"/>
      <c r="BC1354" s="250"/>
      <c r="BD1354" s="250"/>
      <c r="BE1354" s="269"/>
      <c r="BH1354" s="250"/>
      <c r="BI1354" s="250"/>
      <c r="BJ1354" s="250"/>
      <c r="BK1354" s="250"/>
      <c r="BL1354" s="250"/>
      <c r="BM1354" s="250"/>
      <c r="BN1354" s="250"/>
      <c r="BO1354" s="250"/>
      <c r="BP1354" s="250"/>
      <c r="BQ1354" s="250"/>
      <c r="BR1354" s="250"/>
      <c r="BS1354" s="250"/>
      <c r="BT1354" s="250"/>
      <c r="BU1354" s="250"/>
      <c r="BV1354" s="250"/>
      <c r="BW1354" s="250"/>
      <c r="BX1354" s="250"/>
      <c r="BY1354" s="250"/>
      <c r="BZ1354" s="250"/>
      <c r="CE1354" s="250"/>
    </row>
    <row r="1355" spans="1:83" ht="14.4" x14ac:dyDescent="0.3">
      <c r="A1355" s="268"/>
      <c r="B1355" s="269"/>
      <c r="C1355" s="269"/>
      <c r="D1355" s="269"/>
      <c r="E1355" s="269"/>
      <c r="F1355" s="269"/>
      <c r="G1355" s="269"/>
      <c r="H1355" s="269"/>
      <c r="I1355" s="269"/>
      <c r="J1355" s="269"/>
      <c r="K1355" s="269"/>
      <c r="L1355" s="269"/>
      <c r="M1355" s="269"/>
      <c r="N1355" s="269"/>
      <c r="O1355" s="269"/>
      <c r="P1355" s="269"/>
      <c r="Q1355" s="269"/>
      <c r="R1355" s="269"/>
      <c r="S1355" s="269"/>
      <c r="T1355" s="269"/>
      <c r="U1355" s="269"/>
      <c r="V1355" s="269"/>
      <c r="W1355" s="269"/>
      <c r="X1355" s="269"/>
      <c r="Y1355" s="269"/>
      <c r="Z1355" s="269"/>
      <c r="AA1355" s="269"/>
      <c r="AB1355" s="269"/>
      <c r="AC1355" s="269"/>
      <c r="AD1355" s="269"/>
      <c r="AE1355" s="269"/>
      <c r="AF1355" s="269"/>
      <c r="AG1355" s="269"/>
      <c r="AH1355" s="269"/>
      <c r="AI1355" s="269"/>
      <c r="AJ1355" s="269"/>
      <c r="AK1355" s="269"/>
      <c r="AL1355" s="269"/>
      <c r="AM1355" s="269"/>
      <c r="AN1355" s="269"/>
      <c r="AO1355" s="269"/>
      <c r="AP1355" s="269"/>
      <c r="AQ1355" s="269"/>
      <c r="AR1355" s="269"/>
      <c r="AS1355" s="269"/>
      <c r="AT1355" s="269"/>
      <c r="AU1355" s="269"/>
      <c r="AV1355" s="269"/>
      <c r="AW1355" s="276"/>
      <c r="AX1355" s="269"/>
      <c r="AY1355" s="269"/>
      <c r="AZ1355" s="269"/>
      <c r="BA1355" s="269"/>
      <c r="BB1355" s="269"/>
      <c r="BC1355" s="269"/>
      <c r="BD1355" s="269"/>
      <c r="BE1355" s="269"/>
      <c r="BH1355" s="250"/>
      <c r="BI1355" s="250"/>
      <c r="BJ1355" s="250"/>
      <c r="BK1355" s="250"/>
      <c r="BL1355" s="250"/>
      <c r="BM1355" s="250"/>
      <c r="BN1355" s="250"/>
      <c r="BO1355" s="250"/>
      <c r="BP1355" s="250"/>
      <c r="BQ1355" s="250"/>
      <c r="BR1355" s="250"/>
      <c r="BS1355" s="250"/>
      <c r="BT1355" s="250"/>
      <c r="BU1355" s="250"/>
      <c r="BV1355" s="250"/>
      <c r="BW1355" s="250"/>
      <c r="BX1355" s="250"/>
      <c r="BY1355" s="250"/>
      <c r="BZ1355" s="250"/>
      <c r="CE1355" s="250"/>
    </row>
    <row r="1356" spans="1:83" ht="14.4" x14ac:dyDescent="0.3">
      <c r="A1356" s="268"/>
      <c r="B1356" s="269"/>
      <c r="C1356" s="269"/>
      <c r="D1356" s="269"/>
      <c r="E1356" s="269"/>
      <c r="F1356" s="269"/>
      <c r="G1356" s="269"/>
      <c r="H1356" s="269"/>
      <c r="I1356" s="269"/>
      <c r="J1356" s="269"/>
      <c r="K1356" s="269"/>
      <c r="L1356" s="269"/>
      <c r="M1356" s="269"/>
      <c r="N1356" s="269"/>
      <c r="O1356" s="269"/>
      <c r="P1356" s="269"/>
      <c r="Q1356" s="269"/>
      <c r="R1356" s="269"/>
      <c r="S1356" s="269"/>
      <c r="T1356" s="269"/>
      <c r="U1356" s="269"/>
      <c r="V1356" s="269"/>
      <c r="W1356" s="269"/>
      <c r="X1356" s="269"/>
      <c r="Y1356" s="269"/>
      <c r="Z1356" s="269"/>
      <c r="AA1356" s="269"/>
      <c r="AB1356" s="269"/>
      <c r="AC1356" s="269"/>
      <c r="AD1356" s="269"/>
      <c r="AE1356" s="269"/>
      <c r="AF1356" s="269"/>
      <c r="AG1356" s="269"/>
      <c r="AH1356" s="269"/>
      <c r="AI1356" s="269"/>
      <c r="AJ1356" s="269"/>
      <c r="AK1356" s="269"/>
      <c r="AL1356" s="269"/>
      <c r="AM1356" s="269"/>
      <c r="AN1356" s="269"/>
      <c r="AO1356" s="269"/>
      <c r="AP1356" s="269"/>
      <c r="AQ1356" s="269"/>
      <c r="AR1356" s="269"/>
      <c r="AS1356" s="269"/>
      <c r="AT1356" s="269"/>
      <c r="AU1356" s="269"/>
      <c r="AV1356" s="269"/>
      <c r="AW1356" s="276"/>
      <c r="AX1356" s="269"/>
      <c r="AY1356" s="269"/>
      <c r="AZ1356" s="269"/>
      <c r="BA1356" s="269"/>
      <c r="BB1356" s="269"/>
      <c r="BC1356" s="269"/>
      <c r="BD1356" s="269"/>
      <c r="BE1356" s="269"/>
      <c r="BH1356" s="250"/>
      <c r="BI1356" s="250"/>
      <c r="BJ1356" s="250"/>
      <c r="BK1356" s="250"/>
      <c r="BL1356" s="250"/>
      <c r="BM1356" s="250"/>
      <c r="BN1356" s="250"/>
      <c r="BO1356" s="250"/>
      <c r="BP1356" s="250"/>
      <c r="BQ1356" s="250"/>
      <c r="BR1356" s="250"/>
      <c r="BS1356" s="250"/>
      <c r="BT1356" s="250"/>
      <c r="BU1356" s="250"/>
      <c r="BV1356" s="250"/>
      <c r="BW1356" s="250"/>
      <c r="BX1356" s="250"/>
      <c r="BY1356" s="250"/>
      <c r="BZ1356" s="250"/>
      <c r="CE1356" s="250"/>
    </row>
    <row r="1357" spans="1:83" ht="14.4" x14ac:dyDescent="0.3">
      <c r="A1357" s="268"/>
      <c r="B1357" s="269"/>
      <c r="C1357" s="269"/>
      <c r="D1357" s="269"/>
      <c r="E1357" s="269"/>
      <c r="F1357" s="269"/>
      <c r="G1357" s="269"/>
      <c r="H1357" s="269"/>
      <c r="I1357" s="269"/>
      <c r="J1357" s="269"/>
      <c r="K1357" s="269"/>
      <c r="L1357" s="269"/>
      <c r="M1357" s="269"/>
      <c r="N1357" s="269"/>
      <c r="O1357" s="269"/>
      <c r="P1357" s="269"/>
      <c r="Q1357" s="269"/>
      <c r="R1357" s="269"/>
      <c r="S1357" s="269"/>
      <c r="T1357" s="269"/>
      <c r="U1357" s="269"/>
      <c r="V1357" s="269"/>
      <c r="W1357" s="269"/>
      <c r="X1357" s="269"/>
      <c r="Y1357" s="269"/>
      <c r="Z1357" s="269"/>
      <c r="AA1357" s="269"/>
      <c r="AB1357" s="269"/>
      <c r="AC1357" s="269"/>
      <c r="AD1357" s="269"/>
      <c r="AE1357" s="269"/>
      <c r="AF1357" s="269"/>
      <c r="AG1357" s="269"/>
      <c r="AH1357" s="269"/>
      <c r="AI1357" s="269"/>
      <c r="AJ1357" s="269"/>
      <c r="AK1357" s="269"/>
      <c r="AL1357" s="269"/>
      <c r="AM1357" s="269"/>
      <c r="AN1357" s="269"/>
      <c r="AO1357" s="269"/>
      <c r="AP1357" s="269"/>
      <c r="AQ1357" s="269"/>
      <c r="AR1357" s="269"/>
      <c r="AS1357" s="269"/>
      <c r="AT1357" s="269"/>
      <c r="AU1357" s="269"/>
      <c r="AV1357" s="269"/>
      <c r="AW1357" s="276"/>
      <c r="AX1357" s="269"/>
      <c r="AY1357" s="269"/>
      <c r="AZ1357" s="269"/>
      <c r="BA1357" s="269"/>
      <c r="BB1357" s="269"/>
      <c r="BC1357" s="269"/>
      <c r="BD1357" s="269"/>
      <c r="BE1357" s="269"/>
      <c r="BH1357" s="250"/>
      <c r="BI1357" s="250"/>
      <c r="BJ1357" s="250"/>
      <c r="BK1357" s="250"/>
      <c r="BL1357" s="250"/>
      <c r="BM1357" s="250"/>
      <c r="BN1357" s="250"/>
      <c r="BO1357" s="250"/>
      <c r="BP1357" s="250"/>
      <c r="BQ1357" s="250"/>
      <c r="BR1357" s="250"/>
      <c r="BS1357" s="250"/>
      <c r="BT1357" s="250"/>
      <c r="BU1357" s="250"/>
      <c r="BV1357" s="250"/>
      <c r="BW1357" s="250"/>
      <c r="BX1357" s="250"/>
      <c r="BY1357" s="250"/>
      <c r="BZ1357" s="250"/>
      <c r="CE1357" s="250"/>
    </row>
    <row r="1358" spans="1:83" ht="14.4" x14ac:dyDescent="0.3">
      <c r="A1358" s="268"/>
      <c r="B1358" s="269"/>
      <c r="C1358" s="269"/>
      <c r="D1358" s="269"/>
      <c r="E1358" s="269"/>
      <c r="F1358" s="269"/>
      <c r="G1358" s="269"/>
      <c r="H1358" s="269"/>
      <c r="I1358" s="269"/>
      <c r="J1358" s="269"/>
      <c r="K1358" s="269"/>
      <c r="L1358" s="269"/>
      <c r="M1358" s="269"/>
      <c r="N1358" s="269"/>
      <c r="O1358" s="269"/>
      <c r="P1358" s="269"/>
      <c r="Q1358" s="269"/>
      <c r="R1358" s="269"/>
      <c r="S1358" s="269"/>
      <c r="T1358" s="269"/>
      <c r="U1358" s="269"/>
      <c r="V1358" s="269"/>
      <c r="W1358" s="269"/>
      <c r="X1358" s="269"/>
      <c r="Y1358" s="269"/>
      <c r="Z1358" s="269"/>
      <c r="AA1358" s="269"/>
      <c r="AB1358" s="269"/>
      <c r="AC1358" s="269"/>
      <c r="AD1358" s="269"/>
      <c r="AE1358" s="269"/>
      <c r="AF1358" s="269"/>
      <c r="AG1358" s="269"/>
      <c r="AH1358" s="269"/>
      <c r="AI1358" s="269"/>
      <c r="AJ1358" s="269"/>
      <c r="AK1358" s="269"/>
      <c r="AL1358" s="269"/>
      <c r="AM1358" s="269"/>
      <c r="AN1358" s="269"/>
      <c r="AO1358" s="269"/>
      <c r="AP1358" s="269"/>
      <c r="AQ1358" s="269"/>
      <c r="AR1358" s="269"/>
      <c r="AS1358" s="269"/>
      <c r="AT1358" s="269"/>
      <c r="AU1358" s="269"/>
      <c r="AV1358" s="269"/>
      <c r="AW1358" s="276"/>
      <c r="AX1358" s="269"/>
      <c r="AY1358" s="269"/>
      <c r="AZ1358" s="269"/>
      <c r="BA1358" s="269"/>
      <c r="BB1358" s="269"/>
      <c r="BC1358" s="269"/>
      <c r="BD1358" s="269"/>
      <c r="BE1358" s="269"/>
      <c r="BH1358" s="250"/>
      <c r="BI1358" s="250"/>
      <c r="BJ1358" s="250"/>
      <c r="BK1358" s="250"/>
      <c r="BL1358" s="250"/>
      <c r="BM1358" s="250"/>
      <c r="BN1358" s="250"/>
      <c r="BO1358" s="250"/>
      <c r="BP1358" s="250"/>
      <c r="BQ1358" s="250"/>
      <c r="BR1358" s="250"/>
      <c r="BS1358" s="250"/>
      <c r="BT1358" s="250"/>
      <c r="BU1358" s="250"/>
      <c r="BV1358" s="250"/>
      <c r="BW1358" s="250"/>
      <c r="BX1358" s="250"/>
      <c r="BY1358" s="250"/>
      <c r="BZ1358" s="250"/>
      <c r="CE1358" s="250"/>
    </row>
    <row r="1359" spans="1:83" ht="14.4" x14ac:dyDescent="0.3">
      <c r="A1359" s="268"/>
      <c r="B1359" s="269"/>
      <c r="C1359" s="269"/>
      <c r="D1359" s="269"/>
      <c r="E1359" s="269"/>
      <c r="F1359" s="269"/>
      <c r="G1359" s="269"/>
      <c r="H1359" s="269"/>
      <c r="I1359" s="269"/>
      <c r="J1359" s="269"/>
      <c r="K1359" s="269"/>
      <c r="L1359" s="269"/>
      <c r="M1359" s="269"/>
      <c r="N1359" s="269"/>
      <c r="O1359" s="269"/>
      <c r="P1359" s="269"/>
      <c r="Q1359" s="269"/>
      <c r="R1359" s="269"/>
      <c r="S1359" s="269"/>
      <c r="T1359" s="269"/>
      <c r="U1359" s="269"/>
      <c r="V1359" s="269"/>
      <c r="W1359" s="269"/>
      <c r="X1359" s="269"/>
      <c r="Y1359" s="269"/>
      <c r="Z1359" s="269"/>
      <c r="AA1359" s="269"/>
      <c r="AB1359" s="269"/>
      <c r="AC1359" s="269"/>
      <c r="AD1359" s="269"/>
      <c r="AE1359" s="269"/>
      <c r="AF1359" s="269"/>
      <c r="AG1359" s="269"/>
      <c r="AH1359" s="269"/>
      <c r="AI1359" s="269"/>
      <c r="AJ1359" s="269"/>
      <c r="AK1359" s="269"/>
      <c r="AL1359" s="269"/>
      <c r="AM1359" s="269"/>
      <c r="AN1359" s="269"/>
      <c r="AO1359" s="269"/>
      <c r="AP1359" s="269"/>
      <c r="AQ1359" s="269"/>
      <c r="AR1359" s="269"/>
      <c r="AS1359" s="269"/>
      <c r="AT1359" s="269"/>
      <c r="AU1359" s="269"/>
      <c r="AV1359" s="269"/>
      <c r="AW1359" s="276"/>
      <c r="AX1359" s="269"/>
      <c r="AY1359" s="269"/>
      <c r="AZ1359" s="269"/>
      <c r="BA1359" s="269"/>
      <c r="BB1359" s="269"/>
      <c r="BC1359" s="269"/>
      <c r="BD1359" s="269"/>
      <c r="BE1359" s="269"/>
      <c r="BH1359" s="241"/>
      <c r="BI1359" s="241"/>
      <c r="BJ1359" s="241"/>
      <c r="BK1359" s="241"/>
      <c r="BL1359" s="241"/>
      <c r="BM1359" s="241"/>
      <c r="BN1359" s="241"/>
      <c r="BO1359" s="241"/>
      <c r="BP1359" s="241"/>
      <c r="BQ1359" s="241"/>
      <c r="BR1359" s="241"/>
      <c r="BS1359" s="241"/>
      <c r="BT1359" s="241"/>
      <c r="BU1359" s="241"/>
      <c r="BV1359" s="240"/>
      <c r="BW1359" s="241"/>
      <c r="BX1359" s="241"/>
      <c r="BY1359" s="241"/>
      <c r="BZ1359" s="241"/>
      <c r="CA1359" s="242"/>
      <c r="CB1359" s="242"/>
      <c r="CC1359" s="242"/>
      <c r="CD1359" s="242"/>
      <c r="CE1359" s="241"/>
    </row>
    <row r="1360" spans="1:83" ht="14.4" x14ac:dyDescent="0.3">
      <c r="A1360" s="268"/>
      <c r="B1360" s="269"/>
      <c r="C1360" s="269"/>
      <c r="D1360" s="269"/>
      <c r="E1360" s="269"/>
      <c r="F1360" s="269"/>
      <c r="G1360" s="269"/>
      <c r="H1360" s="269"/>
      <c r="I1360" s="269"/>
      <c r="J1360" s="269"/>
      <c r="K1360" s="269"/>
      <c r="L1360" s="269"/>
      <c r="M1360" s="269"/>
      <c r="N1360" s="269"/>
      <c r="O1360" s="269"/>
      <c r="P1360" s="269"/>
      <c r="Q1360" s="269"/>
      <c r="R1360" s="269"/>
      <c r="S1360" s="269"/>
      <c r="T1360" s="269"/>
      <c r="U1360" s="269"/>
      <c r="V1360" s="269"/>
      <c r="W1360" s="269"/>
      <c r="X1360" s="269"/>
      <c r="Y1360" s="269"/>
      <c r="Z1360" s="269"/>
      <c r="AA1360" s="269"/>
      <c r="AB1360" s="269"/>
      <c r="AC1360" s="269"/>
      <c r="AD1360" s="269"/>
      <c r="AE1360" s="269"/>
      <c r="AF1360" s="269"/>
      <c r="AG1360" s="269"/>
      <c r="AH1360" s="269"/>
      <c r="AI1360" s="269"/>
      <c r="AJ1360" s="269"/>
      <c r="AK1360" s="269"/>
      <c r="AL1360" s="269"/>
      <c r="AM1360" s="269"/>
      <c r="AN1360" s="269"/>
      <c r="AO1360" s="269"/>
      <c r="AP1360" s="269"/>
      <c r="AQ1360" s="269"/>
      <c r="AR1360" s="269"/>
      <c r="AS1360" s="269"/>
      <c r="AT1360" s="269"/>
      <c r="AU1360" s="269"/>
      <c r="AV1360" s="269"/>
      <c r="AW1360" s="276"/>
      <c r="AX1360" s="269"/>
      <c r="AY1360" s="269"/>
      <c r="AZ1360" s="269"/>
      <c r="BA1360" s="269"/>
      <c r="BB1360" s="269"/>
      <c r="BC1360" s="269"/>
      <c r="BD1360" s="269"/>
      <c r="BE1360" s="269"/>
      <c r="BH1360" s="250"/>
      <c r="BI1360" s="250"/>
      <c r="BJ1360" s="250"/>
      <c r="BK1360" s="250"/>
      <c r="BL1360" s="250"/>
      <c r="BM1360" s="250"/>
      <c r="BN1360" s="250"/>
      <c r="BO1360" s="250"/>
      <c r="BP1360" s="250"/>
      <c r="BQ1360" s="250"/>
      <c r="BR1360" s="250"/>
      <c r="BS1360" s="250"/>
      <c r="BT1360" s="250"/>
      <c r="BU1360" s="250"/>
      <c r="BV1360" s="250"/>
      <c r="BW1360" s="250"/>
      <c r="BX1360" s="250"/>
      <c r="BY1360" s="250"/>
      <c r="BZ1360" s="250"/>
      <c r="CE1360" s="250"/>
    </row>
    <row r="1361" spans="1:83" ht="14.4" x14ac:dyDescent="0.3">
      <c r="A1361" s="268"/>
      <c r="B1361" s="269"/>
      <c r="C1361" s="269"/>
      <c r="D1361" s="269"/>
      <c r="E1361" s="269"/>
      <c r="F1361" s="269"/>
      <c r="G1361" s="269"/>
      <c r="H1361" s="269"/>
      <c r="I1361" s="269"/>
      <c r="J1361" s="269"/>
      <c r="K1361" s="269"/>
      <c r="L1361" s="269"/>
      <c r="M1361" s="269"/>
      <c r="N1361" s="269"/>
      <c r="O1361" s="269"/>
      <c r="P1361" s="269"/>
      <c r="Q1361" s="269"/>
      <c r="R1361" s="269"/>
      <c r="S1361" s="269"/>
      <c r="T1361" s="269"/>
      <c r="U1361" s="269"/>
      <c r="V1361" s="269"/>
      <c r="W1361" s="269"/>
      <c r="X1361" s="269"/>
      <c r="Y1361" s="269"/>
      <c r="Z1361" s="269"/>
      <c r="AA1361" s="269"/>
      <c r="AB1361" s="269"/>
      <c r="AC1361" s="269"/>
      <c r="AD1361" s="269"/>
      <c r="AE1361" s="269"/>
      <c r="AF1361" s="269"/>
      <c r="AG1361" s="269"/>
      <c r="AH1361" s="269"/>
      <c r="AI1361" s="269"/>
      <c r="AJ1361" s="269"/>
      <c r="AK1361" s="269"/>
      <c r="AL1361" s="269"/>
      <c r="AM1361" s="269"/>
      <c r="AN1361" s="269"/>
      <c r="AO1361" s="269"/>
      <c r="AP1361" s="269"/>
      <c r="AQ1361" s="269"/>
      <c r="AR1361" s="269"/>
      <c r="AS1361" s="269"/>
      <c r="AT1361" s="269"/>
      <c r="AU1361" s="269"/>
      <c r="AV1361" s="269"/>
      <c r="AW1361" s="276"/>
      <c r="AX1361" s="269"/>
      <c r="AY1361" s="269"/>
      <c r="AZ1361" s="269"/>
      <c r="BA1361" s="269"/>
      <c r="BB1361" s="269"/>
      <c r="BC1361" s="269"/>
      <c r="BD1361" s="269"/>
      <c r="BE1361" s="269"/>
      <c r="BH1361" s="250"/>
      <c r="BI1361" s="250"/>
      <c r="BJ1361" s="250"/>
      <c r="BK1361" s="250"/>
      <c r="BL1361" s="250"/>
      <c r="BM1361" s="250"/>
      <c r="BN1361" s="250"/>
      <c r="BO1361" s="250"/>
      <c r="BP1361" s="250"/>
      <c r="BQ1361" s="250"/>
      <c r="BR1361" s="250"/>
      <c r="BS1361" s="250"/>
      <c r="BT1361" s="250"/>
      <c r="BU1361" s="250"/>
      <c r="BV1361" s="250"/>
      <c r="BW1361" s="250"/>
      <c r="BX1361" s="250"/>
      <c r="BY1361" s="250"/>
      <c r="BZ1361" s="250"/>
      <c r="CE1361" s="250"/>
    </row>
    <row r="1362" spans="1:83" ht="14.4" x14ac:dyDescent="0.3">
      <c r="A1362" s="268"/>
      <c r="B1362" s="269"/>
      <c r="C1362" s="269"/>
      <c r="D1362" s="269"/>
      <c r="E1362" s="269"/>
      <c r="F1362" s="269"/>
      <c r="G1362" s="269"/>
      <c r="H1362" s="269"/>
      <c r="I1362" s="269"/>
      <c r="J1362" s="269"/>
      <c r="K1362" s="269"/>
      <c r="L1362" s="269"/>
      <c r="M1362" s="269"/>
      <c r="N1362" s="269"/>
      <c r="O1362" s="269"/>
      <c r="P1362" s="269"/>
      <c r="Q1362" s="269"/>
      <c r="R1362" s="269"/>
      <c r="S1362" s="269"/>
      <c r="T1362" s="269"/>
      <c r="U1362" s="269"/>
      <c r="V1362" s="269"/>
      <c r="W1362" s="269"/>
      <c r="X1362" s="269"/>
      <c r="Y1362" s="269"/>
      <c r="Z1362" s="269"/>
      <c r="AA1362" s="269"/>
      <c r="AB1362" s="269"/>
      <c r="AC1362" s="269"/>
      <c r="AD1362" s="269"/>
      <c r="AE1362" s="269"/>
      <c r="AF1362" s="269"/>
      <c r="AG1362" s="269"/>
      <c r="AH1362" s="269"/>
      <c r="AI1362" s="269"/>
      <c r="AJ1362" s="269"/>
      <c r="AK1362" s="269"/>
      <c r="AL1362" s="269"/>
      <c r="AM1362" s="269"/>
      <c r="AN1362" s="269"/>
      <c r="AO1362" s="269"/>
      <c r="AP1362" s="269"/>
      <c r="AQ1362" s="269"/>
      <c r="AR1362" s="269"/>
      <c r="AS1362" s="269"/>
      <c r="AT1362" s="269"/>
      <c r="AU1362" s="269"/>
      <c r="AV1362" s="269"/>
      <c r="AW1362" s="276"/>
      <c r="AX1362" s="269"/>
      <c r="AY1362" s="269"/>
      <c r="AZ1362" s="269"/>
      <c r="BA1362" s="269"/>
      <c r="BB1362" s="269"/>
      <c r="BC1362" s="269"/>
      <c r="BD1362" s="269"/>
      <c r="BE1362" s="269"/>
      <c r="BH1362" s="250"/>
      <c r="BI1362" s="250"/>
      <c r="BJ1362" s="250"/>
      <c r="BK1362" s="250"/>
      <c r="BL1362" s="250"/>
      <c r="BM1362" s="250"/>
      <c r="BN1362" s="250"/>
      <c r="BO1362" s="250"/>
      <c r="BP1362" s="250"/>
      <c r="BQ1362" s="250"/>
      <c r="BR1362" s="250"/>
      <c r="BS1362" s="250"/>
      <c r="BT1362" s="250"/>
      <c r="BU1362" s="250"/>
      <c r="BV1362" s="250"/>
      <c r="BW1362" s="250"/>
      <c r="BX1362" s="250"/>
      <c r="BY1362" s="250"/>
      <c r="BZ1362" s="250"/>
      <c r="CE1362" s="250"/>
    </row>
    <row r="1363" spans="1:83" ht="14.4" x14ac:dyDescent="0.3">
      <c r="A1363" s="270"/>
      <c r="B1363" s="269"/>
      <c r="C1363" s="269"/>
      <c r="D1363" s="269"/>
      <c r="E1363" s="269"/>
      <c r="F1363" s="269"/>
      <c r="G1363" s="269"/>
      <c r="H1363" s="269"/>
      <c r="I1363" s="269"/>
      <c r="J1363" s="269"/>
      <c r="K1363" s="269"/>
      <c r="L1363" s="269"/>
      <c r="M1363" s="269"/>
      <c r="N1363" s="269"/>
      <c r="O1363" s="269"/>
      <c r="P1363" s="269"/>
      <c r="Q1363" s="269"/>
      <c r="R1363" s="269"/>
      <c r="S1363" s="269"/>
      <c r="T1363" s="269"/>
      <c r="U1363" s="269"/>
      <c r="V1363" s="269"/>
      <c r="W1363" s="269"/>
      <c r="X1363" s="269"/>
      <c r="Y1363" s="269"/>
      <c r="Z1363" s="269"/>
      <c r="AA1363" s="269"/>
      <c r="AB1363" s="250"/>
      <c r="AC1363" s="250"/>
      <c r="AD1363" s="250"/>
      <c r="AE1363" s="250"/>
      <c r="AF1363" s="250"/>
      <c r="AG1363" s="250"/>
      <c r="AH1363" s="250"/>
      <c r="AI1363" s="250"/>
      <c r="AJ1363" s="250"/>
      <c r="AK1363" s="250"/>
      <c r="AL1363" s="250"/>
      <c r="AM1363" s="250"/>
      <c r="AN1363" s="250"/>
      <c r="AO1363" s="250"/>
      <c r="AP1363" s="250"/>
      <c r="AQ1363" s="250"/>
      <c r="AR1363" s="250"/>
      <c r="AS1363" s="250"/>
      <c r="AT1363" s="250"/>
      <c r="AU1363" s="250"/>
      <c r="AV1363" s="250"/>
      <c r="AW1363" s="275"/>
      <c r="AX1363" s="250"/>
      <c r="AY1363" s="250"/>
      <c r="AZ1363" s="250"/>
      <c r="BA1363" s="250"/>
      <c r="BB1363" s="250"/>
      <c r="BC1363" s="250"/>
      <c r="BD1363" s="250"/>
      <c r="BE1363" s="269"/>
      <c r="BH1363" s="250"/>
      <c r="BI1363" s="250"/>
      <c r="BJ1363" s="250"/>
      <c r="BK1363" s="250"/>
      <c r="BL1363" s="250"/>
      <c r="BM1363" s="250"/>
      <c r="BN1363" s="250"/>
      <c r="BO1363" s="250"/>
      <c r="BP1363" s="250"/>
      <c r="BQ1363" s="250"/>
      <c r="BR1363" s="250"/>
      <c r="BS1363" s="250"/>
      <c r="BT1363" s="250"/>
      <c r="BU1363" s="250"/>
      <c r="BV1363" s="250"/>
      <c r="BW1363" s="250"/>
      <c r="BX1363" s="250"/>
      <c r="BY1363" s="250"/>
      <c r="BZ1363" s="250"/>
      <c r="CE1363" s="250"/>
    </row>
    <row r="1364" spans="1:83" ht="14.4" x14ac:dyDescent="0.3">
      <c r="A1364" s="268"/>
      <c r="B1364" s="269"/>
      <c r="C1364" s="269"/>
      <c r="D1364" s="269"/>
      <c r="E1364" s="269"/>
      <c r="F1364" s="269"/>
      <c r="G1364" s="269"/>
      <c r="H1364" s="269"/>
      <c r="I1364" s="269"/>
      <c r="J1364" s="269"/>
      <c r="K1364" s="269"/>
      <c r="L1364" s="269"/>
      <c r="M1364" s="269"/>
      <c r="N1364" s="269"/>
      <c r="O1364" s="269"/>
      <c r="P1364" s="269"/>
      <c r="Q1364" s="269"/>
      <c r="R1364" s="269"/>
      <c r="S1364" s="269"/>
      <c r="T1364" s="269"/>
      <c r="U1364" s="269"/>
      <c r="V1364" s="269"/>
      <c r="W1364" s="269"/>
      <c r="X1364" s="269"/>
      <c r="Y1364" s="269"/>
      <c r="Z1364" s="269"/>
      <c r="AA1364" s="269"/>
      <c r="AB1364" s="269"/>
      <c r="AC1364" s="269"/>
      <c r="AD1364" s="269"/>
      <c r="AE1364" s="269"/>
      <c r="AF1364" s="269"/>
      <c r="AG1364" s="269"/>
      <c r="AH1364" s="269"/>
      <c r="AI1364" s="269"/>
      <c r="AJ1364" s="269"/>
      <c r="AK1364" s="269"/>
      <c r="AL1364" s="269"/>
      <c r="AM1364" s="269"/>
      <c r="AN1364" s="269"/>
      <c r="AO1364" s="269"/>
      <c r="AP1364" s="269"/>
      <c r="AQ1364" s="269"/>
      <c r="AR1364" s="269"/>
      <c r="AS1364" s="269"/>
      <c r="AT1364" s="269"/>
      <c r="AU1364" s="269"/>
      <c r="AV1364" s="269"/>
      <c r="AW1364" s="276"/>
      <c r="AX1364" s="269"/>
      <c r="AY1364" s="269"/>
      <c r="AZ1364" s="269"/>
      <c r="BA1364" s="269"/>
      <c r="BB1364" s="269"/>
      <c r="BC1364" s="269"/>
      <c r="BD1364" s="269"/>
      <c r="BE1364" s="269"/>
      <c r="BH1364" s="250"/>
      <c r="BI1364" s="250"/>
      <c r="BJ1364" s="250"/>
      <c r="BK1364" s="250"/>
      <c r="BL1364" s="250"/>
      <c r="BM1364" s="250"/>
      <c r="BN1364" s="250"/>
      <c r="BO1364" s="250"/>
      <c r="BP1364" s="250"/>
      <c r="BQ1364" s="250"/>
      <c r="BR1364" s="250"/>
      <c r="BS1364" s="250"/>
      <c r="BT1364" s="250"/>
      <c r="BU1364" s="250"/>
      <c r="BV1364" s="250"/>
      <c r="BW1364" s="250"/>
      <c r="BX1364" s="250"/>
      <c r="BY1364" s="250"/>
      <c r="BZ1364" s="250"/>
      <c r="CE1364" s="250"/>
    </row>
    <row r="1365" spans="1:83" ht="14.4" x14ac:dyDescent="0.3">
      <c r="A1365" s="268"/>
      <c r="B1365" s="269"/>
      <c r="C1365" s="269"/>
      <c r="D1365" s="269"/>
      <c r="E1365" s="269"/>
      <c r="F1365" s="269"/>
      <c r="G1365" s="269"/>
      <c r="H1365" s="269"/>
      <c r="I1365" s="269"/>
      <c r="J1365" s="269"/>
      <c r="K1365" s="269"/>
      <c r="L1365" s="269"/>
      <c r="M1365" s="269"/>
      <c r="N1365" s="269"/>
      <c r="O1365" s="269"/>
      <c r="P1365" s="269"/>
      <c r="Q1365" s="269"/>
      <c r="R1365" s="269"/>
      <c r="S1365" s="269"/>
      <c r="T1365" s="269"/>
      <c r="U1365" s="269"/>
      <c r="V1365" s="269"/>
      <c r="W1365" s="269"/>
      <c r="X1365" s="269"/>
      <c r="Y1365" s="269"/>
      <c r="Z1365" s="269"/>
      <c r="AA1365" s="269"/>
      <c r="AB1365" s="269"/>
      <c r="AC1365" s="269"/>
      <c r="AD1365" s="269"/>
      <c r="AE1365" s="269"/>
      <c r="AF1365" s="269"/>
      <c r="AG1365" s="269"/>
      <c r="AH1365" s="269"/>
      <c r="AI1365" s="269"/>
      <c r="AJ1365" s="269"/>
      <c r="AK1365" s="269"/>
      <c r="AL1365" s="269"/>
      <c r="AM1365" s="269"/>
      <c r="AN1365" s="269"/>
      <c r="AO1365" s="269"/>
      <c r="AP1365" s="269"/>
      <c r="AQ1365" s="269"/>
      <c r="AR1365" s="269"/>
      <c r="AS1365" s="269"/>
      <c r="AT1365" s="269"/>
      <c r="AU1365" s="269"/>
      <c r="AV1365" s="269"/>
      <c r="AW1365" s="276"/>
      <c r="AX1365" s="269"/>
      <c r="AY1365" s="269"/>
      <c r="AZ1365" s="269"/>
      <c r="BA1365" s="269"/>
      <c r="BB1365" s="269"/>
      <c r="BC1365" s="269"/>
      <c r="BD1365" s="269"/>
      <c r="BE1365" s="269"/>
      <c r="BH1365" s="250"/>
      <c r="BI1365" s="250"/>
      <c r="BJ1365" s="250"/>
      <c r="BK1365" s="250"/>
      <c r="BL1365" s="250"/>
      <c r="BM1365" s="250"/>
      <c r="BN1365" s="250"/>
      <c r="BO1365" s="250"/>
      <c r="BP1365" s="250"/>
      <c r="BQ1365" s="250"/>
      <c r="BR1365" s="250"/>
      <c r="BS1365" s="250"/>
      <c r="BT1365" s="250"/>
      <c r="BU1365" s="250"/>
      <c r="BV1365" s="250"/>
      <c r="BW1365" s="250"/>
      <c r="BX1365" s="250"/>
      <c r="BY1365" s="250"/>
      <c r="BZ1365" s="250"/>
      <c r="CE1365" s="250"/>
    </row>
    <row r="1366" spans="1:83" ht="14.4" x14ac:dyDescent="0.3">
      <c r="A1366" s="268"/>
      <c r="B1366" s="269"/>
      <c r="C1366" s="269"/>
      <c r="D1366" s="269"/>
      <c r="E1366" s="269"/>
      <c r="F1366" s="269"/>
      <c r="G1366" s="269"/>
      <c r="H1366" s="269"/>
      <c r="I1366" s="269"/>
      <c r="J1366" s="269"/>
      <c r="K1366" s="269"/>
      <c r="L1366" s="269"/>
      <c r="M1366" s="269"/>
      <c r="N1366" s="269"/>
      <c r="O1366" s="269"/>
      <c r="P1366" s="269"/>
      <c r="Q1366" s="269"/>
      <c r="R1366" s="269"/>
      <c r="S1366" s="269"/>
      <c r="T1366" s="269"/>
      <c r="U1366" s="269"/>
      <c r="V1366" s="269"/>
      <c r="W1366" s="269"/>
      <c r="X1366" s="269"/>
      <c r="Y1366" s="269"/>
      <c r="Z1366" s="269"/>
      <c r="AA1366" s="269"/>
      <c r="AB1366" s="269"/>
      <c r="AC1366" s="269"/>
      <c r="AD1366" s="269"/>
      <c r="AE1366" s="269"/>
      <c r="AF1366" s="269"/>
      <c r="AG1366" s="269"/>
      <c r="AH1366" s="269"/>
      <c r="AI1366" s="269"/>
      <c r="AJ1366" s="269"/>
      <c r="AK1366" s="269"/>
      <c r="AL1366" s="269"/>
      <c r="AM1366" s="269"/>
      <c r="AN1366" s="269"/>
      <c r="AO1366" s="269"/>
      <c r="AP1366" s="269"/>
      <c r="AQ1366" s="269"/>
      <c r="AR1366" s="269"/>
      <c r="AS1366" s="269"/>
      <c r="AT1366" s="269"/>
      <c r="AU1366" s="269"/>
      <c r="AV1366" s="269"/>
      <c r="AW1366" s="276"/>
      <c r="AX1366" s="269"/>
      <c r="AY1366" s="269"/>
      <c r="AZ1366" s="269"/>
      <c r="BA1366" s="269"/>
      <c r="BB1366" s="269"/>
      <c r="BC1366" s="269"/>
      <c r="BD1366" s="269"/>
      <c r="BE1366" s="269"/>
      <c r="BH1366" s="250"/>
      <c r="BI1366" s="250"/>
      <c r="BJ1366" s="250"/>
      <c r="BK1366" s="250"/>
      <c r="BL1366" s="250"/>
      <c r="BM1366" s="250"/>
      <c r="BN1366" s="250"/>
      <c r="BO1366" s="250"/>
      <c r="BP1366" s="250"/>
      <c r="BQ1366" s="250"/>
      <c r="BR1366" s="250"/>
      <c r="BS1366" s="250"/>
      <c r="BT1366" s="250"/>
      <c r="BU1366" s="250"/>
      <c r="BV1366" s="250"/>
      <c r="BW1366" s="250"/>
      <c r="BX1366" s="250"/>
      <c r="BY1366" s="250"/>
      <c r="BZ1366" s="250"/>
      <c r="CE1366" s="250"/>
    </row>
    <row r="1367" spans="1:83" ht="14.4" x14ac:dyDescent="0.3">
      <c r="A1367" s="268"/>
      <c r="B1367" s="269"/>
      <c r="C1367" s="269"/>
      <c r="D1367" s="269"/>
      <c r="E1367" s="269"/>
      <c r="F1367" s="269"/>
      <c r="G1367" s="269"/>
      <c r="H1367" s="269"/>
      <c r="I1367" s="269"/>
      <c r="J1367" s="269"/>
      <c r="K1367" s="269"/>
      <c r="L1367" s="269"/>
      <c r="M1367" s="269"/>
      <c r="N1367" s="269"/>
      <c r="O1367" s="269"/>
      <c r="P1367" s="269"/>
      <c r="Q1367" s="269"/>
      <c r="R1367" s="269"/>
      <c r="S1367" s="269"/>
      <c r="T1367" s="269"/>
      <c r="U1367" s="269"/>
      <c r="V1367" s="269"/>
      <c r="W1367" s="269"/>
      <c r="X1367" s="269"/>
      <c r="Y1367" s="269"/>
      <c r="Z1367" s="269"/>
      <c r="AA1367" s="269"/>
      <c r="AB1367" s="269"/>
      <c r="AC1367" s="269"/>
      <c r="AD1367" s="269"/>
      <c r="AE1367" s="269"/>
      <c r="AF1367" s="269"/>
      <c r="AG1367" s="269"/>
      <c r="AH1367" s="269"/>
      <c r="AI1367" s="269"/>
      <c r="AJ1367" s="269"/>
      <c r="AK1367" s="269"/>
      <c r="AL1367" s="269"/>
      <c r="AM1367" s="269"/>
      <c r="AN1367" s="269"/>
      <c r="AO1367" s="269"/>
      <c r="AP1367" s="269"/>
      <c r="AQ1367" s="269"/>
      <c r="AR1367" s="269"/>
      <c r="AS1367" s="269"/>
      <c r="AT1367" s="269"/>
      <c r="AU1367" s="269"/>
      <c r="AV1367" s="269"/>
      <c r="AW1367" s="276"/>
      <c r="AX1367" s="269"/>
      <c r="AY1367" s="269"/>
      <c r="AZ1367" s="269"/>
      <c r="BA1367" s="269"/>
      <c r="BB1367" s="269"/>
      <c r="BC1367" s="269"/>
      <c r="BD1367" s="269"/>
      <c r="BE1367" s="269"/>
      <c r="BH1367" s="250"/>
      <c r="BI1367" s="250"/>
      <c r="BJ1367" s="250"/>
      <c r="BK1367" s="250"/>
      <c r="BL1367" s="250"/>
      <c r="BM1367" s="250"/>
      <c r="BN1367" s="250"/>
      <c r="BO1367" s="250"/>
      <c r="BP1367" s="250"/>
      <c r="BQ1367" s="250"/>
      <c r="BR1367" s="250"/>
      <c r="BS1367" s="250"/>
      <c r="BT1367" s="250"/>
      <c r="BU1367" s="250"/>
      <c r="BV1367" s="250"/>
      <c r="BW1367" s="250"/>
      <c r="BX1367" s="250"/>
      <c r="BY1367" s="250"/>
      <c r="BZ1367" s="250"/>
      <c r="CE1367" s="250"/>
    </row>
    <row r="1368" spans="1:83" ht="14.4" x14ac:dyDescent="0.3">
      <c r="A1368" s="268"/>
      <c r="B1368" s="269"/>
      <c r="C1368" s="269"/>
      <c r="D1368" s="269"/>
      <c r="E1368" s="269"/>
      <c r="F1368" s="269"/>
      <c r="G1368" s="269"/>
      <c r="H1368" s="269"/>
      <c r="I1368" s="269"/>
      <c r="J1368" s="269"/>
      <c r="K1368" s="269"/>
      <c r="L1368" s="269"/>
      <c r="M1368" s="269"/>
      <c r="N1368" s="269"/>
      <c r="O1368" s="269"/>
      <c r="P1368" s="269"/>
      <c r="Q1368" s="269"/>
      <c r="R1368" s="269"/>
      <c r="S1368" s="269"/>
      <c r="T1368" s="269"/>
      <c r="U1368" s="269"/>
      <c r="V1368" s="269"/>
      <c r="W1368" s="269"/>
      <c r="X1368" s="269"/>
      <c r="Y1368" s="269"/>
      <c r="Z1368" s="269"/>
      <c r="AA1368" s="269"/>
      <c r="AB1368" s="269"/>
      <c r="AC1368" s="269"/>
      <c r="AD1368" s="269"/>
      <c r="AE1368" s="269"/>
      <c r="AF1368" s="269"/>
      <c r="AG1368" s="269"/>
      <c r="AH1368" s="269"/>
      <c r="AI1368" s="269"/>
      <c r="AJ1368" s="269"/>
      <c r="AK1368" s="269"/>
      <c r="AL1368" s="269"/>
      <c r="AM1368" s="269"/>
      <c r="AN1368" s="269"/>
      <c r="AO1368" s="269"/>
      <c r="AP1368" s="269"/>
      <c r="AQ1368" s="269"/>
      <c r="AR1368" s="269"/>
      <c r="AS1368" s="269"/>
      <c r="AT1368" s="269"/>
      <c r="AU1368" s="269"/>
      <c r="AV1368" s="269"/>
      <c r="AW1368" s="276"/>
      <c r="AX1368" s="269"/>
      <c r="AY1368" s="269"/>
      <c r="AZ1368" s="269"/>
      <c r="BA1368" s="269"/>
      <c r="BB1368" s="269"/>
      <c r="BC1368" s="269"/>
      <c r="BD1368" s="269"/>
      <c r="BE1368" s="269"/>
      <c r="BH1368" s="241"/>
      <c r="BI1368" s="241"/>
      <c r="BJ1368" s="241"/>
      <c r="BK1368" s="241"/>
      <c r="BL1368" s="241"/>
      <c r="BM1368" s="241"/>
      <c r="BN1368" s="241"/>
      <c r="BO1368" s="241"/>
      <c r="BP1368" s="241"/>
      <c r="BQ1368" s="241"/>
      <c r="BR1368" s="241"/>
      <c r="BS1368" s="241"/>
      <c r="BT1368" s="241"/>
      <c r="BU1368" s="241"/>
      <c r="BV1368" s="240"/>
      <c r="BW1368" s="241"/>
      <c r="BX1368" s="241"/>
      <c r="BY1368" s="241"/>
      <c r="BZ1368" s="241"/>
      <c r="CA1368" s="242"/>
      <c r="CB1368" s="242"/>
      <c r="CC1368" s="242"/>
      <c r="CD1368" s="242"/>
      <c r="CE1368" s="241"/>
    </row>
    <row r="1369" spans="1:83" ht="14.4" x14ac:dyDescent="0.3">
      <c r="A1369" s="270"/>
      <c r="B1369" s="271"/>
      <c r="C1369" s="269"/>
      <c r="D1369" s="269"/>
      <c r="E1369" s="269"/>
      <c r="F1369" s="269"/>
      <c r="G1369" s="269"/>
      <c r="H1369" s="269"/>
      <c r="I1369" s="269"/>
      <c r="J1369" s="269"/>
      <c r="K1369" s="269"/>
      <c r="L1369" s="269"/>
      <c r="M1369" s="269"/>
      <c r="N1369" s="250"/>
      <c r="O1369" s="250"/>
      <c r="P1369" s="250"/>
      <c r="Q1369" s="250"/>
      <c r="R1369" s="250"/>
      <c r="S1369" s="250"/>
      <c r="T1369" s="250"/>
      <c r="U1369" s="250"/>
      <c r="V1369" s="250"/>
      <c r="W1369" s="250"/>
      <c r="X1369" s="250"/>
      <c r="Y1369" s="250"/>
      <c r="Z1369" s="250"/>
      <c r="AA1369" s="250"/>
      <c r="AB1369" s="250"/>
      <c r="AC1369" s="250"/>
      <c r="AD1369" s="250"/>
      <c r="AE1369" s="250"/>
      <c r="AF1369" s="250"/>
      <c r="AG1369" s="250"/>
      <c r="AH1369" s="250"/>
      <c r="AI1369" s="250"/>
      <c r="AJ1369" s="250"/>
      <c r="AK1369" s="250"/>
      <c r="AL1369" s="250"/>
      <c r="AM1369" s="250"/>
      <c r="AN1369" s="250"/>
      <c r="AO1369" s="250"/>
      <c r="AP1369" s="250"/>
      <c r="AQ1369" s="250"/>
      <c r="AR1369" s="250"/>
      <c r="AS1369" s="250"/>
      <c r="AT1369" s="250"/>
      <c r="AU1369" s="250"/>
      <c r="AV1369" s="250"/>
      <c r="AW1369" s="275"/>
      <c r="AX1369" s="250"/>
      <c r="AY1369" s="250"/>
      <c r="AZ1369" s="250"/>
      <c r="BA1369" s="250"/>
      <c r="BB1369" s="250"/>
      <c r="BC1369" s="250"/>
      <c r="BD1369" s="250"/>
      <c r="BE1369" s="269"/>
      <c r="BH1369" s="241"/>
      <c r="BI1369" s="241"/>
      <c r="BJ1369" s="241"/>
      <c r="BK1369" s="241"/>
      <c r="BL1369" s="241"/>
      <c r="BM1369" s="241"/>
      <c r="BN1369" s="241"/>
      <c r="BO1369" s="241"/>
      <c r="BP1369" s="241"/>
      <c r="BQ1369" s="241"/>
      <c r="BR1369" s="241"/>
      <c r="BS1369" s="241"/>
      <c r="BT1369" s="241"/>
      <c r="BU1369" s="241"/>
      <c r="BV1369" s="240"/>
      <c r="BW1369" s="241"/>
      <c r="BX1369" s="241"/>
      <c r="BY1369" s="241"/>
      <c r="BZ1369" s="241"/>
      <c r="CA1369" s="242"/>
      <c r="CB1369" s="242"/>
      <c r="CC1369" s="242"/>
      <c r="CD1369" s="242"/>
      <c r="CE1369" s="241"/>
    </row>
    <row r="1370" spans="1:83" ht="14.4" x14ac:dyDescent="0.3">
      <c r="A1370" s="268"/>
      <c r="B1370" s="269"/>
      <c r="C1370" s="269"/>
      <c r="D1370" s="269"/>
      <c r="E1370" s="269"/>
      <c r="F1370" s="269"/>
      <c r="G1370" s="269"/>
      <c r="H1370" s="269"/>
      <c r="I1370" s="269"/>
      <c r="J1370" s="269"/>
      <c r="K1370" s="269"/>
      <c r="L1370" s="269"/>
      <c r="M1370" s="269"/>
      <c r="N1370" s="269"/>
      <c r="O1370" s="269"/>
      <c r="P1370" s="269"/>
      <c r="Q1370" s="269"/>
      <c r="R1370" s="269"/>
      <c r="S1370" s="269"/>
      <c r="T1370" s="269"/>
      <c r="U1370" s="269"/>
      <c r="V1370" s="269"/>
      <c r="W1370" s="269"/>
      <c r="X1370" s="269"/>
      <c r="Y1370" s="269"/>
      <c r="Z1370" s="269"/>
      <c r="AA1370" s="269"/>
      <c r="AB1370" s="269"/>
      <c r="AC1370" s="269"/>
      <c r="AD1370" s="269"/>
      <c r="AE1370" s="269"/>
      <c r="AF1370" s="269"/>
      <c r="AG1370" s="269"/>
      <c r="AH1370" s="269"/>
      <c r="AI1370" s="269"/>
      <c r="AJ1370" s="269"/>
      <c r="AK1370" s="269"/>
      <c r="AL1370" s="269"/>
      <c r="AM1370" s="269"/>
      <c r="AN1370" s="269"/>
      <c r="AO1370" s="269"/>
      <c r="AP1370" s="269"/>
      <c r="AQ1370" s="269"/>
      <c r="AR1370" s="269"/>
      <c r="AS1370" s="269"/>
      <c r="AT1370" s="269"/>
      <c r="AU1370" s="269"/>
      <c r="AV1370" s="269"/>
      <c r="AW1370" s="276"/>
      <c r="AX1370" s="269"/>
      <c r="AY1370" s="269"/>
      <c r="AZ1370" s="269"/>
      <c r="BA1370" s="269"/>
      <c r="BB1370" s="269"/>
      <c r="BC1370" s="269"/>
      <c r="BD1370" s="269"/>
      <c r="BE1370" s="269"/>
      <c r="BH1370" s="250"/>
      <c r="BI1370" s="250"/>
      <c r="BJ1370" s="250"/>
      <c r="BK1370" s="250"/>
      <c r="BL1370" s="250"/>
      <c r="BM1370" s="250"/>
      <c r="BN1370" s="250"/>
      <c r="BO1370" s="250"/>
      <c r="BP1370" s="250"/>
      <c r="BQ1370" s="250"/>
      <c r="BR1370" s="250"/>
      <c r="BS1370" s="250"/>
      <c r="BT1370" s="250"/>
      <c r="BU1370" s="250"/>
      <c r="BV1370" s="250"/>
      <c r="BW1370" s="250"/>
      <c r="BX1370" s="250"/>
      <c r="BY1370" s="250"/>
      <c r="BZ1370" s="250"/>
      <c r="CE1370" s="250"/>
    </row>
    <row r="1371" spans="1:83" ht="14.4" x14ac:dyDescent="0.3">
      <c r="A1371" s="268"/>
      <c r="B1371" s="269"/>
      <c r="C1371" s="269"/>
      <c r="D1371" s="269"/>
      <c r="E1371" s="269"/>
      <c r="F1371" s="269"/>
      <c r="G1371" s="269"/>
      <c r="H1371" s="269"/>
      <c r="I1371" s="269"/>
      <c r="J1371" s="269"/>
      <c r="K1371" s="269"/>
      <c r="L1371" s="269"/>
      <c r="M1371" s="269"/>
      <c r="N1371" s="269"/>
      <c r="O1371" s="269"/>
      <c r="P1371" s="269"/>
      <c r="Q1371" s="269"/>
      <c r="R1371" s="269"/>
      <c r="S1371" s="269"/>
      <c r="T1371" s="269"/>
      <c r="U1371" s="269"/>
      <c r="V1371" s="269"/>
      <c r="W1371" s="269"/>
      <c r="X1371" s="269"/>
      <c r="Y1371" s="269"/>
      <c r="Z1371" s="269"/>
      <c r="AA1371" s="269"/>
      <c r="AB1371" s="269"/>
      <c r="AC1371" s="269"/>
      <c r="AD1371" s="269"/>
      <c r="AE1371" s="269"/>
      <c r="AF1371" s="269"/>
      <c r="AG1371" s="269"/>
      <c r="AH1371" s="269"/>
      <c r="AI1371" s="269"/>
      <c r="AJ1371" s="269"/>
      <c r="AK1371" s="269"/>
      <c r="AL1371" s="269"/>
      <c r="AM1371" s="269"/>
      <c r="AN1371" s="269"/>
      <c r="AO1371" s="269"/>
      <c r="AP1371" s="269"/>
      <c r="AQ1371" s="269"/>
      <c r="AR1371" s="269"/>
      <c r="AS1371" s="269"/>
      <c r="AT1371" s="269"/>
      <c r="AU1371" s="269"/>
      <c r="AV1371" s="269"/>
      <c r="AW1371" s="276"/>
      <c r="AX1371" s="269"/>
      <c r="AY1371" s="269"/>
      <c r="AZ1371" s="269"/>
      <c r="BA1371" s="269"/>
      <c r="BB1371" s="269"/>
      <c r="BC1371" s="269"/>
      <c r="BD1371" s="269"/>
      <c r="BE1371" s="269"/>
      <c r="BH1371" s="250"/>
      <c r="BI1371" s="250"/>
      <c r="BJ1371" s="250"/>
      <c r="BK1371" s="250"/>
      <c r="BL1371" s="250"/>
      <c r="BM1371" s="250"/>
      <c r="BN1371" s="250"/>
      <c r="BO1371" s="250"/>
      <c r="BP1371" s="250"/>
      <c r="BQ1371" s="250"/>
      <c r="BR1371" s="250"/>
      <c r="BS1371" s="250"/>
      <c r="BT1371" s="250"/>
      <c r="BU1371" s="250"/>
      <c r="BV1371" s="250"/>
      <c r="BW1371" s="250"/>
      <c r="BX1371" s="250"/>
      <c r="BY1371" s="250"/>
      <c r="BZ1371" s="250"/>
      <c r="CE1371" s="250"/>
    </row>
    <row r="1372" spans="1:83" ht="14.4" x14ac:dyDescent="0.3">
      <c r="A1372" s="268"/>
      <c r="B1372" s="269"/>
      <c r="C1372" s="269"/>
      <c r="D1372" s="269"/>
      <c r="E1372" s="269"/>
      <c r="F1372" s="269"/>
      <c r="G1372" s="269"/>
      <c r="H1372" s="269"/>
      <c r="I1372" s="269"/>
      <c r="J1372" s="269"/>
      <c r="K1372" s="269"/>
      <c r="L1372" s="269"/>
      <c r="M1372" s="269"/>
      <c r="N1372" s="269"/>
      <c r="O1372" s="269"/>
      <c r="P1372" s="269"/>
      <c r="Q1372" s="269"/>
      <c r="R1372" s="269"/>
      <c r="S1372" s="269"/>
      <c r="T1372" s="269"/>
      <c r="U1372" s="269"/>
      <c r="V1372" s="269"/>
      <c r="W1372" s="269"/>
      <c r="X1372" s="269"/>
      <c r="Y1372" s="269"/>
      <c r="Z1372" s="269"/>
      <c r="AA1372" s="269"/>
      <c r="AB1372" s="269"/>
      <c r="AC1372" s="269"/>
      <c r="AD1372" s="269"/>
      <c r="AE1372" s="269"/>
      <c r="AF1372" s="269"/>
      <c r="AG1372" s="269"/>
      <c r="AH1372" s="269"/>
      <c r="AI1372" s="269"/>
      <c r="AJ1372" s="269"/>
      <c r="AK1372" s="269"/>
      <c r="AL1372" s="269"/>
      <c r="AM1372" s="269"/>
      <c r="AN1372" s="269"/>
      <c r="AO1372" s="269"/>
      <c r="AP1372" s="269"/>
      <c r="AQ1372" s="269"/>
      <c r="AR1372" s="269"/>
      <c r="AS1372" s="269"/>
      <c r="AT1372" s="269"/>
      <c r="AU1372" s="269"/>
      <c r="AV1372" s="269"/>
      <c r="AW1372" s="276"/>
      <c r="AX1372" s="269"/>
      <c r="AY1372" s="269"/>
      <c r="AZ1372" s="269"/>
      <c r="BA1372" s="269"/>
      <c r="BB1372" s="269"/>
      <c r="BC1372" s="269"/>
      <c r="BD1372" s="269"/>
      <c r="BE1372" s="269"/>
      <c r="BH1372" s="250"/>
      <c r="BI1372" s="250"/>
      <c r="BJ1372" s="250"/>
      <c r="BK1372" s="250"/>
      <c r="BL1372" s="250"/>
      <c r="BM1372" s="250"/>
      <c r="BN1372" s="250"/>
      <c r="BO1372" s="250"/>
      <c r="BP1372" s="250"/>
      <c r="BQ1372" s="250"/>
      <c r="BR1372" s="250"/>
      <c r="BS1372" s="250"/>
      <c r="BT1372" s="250"/>
      <c r="BU1372" s="250"/>
      <c r="BV1372" s="250"/>
      <c r="BW1372" s="250"/>
      <c r="BX1372" s="250"/>
      <c r="BY1372" s="250"/>
      <c r="BZ1372" s="250"/>
      <c r="CE1372" s="250"/>
    </row>
    <row r="1373" spans="1:83" ht="14.4" x14ac:dyDescent="0.3">
      <c r="A1373" s="268"/>
      <c r="B1373" s="269"/>
      <c r="C1373" s="269"/>
      <c r="D1373" s="269"/>
      <c r="E1373" s="269"/>
      <c r="F1373" s="269"/>
      <c r="G1373" s="269"/>
      <c r="H1373" s="269"/>
      <c r="I1373" s="269"/>
      <c r="J1373" s="269"/>
      <c r="K1373" s="269"/>
      <c r="L1373" s="269"/>
      <c r="M1373" s="269"/>
      <c r="N1373" s="269"/>
      <c r="O1373" s="269"/>
      <c r="P1373" s="269"/>
      <c r="Q1373" s="269"/>
      <c r="R1373" s="269"/>
      <c r="S1373" s="269"/>
      <c r="T1373" s="269"/>
      <c r="U1373" s="269"/>
      <c r="V1373" s="269"/>
      <c r="W1373" s="269"/>
      <c r="X1373" s="269"/>
      <c r="Y1373" s="269"/>
      <c r="Z1373" s="269"/>
      <c r="AA1373" s="269"/>
      <c r="AB1373" s="269"/>
      <c r="AC1373" s="269"/>
      <c r="AD1373" s="269"/>
      <c r="AE1373" s="269"/>
      <c r="AF1373" s="269"/>
      <c r="AG1373" s="269"/>
      <c r="AH1373" s="269"/>
      <c r="AI1373" s="269"/>
      <c r="AJ1373" s="269"/>
      <c r="AK1373" s="269"/>
      <c r="AL1373" s="269"/>
      <c r="AM1373" s="269"/>
      <c r="AN1373" s="269"/>
      <c r="AO1373" s="269"/>
      <c r="AP1373" s="269"/>
      <c r="AQ1373" s="269"/>
      <c r="AR1373" s="269"/>
      <c r="AS1373" s="269"/>
      <c r="AT1373" s="269"/>
      <c r="AU1373" s="269"/>
      <c r="AV1373" s="269"/>
      <c r="AW1373" s="276"/>
      <c r="AX1373" s="269"/>
      <c r="AY1373" s="269"/>
      <c r="AZ1373" s="269"/>
      <c r="BA1373" s="269"/>
      <c r="BB1373" s="269"/>
      <c r="BC1373" s="269"/>
      <c r="BD1373" s="269"/>
      <c r="BE1373" s="269"/>
      <c r="BH1373" s="250"/>
      <c r="BI1373" s="250"/>
      <c r="BJ1373" s="250"/>
      <c r="BK1373" s="250"/>
      <c r="BL1373" s="250"/>
      <c r="BM1373" s="250"/>
      <c r="BN1373" s="250"/>
      <c r="BO1373" s="250"/>
      <c r="BP1373" s="250"/>
      <c r="BQ1373" s="250"/>
      <c r="BR1373" s="250"/>
      <c r="BS1373" s="250"/>
      <c r="BT1373" s="250"/>
      <c r="BU1373" s="250"/>
      <c r="BV1373" s="250"/>
      <c r="BW1373" s="250"/>
      <c r="BX1373" s="250"/>
      <c r="BY1373" s="250"/>
      <c r="BZ1373" s="250"/>
      <c r="CE1373" s="250"/>
    </row>
    <row r="1374" spans="1:83" ht="14.4" x14ac:dyDescent="0.3">
      <c r="A1374" s="268"/>
      <c r="B1374" s="269"/>
      <c r="C1374" s="269"/>
      <c r="D1374" s="269"/>
      <c r="E1374" s="269"/>
      <c r="F1374" s="269"/>
      <c r="G1374" s="269"/>
      <c r="H1374" s="269"/>
      <c r="I1374" s="269"/>
      <c r="J1374" s="269"/>
      <c r="K1374" s="269"/>
      <c r="L1374" s="269"/>
      <c r="M1374" s="269"/>
      <c r="N1374" s="269"/>
      <c r="O1374" s="269"/>
      <c r="P1374" s="269"/>
      <c r="Q1374" s="269"/>
      <c r="R1374" s="269"/>
      <c r="S1374" s="269"/>
      <c r="T1374" s="269"/>
      <c r="U1374" s="269"/>
      <c r="V1374" s="269"/>
      <c r="W1374" s="269"/>
      <c r="X1374" s="269"/>
      <c r="Y1374" s="269"/>
      <c r="Z1374" s="269"/>
      <c r="AA1374" s="269"/>
      <c r="AB1374" s="269"/>
      <c r="AC1374" s="269"/>
      <c r="AD1374" s="269"/>
      <c r="AE1374" s="269"/>
      <c r="AF1374" s="269"/>
      <c r="AG1374" s="269"/>
      <c r="AH1374" s="269"/>
      <c r="AI1374" s="269"/>
      <c r="AJ1374" s="269"/>
      <c r="AK1374" s="269"/>
      <c r="AL1374" s="269"/>
      <c r="AM1374" s="269"/>
      <c r="AN1374" s="269"/>
      <c r="AO1374" s="269"/>
      <c r="AP1374" s="269"/>
      <c r="AQ1374" s="269"/>
      <c r="AR1374" s="269"/>
      <c r="AS1374" s="269"/>
      <c r="AT1374" s="269"/>
      <c r="AU1374" s="269"/>
      <c r="AV1374" s="269"/>
      <c r="AW1374" s="276"/>
      <c r="AX1374" s="269"/>
      <c r="AY1374" s="269"/>
      <c r="AZ1374" s="269"/>
      <c r="BA1374" s="269"/>
      <c r="BB1374" s="269"/>
      <c r="BC1374" s="269"/>
      <c r="BD1374" s="269"/>
      <c r="BE1374" s="269"/>
      <c r="BH1374" s="250"/>
      <c r="BI1374" s="250"/>
      <c r="BJ1374" s="250"/>
      <c r="BK1374" s="250"/>
      <c r="BL1374" s="250"/>
      <c r="BM1374" s="250"/>
      <c r="BN1374" s="250"/>
      <c r="BO1374" s="250"/>
      <c r="BP1374" s="250"/>
      <c r="BQ1374" s="250"/>
      <c r="BR1374" s="250"/>
      <c r="BS1374" s="250"/>
      <c r="BT1374" s="250"/>
      <c r="BU1374" s="250"/>
      <c r="BV1374" s="250"/>
      <c r="BW1374" s="250"/>
      <c r="BX1374" s="250"/>
      <c r="BY1374" s="250"/>
      <c r="BZ1374" s="250"/>
      <c r="CE1374" s="250"/>
    </row>
    <row r="1375" spans="1:83" ht="14.4" x14ac:dyDescent="0.3">
      <c r="A1375" s="268"/>
      <c r="B1375" s="269"/>
      <c r="C1375" s="269"/>
      <c r="D1375" s="269"/>
      <c r="E1375" s="269"/>
      <c r="F1375" s="269"/>
      <c r="G1375" s="269"/>
      <c r="H1375" s="269"/>
      <c r="I1375" s="269"/>
      <c r="J1375" s="269"/>
      <c r="K1375" s="269"/>
      <c r="L1375" s="269"/>
      <c r="M1375" s="269"/>
      <c r="N1375" s="269"/>
      <c r="O1375" s="269"/>
      <c r="P1375" s="269"/>
      <c r="Q1375" s="269"/>
      <c r="R1375" s="269"/>
      <c r="S1375" s="269"/>
      <c r="T1375" s="269"/>
      <c r="U1375" s="269"/>
      <c r="V1375" s="269"/>
      <c r="W1375" s="269"/>
      <c r="X1375" s="269"/>
      <c r="Y1375" s="269"/>
      <c r="Z1375" s="269"/>
      <c r="AA1375" s="269"/>
      <c r="AB1375" s="269"/>
      <c r="AC1375" s="269"/>
      <c r="AD1375" s="269"/>
      <c r="AE1375" s="269"/>
      <c r="AF1375" s="269"/>
      <c r="AG1375" s="269"/>
      <c r="AH1375" s="269"/>
      <c r="AI1375" s="269"/>
      <c r="AJ1375" s="269"/>
      <c r="AK1375" s="269"/>
      <c r="AL1375" s="269"/>
      <c r="AM1375" s="269"/>
      <c r="AN1375" s="269"/>
      <c r="AO1375" s="269"/>
      <c r="AP1375" s="269"/>
      <c r="AQ1375" s="269"/>
      <c r="AR1375" s="269"/>
      <c r="AS1375" s="269"/>
      <c r="AT1375" s="269"/>
      <c r="AU1375" s="269"/>
      <c r="AV1375" s="269"/>
      <c r="AW1375" s="276"/>
      <c r="AX1375" s="269"/>
      <c r="AY1375" s="269"/>
      <c r="AZ1375" s="269"/>
      <c r="BA1375" s="269"/>
      <c r="BB1375" s="269"/>
      <c r="BC1375" s="269"/>
      <c r="BD1375" s="269"/>
      <c r="BE1375" s="269"/>
      <c r="BH1375" s="250"/>
      <c r="BI1375" s="250"/>
      <c r="BJ1375" s="250"/>
      <c r="BK1375" s="250"/>
      <c r="BL1375" s="250"/>
      <c r="BM1375" s="250"/>
      <c r="BN1375" s="250"/>
      <c r="BO1375" s="250"/>
      <c r="BP1375" s="250"/>
      <c r="BQ1375" s="250"/>
      <c r="BR1375" s="250"/>
      <c r="BS1375" s="250"/>
      <c r="BT1375" s="250"/>
      <c r="BU1375" s="250"/>
      <c r="BV1375" s="250"/>
      <c r="BW1375" s="250"/>
      <c r="BX1375" s="250"/>
      <c r="BY1375" s="250"/>
      <c r="BZ1375" s="250"/>
      <c r="CE1375" s="250"/>
    </row>
    <row r="1376" spans="1:83" ht="14.4" x14ac:dyDescent="0.3">
      <c r="A1376" s="268"/>
      <c r="B1376" s="269"/>
      <c r="C1376" s="269"/>
      <c r="D1376" s="269"/>
      <c r="E1376" s="269"/>
      <c r="F1376" s="269"/>
      <c r="G1376" s="269"/>
      <c r="H1376" s="269"/>
      <c r="I1376" s="269"/>
      <c r="J1376" s="269"/>
      <c r="K1376" s="269"/>
      <c r="L1376" s="269"/>
      <c r="M1376" s="269"/>
      <c r="N1376" s="269"/>
      <c r="O1376" s="269"/>
      <c r="P1376" s="269"/>
      <c r="Q1376" s="269"/>
      <c r="R1376" s="269"/>
      <c r="S1376" s="269"/>
      <c r="T1376" s="269"/>
      <c r="U1376" s="269"/>
      <c r="V1376" s="269"/>
      <c r="W1376" s="269"/>
      <c r="X1376" s="269"/>
      <c r="Y1376" s="269"/>
      <c r="Z1376" s="269"/>
      <c r="AA1376" s="269"/>
      <c r="AB1376" s="269"/>
      <c r="AC1376" s="269"/>
      <c r="AD1376" s="269"/>
      <c r="AE1376" s="269"/>
      <c r="AF1376" s="269"/>
      <c r="AG1376" s="269"/>
      <c r="AH1376" s="269"/>
      <c r="AI1376" s="269"/>
      <c r="AJ1376" s="269"/>
      <c r="AK1376" s="269"/>
      <c r="AL1376" s="269"/>
      <c r="AM1376" s="269"/>
      <c r="AN1376" s="269"/>
      <c r="AO1376" s="269"/>
      <c r="AP1376" s="269"/>
      <c r="AQ1376" s="269"/>
      <c r="AR1376" s="269"/>
      <c r="AS1376" s="269"/>
      <c r="AT1376" s="269"/>
      <c r="AU1376" s="269"/>
      <c r="AV1376" s="269"/>
      <c r="AW1376" s="276"/>
      <c r="AX1376" s="269"/>
      <c r="AY1376" s="269"/>
      <c r="AZ1376" s="269"/>
      <c r="BA1376" s="269"/>
      <c r="BB1376" s="269"/>
      <c r="BC1376" s="269"/>
      <c r="BD1376" s="269"/>
      <c r="BE1376" s="269"/>
      <c r="BH1376" s="250"/>
      <c r="BI1376" s="250"/>
      <c r="BJ1376" s="250"/>
      <c r="BK1376" s="250"/>
      <c r="BL1376" s="250"/>
      <c r="BM1376" s="250"/>
      <c r="BN1376" s="250"/>
      <c r="BO1376" s="250"/>
      <c r="BP1376" s="250"/>
      <c r="BQ1376" s="250"/>
      <c r="BR1376" s="250"/>
      <c r="BS1376" s="250"/>
      <c r="BT1376" s="250"/>
      <c r="BU1376" s="250"/>
      <c r="BV1376" s="250"/>
      <c r="BW1376" s="250"/>
      <c r="BX1376" s="250"/>
      <c r="BY1376" s="250"/>
      <c r="BZ1376" s="250"/>
      <c r="CE1376" s="250"/>
    </row>
    <row r="1377" spans="1:83" ht="14.4" x14ac:dyDescent="0.3">
      <c r="A1377" s="268"/>
      <c r="B1377" s="269"/>
      <c r="C1377" s="269"/>
      <c r="D1377" s="269"/>
      <c r="E1377" s="269"/>
      <c r="F1377" s="269"/>
      <c r="G1377" s="269"/>
      <c r="H1377" s="269"/>
      <c r="I1377" s="269"/>
      <c r="J1377" s="269"/>
      <c r="K1377" s="269"/>
      <c r="L1377" s="269"/>
      <c r="M1377" s="269"/>
      <c r="N1377" s="269"/>
      <c r="O1377" s="269"/>
      <c r="P1377" s="269"/>
      <c r="Q1377" s="269"/>
      <c r="R1377" s="269"/>
      <c r="S1377" s="269"/>
      <c r="T1377" s="269"/>
      <c r="U1377" s="269"/>
      <c r="V1377" s="269"/>
      <c r="W1377" s="269"/>
      <c r="X1377" s="269"/>
      <c r="Y1377" s="269"/>
      <c r="Z1377" s="269"/>
      <c r="AA1377" s="269"/>
      <c r="AB1377" s="269"/>
      <c r="AC1377" s="269"/>
      <c r="AD1377" s="269"/>
      <c r="AE1377" s="269"/>
      <c r="AF1377" s="269"/>
      <c r="AG1377" s="269"/>
      <c r="AH1377" s="269"/>
      <c r="AI1377" s="269"/>
      <c r="AJ1377" s="269"/>
      <c r="AK1377" s="269"/>
      <c r="AL1377" s="269"/>
      <c r="AM1377" s="269"/>
      <c r="AN1377" s="269"/>
      <c r="AO1377" s="269"/>
      <c r="AP1377" s="269"/>
      <c r="AQ1377" s="269"/>
      <c r="AR1377" s="269"/>
      <c r="AS1377" s="269"/>
      <c r="AT1377" s="269"/>
      <c r="AU1377" s="269"/>
      <c r="AV1377" s="269"/>
      <c r="AW1377" s="276"/>
      <c r="AX1377" s="269"/>
      <c r="AY1377" s="269"/>
      <c r="AZ1377" s="269"/>
      <c r="BA1377" s="269"/>
      <c r="BB1377" s="269"/>
      <c r="BC1377" s="269"/>
      <c r="BD1377" s="269"/>
      <c r="BE1377" s="269"/>
      <c r="BH1377" s="241"/>
      <c r="BI1377" s="241"/>
      <c r="BJ1377" s="241"/>
      <c r="BK1377" s="241"/>
      <c r="BL1377" s="241"/>
      <c r="BM1377" s="241"/>
      <c r="BN1377" s="241"/>
      <c r="BO1377" s="241"/>
      <c r="BP1377" s="241"/>
      <c r="BQ1377" s="241"/>
      <c r="BR1377" s="241"/>
      <c r="BS1377" s="241"/>
      <c r="BT1377" s="241"/>
      <c r="BU1377" s="241"/>
      <c r="BV1377" s="240"/>
      <c r="BW1377" s="241"/>
      <c r="BX1377" s="241"/>
      <c r="BY1377" s="241"/>
      <c r="BZ1377" s="241"/>
      <c r="CA1377" s="242"/>
      <c r="CB1377" s="242"/>
      <c r="CC1377" s="242"/>
      <c r="CD1377" s="242"/>
      <c r="CE1377" s="241"/>
    </row>
    <row r="1378" spans="1:83" ht="14.4" x14ac:dyDescent="0.3">
      <c r="A1378" s="268"/>
      <c r="B1378" s="269"/>
      <c r="C1378" s="269"/>
      <c r="D1378" s="269"/>
      <c r="E1378" s="269"/>
      <c r="F1378" s="269"/>
      <c r="G1378" s="269"/>
      <c r="H1378" s="269"/>
      <c r="I1378" s="269"/>
      <c r="J1378" s="269"/>
      <c r="K1378" s="269"/>
      <c r="L1378" s="269"/>
      <c r="M1378" s="269"/>
      <c r="N1378" s="269"/>
      <c r="O1378" s="269"/>
      <c r="P1378" s="269"/>
      <c r="Q1378" s="269"/>
      <c r="R1378" s="269"/>
      <c r="S1378" s="269"/>
      <c r="T1378" s="269"/>
      <c r="U1378" s="269"/>
      <c r="V1378" s="269"/>
      <c r="W1378" s="269"/>
      <c r="X1378" s="269"/>
      <c r="Y1378" s="269"/>
      <c r="Z1378" s="269"/>
      <c r="AA1378" s="269"/>
      <c r="AB1378" s="269"/>
      <c r="AC1378" s="269"/>
      <c r="AD1378" s="269"/>
      <c r="AE1378" s="269"/>
      <c r="AF1378" s="269"/>
      <c r="AG1378" s="269"/>
      <c r="AH1378" s="269"/>
      <c r="AI1378" s="269"/>
      <c r="AJ1378" s="269"/>
      <c r="AK1378" s="269"/>
      <c r="AL1378" s="269"/>
      <c r="AM1378" s="269"/>
      <c r="AN1378" s="269"/>
      <c r="AO1378" s="269"/>
      <c r="AP1378" s="269"/>
      <c r="AQ1378" s="269"/>
      <c r="AR1378" s="269"/>
      <c r="AS1378" s="269"/>
      <c r="AT1378" s="269"/>
      <c r="AU1378" s="269"/>
      <c r="AV1378" s="269"/>
      <c r="AW1378" s="276"/>
      <c r="AX1378" s="269"/>
      <c r="AY1378" s="269"/>
      <c r="AZ1378" s="269"/>
      <c r="BA1378" s="269"/>
      <c r="BB1378" s="269"/>
      <c r="BC1378" s="269"/>
      <c r="BD1378" s="269"/>
      <c r="BE1378" s="269"/>
      <c r="BH1378" s="241"/>
      <c r="BI1378" s="241"/>
      <c r="BJ1378" s="241"/>
      <c r="BK1378" s="241"/>
      <c r="BL1378" s="241"/>
      <c r="BM1378" s="241"/>
      <c r="BN1378" s="241"/>
      <c r="BO1378" s="241"/>
      <c r="BP1378" s="241"/>
      <c r="BQ1378" s="241"/>
      <c r="BR1378" s="241"/>
      <c r="BS1378" s="241"/>
      <c r="BT1378" s="241"/>
      <c r="BU1378" s="241"/>
      <c r="BV1378" s="240"/>
      <c r="BW1378" s="241"/>
      <c r="BX1378" s="241"/>
      <c r="BY1378" s="241"/>
      <c r="BZ1378" s="241"/>
      <c r="CA1378" s="242"/>
      <c r="CB1378" s="242"/>
      <c r="CC1378" s="242"/>
      <c r="CD1378" s="242"/>
      <c r="CE1378" s="241"/>
    </row>
    <row r="1379" spans="1:83" ht="14.4" x14ac:dyDescent="0.3">
      <c r="A1379" s="268"/>
      <c r="B1379" s="269"/>
      <c r="C1379" s="269"/>
      <c r="D1379" s="269"/>
      <c r="E1379" s="269"/>
      <c r="F1379" s="269"/>
      <c r="G1379" s="269"/>
      <c r="H1379" s="269"/>
      <c r="I1379" s="269"/>
      <c r="J1379" s="269"/>
      <c r="K1379" s="269"/>
      <c r="L1379" s="269"/>
      <c r="M1379" s="269"/>
      <c r="N1379" s="269"/>
      <c r="O1379" s="269"/>
      <c r="P1379" s="269"/>
      <c r="Q1379" s="269"/>
      <c r="R1379" s="269"/>
      <c r="S1379" s="269"/>
      <c r="T1379" s="269"/>
      <c r="U1379" s="269"/>
      <c r="V1379" s="269"/>
      <c r="W1379" s="269"/>
      <c r="X1379" s="269"/>
      <c r="Y1379" s="269"/>
      <c r="Z1379" s="269"/>
      <c r="AA1379" s="269"/>
      <c r="AB1379" s="269"/>
      <c r="AC1379" s="269"/>
      <c r="AD1379" s="269"/>
      <c r="AE1379" s="269"/>
      <c r="AF1379" s="269"/>
      <c r="AG1379" s="269"/>
      <c r="AH1379" s="269"/>
      <c r="AI1379" s="269"/>
      <c r="AJ1379" s="269"/>
      <c r="AK1379" s="269"/>
      <c r="AL1379" s="269"/>
      <c r="AM1379" s="269"/>
      <c r="AN1379" s="269"/>
      <c r="AO1379" s="269"/>
      <c r="AP1379" s="269"/>
      <c r="AQ1379" s="269"/>
      <c r="AR1379" s="269"/>
      <c r="AS1379" s="269"/>
      <c r="AT1379" s="269"/>
      <c r="AU1379" s="269"/>
      <c r="AV1379" s="269"/>
      <c r="AW1379" s="276"/>
      <c r="AX1379" s="269"/>
      <c r="AY1379" s="269"/>
      <c r="AZ1379" s="269"/>
      <c r="BA1379" s="269"/>
      <c r="BB1379" s="269"/>
      <c r="BC1379" s="269"/>
      <c r="BD1379" s="269"/>
      <c r="BE1379" s="269"/>
      <c r="BH1379" s="250"/>
      <c r="BI1379" s="250"/>
      <c r="BJ1379" s="250"/>
      <c r="BK1379" s="250"/>
      <c r="BL1379" s="250"/>
      <c r="BM1379" s="250"/>
      <c r="BN1379" s="250"/>
      <c r="BO1379" s="250"/>
      <c r="BP1379" s="250"/>
      <c r="BQ1379" s="250"/>
      <c r="BR1379" s="250"/>
      <c r="BS1379" s="250"/>
      <c r="BT1379" s="250"/>
      <c r="BU1379" s="250"/>
      <c r="BV1379" s="250"/>
      <c r="BW1379" s="250"/>
      <c r="BX1379" s="250"/>
      <c r="BY1379" s="250"/>
      <c r="BZ1379" s="250"/>
      <c r="CE1379" s="250"/>
    </row>
    <row r="1380" spans="1:83" ht="14.4" x14ac:dyDescent="0.3">
      <c r="A1380" s="268"/>
      <c r="B1380" s="269"/>
      <c r="C1380" s="269"/>
      <c r="D1380" s="269"/>
      <c r="E1380" s="269"/>
      <c r="F1380" s="269"/>
      <c r="G1380" s="269"/>
      <c r="H1380" s="269"/>
      <c r="I1380" s="269"/>
      <c r="J1380" s="269"/>
      <c r="K1380" s="269"/>
      <c r="L1380" s="269"/>
      <c r="M1380" s="269"/>
      <c r="N1380" s="269"/>
      <c r="O1380" s="269"/>
      <c r="P1380" s="269"/>
      <c r="Q1380" s="269"/>
      <c r="R1380" s="269"/>
      <c r="S1380" s="269"/>
      <c r="T1380" s="269"/>
      <c r="U1380" s="269"/>
      <c r="V1380" s="269"/>
      <c r="W1380" s="269"/>
      <c r="X1380" s="269"/>
      <c r="Y1380" s="269"/>
      <c r="Z1380" s="269"/>
      <c r="AA1380" s="269"/>
      <c r="AB1380" s="269"/>
      <c r="AC1380" s="269"/>
      <c r="AD1380" s="269"/>
      <c r="AE1380" s="269"/>
      <c r="AF1380" s="269"/>
      <c r="AG1380" s="269"/>
      <c r="AH1380" s="269"/>
      <c r="AI1380" s="269"/>
      <c r="AJ1380" s="269"/>
      <c r="AK1380" s="269"/>
      <c r="AL1380" s="269"/>
      <c r="AM1380" s="269"/>
      <c r="AN1380" s="269"/>
      <c r="AO1380" s="269"/>
      <c r="AP1380" s="269"/>
      <c r="AQ1380" s="269"/>
      <c r="AR1380" s="269"/>
      <c r="AS1380" s="269"/>
      <c r="AT1380" s="269"/>
      <c r="AU1380" s="269"/>
      <c r="AV1380" s="269"/>
      <c r="AW1380" s="276"/>
      <c r="AX1380" s="269"/>
      <c r="AY1380" s="269"/>
      <c r="AZ1380" s="269"/>
      <c r="BA1380" s="269"/>
      <c r="BB1380" s="269"/>
      <c r="BC1380" s="269"/>
      <c r="BD1380" s="269"/>
      <c r="BE1380" s="269"/>
      <c r="BH1380" s="250"/>
      <c r="BI1380" s="250"/>
      <c r="BJ1380" s="250"/>
      <c r="BK1380" s="250"/>
      <c r="BL1380" s="250"/>
      <c r="BM1380" s="250"/>
      <c r="BN1380" s="250"/>
      <c r="BO1380" s="250"/>
      <c r="BP1380" s="250"/>
      <c r="BQ1380" s="250"/>
      <c r="BR1380" s="250"/>
      <c r="BS1380" s="250"/>
      <c r="BT1380" s="250"/>
      <c r="BU1380" s="250"/>
      <c r="BV1380" s="250"/>
      <c r="BW1380" s="250"/>
      <c r="BX1380" s="250"/>
      <c r="BY1380" s="250"/>
      <c r="BZ1380" s="250"/>
      <c r="CE1380" s="250"/>
    </row>
    <row r="1381" spans="1:83" ht="14.4" x14ac:dyDescent="0.3">
      <c r="A1381" s="268"/>
      <c r="B1381" s="269"/>
      <c r="C1381" s="269"/>
      <c r="D1381" s="269"/>
      <c r="E1381" s="269"/>
      <c r="F1381" s="269"/>
      <c r="G1381" s="269"/>
      <c r="H1381" s="269"/>
      <c r="I1381" s="269"/>
      <c r="J1381" s="269"/>
      <c r="K1381" s="269"/>
      <c r="L1381" s="269"/>
      <c r="M1381" s="269"/>
      <c r="N1381" s="269"/>
      <c r="O1381" s="269"/>
      <c r="P1381" s="269"/>
      <c r="Q1381" s="269"/>
      <c r="R1381" s="269"/>
      <c r="S1381" s="269"/>
      <c r="T1381" s="269"/>
      <c r="U1381" s="269"/>
      <c r="V1381" s="269"/>
      <c r="W1381" s="269"/>
      <c r="X1381" s="269"/>
      <c r="Y1381" s="269"/>
      <c r="Z1381" s="269"/>
      <c r="AA1381" s="269"/>
      <c r="AB1381" s="269"/>
      <c r="AC1381" s="269"/>
      <c r="AD1381" s="269"/>
      <c r="AE1381" s="269"/>
      <c r="AF1381" s="269"/>
      <c r="AG1381" s="269"/>
      <c r="AH1381" s="269"/>
      <c r="AI1381" s="269"/>
      <c r="AJ1381" s="269"/>
      <c r="AK1381" s="269"/>
      <c r="AL1381" s="269"/>
      <c r="AM1381" s="269"/>
      <c r="AN1381" s="269"/>
      <c r="AO1381" s="269"/>
      <c r="AP1381" s="269"/>
      <c r="AQ1381" s="269"/>
      <c r="AR1381" s="269"/>
      <c r="AS1381" s="269"/>
      <c r="AT1381" s="269"/>
      <c r="AU1381" s="269"/>
      <c r="AV1381" s="269"/>
      <c r="AW1381" s="276"/>
      <c r="AX1381" s="269"/>
      <c r="AY1381" s="269"/>
      <c r="AZ1381" s="269"/>
      <c r="BA1381" s="269"/>
      <c r="BB1381" s="269"/>
      <c r="BC1381" s="269"/>
      <c r="BD1381" s="269"/>
      <c r="BE1381" s="269"/>
      <c r="BH1381" s="250"/>
      <c r="BI1381" s="250"/>
      <c r="BJ1381" s="250"/>
      <c r="BK1381" s="250"/>
      <c r="BL1381" s="250"/>
      <c r="BM1381" s="250"/>
      <c r="BN1381" s="250"/>
      <c r="BO1381" s="250"/>
      <c r="BP1381" s="250"/>
      <c r="BQ1381" s="250"/>
      <c r="BR1381" s="250"/>
      <c r="BS1381" s="250"/>
      <c r="BT1381" s="250"/>
      <c r="BU1381" s="250"/>
      <c r="BV1381" s="250"/>
      <c r="BW1381" s="250"/>
      <c r="BX1381" s="250"/>
      <c r="BY1381" s="250"/>
      <c r="BZ1381" s="250"/>
      <c r="CE1381" s="250"/>
    </row>
    <row r="1382" spans="1:83" ht="14.4" x14ac:dyDescent="0.3">
      <c r="A1382" s="268"/>
      <c r="B1382" s="269"/>
      <c r="C1382" s="269"/>
      <c r="D1382" s="269"/>
      <c r="E1382" s="269"/>
      <c r="F1382" s="269"/>
      <c r="G1382" s="269"/>
      <c r="H1382" s="269"/>
      <c r="I1382" s="269"/>
      <c r="J1382" s="269"/>
      <c r="K1382" s="269"/>
      <c r="L1382" s="269"/>
      <c r="M1382" s="269"/>
      <c r="N1382" s="269"/>
      <c r="O1382" s="269"/>
      <c r="P1382" s="269"/>
      <c r="Q1382" s="269"/>
      <c r="R1382" s="269"/>
      <c r="S1382" s="269"/>
      <c r="T1382" s="269"/>
      <c r="U1382" s="269"/>
      <c r="V1382" s="269"/>
      <c r="W1382" s="269"/>
      <c r="X1382" s="269"/>
      <c r="Y1382" s="269"/>
      <c r="Z1382" s="269"/>
      <c r="AA1382" s="269"/>
      <c r="AB1382" s="269"/>
      <c r="AC1382" s="269"/>
      <c r="AD1382" s="269"/>
      <c r="AE1382" s="269"/>
      <c r="AF1382" s="269"/>
      <c r="AG1382" s="269"/>
      <c r="AH1382" s="269"/>
      <c r="AI1382" s="269"/>
      <c r="AJ1382" s="269"/>
      <c r="AK1382" s="269"/>
      <c r="AL1382" s="269"/>
      <c r="AM1382" s="269"/>
      <c r="AN1382" s="269"/>
      <c r="AO1382" s="269"/>
      <c r="AP1382" s="269"/>
      <c r="AQ1382" s="269"/>
      <c r="AR1382" s="269"/>
      <c r="AS1382" s="269"/>
      <c r="AT1382" s="269"/>
      <c r="AU1382" s="269"/>
      <c r="AV1382" s="269"/>
      <c r="AW1382" s="276"/>
      <c r="AX1382" s="269"/>
      <c r="AY1382" s="269"/>
      <c r="AZ1382" s="269"/>
      <c r="BA1382" s="269"/>
      <c r="BB1382" s="269"/>
      <c r="BC1382" s="269"/>
      <c r="BD1382" s="269"/>
      <c r="BE1382" s="269"/>
      <c r="BH1382" s="250"/>
      <c r="BI1382" s="250"/>
      <c r="BJ1382" s="250"/>
      <c r="BK1382" s="250"/>
      <c r="BL1382" s="250"/>
      <c r="BM1382" s="250"/>
      <c r="BN1382" s="250"/>
      <c r="BO1382" s="250"/>
      <c r="BP1382" s="250"/>
      <c r="BQ1382" s="250"/>
      <c r="BR1382" s="250"/>
      <c r="BS1382" s="250"/>
      <c r="BT1382" s="250"/>
      <c r="BU1382" s="250"/>
      <c r="BV1382" s="250"/>
      <c r="BW1382" s="250"/>
      <c r="BX1382" s="250"/>
      <c r="BY1382" s="250"/>
      <c r="BZ1382" s="250"/>
      <c r="CE1382" s="250"/>
    </row>
    <row r="1383" spans="1:83" ht="14.4" x14ac:dyDescent="0.3">
      <c r="A1383" s="270"/>
      <c r="B1383" s="271"/>
      <c r="C1383" s="269"/>
      <c r="D1383" s="269"/>
      <c r="E1383" s="269"/>
      <c r="F1383" s="269"/>
      <c r="G1383" s="269"/>
      <c r="H1383" s="269"/>
      <c r="I1383" s="269"/>
      <c r="J1383" s="269"/>
      <c r="K1383" s="269"/>
      <c r="L1383" s="269"/>
      <c r="M1383" s="269"/>
      <c r="N1383" s="250"/>
      <c r="O1383" s="250"/>
      <c r="P1383" s="250"/>
      <c r="Q1383" s="250"/>
      <c r="R1383" s="250"/>
      <c r="S1383" s="250"/>
      <c r="T1383" s="250"/>
      <c r="U1383" s="250"/>
      <c r="V1383" s="250"/>
      <c r="W1383" s="250"/>
      <c r="X1383" s="250"/>
      <c r="Y1383" s="250"/>
      <c r="Z1383" s="250"/>
      <c r="AA1383" s="250"/>
      <c r="AB1383" s="250"/>
      <c r="AC1383" s="250"/>
      <c r="AD1383" s="250"/>
      <c r="AE1383" s="250"/>
      <c r="AF1383" s="250"/>
      <c r="AG1383" s="250"/>
      <c r="AH1383" s="250"/>
      <c r="AI1383" s="250"/>
      <c r="AJ1383" s="250"/>
      <c r="AK1383" s="250"/>
      <c r="AL1383" s="250"/>
      <c r="AM1383" s="250"/>
      <c r="AN1383" s="250"/>
      <c r="AO1383" s="250"/>
      <c r="AP1383" s="250"/>
      <c r="AQ1383" s="250"/>
      <c r="AR1383" s="250"/>
      <c r="AS1383" s="250"/>
      <c r="AT1383" s="250"/>
      <c r="AU1383" s="250"/>
      <c r="AV1383" s="250"/>
      <c r="AW1383" s="275"/>
      <c r="AX1383" s="250"/>
      <c r="AY1383" s="250"/>
      <c r="AZ1383" s="250"/>
      <c r="BA1383" s="250"/>
      <c r="BB1383" s="250"/>
      <c r="BC1383" s="250"/>
      <c r="BD1383" s="250"/>
      <c r="BE1383" s="269"/>
      <c r="BH1383" s="241"/>
      <c r="BI1383" s="241"/>
      <c r="BJ1383" s="241"/>
      <c r="BK1383" s="241"/>
      <c r="BL1383" s="241"/>
      <c r="BM1383" s="241"/>
      <c r="BN1383" s="241"/>
      <c r="BO1383" s="241"/>
      <c r="BP1383" s="241"/>
      <c r="BQ1383" s="241"/>
      <c r="BR1383" s="241"/>
      <c r="BS1383" s="241"/>
      <c r="BT1383" s="241"/>
      <c r="BU1383" s="241"/>
      <c r="BV1383" s="240"/>
      <c r="BW1383" s="241"/>
      <c r="BX1383" s="241"/>
      <c r="BY1383" s="241"/>
      <c r="BZ1383" s="241"/>
      <c r="CA1383" s="242"/>
      <c r="CB1383" s="242"/>
      <c r="CC1383" s="242"/>
      <c r="CD1383" s="242"/>
      <c r="CE1383" s="241"/>
    </row>
    <row r="1384" spans="1:83" ht="14.4" x14ac:dyDescent="0.3">
      <c r="A1384" s="268"/>
      <c r="B1384" s="269"/>
      <c r="C1384" s="269"/>
      <c r="D1384" s="269"/>
      <c r="E1384" s="269"/>
      <c r="F1384" s="269"/>
      <c r="G1384" s="269"/>
      <c r="H1384" s="269"/>
      <c r="I1384" s="269"/>
      <c r="J1384" s="269"/>
      <c r="K1384" s="269"/>
      <c r="L1384" s="269"/>
      <c r="M1384" s="269"/>
      <c r="N1384" s="269"/>
      <c r="O1384" s="269"/>
      <c r="P1384" s="269"/>
      <c r="Q1384" s="269"/>
      <c r="R1384" s="269"/>
      <c r="S1384" s="269"/>
      <c r="T1384" s="269"/>
      <c r="U1384" s="269"/>
      <c r="V1384" s="269"/>
      <c r="W1384" s="269"/>
      <c r="X1384" s="269"/>
      <c r="Y1384" s="269"/>
      <c r="Z1384" s="269"/>
      <c r="AA1384" s="269"/>
      <c r="AB1384" s="269"/>
      <c r="AC1384" s="269"/>
      <c r="AD1384" s="269"/>
      <c r="AE1384" s="269"/>
      <c r="AF1384" s="269"/>
      <c r="AG1384" s="269"/>
      <c r="AH1384" s="269"/>
      <c r="AI1384" s="269"/>
      <c r="AJ1384" s="269"/>
      <c r="AK1384" s="269"/>
      <c r="AL1384" s="269"/>
      <c r="AM1384" s="269"/>
      <c r="AN1384" s="269"/>
      <c r="AO1384" s="269"/>
      <c r="AP1384" s="269"/>
      <c r="AQ1384" s="269"/>
      <c r="AR1384" s="269"/>
      <c r="AS1384" s="269"/>
      <c r="AT1384" s="269"/>
      <c r="AU1384" s="269"/>
      <c r="AV1384" s="269"/>
      <c r="AW1384" s="276"/>
      <c r="AX1384" s="269"/>
      <c r="AY1384" s="269"/>
      <c r="AZ1384" s="269"/>
      <c r="BA1384" s="269"/>
      <c r="BB1384" s="269"/>
      <c r="BC1384" s="269"/>
      <c r="BD1384" s="269"/>
      <c r="BE1384" s="269"/>
      <c r="BH1384" s="250"/>
      <c r="BI1384" s="250"/>
      <c r="BJ1384" s="250"/>
      <c r="BK1384" s="250"/>
      <c r="BL1384" s="250"/>
      <c r="BM1384" s="250"/>
      <c r="BN1384" s="250"/>
      <c r="BO1384" s="250"/>
      <c r="BP1384" s="250"/>
      <c r="BQ1384" s="250"/>
      <c r="BR1384" s="250"/>
      <c r="BS1384" s="250"/>
      <c r="BT1384" s="250"/>
      <c r="BU1384" s="250"/>
      <c r="BV1384" s="250"/>
      <c r="BW1384" s="250"/>
      <c r="BX1384" s="250"/>
      <c r="BY1384" s="250"/>
      <c r="BZ1384" s="250"/>
      <c r="CE1384" s="250"/>
    </row>
    <row r="1385" spans="1:83" ht="14.4" x14ac:dyDescent="0.3">
      <c r="A1385" s="268"/>
      <c r="B1385" s="269"/>
      <c r="C1385" s="269"/>
      <c r="D1385" s="269"/>
      <c r="E1385" s="269"/>
      <c r="F1385" s="269"/>
      <c r="G1385" s="269"/>
      <c r="H1385" s="269"/>
      <c r="I1385" s="269"/>
      <c r="J1385" s="269"/>
      <c r="K1385" s="269"/>
      <c r="L1385" s="269"/>
      <c r="M1385" s="269"/>
      <c r="N1385" s="269"/>
      <c r="O1385" s="269"/>
      <c r="P1385" s="269"/>
      <c r="Q1385" s="269"/>
      <c r="R1385" s="269"/>
      <c r="S1385" s="269"/>
      <c r="T1385" s="269"/>
      <c r="U1385" s="269"/>
      <c r="V1385" s="269"/>
      <c r="W1385" s="269"/>
      <c r="X1385" s="269"/>
      <c r="Y1385" s="269"/>
      <c r="Z1385" s="269"/>
      <c r="AA1385" s="269"/>
      <c r="AB1385" s="269"/>
      <c r="AC1385" s="269"/>
      <c r="AD1385" s="269"/>
      <c r="AE1385" s="269"/>
      <c r="AF1385" s="269"/>
      <c r="AG1385" s="269"/>
      <c r="AH1385" s="269"/>
      <c r="AI1385" s="269"/>
      <c r="AJ1385" s="269"/>
      <c r="AK1385" s="269"/>
      <c r="AL1385" s="269"/>
      <c r="AM1385" s="269"/>
      <c r="AN1385" s="269"/>
      <c r="AO1385" s="269"/>
      <c r="AP1385" s="269"/>
      <c r="AQ1385" s="269"/>
      <c r="AR1385" s="269"/>
      <c r="AS1385" s="269"/>
      <c r="AT1385" s="269"/>
      <c r="AU1385" s="269"/>
      <c r="AV1385" s="269"/>
      <c r="AW1385" s="276"/>
      <c r="AX1385" s="269"/>
      <c r="AY1385" s="269"/>
      <c r="AZ1385" s="269"/>
      <c r="BA1385" s="269"/>
      <c r="BB1385" s="269"/>
      <c r="BC1385" s="269"/>
      <c r="BD1385" s="269"/>
      <c r="BE1385" s="269"/>
      <c r="BH1385" s="250"/>
      <c r="BI1385" s="250"/>
      <c r="BJ1385" s="250"/>
      <c r="BK1385" s="250"/>
      <c r="BL1385" s="250"/>
      <c r="BM1385" s="250"/>
      <c r="BN1385" s="250"/>
      <c r="BO1385" s="250"/>
      <c r="BP1385" s="250"/>
      <c r="BQ1385" s="250"/>
      <c r="BR1385" s="250"/>
      <c r="BS1385" s="250"/>
      <c r="BT1385" s="250"/>
      <c r="BU1385" s="250"/>
      <c r="BV1385" s="250"/>
      <c r="BW1385" s="250"/>
      <c r="BX1385" s="250"/>
      <c r="BY1385" s="250"/>
      <c r="BZ1385" s="250"/>
      <c r="CE1385" s="250"/>
    </row>
    <row r="1386" spans="1:83" ht="14.4" x14ac:dyDescent="0.3">
      <c r="A1386" s="268"/>
      <c r="B1386" s="269"/>
      <c r="C1386" s="269"/>
      <c r="D1386" s="269"/>
      <c r="E1386" s="269"/>
      <c r="F1386" s="269"/>
      <c r="G1386" s="269"/>
      <c r="H1386" s="269"/>
      <c r="I1386" s="269"/>
      <c r="J1386" s="269"/>
      <c r="K1386" s="269"/>
      <c r="L1386" s="269"/>
      <c r="M1386" s="269"/>
      <c r="N1386" s="269"/>
      <c r="O1386" s="269"/>
      <c r="P1386" s="269"/>
      <c r="Q1386" s="269"/>
      <c r="R1386" s="269"/>
      <c r="S1386" s="269"/>
      <c r="T1386" s="269"/>
      <c r="U1386" s="269"/>
      <c r="V1386" s="269"/>
      <c r="W1386" s="269"/>
      <c r="X1386" s="269"/>
      <c r="Y1386" s="269"/>
      <c r="Z1386" s="269"/>
      <c r="AA1386" s="269"/>
      <c r="AB1386" s="269"/>
      <c r="AC1386" s="269"/>
      <c r="AD1386" s="269"/>
      <c r="AE1386" s="269"/>
      <c r="AF1386" s="269"/>
      <c r="AG1386" s="269"/>
      <c r="AH1386" s="269"/>
      <c r="AI1386" s="269"/>
      <c r="AJ1386" s="269"/>
      <c r="AK1386" s="269"/>
      <c r="AL1386" s="269"/>
      <c r="AM1386" s="269"/>
      <c r="AN1386" s="269"/>
      <c r="AO1386" s="269"/>
      <c r="AP1386" s="269"/>
      <c r="AQ1386" s="269"/>
      <c r="AR1386" s="269"/>
      <c r="AS1386" s="269"/>
      <c r="AT1386" s="269"/>
      <c r="AU1386" s="269"/>
      <c r="AV1386" s="269"/>
      <c r="AW1386" s="276"/>
      <c r="AX1386" s="269"/>
      <c r="AY1386" s="269"/>
      <c r="AZ1386" s="269"/>
      <c r="BA1386" s="269"/>
      <c r="BB1386" s="269"/>
      <c r="BC1386" s="269"/>
      <c r="BD1386" s="269"/>
      <c r="BE1386" s="269"/>
      <c r="BH1386" s="250"/>
      <c r="BI1386" s="250"/>
      <c r="BJ1386" s="250"/>
      <c r="BK1386" s="250"/>
      <c r="BL1386" s="250"/>
      <c r="BM1386" s="250"/>
      <c r="BN1386" s="250"/>
      <c r="BO1386" s="250"/>
      <c r="BP1386" s="250"/>
      <c r="BQ1386" s="250"/>
      <c r="BR1386" s="250"/>
      <c r="BS1386" s="250"/>
      <c r="BT1386" s="250"/>
      <c r="BU1386" s="250"/>
      <c r="BV1386" s="250"/>
      <c r="BW1386" s="250"/>
      <c r="BX1386" s="250"/>
      <c r="BY1386" s="250"/>
      <c r="BZ1386" s="250"/>
      <c r="CE1386" s="250"/>
    </row>
    <row r="1387" spans="1:83" ht="14.4" x14ac:dyDescent="0.3">
      <c r="A1387" s="268"/>
      <c r="B1387" s="269"/>
      <c r="C1387" s="269"/>
      <c r="D1387" s="269"/>
      <c r="E1387" s="269"/>
      <c r="F1387" s="269"/>
      <c r="G1387" s="269"/>
      <c r="H1387" s="269"/>
      <c r="I1387" s="269"/>
      <c r="J1387" s="269"/>
      <c r="K1387" s="269"/>
      <c r="L1387" s="269"/>
      <c r="M1387" s="269"/>
      <c r="N1387" s="269"/>
      <c r="O1387" s="269"/>
      <c r="P1387" s="269"/>
      <c r="Q1387" s="269"/>
      <c r="R1387" s="269"/>
      <c r="S1387" s="269"/>
      <c r="T1387" s="269"/>
      <c r="U1387" s="269"/>
      <c r="V1387" s="269"/>
      <c r="W1387" s="269"/>
      <c r="X1387" s="269"/>
      <c r="Y1387" s="269"/>
      <c r="Z1387" s="269"/>
      <c r="AA1387" s="269"/>
      <c r="AB1387" s="269"/>
      <c r="AC1387" s="269"/>
      <c r="AD1387" s="269"/>
      <c r="AE1387" s="269"/>
      <c r="AF1387" s="269"/>
      <c r="AG1387" s="269"/>
      <c r="AH1387" s="269"/>
      <c r="AI1387" s="269"/>
      <c r="AJ1387" s="269"/>
      <c r="AK1387" s="269"/>
      <c r="AL1387" s="269"/>
      <c r="AM1387" s="269"/>
      <c r="AN1387" s="269"/>
      <c r="AO1387" s="269"/>
      <c r="AP1387" s="269"/>
      <c r="AQ1387" s="269"/>
      <c r="AR1387" s="269"/>
      <c r="AS1387" s="269"/>
      <c r="AT1387" s="269"/>
      <c r="AU1387" s="269"/>
      <c r="AV1387" s="269"/>
      <c r="AW1387" s="276"/>
      <c r="AX1387" s="269"/>
      <c r="AY1387" s="269"/>
      <c r="AZ1387" s="269"/>
      <c r="BA1387" s="269"/>
      <c r="BB1387" s="269"/>
      <c r="BC1387" s="269"/>
      <c r="BD1387" s="269"/>
      <c r="BE1387" s="269"/>
      <c r="BH1387" s="250"/>
      <c r="BI1387" s="250"/>
      <c r="BJ1387" s="250"/>
      <c r="BK1387" s="250"/>
      <c r="BL1387" s="250"/>
      <c r="BM1387" s="250"/>
      <c r="BN1387" s="250"/>
      <c r="BO1387" s="250"/>
      <c r="BP1387" s="250"/>
      <c r="BQ1387" s="250"/>
      <c r="BR1387" s="250"/>
      <c r="BS1387" s="250"/>
      <c r="BT1387" s="250"/>
      <c r="BU1387" s="250"/>
      <c r="BV1387" s="250"/>
      <c r="BW1387" s="250"/>
      <c r="BX1387" s="250"/>
      <c r="BY1387" s="250"/>
      <c r="BZ1387" s="250"/>
      <c r="CE1387" s="250"/>
    </row>
    <row r="1388" spans="1:83" ht="14.4" x14ac:dyDescent="0.3">
      <c r="A1388" s="268"/>
      <c r="B1388" s="269"/>
      <c r="C1388" s="269"/>
      <c r="D1388" s="269"/>
      <c r="E1388" s="269"/>
      <c r="F1388" s="269"/>
      <c r="G1388" s="269"/>
      <c r="H1388" s="269"/>
      <c r="I1388" s="269"/>
      <c r="J1388" s="269"/>
      <c r="K1388" s="269"/>
      <c r="L1388" s="269"/>
      <c r="M1388" s="269"/>
      <c r="N1388" s="269"/>
      <c r="O1388" s="269"/>
      <c r="P1388" s="269"/>
      <c r="Q1388" s="269"/>
      <c r="R1388" s="269"/>
      <c r="S1388" s="269"/>
      <c r="T1388" s="269"/>
      <c r="U1388" s="269"/>
      <c r="V1388" s="269"/>
      <c r="W1388" s="269"/>
      <c r="X1388" s="269"/>
      <c r="Y1388" s="269"/>
      <c r="Z1388" s="269"/>
      <c r="AA1388" s="269"/>
      <c r="AB1388" s="269"/>
      <c r="AC1388" s="269"/>
      <c r="AD1388" s="269"/>
      <c r="AE1388" s="269"/>
      <c r="AF1388" s="269"/>
      <c r="AG1388" s="269"/>
      <c r="AH1388" s="269"/>
      <c r="AI1388" s="269"/>
      <c r="AJ1388" s="269"/>
      <c r="AK1388" s="269"/>
      <c r="AL1388" s="269"/>
      <c r="AM1388" s="269"/>
      <c r="AN1388" s="269"/>
      <c r="AO1388" s="269"/>
      <c r="AP1388" s="269"/>
      <c r="AQ1388" s="269"/>
      <c r="AR1388" s="269"/>
      <c r="AS1388" s="269"/>
      <c r="AT1388" s="269"/>
      <c r="AU1388" s="269"/>
      <c r="AV1388" s="269"/>
      <c r="AW1388" s="276"/>
      <c r="AX1388" s="269"/>
      <c r="AY1388" s="269"/>
      <c r="AZ1388" s="269"/>
      <c r="BA1388" s="269"/>
      <c r="BB1388" s="269"/>
      <c r="BC1388" s="269"/>
      <c r="BD1388" s="269"/>
      <c r="BE1388" s="269"/>
      <c r="BH1388" s="241"/>
      <c r="BI1388" s="241"/>
      <c r="BJ1388" s="241"/>
      <c r="BK1388" s="241"/>
      <c r="BL1388" s="241"/>
      <c r="BM1388" s="241"/>
      <c r="BN1388" s="241"/>
      <c r="BO1388" s="241"/>
      <c r="BP1388" s="241"/>
      <c r="BQ1388" s="241"/>
      <c r="BR1388" s="241"/>
      <c r="BS1388" s="241"/>
      <c r="BT1388" s="241"/>
      <c r="BU1388" s="241"/>
      <c r="BV1388" s="240"/>
      <c r="BW1388" s="241"/>
      <c r="BX1388" s="241"/>
      <c r="BY1388" s="241"/>
      <c r="BZ1388" s="241"/>
      <c r="CA1388" s="242"/>
      <c r="CB1388" s="242"/>
      <c r="CC1388" s="242"/>
      <c r="CD1388" s="242"/>
      <c r="CE1388" s="241"/>
    </row>
    <row r="1389" spans="1:83" ht="14.4" x14ac:dyDescent="0.3">
      <c r="A1389" s="268"/>
      <c r="B1389" s="269"/>
      <c r="C1389" s="269"/>
      <c r="D1389" s="269"/>
      <c r="E1389" s="269"/>
      <c r="F1389" s="269"/>
      <c r="G1389" s="269"/>
      <c r="H1389" s="269"/>
      <c r="I1389" s="269"/>
      <c r="J1389" s="269"/>
      <c r="K1389" s="269"/>
      <c r="L1389" s="269"/>
      <c r="M1389" s="269"/>
      <c r="N1389" s="269"/>
      <c r="O1389" s="269"/>
      <c r="P1389" s="269"/>
      <c r="Q1389" s="269"/>
      <c r="R1389" s="269"/>
      <c r="S1389" s="269"/>
      <c r="T1389" s="269"/>
      <c r="U1389" s="269"/>
      <c r="V1389" s="269"/>
      <c r="W1389" s="269"/>
      <c r="X1389" s="269"/>
      <c r="Y1389" s="269"/>
      <c r="Z1389" s="269"/>
      <c r="AA1389" s="269"/>
      <c r="AB1389" s="269"/>
      <c r="AC1389" s="269"/>
      <c r="AD1389" s="269"/>
      <c r="AE1389" s="269"/>
      <c r="AF1389" s="269"/>
      <c r="AG1389" s="269"/>
      <c r="AH1389" s="269"/>
      <c r="AI1389" s="269"/>
      <c r="AJ1389" s="269"/>
      <c r="AK1389" s="269"/>
      <c r="AL1389" s="269"/>
      <c r="AM1389" s="269"/>
      <c r="AN1389" s="269"/>
      <c r="AO1389" s="269"/>
      <c r="AP1389" s="269"/>
      <c r="AQ1389" s="269"/>
      <c r="AR1389" s="269"/>
      <c r="AS1389" s="269"/>
      <c r="AT1389" s="269"/>
      <c r="AU1389" s="269"/>
      <c r="AV1389" s="269"/>
      <c r="AW1389" s="276"/>
      <c r="AX1389" s="269"/>
      <c r="AY1389" s="269"/>
      <c r="AZ1389" s="269"/>
      <c r="BA1389" s="269"/>
      <c r="BB1389" s="269"/>
      <c r="BC1389" s="269"/>
      <c r="BD1389" s="269"/>
      <c r="BE1389" s="269"/>
      <c r="BH1389" s="250"/>
      <c r="BI1389" s="250"/>
      <c r="BJ1389" s="250"/>
      <c r="BK1389" s="250"/>
      <c r="BL1389" s="250"/>
      <c r="BM1389" s="250"/>
      <c r="BN1389" s="250"/>
      <c r="BO1389" s="250"/>
      <c r="BP1389" s="250"/>
      <c r="BQ1389" s="250"/>
      <c r="BR1389" s="250"/>
      <c r="BS1389" s="250"/>
      <c r="BT1389" s="250"/>
      <c r="BU1389" s="250"/>
      <c r="BV1389" s="250"/>
      <c r="BW1389" s="250"/>
      <c r="BX1389" s="250"/>
      <c r="BY1389" s="250"/>
      <c r="BZ1389" s="250"/>
      <c r="CE1389" s="250"/>
    </row>
    <row r="1390" spans="1:83" ht="14.4" x14ac:dyDescent="0.3">
      <c r="A1390" s="268"/>
      <c r="B1390" s="269"/>
      <c r="C1390" s="269"/>
      <c r="D1390" s="269"/>
      <c r="E1390" s="269"/>
      <c r="F1390" s="269"/>
      <c r="G1390" s="269"/>
      <c r="H1390" s="269"/>
      <c r="I1390" s="269"/>
      <c r="J1390" s="269"/>
      <c r="K1390" s="269"/>
      <c r="L1390" s="269"/>
      <c r="M1390" s="269"/>
      <c r="N1390" s="269"/>
      <c r="O1390" s="269"/>
      <c r="P1390" s="269"/>
      <c r="Q1390" s="269"/>
      <c r="R1390" s="269"/>
      <c r="S1390" s="269"/>
      <c r="T1390" s="269"/>
      <c r="U1390" s="269"/>
      <c r="V1390" s="269"/>
      <c r="W1390" s="269"/>
      <c r="X1390" s="269"/>
      <c r="Y1390" s="269"/>
      <c r="Z1390" s="269"/>
      <c r="AA1390" s="269"/>
      <c r="AB1390" s="269"/>
      <c r="AC1390" s="269"/>
      <c r="AD1390" s="269"/>
      <c r="AE1390" s="269"/>
      <c r="AF1390" s="269"/>
      <c r="AG1390" s="269"/>
      <c r="AH1390" s="269"/>
      <c r="AI1390" s="269"/>
      <c r="AJ1390" s="269"/>
      <c r="AK1390" s="269"/>
      <c r="AL1390" s="269"/>
      <c r="AM1390" s="269"/>
      <c r="AN1390" s="269"/>
      <c r="AO1390" s="269"/>
      <c r="AP1390" s="269"/>
      <c r="AQ1390" s="269"/>
      <c r="AR1390" s="269"/>
      <c r="AS1390" s="269"/>
      <c r="AT1390" s="269"/>
      <c r="AU1390" s="269"/>
      <c r="AV1390" s="269"/>
      <c r="AW1390" s="276"/>
      <c r="AX1390" s="269"/>
      <c r="AY1390" s="269"/>
      <c r="AZ1390" s="269"/>
      <c r="BA1390" s="269"/>
      <c r="BB1390" s="269"/>
      <c r="BC1390" s="269"/>
      <c r="BD1390" s="269"/>
      <c r="BE1390" s="269"/>
      <c r="BH1390" s="241"/>
      <c r="BI1390" s="241"/>
      <c r="BJ1390" s="241"/>
      <c r="BK1390" s="241"/>
      <c r="BL1390" s="241"/>
      <c r="BM1390" s="241"/>
      <c r="BN1390" s="241"/>
      <c r="BO1390" s="241"/>
      <c r="BP1390" s="241"/>
      <c r="BQ1390" s="241"/>
      <c r="BR1390" s="241"/>
      <c r="BS1390" s="241"/>
      <c r="BT1390" s="241"/>
      <c r="BU1390" s="241"/>
      <c r="BV1390" s="240"/>
      <c r="BW1390" s="241"/>
      <c r="BX1390" s="241"/>
      <c r="BY1390" s="241"/>
      <c r="BZ1390" s="241"/>
      <c r="CA1390" s="242"/>
      <c r="CB1390" s="242"/>
      <c r="CC1390" s="242"/>
      <c r="CD1390" s="242"/>
      <c r="CE1390" s="241"/>
    </row>
    <row r="1391" spans="1:83" ht="14.4" x14ac:dyDescent="0.3">
      <c r="A1391" s="268"/>
      <c r="B1391" s="269"/>
      <c r="C1391" s="269"/>
      <c r="D1391" s="269"/>
      <c r="E1391" s="269"/>
      <c r="F1391" s="269"/>
      <c r="G1391" s="269"/>
      <c r="H1391" s="269"/>
      <c r="I1391" s="269"/>
      <c r="J1391" s="269"/>
      <c r="K1391" s="269"/>
      <c r="L1391" s="269"/>
      <c r="M1391" s="269"/>
      <c r="N1391" s="269"/>
      <c r="O1391" s="269"/>
      <c r="P1391" s="269"/>
      <c r="Q1391" s="269"/>
      <c r="R1391" s="269"/>
      <c r="S1391" s="269"/>
      <c r="T1391" s="269"/>
      <c r="U1391" s="269"/>
      <c r="V1391" s="269"/>
      <c r="W1391" s="269"/>
      <c r="X1391" s="269"/>
      <c r="Y1391" s="269"/>
      <c r="Z1391" s="269"/>
      <c r="AA1391" s="269"/>
      <c r="AB1391" s="269"/>
      <c r="AC1391" s="269"/>
      <c r="AD1391" s="269"/>
      <c r="AE1391" s="269"/>
      <c r="AF1391" s="269"/>
      <c r="AG1391" s="269"/>
      <c r="AH1391" s="269"/>
      <c r="AI1391" s="269"/>
      <c r="AJ1391" s="269"/>
      <c r="AK1391" s="269"/>
      <c r="AL1391" s="269"/>
      <c r="AM1391" s="269"/>
      <c r="AN1391" s="269"/>
      <c r="AO1391" s="269"/>
      <c r="AP1391" s="269"/>
      <c r="AQ1391" s="269"/>
      <c r="AR1391" s="269"/>
      <c r="AS1391" s="269"/>
      <c r="AT1391" s="269"/>
      <c r="AU1391" s="269"/>
      <c r="AV1391" s="269"/>
      <c r="AW1391" s="276"/>
      <c r="AX1391" s="269"/>
      <c r="AY1391" s="269"/>
      <c r="AZ1391" s="269"/>
      <c r="BA1391" s="269"/>
      <c r="BB1391" s="269"/>
      <c r="BC1391" s="269"/>
      <c r="BD1391" s="269"/>
      <c r="BE1391" s="269"/>
      <c r="BH1391" s="250"/>
      <c r="BI1391" s="250"/>
      <c r="BJ1391" s="250"/>
      <c r="BK1391" s="250"/>
      <c r="BL1391" s="250"/>
      <c r="BM1391" s="250"/>
      <c r="BN1391" s="250"/>
      <c r="BO1391" s="250"/>
      <c r="BP1391" s="250"/>
      <c r="BQ1391" s="250"/>
      <c r="BR1391" s="250"/>
      <c r="BS1391" s="250"/>
      <c r="BT1391" s="250"/>
      <c r="BU1391" s="250"/>
      <c r="BV1391" s="250"/>
      <c r="BW1391" s="250"/>
      <c r="BX1391" s="250"/>
      <c r="BY1391" s="250"/>
      <c r="BZ1391" s="250"/>
      <c r="CE1391" s="250"/>
    </row>
    <row r="1392" spans="1:83" ht="14.4" x14ac:dyDescent="0.3">
      <c r="A1392" s="268"/>
      <c r="B1392" s="269"/>
      <c r="C1392" s="269"/>
      <c r="D1392" s="269"/>
      <c r="E1392" s="269"/>
      <c r="F1392" s="269"/>
      <c r="G1392" s="269"/>
      <c r="H1392" s="269"/>
      <c r="I1392" s="269"/>
      <c r="J1392" s="269"/>
      <c r="K1392" s="269"/>
      <c r="L1392" s="269"/>
      <c r="M1392" s="269"/>
      <c r="N1392" s="269"/>
      <c r="O1392" s="269"/>
      <c r="P1392" s="269"/>
      <c r="Q1392" s="269"/>
      <c r="R1392" s="269"/>
      <c r="S1392" s="269"/>
      <c r="T1392" s="269"/>
      <c r="U1392" s="269"/>
      <c r="V1392" s="269"/>
      <c r="W1392" s="269"/>
      <c r="X1392" s="269"/>
      <c r="Y1392" s="269"/>
      <c r="Z1392" s="269"/>
      <c r="AA1392" s="269"/>
      <c r="AB1392" s="269"/>
      <c r="AC1392" s="269"/>
      <c r="AD1392" s="269"/>
      <c r="AE1392" s="269"/>
      <c r="AF1392" s="269"/>
      <c r="AG1392" s="269"/>
      <c r="AH1392" s="269"/>
      <c r="AI1392" s="269"/>
      <c r="AJ1392" s="269"/>
      <c r="AK1392" s="269"/>
      <c r="AL1392" s="269"/>
      <c r="AM1392" s="269"/>
      <c r="AN1392" s="269"/>
      <c r="AO1392" s="269"/>
      <c r="AP1392" s="269"/>
      <c r="AQ1392" s="269"/>
      <c r="AR1392" s="269"/>
      <c r="AS1392" s="269"/>
      <c r="AT1392" s="269"/>
      <c r="AU1392" s="269"/>
      <c r="AV1392" s="269"/>
      <c r="AW1392" s="276"/>
      <c r="AX1392" s="269"/>
      <c r="AY1392" s="269"/>
      <c r="AZ1392" s="269"/>
      <c r="BA1392" s="269"/>
      <c r="BB1392" s="269"/>
      <c r="BC1392" s="269"/>
      <c r="BD1392" s="269"/>
      <c r="BE1392" s="269"/>
      <c r="BH1392" s="250"/>
      <c r="BI1392" s="250"/>
      <c r="BJ1392" s="250"/>
      <c r="BK1392" s="250"/>
      <c r="BL1392" s="250"/>
      <c r="BM1392" s="250"/>
      <c r="BN1392" s="250"/>
      <c r="BO1392" s="250"/>
      <c r="BP1392" s="250"/>
      <c r="BQ1392" s="250"/>
      <c r="BR1392" s="250"/>
      <c r="BS1392" s="250"/>
      <c r="BT1392" s="250"/>
      <c r="BU1392" s="250"/>
      <c r="BV1392" s="250"/>
      <c r="BW1392" s="250"/>
      <c r="BX1392" s="250"/>
      <c r="BY1392" s="250"/>
      <c r="BZ1392" s="250"/>
      <c r="CE1392" s="250"/>
    </row>
    <row r="1393" spans="1:83" ht="14.4" x14ac:dyDescent="0.3">
      <c r="A1393" s="268"/>
      <c r="B1393" s="269"/>
      <c r="C1393" s="269"/>
      <c r="D1393" s="269"/>
      <c r="E1393" s="269"/>
      <c r="F1393" s="269"/>
      <c r="G1393" s="269"/>
      <c r="H1393" s="269"/>
      <c r="I1393" s="269"/>
      <c r="J1393" s="269"/>
      <c r="K1393" s="269"/>
      <c r="L1393" s="269"/>
      <c r="M1393" s="269"/>
      <c r="N1393" s="269"/>
      <c r="O1393" s="269"/>
      <c r="P1393" s="269"/>
      <c r="Q1393" s="269"/>
      <c r="R1393" s="269"/>
      <c r="S1393" s="269"/>
      <c r="T1393" s="269"/>
      <c r="U1393" s="269"/>
      <c r="V1393" s="269"/>
      <c r="W1393" s="269"/>
      <c r="X1393" s="269"/>
      <c r="Y1393" s="269"/>
      <c r="Z1393" s="269"/>
      <c r="AA1393" s="269"/>
      <c r="AB1393" s="269"/>
      <c r="AC1393" s="269"/>
      <c r="AD1393" s="269"/>
      <c r="AE1393" s="269"/>
      <c r="AF1393" s="269"/>
      <c r="AG1393" s="269"/>
      <c r="AH1393" s="269"/>
      <c r="AI1393" s="269"/>
      <c r="AJ1393" s="269"/>
      <c r="AK1393" s="269"/>
      <c r="AL1393" s="269"/>
      <c r="AM1393" s="269"/>
      <c r="AN1393" s="269"/>
      <c r="AO1393" s="269"/>
      <c r="AP1393" s="269"/>
      <c r="AQ1393" s="269"/>
      <c r="AR1393" s="269"/>
      <c r="AS1393" s="269"/>
      <c r="AT1393" s="269"/>
      <c r="AU1393" s="269"/>
      <c r="AV1393" s="269"/>
      <c r="AW1393" s="276"/>
      <c r="AX1393" s="269"/>
      <c r="AY1393" s="269"/>
      <c r="AZ1393" s="269"/>
      <c r="BA1393" s="269"/>
      <c r="BB1393" s="269"/>
      <c r="BC1393" s="269"/>
      <c r="BD1393" s="269"/>
      <c r="BE1393" s="269"/>
      <c r="BH1393" s="241"/>
      <c r="BI1393" s="241"/>
      <c r="BJ1393" s="241"/>
      <c r="BK1393" s="241"/>
      <c r="BL1393" s="241"/>
      <c r="BM1393" s="241"/>
      <c r="BN1393" s="241"/>
      <c r="BO1393" s="241"/>
      <c r="BP1393" s="241"/>
      <c r="BQ1393" s="241"/>
      <c r="BR1393" s="241"/>
      <c r="BS1393" s="241"/>
      <c r="BT1393" s="241"/>
      <c r="BU1393" s="241"/>
      <c r="BV1393" s="240"/>
      <c r="BW1393" s="241"/>
      <c r="BX1393" s="241"/>
      <c r="BY1393" s="241"/>
      <c r="BZ1393" s="241"/>
      <c r="CA1393" s="242"/>
      <c r="CB1393" s="242"/>
      <c r="CC1393" s="242"/>
      <c r="CD1393" s="242"/>
      <c r="CE1393" s="241"/>
    </row>
    <row r="1394" spans="1:83" ht="14.4" x14ac:dyDescent="0.3">
      <c r="A1394" s="268"/>
      <c r="B1394" s="269"/>
      <c r="C1394" s="269"/>
      <c r="D1394" s="269"/>
      <c r="E1394" s="269"/>
      <c r="F1394" s="269"/>
      <c r="G1394" s="269"/>
      <c r="H1394" s="269"/>
      <c r="I1394" s="269"/>
      <c r="J1394" s="269"/>
      <c r="K1394" s="269"/>
      <c r="L1394" s="269"/>
      <c r="M1394" s="269"/>
      <c r="N1394" s="269"/>
      <c r="O1394" s="269"/>
      <c r="P1394" s="269"/>
      <c r="Q1394" s="269"/>
      <c r="R1394" s="269"/>
      <c r="S1394" s="269"/>
      <c r="T1394" s="269"/>
      <c r="U1394" s="269"/>
      <c r="V1394" s="269"/>
      <c r="W1394" s="269"/>
      <c r="X1394" s="269"/>
      <c r="Y1394" s="269"/>
      <c r="Z1394" s="269"/>
      <c r="AA1394" s="269"/>
      <c r="AB1394" s="269"/>
      <c r="AC1394" s="269"/>
      <c r="AD1394" s="269"/>
      <c r="AE1394" s="269"/>
      <c r="AF1394" s="269"/>
      <c r="AG1394" s="269"/>
      <c r="AH1394" s="269"/>
      <c r="AI1394" s="269"/>
      <c r="AJ1394" s="269"/>
      <c r="AK1394" s="269"/>
      <c r="AL1394" s="269"/>
      <c r="AM1394" s="269"/>
      <c r="AN1394" s="269"/>
      <c r="AO1394" s="269"/>
      <c r="AP1394" s="269"/>
      <c r="AQ1394" s="269"/>
      <c r="AR1394" s="269"/>
      <c r="AS1394" s="269"/>
      <c r="AT1394" s="269"/>
      <c r="AU1394" s="269"/>
      <c r="AV1394" s="269"/>
      <c r="AW1394" s="276"/>
      <c r="AX1394" s="269"/>
      <c r="AY1394" s="269"/>
      <c r="AZ1394" s="269"/>
      <c r="BA1394" s="269"/>
      <c r="BB1394" s="269"/>
      <c r="BC1394" s="269"/>
      <c r="BD1394" s="269"/>
      <c r="BE1394" s="269"/>
      <c r="BH1394" s="250"/>
      <c r="BI1394" s="250"/>
      <c r="BJ1394" s="250"/>
      <c r="BK1394" s="250"/>
      <c r="BL1394" s="250"/>
      <c r="BM1394" s="250"/>
      <c r="BN1394" s="250"/>
      <c r="BO1394" s="250"/>
      <c r="BP1394" s="250"/>
      <c r="BQ1394" s="250"/>
      <c r="BR1394" s="250"/>
      <c r="BS1394" s="250"/>
      <c r="BT1394" s="250"/>
      <c r="BU1394" s="250"/>
      <c r="BV1394" s="250"/>
      <c r="BW1394" s="250"/>
      <c r="BX1394" s="250"/>
      <c r="BY1394" s="250"/>
      <c r="BZ1394" s="250"/>
      <c r="CE1394" s="250"/>
    </row>
    <row r="1395" spans="1:83" ht="14.4" x14ac:dyDescent="0.3">
      <c r="A1395" s="268"/>
      <c r="B1395" s="269"/>
      <c r="C1395" s="269"/>
      <c r="D1395" s="269"/>
      <c r="E1395" s="269"/>
      <c r="F1395" s="269"/>
      <c r="G1395" s="269"/>
      <c r="H1395" s="269"/>
      <c r="I1395" s="269"/>
      <c r="J1395" s="269"/>
      <c r="K1395" s="269"/>
      <c r="L1395" s="269"/>
      <c r="M1395" s="269"/>
      <c r="N1395" s="269"/>
      <c r="O1395" s="269"/>
      <c r="P1395" s="269"/>
      <c r="Q1395" s="269"/>
      <c r="R1395" s="269"/>
      <c r="S1395" s="269"/>
      <c r="T1395" s="269"/>
      <c r="U1395" s="269"/>
      <c r="V1395" s="269"/>
      <c r="W1395" s="269"/>
      <c r="X1395" s="269"/>
      <c r="Y1395" s="269"/>
      <c r="Z1395" s="269"/>
      <c r="AA1395" s="269"/>
      <c r="AB1395" s="269"/>
      <c r="AC1395" s="269"/>
      <c r="AD1395" s="269"/>
      <c r="AE1395" s="269"/>
      <c r="AF1395" s="269"/>
      <c r="AG1395" s="269"/>
      <c r="AH1395" s="269"/>
      <c r="AI1395" s="269"/>
      <c r="AJ1395" s="269"/>
      <c r="AK1395" s="269"/>
      <c r="AL1395" s="269"/>
      <c r="AM1395" s="269"/>
      <c r="AN1395" s="269"/>
      <c r="AO1395" s="269"/>
      <c r="AP1395" s="269"/>
      <c r="AQ1395" s="269"/>
      <c r="AR1395" s="269"/>
      <c r="AS1395" s="269"/>
      <c r="AT1395" s="269"/>
      <c r="AU1395" s="269"/>
      <c r="AV1395" s="269"/>
      <c r="AW1395" s="276"/>
      <c r="AX1395" s="269"/>
      <c r="AY1395" s="269"/>
      <c r="AZ1395" s="269"/>
      <c r="BA1395" s="269"/>
      <c r="BB1395" s="269"/>
      <c r="BC1395" s="269"/>
      <c r="BD1395" s="269"/>
      <c r="BE1395" s="269"/>
      <c r="BH1395" s="250"/>
      <c r="BI1395" s="250"/>
      <c r="BJ1395" s="250"/>
      <c r="BK1395" s="250"/>
      <c r="BL1395" s="250"/>
      <c r="BM1395" s="250"/>
      <c r="BN1395" s="250"/>
      <c r="BO1395" s="250"/>
      <c r="BP1395" s="250"/>
      <c r="BQ1395" s="250"/>
      <c r="BR1395" s="250"/>
      <c r="BS1395" s="250"/>
      <c r="BT1395" s="250"/>
      <c r="BU1395" s="250"/>
      <c r="BV1395" s="250"/>
      <c r="BW1395" s="250"/>
      <c r="BX1395" s="250"/>
      <c r="BY1395" s="250"/>
      <c r="BZ1395" s="250"/>
      <c r="CE1395" s="250"/>
    </row>
    <row r="1396" spans="1:83" ht="14.4" x14ac:dyDescent="0.3">
      <c r="A1396" s="270"/>
      <c r="B1396" s="269"/>
      <c r="C1396" s="269"/>
      <c r="D1396" s="269"/>
      <c r="E1396" s="269"/>
      <c r="F1396" s="269"/>
      <c r="G1396" s="269"/>
      <c r="H1396" s="269"/>
      <c r="I1396" s="269"/>
      <c r="J1396" s="269"/>
      <c r="K1396" s="269"/>
      <c r="L1396" s="269"/>
      <c r="M1396" s="269"/>
      <c r="N1396" s="269"/>
      <c r="O1396" s="269"/>
      <c r="P1396" s="269"/>
      <c r="Q1396" s="269"/>
      <c r="R1396" s="269"/>
      <c r="S1396" s="269"/>
      <c r="T1396" s="269"/>
      <c r="U1396" s="269"/>
      <c r="V1396" s="269"/>
      <c r="W1396" s="269"/>
      <c r="X1396" s="269"/>
      <c r="Y1396" s="269"/>
      <c r="Z1396" s="269"/>
      <c r="AA1396" s="269"/>
      <c r="AB1396" s="250"/>
      <c r="AC1396" s="250"/>
      <c r="AD1396" s="250"/>
      <c r="AE1396" s="250"/>
      <c r="AF1396" s="250"/>
      <c r="AG1396" s="250"/>
      <c r="AH1396" s="250"/>
      <c r="AI1396" s="250"/>
      <c r="AJ1396" s="250"/>
      <c r="AK1396" s="250"/>
      <c r="AL1396" s="250"/>
      <c r="AM1396" s="250"/>
      <c r="AN1396" s="250"/>
      <c r="AO1396" s="250"/>
      <c r="AP1396" s="250"/>
      <c r="AQ1396" s="250"/>
      <c r="AR1396" s="250"/>
      <c r="AS1396" s="250"/>
      <c r="AT1396" s="250"/>
      <c r="AU1396" s="250"/>
      <c r="AV1396" s="250"/>
      <c r="AW1396" s="275"/>
      <c r="AX1396" s="250"/>
      <c r="AY1396" s="250"/>
      <c r="AZ1396" s="250"/>
      <c r="BA1396" s="250"/>
      <c r="BB1396" s="250"/>
      <c r="BC1396" s="250"/>
      <c r="BD1396" s="250"/>
      <c r="BE1396" s="269"/>
      <c r="BH1396" s="250"/>
      <c r="BI1396" s="250"/>
      <c r="BJ1396" s="250"/>
      <c r="BK1396" s="250"/>
      <c r="BL1396" s="250"/>
      <c r="BM1396" s="250"/>
      <c r="BN1396" s="250"/>
      <c r="BO1396" s="250"/>
      <c r="BP1396" s="250"/>
      <c r="BQ1396" s="250"/>
      <c r="BR1396" s="250"/>
      <c r="BS1396" s="250"/>
      <c r="BT1396" s="250"/>
      <c r="BU1396" s="250"/>
      <c r="BV1396" s="250"/>
      <c r="BW1396" s="250"/>
      <c r="BX1396" s="250"/>
      <c r="BY1396" s="250"/>
      <c r="BZ1396" s="250"/>
      <c r="CE1396" s="250"/>
    </row>
    <row r="1397" spans="1:83" ht="14.4" x14ac:dyDescent="0.3">
      <c r="A1397" s="268"/>
      <c r="B1397" s="269"/>
      <c r="C1397" s="269"/>
      <c r="D1397" s="269"/>
      <c r="E1397" s="269"/>
      <c r="F1397" s="269"/>
      <c r="G1397" s="269"/>
      <c r="H1397" s="269"/>
      <c r="I1397" s="269"/>
      <c r="J1397" s="269"/>
      <c r="K1397" s="269"/>
      <c r="L1397" s="269"/>
      <c r="M1397" s="269"/>
      <c r="N1397" s="269"/>
      <c r="O1397" s="269"/>
      <c r="P1397" s="269"/>
      <c r="Q1397" s="269"/>
      <c r="R1397" s="269"/>
      <c r="S1397" s="269"/>
      <c r="T1397" s="269"/>
      <c r="U1397" s="269"/>
      <c r="V1397" s="269"/>
      <c r="W1397" s="269"/>
      <c r="X1397" s="269"/>
      <c r="Y1397" s="269"/>
      <c r="Z1397" s="269"/>
      <c r="AA1397" s="269"/>
      <c r="AB1397" s="269"/>
      <c r="AC1397" s="269"/>
      <c r="AD1397" s="269"/>
      <c r="AE1397" s="269"/>
      <c r="AF1397" s="269"/>
      <c r="AG1397" s="269"/>
      <c r="AH1397" s="269"/>
      <c r="AI1397" s="269"/>
      <c r="AJ1397" s="269"/>
      <c r="AK1397" s="269"/>
      <c r="AL1397" s="269"/>
      <c r="AM1397" s="269"/>
      <c r="AN1397" s="269"/>
      <c r="AO1397" s="269"/>
      <c r="AP1397" s="269"/>
      <c r="AQ1397" s="269"/>
      <c r="AR1397" s="269"/>
      <c r="AS1397" s="269"/>
      <c r="AT1397" s="269"/>
      <c r="AU1397" s="269"/>
      <c r="AV1397" s="269"/>
      <c r="AW1397" s="276"/>
      <c r="AX1397" s="269"/>
      <c r="AY1397" s="269"/>
      <c r="AZ1397" s="269"/>
      <c r="BA1397" s="269"/>
      <c r="BB1397" s="269"/>
      <c r="BC1397" s="269"/>
      <c r="BD1397" s="269"/>
      <c r="BE1397" s="269"/>
      <c r="BH1397" s="250"/>
      <c r="BI1397" s="250"/>
      <c r="BJ1397" s="250"/>
      <c r="BK1397" s="250"/>
      <c r="BL1397" s="250"/>
      <c r="BM1397" s="250"/>
      <c r="BN1397" s="250"/>
      <c r="BO1397" s="250"/>
      <c r="BP1397" s="250"/>
      <c r="BQ1397" s="250"/>
      <c r="BR1397" s="250"/>
      <c r="BS1397" s="250"/>
      <c r="BT1397" s="250"/>
      <c r="BU1397" s="250"/>
      <c r="BV1397" s="250"/>
      <c r="BW1397" s="250"/>
      <c r="BX1397" s="250"/>
      <c r="BY1397" s="250"/>
      <c r="BZ1397" s="250"/>
      <c r="CE1397" s="250"/>
    </row>
    <row r="1398" spans="1:83" ht="14.4" x14ac:dyDescent="0.3">
      <c r="A1398" s="268"/>
      <c r="B1398" s="269"/>
      <c r="C1398" s="269"/>
      <c r="D1398" s="269"/>
      <c r="E1398" s="269"/>
      <c r="F1398" s="269"/>
      <c r="G1398" s="269"/>
      <c r="H1398" s="269"/>
      <c r="I1398" s="269"/>
      <c r="J1398" s="269"/>
      <c r="K1398" s="269"/>
      <c r="L1398" s="269"/>
      <c r="M1398" s="269"/>
      <c r="N1398" s="269"/>
      <c r="O1398" s="269"/>
      <c r="P1398" s="269"/>
      <c r="Q1398" s="269"/>
      <c r="R1398" s="269"/>
      <c r="S1398" s="269"/>
      <c r="T1398" s="269"/>
      <c r="U1398" s="269"/>
      <c r="V1398" s="269"/>
      <c r="W1398" s="269"/>
      <c r="X1398" s="269"/>
      <c r="Y1398" s="269"/>
      <c r="Z1398" s="269"/>
      <c r="AA1398" s="269"/>
      <c r="AB1398" s="269"/>
      <c r="AC1398" s="269"/>
      <c r="AD1398" s="269"/>
      <c r="AE1398" s="269"/>
      <c r="AF1398" s="269"/>
      <c r="AG1398" s="269"/>
      <c r="AH1398" s="269"/>
      <c r="AI1398" s="269"/>
      <c r="AJ1398" s="269"/>
      <c r="AK1398" s="269"/>
      <c r="AL1398" s="269"/>
      <c r="AM1398" s="269"/>
      <c r="AN1398" s="269"/>
      <c r="AO1398" s="269"/>
      <c r="AP1398" s="269"/>
      <c r="AQ1398" s="269"/>
      <c r="AR1398" s="269"/>
      <c r="AS1398" s="269"/>
      <c r="AT1398" s="269"/>
      <c r="AU1398" s="269"/>
      <c r="AV1398" s="269"/>
      <c r="AW1398" s="276"/>
      <c r="AX1398" s="269"/>
      <c r="AY1398" s="269"/>
      <c r="AZ1398" s="269"/>
      <c r="BA1398" s="269"/>
      <c r="BB1398" s="269"/>
      <c r="BC1398" s="269"/>
      <c r="BD1398" s="269"/>
      <c r="BE1398" s="269"/>
      <c r="BH1398" s="250"/>
      <c r="BI1398" s="250"/>
      <c r="BJ1398" s="250"/>
      <c r="BK1398" s="250"/>
      <c r="BL1398" s="250"/>
      <c r="BM1398" s="250"/>
      <c r="BN1398" s="250"/>
      <c r="BO1398" s="250"/>
      <c r="BP1398" s="250"/>
      <c r="BQ1398" s="250"/>
      <c r="BR1398" s="250"/>
      <c r="BS1398" s="250"/>
      <c r="BT1398" s="250"/>
      <c r="BU1398" s="250"/>
      <c r="BV1398" s="250"/>
      <c r="BW1398" s="250"/>
      <c r="BX1398" s="250"/>
      <c r="BY1398" s="250"/>
      <c r="BZ1398" s="250"/>
      <c r="CE1398" s="250"/>
    </row>
    <row r="1399" spans="1:83" ht="14.4" x14ac:dyDescent="0.3">
      <c r="A1399" s="268"/>
      <c r="B1399" s="269"/>
      <c r="C1399" s="273"/>
      <c r="D1399" s="273"/>
      <c r="E1399" s="273"/>
      <c r="F1399" s="273"/>
      <c r="G1399" s="273"/>
      <c r="H1399" s="273"/>
      <c r="I1399" s="273"/>
      <c r="J1399" s="273"/>
      <c r="K1399" s="273"/>
      <c r="L1399" s="273"/>
      <c r="M1399" s="273"/>
      <c r="N1399" s="273"/>
      <c r="O1399" s="273"/>
      <c r="P1399" s="273"/>
      <c r="Q1399" s="273"/>
      <c r="R1399" s="273"/>
      <c r="S1399" s="273"/>
      <c r="T1399" s="273"/>
      <c r="U1399" s="273"/>
      <c r="V1399" s="273"/>
      <c r="W1399" s="273"/>
      <c r="X1399" s="273"/>
      <c r="Y1399" s="273"/>
      <c r="Z1399" s="273"/>
      <c r="AA1399" s="273"/>
      <c r="AB1399" s="273"/>
      <c r="AC1399" s="273"/>
      <c r="AD1399" s="273"/>
      <c r="AE1399" s="273"/>
      <c r="AF1399" s="273"/>
      <c r="AG1399" s="273"/>
      <c r="AH1399" s="273"/>
      <c r="AI1399" s="273"/>
      <c r="AJ1399" s="273"/>
      <c r="AK1399" s="273"/>
      <c r="AL1399" s="273"/>
      <c r="AM1399" s="273"/>
      <c r="AN1399" s="273"/>
      <c r="AO1399" s="273"/>
      <c r="AP1399" s="273"/>
      <c r="AQ1399" s="273"/>
      <c r="AR1399" s="273"/>
      <c r="AS1399" s="273"/>
      <c r="AT1399" s="273"/>
      <c r="AU1399" s="273"/>
      <c r="AV1399" s="273"/>
      <c r="AW1399" s="277"/>
      <c r="AX1399" s="273"/>
      <c r="AY1399" s="273"/>
      <c r="AZ1399" s="273"/>
      <c r="BA1399" s="273"/>
      <c r="BB1399" s="273"/>
      <c r="BC1399" s="273"/>
      <c r="BD1399" s="273"/>
      <c r="BE1399" s="269"/>
      <c r="BH1399" s="250"/>
      <c r="BI1399" s="250"/>
      <c r="BJ1399" s="250"/>
      <c r="BK1399" s="250"/>
      <c r="BL1399" s="250"/>
      <c r="BM1399" s="250"/>
      <c r="BN1399" s="250"/>
      <c r="BO1399" s="250"/>
      <c r="BP1399" s="250"/>
      <c r="BQ1399" s="250"/>
      <c r="BR1399" s="250"/>
      <c r="BS1399" s="250"/>
      <c r="BT1399" s="250"/>
      <c r="BU1399" s="250"/>
      <c r="BV1399" s="250"/>
      <c r="BW1399" s="250"/>
      <c r="BX1399" s="250"/>
      <c r="BY1399" s="250"/>
      <c r="BZ1399" s="250"/>
      <c r="CE1399" s="250"/>
    </row>
    <row r="1400" spans="1:83" ht="14.4" x14ac:dyDescent="0.3">
      <c r="A1400" s="268"/>
      <c r="B1400" s="269"/>
      <c r="C1400" s="273"/>
      <c r="D1400" s="273"/>
      <c r="E1400" s="273"/>
      <c r="F1400" s="273"/>
      <c r="G1400" s="273"/>
      <c r="H1400" s="273"/>
      <c r="I1400" s="273"/>
      <c r="J1400" s="273"/>
      <c r="K1400" s="273"/>
      <c r="L1400" s="273"/>
      <c r="M1400" s="273"/>
      <c r="N1400" s="273"/>
      <c r="O1400" s="273"/>
      <c r="P1400" s="273"/>
      <c r="Q1400" s="273"/>
      <c r="R1400" s="273"/>
      <c r="S1400" s="273"/>
      <c r="T1400" s="273"/>
      <c r="U1400" s="273"/>
      <c r="V1400" s="273"/>
      <c r="W1400" s="273"/>
      <c r="X1400" s="273"/>
      <c r="Y1400" s="273"/>
      <c r="Z1400" s="273"/>
      <c r="AA1400" s="273"/>
      <c r="AB1400" s="273"/>
      <c r="AC1400" s="273"/>
      <c r="AD1400" s="273"/>
      <c r="AE1400" s="273"/>
      <c r="AF1400" s="273"/>
      <c r="AG1400" s="273"/>
      <c r="AH1400" s="273"/>
      <c r="AI1400" s="273"/>
      <c r="AJ1400" s="273"/>
      <c r="AK1400" s="273"/>
      <c r="AL1400" s="273"/>
      <c r="AM1400" s="273"/>
      <c r="AN1400" s="273"/>
      <c r="AO1400" s="273"/>
      <c r="AP1400" s="273"/>
      <c r="AQ1400" s="273"/>
      <c r="AR1400" s="273"/>
      <c r="AS1400" s="273"/>
      <c r="AT1400" s="273"/>
      <c r="AU1400" s="273"/>
      <c r="AV1400" s="273"/>
      <c r="AW1400" s="277"/>
      <c r="AX1400" s="273"/>
      <c r="AY1400" s="273"/>
      <c r="AZ1400" s="273"/>
      <c r="BA1400" s="273"/>
      <c r="BB1400" s="273"/>
      <c r="BC1400" s="273"/>
      <c r="BD1400" s="273"/>
      <c r="BE1400" s="269"/>
      <c r="BH1400" s="250"/>
      <c r="BI1400" s="250"/>
      <c r="BJ1400" s="250"/>
      <c r="BK1400" s="250"/>
      <c r="BL1400" s="250"/>
      <c r="BM1400" s="250"/>
      <c r="BN1400" s="250"/>
      <c r="BO1400" s="250"/>
      <c r="BP1400" s="250"/>
      <c r="BQ1400" s="250"/>
      <c r="BR1400" s="250"/>
      <c r="BS1400" s="250"/>
      <c r="BT1400" s="250"/>
      <c r="BU1400" s="250"/>
      <c r="BV1400" s="250"/>
      <c r="BW1400" s="250"/>
      <c r="BX1400" s="250"/>
      <c r="BY1400" s="250"/>
      <c r="BZ1400" s="250"/>
      <c r="CE1400" s="250"/>
    </row>
    <row r="1401" spans="1:83" ht="14.4" x14ac:dyDescent="0.3">
      <c r="A1401" s="268"/>
      <c r="B1401" s="269"/>
      <c r="C1401" s="273"/>
      <c r="D1401" s="273"/>
      <c r="E1401" s="273"/>
      <c r="F1401" s="273"/>
      <c r="G1401" s="273"/>
      <c r="H1401" s="273"/>
      <c r="I1401" s="273"/>
      <c r="J1401" s="273"/>
      <c r="K1401" s="273"/>
      <c r="L1401" s="273"/>
      <c r="M1401" s="273"/>
      <c r="N1401" s="273"/>
      <c r="O1401" s="273"/>
      <c r="P1401" s="273"/>
      <c r="Q1401" s="273"/>
      <c r="R1401" s="273"/>
      <c r="S1401" s="273"/>
      <c r="T1401" s="273"/>
      <c r="U1401" s="273"/>
      <c r="V1401" s="273"/>
      <c r="W1401" s="273"/>
      <c r="X1401" s="273"/>
      <c r="Y1401" s="273"/>
      <c r="Z1401" s="273"/>
      <c r="AA1401" s="273"/>
      <c r="AB1401" s="273"/>
      <c r="AC1401" s="273"/>
      <c r="AD1401" s="273"/>
      <c r="AE1401" s="273"/>
      <c r="AF1401" s="273"/>
      <c r="AG1401" s="273"/>
      <c r="AH1401" s="273"/>
      <c r="AI1401" s="273"/>
      <c r="AJ1401" s="273"/>
      <c r="AK1401" s="273"/>
      <c r="AL1401" s="273"/>
      <c r="AM1401" s="273"/>
      <c r="AN1401" s="273"/>
      <c r="AO1401" s="273"/>
      <c r="AP1401" s="273"/>
      <c r="AQ1401" s="273"/>
      <c r="AR1401" s="273"/>
      <c r="AS1401" s="273"/>
      <c r="AT1401" s="273"/>
      <c r="AU1401" s="273"/>
      <c r="AV1401" s="273"/>
      <c r="AW1401" s="277"/>
      <c r="AX1401" s="273"/>
      <c r="AY1401" s="273"/>
      <c r="AZ1401" s="273"/>
      <c r="BA1401" s="273"/>
      <c r="BB1401" s="273"/>
      <c r="BC1401" s="273"/>
      <c r="BD1401" s="273"/>
      <c r="BE1401" s="269"/>
      <c r="BH1401" s="250"/>
      <c r="BI1401" s="250"/>
      <c r="BJ1401" s="250"/>
      <c r="BK1401" s="250"/>
      <c r="BL1401" s="250"/>
      <c r="BM1401" s="250"/>
      <c r="BN1401" s="250"/>
      <c r="BO1401" s="250"/>
      <c r="BP1401" s="250"/>
      <c r="BQ1401" s="250"/>
      <c r="BR1401" s="250"/>
      <c r="BS1401" s="250"/>
      <c r="BT1401" s="250"/>
      <c r="BU1401" s="250"/>
      <c r="BV1401" s="250"/>
      <c r="BW1401" s="250"/>
      <c r="BX1401" s="250"/>
      <c r="BY1401" s="250"/>
      <c r="BZ1401" s="250"/>
      <c r="CE1401" s="250"/>
    </row>
    <row r="1402" spans="1:83" ht="14.4" x14ac:dyDescent="0.3">
      <c r="A1402" s="270"/>
      <c r="B1402" s="269"/>
      <c r="C1402" s="273"/>
      <c r="D1402" s="273"/>
      <c r="E1402" s="273"/>
      <c r="F1402" s="273"/>
      <c r="G1402" s="273"/>
      <c r="H1402" s="273"/>
      <c r="I1402" s="273"/>
      <c r="J1402" s="273"/>
      <c r="K1402" s="273"/>
      <c r="L1402" s="273"/>
      <c r="M1402" s="273"/>
      <c r="N1402" s="273"/>
      <c r="O1402" s="273"/>
      <c r="P1402" s="273"/>
      <c r="Q1402" s="273"/>
      <c r="R1402" s="273"/>
      <c r="S1402" s="273"/>
      <c r="T1402" s="273"/>
      <c r="U1402" s="273"/>
      <c r="V1402" s="273"/>
      <c r="W1402" s="273"/>
      <c r="X1402" s="273"/>
      <c r="Y1402" s="273"/>
      <c r="Z1402" s="273"/>
      <c r="AA1402" s="273"/>
      <c r="BE1402" s="269"/>
      <c r="BH1402" s="250"/>
      <c r="BI1402" s="250"/>
      <c r="BJ1402" s="250"/>
      <c r="BK1402" s="250"/>
      <c r="BL1402" s="250"/>
      <c r="BM1402" s="250"/>
      <c r="BN1402" s="250"/>
      <c r="BO1402" s="250"/>
      <c r="BP1402" s="250"/>
      <c r="BQ1402" s="250"/>
      <c r="BR1402" s="250"/>
      <c r="BS1402" s="250"/>
      <c r="BT1402" s="250"/>
      <c r="BU1402" s="250"/>
      <c r="BV1402" s="250"/>
      <c r="BW1402" s="250"/>
      <c r="BX1402" s="250"/>
      <c r="BY1402" s="250"/>
      <c r="BZ1402" s="250"/>
      <c r="CE1402" s="250"/>
    </row>
    <row r="1403" spans="1:83" ht="14.4" x14ac:dyDescent="0.3">
      <c r="A1403" s="268"/>
      <c r="B1403" s="269"/>
      <c r="C1403" s="273"/>
      <c r="D1403" s="273"/>
      <c r="E1403" s="273"/>
      <c r="F1403" s="273"/>
      <c r="G1403" s="273"/>
      <c r="H1403" s="273"/>
      <c r="I1403" s="273"/>
      <c r="J1403" s="273"/>
      <c r="K1403" s="273"/>
      <c r="L1403" s="273"/>
      <c r="M1403" s="273"/>
      <c r="N1403" s="273"/>
      <c r="O1403" s="273"/>
      <c r="P1403" s="273"/>
      <c r="Q1403" s="273"/>
      <c r="R1403" s="273"/>
      <c r="S1403" s="273"/>
      <c r="T1403" s="273"/>
      <c r="U1403" s="273"/>
      <c r="V1403" s="273"/>
      <c r="W1403" s="273"/>
      <c r="X1403" s="273"/>
      <c r="Y1403" s="273"/>
      <c r="Z1403" s="273"/>
      <c r="AA1403" s="273"/>
      <c r="AB1403" s="273"/>
      <c r="AC1403" s="273"/>
      <c r="AD1403" s="273"/>
      <c r="AE1403" s="273"/>
      <c r="AF1403" s="273"/>
      <c r="AG1403" s="273"/>
      <c r="AH1403" s="273"/>
      <c r="AI1403" s="273"/>
      <c r="AJ1403" s="273"/>
      <c r="AK1403" s="273"/>
      <c r="AL1403" s="273"/>
      <c r="AM1403" s="273"/>
      <c r="AN1403" s="273"/>
      <c r="AO1403" s="273"/>
      <c r="AP1403" s="273"/>
      <c r="AQ1403" s="273"/>
      <c r="AR1403" s="273"/>
      <c r="AS1403" s="273"/>
      <c r="AT1403" s="273"/>
      <c r="AU1403" s="273"/>
      <c r="AV1403" s="273"/>
      <c r="AW1403" s="277"/>
      <c r="AX1403" s="273"/>
      <c r="AY1403" s="273"/>
      <c r="AZ1403" s="273"/>
      <c r="BA1403" s="273"/>
      <c r="BB1403" s="273"/>
      <c r="BC1403" s="273"/>
      <c r="BD1403" s="273"/>
      <c r="BE1403" s="269"/>
      <c r="BH1403" s="250"/>
      <c r="BI1403" s="250"/>
      <c r="BJ1403" s="250"/>
      <c r="BK1403" s="250"/>
      <c r="BL1403" s="250"/>
      <c r="BM1403" s="250"/>
      <c r="BN1403" s="250"/>
      <c r="BO1403" s="250"/>
      <c r="BP1403" s="250"/>
      <c r="BQ1403" s="250"/>
      <c r="BR1403" s="250"/>
      <c r="BS1403" s="250"/>
      <c r="BT1403" s="250"/>
      <c r="BU1403" s="250"/>
      <c r="BV1403" s="250"/>
      <c r="BW1403" s="250"/>
      <c r="BX1403" s="250"/>
      <c r="BY1403" s="250"/>
      <c r="BZ1403" s="250"/>
      <c r="CE1403" s="250"/>
    </row>
    <row r="1404" spans="1:83" ht="14.4" x14ac:dyDescent="0.3">
      <c r="A1404" s="268"/>
      <c r="B1404" s="269"/>
      <c r="C1404" s="273"/>
      <c r="D1404" s="273"/>
      <c r="E1404" s="273"/>
      <c r="F1404" s="273"/>
      <c r="G1404" s="273"/>
      <c r="H1404" s="273"/>
      <c r="I1404" s="273"/>
      <c r="J1404" s="273"/>
      <c r="K1404" s="273"/>
      <c r="L1404" s="273"/>
      <c r="M1404" s="273"/>
      <c r="N1404" s="273"/>
      <c r="O1404" s="273"/>
      <c r="P1404" s="273"/>
      <c r="Q1404" s="273"/>
      <c r="R1404" s="273"/>
      <c r="S1404" s="273"/>
      <c r="T1404" s="273"/>
      <c r="U1404" s="273"/>
      <c r="V1404" s="273"/>
      <c r="W1404" s="273"/>
      <c r="X1404" s="273"/>
      <c r="Y1404" s="273"/>
      <c r="Z1404" s="273"/>
      <c r="AA1404" s="273"/>
      <c r="AB1404" s="273"/>
      <c r="AC1404" s="273"/>
      <c r="AD1404" s="273"/>
      <c r="AE1404" s="273"/>
      <c r="AF1404" s="273"/>
      <c r="AG1404" s="273"/>
      <c r="AH1404" s="273"/>
      <c r="AI1404" s="273"/>
      <c r="AJ1404" s="273"/>
      <c r="AK1404" s="273"/>
      <c r="AL1404" s="273"/>
      <c r="AM1404" s="273"/>
      <c r="AN1404" s="273"/>
      <c r="AO1404" s="273"/>
      <c r="AP1404" s="273"/>
      <c r="AQ1404" s="273"/>
      <c r="AR1404" s="273"/>
      <c r="AS1404" s="273"/>
      <c r="AT1404" s="273"/>
      <c r="AU1404" s="273"/>
      <c r="AV1404" s="273"/>
      <c r="AW1404" s="277"/>
      <c r="AX1404" s="273"/>
      <c r="AY1404" s="273"/>
      <c r="AZ1404" s="273"/>
      <c r="BA1404" s="273"/>
      <c r="BB1404" s="273"/>
      <c r="BC1404" s="273"/>
      <c r="BD1404" s="273"/>
      <c r="BE1404" s="269"/>
      <c r="BH1404" s="250"/>
      <c r="BI1404" s="250"/>
      <c r="BJ1404" s="250"/>
      <c r="BK1404" s="250"/>
      <c r="BL1404" s="250"/>
      <c r="BM1404" s="250"/>
      <c r="BN1404" s="250"/>
      <c r="BO1404" s="250"/>
      <c r="BP1404" s="250"/>
      <c r="BQ1404" s="250"/>
      <c r="BR1404" s="250"/>
      <c r="BS1404" s="250"/>
      <c r="BT1404" s="250"/>
      <c r="BU1404" s="250"/>
      <c r="BV1404" s="250"/>
      <c r="BW1404" s="250"/>
      <c r="BX1404" s="250"/>
      <c r="BY1404" s="250"/>
      <c r="BZ1404" s="250"/>
      <c r="CE1404" s="250"/>
    </row>
    <row r="1405" spans="1:83" ht="14.4" x14ac:dyDescent="0.3">
      <c r="A1405" s="268"/>
      <c r="B1405" s="269"/>
      <c r="C1405" s="273"/>
      <c r="D1405" s="273"/>
      <c r="E1405" s="273"/>
      <c r="F1405" s="273"/>
      <c r="G1405" s="273"/>
      <c r="H1405" s="273"/>
      <c r="I1405" s="273"/>
      <c r="J1405" s="273"/>
      <c r="K1405" s="273"/>
      <c r="L1405" s="273"/>
      <c r="M1405" s="273"/>
      <c r="N1405" s="273"/>
      <c r="O1405" s="273"/>
      <c r="P1405" s="273"/>
      <c r="Q1405" s="273"/>
      <c r="R1405" s="273"/>
      <c r="S1405" s="273"/>
      <c r="T1405" s="273"/>
      <c r="U1405" s="273"/>
      <c r="V1405" s="273"/>
      <c r="W1405" s="273"/>
      <c r="X1405" s="273"/>
      <c r="Y1405" s="273"/>
      <c r="Z1405" s="273"/>
      <c r="AA1405" s="273"/>
      <c r="AB1405" s="273"/>
      <c r="AC1405" s="273"/>
      <c r="AD1405" s="273"/>
      <c r="AE1405" s="273"/>
      <c r="AF1405" s="273"/>
      <c r="AG1405" s="273"/>
      <c r="AH1405" s="273"/>
      <c r="AI1405" s="273"/>
      <c r="AJ1405" s="273"/>
      <c r="AK1405" s="273"/>
      <c r="AL1405" s="273"/>
      <c r="AM1405" s="273"/>
      <c r="AN1405" s="273"/>
      <c r="AO1405" s="273"/>
      <c r="AP1405" s="273"/>
      <c r="AQ1405" s="273"/>
      <c r="AR1405" s="273"/>
      <c r="AS1405" s="273"/>
      <c r="AT1405" s="273"/>
      <c r="AU1405" s="273"/>
      <c r="AV1405" s="273"/>
      <c r="AW1405" s="277"/>
      <c r="AX1405" s="273"/>
      <c r="AY1405" s="273"/>
      <c r="AZ1405" s="273"/>
      <c r="BA1405" s="273"/>
      <c r="BB1405" s="273"/>
      <c r="BC1405" s="273"/>
      <c r="BD1405" s="273"/>
      <c r="BE1405" s="269"/>
      <c r="BH1405" s="250"/>
      <c r="BI1405" s="250"/>
      <c r="BJ1405" s="250"/>
      <c r="BK1405" s="250"/>
      <c r="BL1405" s="250"/>
      <c r="BM1405" s="250"/>
      <c r="BN1405" s="250"/>
      <c r="BO1405" s="250"/>
      <c r="BP1405" s="250"/>
      <c r="BQ1405" s="250"/>
      <c r="BR1405" s="250"/>
      <c r="BS1405" s="250"/>
      <c r="BT1405" s="250"/>
      <c r="BU1405" s="250"/>
      <c r="BV1405" s="250"/>
      <c r="BW1405" s="250"/>
      <c r="BX1405" s="250"/>
      <c r="BY1405" s="250"/>
      <c r="BZ1405" s="250"/>
      <c r="CE1405" s="250"/>
    </row>
    <row r="1406" spans="1:83" ht="14.4" x14ac:dyDescent="0.3">
      <c r="A1406" s="268"/>
      <c r="B1406" s="269"/>
      <c r="C1406" s="273"/>
      <c r="D1406" s="273"/>
      <c r="E1406" s="273"/>
      <c r="F1406" s="273"/>
      <c r="G1406" s="273"/>
      <c r="H1406" s="273"/>
      <c r="I1406" s="273"/>
      <c r="J1406" s="273"/>
      <c r="K1406" s="273"/>
      <c r="L1406" s="273"/>
      <c r="M1406" s="273"/>
      <c r="N1406" s="273"/>
      <c r="O1406" s="273"/>
      <c r="P1406" s="273"/>
      <c r="Q1406" s="273"/>
      <c r="R1406" s="273"/>
      <c r="S1406" s="273"/>
      <c r="T1406" s="273"/>
      <c r="U1406" s="273"/>
      <c r="V1406" s="273"/>
      <c r="W1406" s="273"/>
      <c r="X1406" s="273"/>
      <c r="Y1406" s="273"/>
      <c r="Z1406" s="273"/>
      <c r="AA1406" s="273"/>
      <c r="AB1406" s="273"/>
      <c r="AC1406" s="273"/>
      <c r="AD1406" s="273"/>
      <c r="AE1406" s="273"/>
      <c r="AF1406" s="273"/>
      <c r="AG1406" s="273"/>
      <c r="AH1406" s="273"/>
      <c r="AI1406" s="273"/>
      <c r="AJ1406" s="273"/>
      <c r="AK1406" s="273"/>
      <c r="AL1406" s="273"/>
      <c r="AM1406" s="273"/>
      <c r="AN1406" s="273"/>
      <c r="AO1406" s="273"/>
      <c r="AP1406" s="273"/>
      <c r="AQ1406" s="273"/>
      <c r="AR1406" s="273"/>
      <c r="AS1406" s="273"/>
      <c r="AT1406" s="273"/>
      <c r="AU1406" s="273"/>
      <c r="AV1406" s="273"/>
      <c r="AW1406" s="277"/>
      <c r="AX1406" s="273"/>
      <c r="AY1406" s="273"/>
      <c r="AZ1406" s="273"/>
      <c r="BA1406" s="273"/>
      <c r="BB1406" s="273"/>
      <c r="BC1406" s="273"/>
      <c r="BD1406" s="273"/>
      <c r="BE1406" s="269"/>
      <c r="BH1406" s="241"/>
      <c r="BI1406" s="241"/>
      <c r="BJ1406" s="241"/>
      <c r="BK1406" s="241"/>
      <c r="BL1406" s="241"/>
      <c r="BM1406" s="241"/>
      <c r="BN1406" s="241"/>
      <c r="BO1406" s="241"/>
      <c r="BP1406" s="241"/>
      <c r="BQ1406" s="241"/>
      <c r="BR1406" s="241"/>
      <c r="BS1406" s="241"/>
      <c r="BT1406" s="241"/>
      <c r="BU1406" s="241"/>
      <c r="BV1406" s="240"/>
      <c r="BW1406" s="241"/>
      <c r="BX1406" s="241"/>
      <c r="BY1406" s="241"/>
      <c r="BZ1406" s="241"/>
      <c r="CA1406" s="242"/>
      <c r="CB1406" s="242"/>
      <c r="CC1406" s="242"/>
      <c r="CD1406" s="242"/>
      <c r="CE1406" s="241"/>
    </row>
    <row r="1407" spans="1:83" ht="14.4" x14ac:dyDescent="0.3">
      <c r="A1407" s="268"/>
      <c r="B1407" s="269"/>
      <c r="C1407" s="273"/>
      <c r="D1407" s="273"/>
      <c r="E1407" s="273"/>
      <c r="F1407" s="273"/>
      <c r="G1407" s="273"/>
      <c r="H1407" s="273"/>
      <c r="I1407" s="273"/>
      <c r="J1407" s="273"/>
      <c r="K1407" s="273"/>
      <c r="L1407" s="273"/>
      <c r="M1407" s="273"/>
      <c r="N1407" s="273"/>
      <c r="O1407" s="273"/>
      <c r="P1407" s="273"/>
      <c r="Q1407" s="273"/>
      <c r="R1407" s="273"/>
      <c r="S1407" s="273"/>
      <c r="T1407" s="273"/>
      <c r="U1407" s="273"/>
      <c r="V1407" s="273"/>
      <c r="W1407" s="273"/>
      <c r="X1407" s="273"/>
      <c r="Y1407" s="273"/>
      <c r="Z1407" s="273"/>
      <c r="AA1407" s="273"/>
      <c r="AB1407" s="273"/>
      <c r="AC1407" s="273"/>
      <c r="AD1407" s="273"/>
      <c r="AE1407" s="273"/>
      <c r="AF1407" s="273"/>
      <c r="AG1407" s="273"/>
      <c r="AH1407" s="273"/>
      <c r="AI1407" s="273"/>
      <c r="AJ1407" s="273"/>
      <c r="AK1407" s="273"/>
      <c r="AL1407" s="273"/>
      <c r="AM1407" s="273"/>
      <c r="AN1407" s="273"/>
      <c r="AO1407" s="273"/>
      <c r="AP1407" s="273"/>
      <c r="AQ1407" s="273"/>
      <c r="AR1407" s="273"/>
      <c r="AS1407" s="273"/>
      <c r="AT1407" s="273"/>
      <c r="AU1407" s="273"/>
      <c r="AV1407" s="273"/>
      <c r="AW1407" s="277"/>
      <c r="AX1407" s="273"/>
      <c r="AY1407" s="273"/>
      <c r="AZ1407" s="273"/>
      <c r="BA1407" s="273"/>
      <c r="BB1407" s="273"/>
      <c r="BC1407" s="273"/>
      <c r="BD1407" s="273"/>
      <c r="BE1407" s="269"/>
      <c r="BH1407" s="250"/>
      <c r="BI1407" s="250"/>
      <c r="BJ1407" s="250"/>
      <c r="BK1407" s="250"/>
      <c r="BL1407" s="250"/>
      <c r="BM1407" s="250"/>
      <c r="BN1407" s="250"/>
      <c r="BO1407" s="250"/>
      <c r="BP1407" s="250"/>
      <c r="BQ1407" s="250"/>
      <c r="BR1407" s="250"/>
      <c r="BS1407" s="250"/>
      <c r="BT1407" s="250"/>
      <c r="BU1407" s="250"/>
      <c r="BV1407" s="250"/>
      <c r="BW1407" s="250"/>
      <c r="BX1407" s="250"/>
      <c r="BY1407" s="250"/>
      <c r="BZ1407" s="250"/>
      <c r="CE1407" s="250"/>
    </row>
    <row r="1408" spans="1:83" ht="14.4" x14ac:dyDescent="0.3">
      <c r="A1408" s="268"/>
      <c r="B1408" s="269"/>
      <c r="C1408" s="273"/>
      <c r="D1408" s="273"/>
      <c r="E1408" s="273"/>
      <c r="F1408" s="273"/>
      <c r="G1408" s="273"/>
      <c r="H1408" s="273"/>
      <c r="I1408" s="273"/>
      <c r="J1408" s="273"/>
      <c r="K1408" s="273"/>
      <c r="L1408" s="273"/>
      <c r="M1408" s="273"/>
      <c r="N1408" s="273"/>
      <c r="O1408" s="273"/>
      <c r="P1408" s="273"/>
      <c r="Q1408" s="273"/>
      <c r="R1408" s="273"/>
      <c r="S1408" s="273"/>
      <c r="T1408" s="273"/>
      <c r="U1408" s="273"/>
      <c r="V1408" s="273"/>
      <c r="W1408" s="273"/>
      <c r="X1408" s="273"/>
      <c r="Y1408" s="273"/>
      <c r="Z1408" s="273"/>
      <c r="AA1408" s="273"/>
      <c r="AB1408" s="273"/>
      <c r="AC1408" s="273"/>
      <c r="AD1408" s="273"/>
      <c r="AE1408" s="273"/>
      <c r="AF1408" s="273"/>
      <c r="AG1408" s="273"/>
      <c r="AH1408" s="273"/>
      <c r="AI1408" s="273"/>
      <c r="AJ1408" s="273"/>
      <c r="AK1408" s="273"/>
      <c r="AL1408" s="273"/>
      <c r="AM1408" s="273"/>
      <c r="AN1408" s="273"/>
      <c r="AO1408" s="273"/>
      <c r="AP1408" s="273"/>
      <c r="AQ1408" s="273"/>
      <c r="AR1408" s="273"/>
      <c r="AS1408" s="273"/>
      <c r="AT1408" s="273"/>
      <c r="AU1408" s="273"/>
      <c r="AV1408" s="273"/>
      <c r="AW1408" s="277"/>
      <c r="AX1408" s="273"/>
      <c r="AY1408" s="273"/>
      <c r="AZ1408" s="273"/>
      <c r="BA1408" s="273"/>
      <c r="BB1408" s="273"/>
      <c r="BC1408" s="273"/>
      <c r="BD1408" s="273"/>
      <c r="BE1408" s="269"/>
      <c r="BH1408" s="250"/>
      <c r="BI1408" s="250"/>
      <c r="BJ1408" s="250"/>
      <c r="BK1408" s="250"/>
      <c r="BL1408" s="250"/>
      <c r="BM1408" s="250"/>
      <c r="BN1408" s="250"/>
      <c r="BO1408" s="250"/>
      <c r="BP1408" s="250"/>
      <c r="BQ1408" s="250"/>
      <c r="BR1408" s="250"/>
      <c r="BS1408" s="250"/>
      <c r="BT1408" s="250"/>
      <c r="BU1408" s="250"/>
      <c r="BV1408" s="250"/>
      <c r="BW1408" s="250"/>
      <c r="BX1408" s="250"/>
      <c r="BY1408" s="250"/>
      <c r="BZ1408" s="250"/>
      <c r="CE1408" s="250"/>
    </row>
    <row r="1409" spans="1:83" ht="14.4" x14ac:dyDescent="0.3">
      <c r="A1409" s="268"/>
      <c r="B1409" s="269"/>
      <c r="C1409" s="273"/>
      <c r="D1409" s="273"/>
      <c r="E1409" s="273"/>
      <c r="F1409" s="273"/>
      <c r="G1409" s="273"/>
      <c r="H1409" s="273"/>
      <c r="I1409" s="273"/>
      <c r="J1409" s="273"/>
      <c r="K1409" s="273"/>
      <c r="L1409" s="273"/>
      <c r="M1409" s="273"/>
      <c r="N1409" s="273"/>
      <c r="O1409" s="273"/>
      <c r="P1409" s="273"/>
      <c r="Q1409" s="273"/>
      <c r="R1409" s="273"/>
      <c r="S1409" s="273"/>
      <c r="T1409" s="273"/>
      <c r="U1409" s="273"/>
      <c r="V1409" s="273"/>
      <c r="W1409" s="273"/>
      <c r="X1409" s="273"/>
      <c r="Y1409" s="273"/>
      <c r="Z1409" s="273"/>
      <c r="AA1409" s="273"/>
      <c r="AB1409" s="273"/>
      <c r="AC1409" s="273"/>
      <c r="AD1409" s="273"/>
      <c r="AE1409" s="273"/>
      <c r="AF1409" s="273"/>
      <c r="AG1409" s="273"/>
      <c r="AH1409" s="273"/>
      <c r="AI1409" s="273"/>
      <c r="AJ1409" s="273"/>
      <c r="AK1409" s="273"/>
      <c r="AL1409" s="273"/>
      <c r="AM1409" s="273"/>
      <c r="AN1409" s="273"/>
      <c r="AO1409" s="273"/>
      <c r="AP1409" s="273"/>
      <c r="AQ1409" s="273"/>
      <c r="AR1409" s="273"/>
      <c r="AS1409" s="273"/>
      <c r="AT1409" s="273"/>
      <c r="AU1409" s="273"/>
      <c r="AV1409" s="273"/>
      <c r="AW1409" s="277"/>
      <c r="AX1409" s="273"/>
      <c r="AY1409" s="273"/>
      <c r="AZ1409" s="273"/>
      <c r="BA1409" s="273"/>
      <c r="BB1409" s="273"/>
      <c r="BC1409" s="273"/>
      <c r="BD1409" s="273"/>
      <c r="BE1409" s="269"/>
      <c r="BH1409" s="250"/>
      <c r="BI1409" s="250"/>
      <c r="BJ1409" s="250"/>
      <c r="BK1409" s="250"/>
      <c r="BL1409" s="250"/>
      <c r="BM1409" s="250"/>
      <c r="BN1409" s="250"/>
      <c r="BO1409" s="250"/>
      <c r="BP1409" s="250"/>
      <c r="BQ1409" s="250"/>
      <c r="BR1409" s="250"/>
      <c r="BS1409" s="250"/>
      <c r="BT1409" s="250"/>
      <c r="BU1409" s="250"/>
      <c r="BV1409" s="250"/>
      <c r="BW1409" s="250"/>
      <c r="BX1409" s="250"/>
      <c r="BY1409" s="250"/>
      <c r="BZ1409" s="250"/>
      <c r="CE1409" s="250"/>
    </row>
    <row r="1410" spans="1:83" ht="14.4" x14ac:dyDescent="0.3">
      <c r="A1410" s="268"/>
      <c r="B1410" s="269"/>
      <c r="C1410" s="272"/>
      <c r="D1410" s="272"/>
      <c r="E1410" s="272"/>
      <c r="F1410" s="272"/>
      <c r="G1410" s="272"/>
      <c r="H1410" s="272"/>
      <c r="I1410" s="272"/>
      <c r="J1410" s="272"/>
      <c r="K1410" s="272"/>
      <c r="L1410" s="272"/>
      <c r="M1410" s="272"/>
      <c r="N1410" s="273"/>
      <c r="O1410" s="273"/>
      <c r="P1410" s="273"/>
      <c r="Q1410" s="273"/>
      <c r="R1410" s="273"/>
      <c r="S1410" s="273"/>
      <c r="T1410" s="273"/>
      <c r="U1410" s="273"/>
      <c r="V1410" s="273"/>
      <c r="W1410" s="273"/>
      <c r="X1410" s="273"/>
      <c r="Y1410" s="273"/>
      <c r="Z1410" s="273"/>
      <c r="AA1410" s="273"/>
      <c r="AB1410" s="273"/>
      <c r="AC1410" s="273"/>
      <c r="AD1410" s="273"/>
      <c r="AE1410" s="273"/>
      <c r="AF1410" s="273"/>
      <c r="AG1410" s="273"/>
      <c r="AH1410" s="273"/>
      <c r="AI1410" s="273"/>
      <c r="AJ1410" s="273"/>
      <c r="AK1410" s="273"/>
      <c r="AL1410" s="273"/>
      <c r="AM1410" s="273"/>
      <c r="AN1410" s="273"/>
      <c r="AO1410" s="273"/>
      <c r="AP1410" s="273"/>
      <c r="AQ1410" s="273"/>
      <c r="AR1410" s="273"/>
      <c r="AS1410" s="273"/>
      <c r="AT1410" s="273"/>
      <c r="AU1410" s="273"/>
      <c r="AV1410" s="273"/>
      <c r="AW1410" s="277"/>
      <c r="AX1410" s="273"/>
      <c r="AY1410" s="273"/>
      <c r="AZ1410" s="273"/>
      <c r="BA1410" s="273"/>
      <c r="BB1410" s="273"/>
      <c r="BC1410" s="273"/>
      <c r="BD1410" s="273"/>
      <c r="BE1410" s="269"/>
      <c r="BH1410" s="250"/>
      <c r="BI1410" s="250"/>
      <c r="BJ1410" s="250"/>
      <c r="BK1410" s="250"/>
      <c r="BL1410" s="250"/>
      <c r="BM1410" s="250"/>
      <c r="BN1410" s="250"/>
      <c r="BO1410" s="250"/>
      <c r="BP1410" s="250"/>
      <c r="BQ1410" s="250"/>
      <c r="BR1410" s="250"/>
      <c r="BS1410" s="250"/>
      <c r="BT1410" s="250"/>
      <c r="BU1410" s="250"/>
      <c r="BV1410" s="250"/>
      <c r="BW1410" s="250"/>
      <c r="BX1410" s="250"/>
      <c r="BY1410" s="250"/>
      <c r="BZ1410" s="250"/>
      <c r="CE1410" s="250"/>
    </row>
    <row r="1411" spans="1:83" ht="14.4" x14ac:dyDescent="0.3">
      <c r="A1411" s="268"/>
      <c r="B1411" s="269"/>
      <c r="C1411" s="272"/>
      <c r="D1411" s="272"/>
      <c r="E1411" s="272"/>
      <c r="F1411" s="272"/>
      <c r="G1411" s="272"/>
      <c r="H1411" s="272"/>
      <c r="I1411" s="272"/>
      <c r="J1411" s="272"/>
      <c r="K1411" s="272"/>
      <c r="L1411" s="272"/>
      <c r="M1411" s="272"/>
      <c r="N1411" s="273"/>
      <c r="O1411" s="273"/>
      <c r="P1411" s="273"/>
      <c r="Q1411" s="273"/>
      <c r="R1411" s="273"/>
      <c r="S1411" s="273"/>
      <c r="T1411" s="273"/>
      <c r="U1411" s="273"/>
      <c r="V1411" s="273"/>
      <c r="W1411" s="273"/>
      <c r="X1411" s="273"/>
      <c r="Y1411" s="273"/>
      <c r="Z1411" s="273"/>
      <c r="AA1411" s="273"/>
      <c r="AB1411" s="273"/>
      <c r="AC1411" s="273"/>
      <c r="AD1411" s="273"/>
      <c r="AE1411" s="273"/>
      <c r="AF1411" s="273"/>
      <c r="AG1411" s="273"/>
      <c r="AH1411" s="273"/>
      <c r="AI1411" s="273"/>
      <c r="AJ1411" s="273"/>
      <c r="AK1411" s="273"/>
      <c r="AL1411" s="273"/>
      <c r="AM1411" s="273"/>
      <c r="AN1411" s="273"/>
      <c r="AO1411" s="273"/>
      <c r="AP1411" s="273"/>
      <c r="AQ1411" s="273"/>
      <c r="AR1411" s="273"/>
      <c r="AS1411" s="273"/>
      <c r="AT1411" s="273"/>
      <c r="AU1411" s="273"/>
      <c r="AV1411" s="273"/>
      <c r="AW1411" s="277"/>
      <c r="AX1411" s="273"/>
      <c r="AY1411" s="273"/>
      <c r="AZ1411" s="273"/>
      <c r="BA1411" s="273"/>
      <c r="BB1411" s="273"/>
      <c r="BC1411" s="273"/>
      <c r="BD1411" s="273"/>
      <c r="BE1411" s="269"/>
      <c r="BH1411" s="250"/>
      <c r="BI1411" s="250"/>
      <c r="BJ1411" s="250"/>
      <c r="BK1411" s="250"/>
      <c r="BL1411" s="250"/>
      <c r="BM1411" s="250"/>
      <c r="BN1411" s="250"/>
      <c r="BO1411" s="250"/>
      <c r="BP1411" s="250"/>
      <c r="BQ1411" s="250"/>
      <c r="BR1411" s="250"/>
      <c r="BS1411" s="250"/>
      <c r="BT1411" s="250"/>
      <c r="BU1411" s="250"/>
      <c r="BV1411" s="250"/>
      <c r="BW1411" s="250"/>
      <c r="BX1411" s="250"/>
      <c r="BY1411" s="250"/>
      <c r="BZ1411" s="250"/>
      <c r="CE1411" s="250"/>
    </row>
    <row r="1412" spans="1:83" ht="14.4" x14ac:dyDescent="0.3">
      <c r="A1412" s="268"/>
      <c r="B1412" s="269"/>
      <c r="C1412" s="272"/>
      <c r="D1412" s="272"/>
      <c r="E1412" s="272"/>
      <c r="F1412" s="272"/>
      <c r="G1412" s="272"/>
      <c r="H1412" s="272"/>
      <c r="I1412" s="272"/>
      <c r="J1412" s="272"/>
      <c r="K1412" s="272"/>
      <c r="L1412" s="272"/>
      <c r="M1412" s="272"/>
      <c r="N1412" s="273"/>
      <c r="O1412" s="273"/>
      <c r="P1412" s="273"/>
      <c r="Q1412" s="273"/>
      <c r="R1412" s="273"/>
      <c r="S1412" s="273"/>
      <c r="T1412" s="273"/>
      <c r="U1412" s="273"/>
      <c r="V1412" s="273"/>
      <c r="W1412" s="273"/>
      <c r="X1412" s="273"/>
      <c r="Y1412" s="273"/>
      <c r="Z1412" s="273"/>
      <c r="AA1412" s="273"/>
      <c r="AB1412" s="273"/>
      <c r="AC1412" s="273"/>
      <c r="AD1412" s="273"/>
      <c r="AE1412" s="273"/>
      <c r="AF1412" s="273"/>
      <c r="AG1412" s="273"/>
      <c r="AH1412" s="273"/>
      <c r="AI1412" s="273"/>
      <c r="AJ1412" s="273"/>
      <c r="AK1412" s="273"/>
      <c r="AL1412" s="273"/>
      <c r="AM1412" s="273"/>
      <c r="AN1412" s="273"/>
      <c r="AO1412" s="273"/>
      <c r="AP1412" s="273"/>
      <c r="AQ1412" s="273"/>
      <c r="AR1412" s="273"/>
      <c r="AS1412" s="273"/>
      <c r="AT1412" s="273"/>
      <c r="AU1412" s="273"/>
      <c r="AV1412" s="273"/>
      <c r="AW1412" s="277"/>
      <c r="AX1412" s="273"/>
      <c r="AY1412" s="273"/>
      <c r="AZ1412" s="273"/>
      <c r="BA1412" s="273"/>
      <c r="BB1412" s="273"/>
      <c r="BC1412" s="273"/>
      <c r="BD1412" s="273"/>
      <c r="BE1412" s="269"/>
      <c r="BH1412" s="241"/>
      <c r="BI1412" s="241"/>
      <c r="BJ1412" s="241"/>
      <c r="BK1412" s="241"/>
      <c r="BL1412" s="241"/>
      <c r="BM1412" s="241"/>
      <c r="BN1412" s="241"/>
      <c r="BO1412" s="241"/>
      <c r="BP1412" s="241"/>
      <c r="BQ1412" s="241"/>
      <c r="BR1412" s="241"/>
      <c r="BS1412" s="241"/>
      <c r="BT1412" s="241"/>
      <c r="BU1412" s="241"/>
      <c r="BV1412" s="240"/>
      <c r="BW1412" s="241"/>
      <c r="BX1412" s="241"/>
      <c r="BY1412" s="241"/>
      <c r="BZ1412" s="241"/>
      <c r="CA1412" s="242"/>
      <c r="CB1412" s="242"/>
      <c r="CC1412" s="242"/>
      <c r="CD1412" s="242"/>
      <c r="CE1412" s="241"/>
    </row>
    <row r="1413" spans="1:83" ht="14.4" x14ac:dyDescent="0.3">
      <c r="A1413" s="270"/>
      <c r="B1413" s="271"/>
      <c r="C1413" s="265"/>
      <c r="D1413" s="265"/>
      <c r="E1413" s="265"/>
      <c r="F1413" s="265"/>
      <c r="G1413" s="265"/>
      <c r="H1413" s="265"/>
      <c r="I1413" s="265"/>
      <c r="J1413" s="265"/>
      <c r="K1413" s="265"/>
      <c r="L1413" s="265"/>
      <c r="M1413" s="265"/>
      <c r="BE1413" s="269"/>
      <c r="BH1413" s="241"/>
      <c r="BI1413" s="241"/>
      <c r="BJ1413" s="241"/>
      <c r="BK1413" s="241"/>
      <c r="BL1413" s="241"/>
      <c r="BM1413" s="241"/>
      <c r="BN1413" s="241"/>
      <c r="BO1413" s="241"/>
      <c r="BP1413" s="241"/>
      <c r="BQ1413" s="241"/>
      <c r="BR1413" s="241"/>
      <c r="BS1413" s="241"/>
      <c r="BT1413" s="241"/>
      <c r="BU1413" s="241"/>
      <c r="BV1413" s="240"/>
      <c r="BW1413" s="241"/>
      <c r="BX1413" s="241"/>
      <c r="BY1413" s="241"/>
      <c r="BZ1413" s="241"/>
      <c r="CA1413" s="242"/>
      <c r="CB1413" s="242"/>
      <c r="CC1413" s="242"/>
      <c r="CD1413" s="242"/>
      <c r="CE1413" s="241"/>
    </row>
    <row r="1414" spans="1:83" ht="14.4" x14ac:dyDescent="0.3">
      <c r="A1414" s="268"/>
      <c r="B1414" s="269"/>
      <c r="C1414" s="272"/>
      <c r="D1414" s="272"/>
      <c r="E1414" s="272"/>
      <c r="F1414" s="272"/>
      <c r="G1414" s="272"/>
      <c r="H1414" s="272"/>
      <c r="I1414" s="272"/>
      <c r="J1414" s="272"/>
      <c r="K1414" s="272"/>
      <c r="L1414" s="272"/>
      <c r="M1414" s="272"/>
      <c r="N1414" s="273"/>
      <c r="O1414" s="273"/>
      <c r="P1414" s="273"/>
      <c r="Q1414" s="273"/>
      <c r="R1414" s="273"/>
      <c r="S1414" s="273"/>
      <c r="T1414" s="273"/>
      <c r="U1414" s="273"/>
      <c r="V1414" s="273"/>
      <c r="W1414" s="273"/>
      <c r="X1414" s="273"/>
      <c r="Y1414" s="273"/>
      <c r="Z1414" s="273"/>
      <c r="AA1414" s="273"/>
      <c r="AB1414" s="273"/>
      <c r="AC1414" s="273"/>
      <c r="AD1414" s="273"/>
      <c r="AE1414" s="273"/>
      <c r="AF1414" s="273"/>
      <c r="AG1414" s="273"/>
      <c r="AH1414" s="273"/>
      <c r="AI1414" s="273"/>
      <c r="AJ1414" s="273"/>
      <c r="AK1414" s="273"/>
      <c r="AL1414" s="273"/>
      <c r="AM1414" s="273"/>
      <c r="AN1414" s="273"/>
      <c r="AO1414" s="273"/>
      <c r="AP1414" s="273"/>
      <c r="AQ1414" s="273"/>
      <c r="AR1414" s="273"/>
      <c r="AS1414" s="273"/>
      <c r="AT1414" s="273"/>
      <c r="AU1414" s="273"/>
      <c r="AV1414" s="273"/>
      <c r="AW1414" s="277"/>
      <c r="AX1414" s="273"/>
      <c r="AY1414" s="273"/>
      <c r="AZ1414" s="273"/>
      <c r="BA1414" s="273"/>
      <c r="BB1414" s="273"/>
      <c r="BC1414" s="273"/>
      <c r="BD1414" s="273"/>
      <c r="BE1414" s="269"/>
      <c r="BH1414" s="250"/>
      <c r="BI1414" s="250"/>
      <c r="BJ1414" s="250"/>
      <c r="BK1414" s="250"/>
      <c r="BL1414" s="250"/>
      <c r="BM1414" s="250"/>
      <c r="BN1414" s="250"/>
      <c r="BO1414" s="250"/>
      <c r="BP1414" s="250"/>
      <c r="BQ1414" s="250"/>
      <c r="BR1414" s="250"/>
      <c r="BS1414" s="250"/>
      <c r="BT1414" s="250"/>
      <c r="BU1414" s="250"/>
      <c r="BV1414" s="250"/>
      <c r="BW1414" s="250"/>
      <c r="BX1414" s="250"/>
      <c r="BY1414" s="250"/>
      <c r="BZ1414" s="250"/>
      <c r="CE1414" s="250"/>
    </row>
    <row r="1415" spans="1:83" ht="14.4" x14ac:dyDescent="0.3">
      <c r="A1415" s="268"/>
      <c r="B1415" s="269"/>
      <c r="C1415" s="272"/>
      <c r="D1415" s="272"/>
      <c r="E1415" s="272"/>
      <c r="F1415" s="272"/>
      <c r="G1415" s="272"/>
      <c r="H1415" s="272"/>
      <c r="I1415" s="272"/>
      <c r="J1415" s="272"/>
      <c r="K1415" s="272"/>
      <c r="L1415" s="272"/>
      <c r="M1415" s="272"/>
      <c r="N1415" s="273"/>
      <c r="O1415" s="273"/>
      <c r="P1415" s="273"/>
      <c r="Q1415" s="273"/>
      <c r="R1415" s="273"/>
      <c r="S1415" s="273"/>
      <c r="T1415" s="273"/>
      <c r="U1415" s="273"/>
      <c r="V1415" s="273"/>
      <c r="W1415" s="273"/>
      <c r="X1415" s="273"/>
      <c r="Y1415" s="273"/>
      <c r="Z1415" s="273"/>
      <c r="AA1415" s="273"/>
      <c r="AB1415" s="273"/>
      <c r="AC1415" s="273"/>
      <c r="AD1415" s="273"/>
      <c r="AE1415" s="273"/>
      <c r="AF1415" s="273"/>
      <c r="AG1415" s="273"/>
      <c r="AH1415" s="273"/>
      <c r="AI1415" s="273"/>
      <c r="AJ1415" s="273"/>
      <c r="AK1415" s="273"/>
      <c r="AL1415" s="273"/>
      <c r="AM1415" s="273"/>
      <c r="AN1415" s="273"/>
      <c r="AO1415" s="273"/>
      <c r="AP1415" s="273"/>
      <c r="AQ1415" s="273"/>
      <c r="AR1415" s="273"/>
      <c r="AS1415" s="273"/>
      <c r="AT1415" s="273"/>
      <c r="AU1415" s="273"/>
      <c r="AV1415" s="273"/>
      <c r="AW1415" s="277"/>
      <c r="AX1415" s="273"/>
      <c r="AY1415" s="273"/>
      <c r="AZ1415" s="273"/>
      <c r="BA1415" s="273"/>
      <c r="BB1415" s="273"/>
      <c r="BC1415" s="273"/>
      <c r="BD1415" s="273"/>
      <c r="BE1415" s="269"/>
      <c r="BH1415" s="250"/>
      <c r="BI1415" s="250"/>
      <c r="BJ1415" s="250"/>
      <c r="BK1415" s="250"/>
      <c r="BL1415" s="250"/>
      <c r="BM1415" s="250"/>
      <c r="BN1415" s="250"/>
      <c r="BO1415" s="250"/>
      <c r="BP1415" s="250"/>
      <c r="BQ1415" s="250"/>
      <c r="BR1415" s="250"/>
      <c r="BS1415" s="250"/>
      <c r="BT1415" s="250"/>
      <c r="BU1415" s="250"/>
      <c r="BV1415" s="250"/>
      <c r="BW1415" s="250"/>
      <c r="BX1415" s="250"/>
      <c r="BY1415" s="250"/>
      <c r="BZ1415" s="250"/>
      <c r="CE1415" s="250"/>
    </row>
    <row r="1416" spans="1:83" ht="14.4" x14ac:dyDescent="0.3">
      <c r="A1416" s="268"/>
      <c r="B1416" s="269"/>
      <c r="C1416" s="272"/>
      <c r="D1416" s="272"/>
      <c r="E1416" s="272"/>
      <c r="F1416" s="272"/>
      <c r="G1416" s="272"/>
      <c r="H1416" s="272"/>
      <c r="I1416" s="272"/>
      <c r="J1416" s="272"/>
      <c r="K1416" s="272"/>
      <c r="L1416" s="272"/>
      <c r="M1416" s="272"/>
      <c r="N1416" s="273"/>
      <c r="O1416" s="273"/>
      <c r="P1416" s="273"/>
      <c r="Q1416" s="273"/>
      <c r="R1416" s="273"/>
      <c r="S1416" s="273"/>
      <c r="T1416" s="273"/>
      <c r="U1416" s="273"/>
      <c r="V1416" s="273"/>
      <c r="W1416" s="273"/>
      <c r="X1416" s="273"/>
      <c r="Y1416" s="273"/>
      <c r="Z1416" s="273"/>
      <c r="AA1416" s="273"/>
      <c r="AB1416" s="273"/>
      <c r="AC1416" s="273"/>
      <c r="AD1416" s="273"/>
      <c r="AE1416" s="273"/>
      <c r="AF1416" s="273"/>
      <c r="AG1416" s="273"/>
      <c r="AH1416" s="273"/>
      <c r="AI1416" s="273"/>
      <c r="AJ1416" s="273"/>
      <c r="AK1416" s="273"/>
      <c r="AL1416" s="273"/>
      <c r="AM1416" s="273"/>
      <c r="AN1416" s="273"/>
      <c r="AO1416" s="273"/>
      <c r="AP1416" s="273"/>
      <c r="AQ1416" s="273"/>
      <c r="AR1416" s="273"/>
      <c r="AS1416" s="273"/>
      <c r="AT1416" s="273"/>
      <c r="AU1416" s="273"/>
      <c r="AV1416" s="273"/>
      <c r="AW1416" s="277"/>
      <c r="AX1416" s="273"/>
      <c r="AY1416" s="273"/>
      <c r="AZ1416" s="273"/>
      <c r="BA1416" s="273"/>
      <c r="BB1416" s="273"/>
      <c r="BC1416" s="273"/>
      <c r="BD1416" s="273"/>
      <c r="BE1416" s="269"/>
      <c r="BH1416" s="250"/>
      <c r="BI1416" s="250"/>
      <c r="BJ1416" s="250"/>
      <c r="BK1416" s="250"/>
      <c r="BL1416" s="250"/>
      <c r="BM1416" s="250"/>
      <c r="BN1416" s="250"/>
      <c r="BO1416" s="250"/>
      <c r="BP1416" s="250"/>
      <c r="BQ1416" s="250"/>
      <c r="BR1416" s="250"/>
      <c r="BS1416" s="250"/>
      <c r="BT1416" s="250"/>
      <c r="BU1416" s="250"/>
      <c r="BV1416" s="250"/>
      <c r="BW1416" s="250"/>
      <c r="BX1416" s="250"/>
      <c r="BY1416" s="250"/>
      <c r="BZ1416" s="250"/>
      <c r="CE1416" s="250"/>
    </row>
    <row r="1417" spans="1:83" ht="14.4" x14ac:dyDescent="0.3">
      <c r="A1417" s="268"/>
      <c r="B1417" s="269"/>
      <c r="C1417" s="272"/>
      <c r="D1417" s="272"/>
      <c r="E1417" s="272"/>
      <c r="F1417" s="272"/>
      <c r="G1417" s="272"/>
      <c r="H1417" s="272"/>
      <c r="I1417" s="272"/>
      <c r="J1417" s="272"/>
      <c r="K1417" s="272"/>
      <c r="L1417" s="272"/>
      <c r="M1417" s="272"/>
      <c r="N1417" s="273"/>
      <c r="O1417" s="273"/>
      <c r="P1417" s="273"/>
      <c r="Q1417" s="273"/>
      <c r="R1417" s="273"/>
      <c r="S1417" s="273"/>
      <c r="T1417" s="273"/>
      <c r="U1417" s="273"/>
      <c r="V1417" s="273"/>
      <c r="W1417" s="273"/>
      <c r="X1417" s="273"/>
      <c r="Y1417" s="273"/>
      <c r="Z1417" s="273"/>
      <c r="AA1417" s="273"/>
      <c r="AB1417" s="273"/>
      <c r="AC1417" s="273"/>
      <c r="AD1417" s="273"/>
      <c r="AE1417" s="273"/>
      <c r="AF1417" s="273"/>
      <c r="AG1417" s="273"/>
      <c r="AH1417" s="273"/>
      <c r="AI1417" s="273"/>
      <c r="AJ1417" s="273"/>
      <c r="AK1417" s="273"/>
      <c r="AL1417" s="273"/>
      <c r="AM1417" s="273"/>
      <c r="AN1417" s="273"/>
      <c r="AO1417" s="273"/>
      <c r="AP1417" s="273"/>
      <c r="AQ1417" s="273"/>
      <c r="AR1417" s="273"/>
      <c r="AS1417" s="273"/>
      <c r="AT1417" s="273"/>
      <c r="AU1417" s="273"/>
      <c r="AV1417" s="273"/>
      <c r="AW1417" s="277"/>
      <c r="AX1417" s="273"/>
      <c r="AY1417" s="273"/>
      <c r="AZ1417" s="273"/>
      <c r="BA1417" s="273"/>
      <c r="BB1417" s="273"/>
      <c r="BC1417" s="273"/>
      <c r="BD1417" s="273"/>
      <c r="BE1417" s="269"/>
      <c r="BH1417" s="250"/>
      <c r="BI1417" s="250"/>
      <c r="BJ1417" s="250"/>
      <c r="BK1417" s="250"/>
      <c r="BL1417" s="250"/>
      <c r="BM1417" s="250"/>
      <c r="BN1417" s="250"/>
      <c r="BO1417" s="250"/>
      <c r="BP1417" s="250"/>
      <c r="BQ1417" s="250"/>
      <c r="BR1417" s="250"/>
      <c r="BS1417" s="250"/>
      <c r="BT1417" s="250"/>
      <c r="BU1417" s="250"/>
      <c r="BV1417" s="250"/>
      <c r="BW1417" s="250"/>
      <c r="BX1417" s="250"/>
      <c r="BY1417" s="250"/>
      <c r="BZ1417" s="250"/>
      <c r="CE1417" s="250"/>
    </row>
    <row r="1418" spans="1:83" ht="14.4" x14ac:dyDescent="0.3">
      <c r="A1418" s="268"/>
      <c r="B1418" s="269"/>
      <c r="C1418" s="272"/>
      <c r="D1418" s="272"/>
      <c r="E1418" s="272"/>
      <c r="F1418" s="272"/>
      <c r="G1418" s="272"/>
      <c r="H1418" s="272"/>
      <c r="I1418" s="272"/>
      <c r="J1418" s="272"/>
      <c r="K1418" s="272"/>
      <c r="L1418" s="272"/>
      <c r="M1418" s="272"/>
      <c r="N1418" s="273"/>
      <c r="O1418" s="273"/>
      <c r="P1418" s="273"/>
      <c r="Q1418" s="273"/>
      <c r="R1418" s="273"/>
      <c r="S1418" s="273"/>
      <c r="T1418" s="273"/>
      <c r="U1418" s="273"/>
      <c r="V1418" s="273"/>
      <c r="W1418" s="273"/>
      <c r="X1418" s="273"/>
      <c r="Y1418" s="273"/>
      <c r="Z1418" s="273"/>
      <c r="AA1418" s="273"/>
      <c r="AB1418" s="273"/>
      <c r="AC1418" s="273"/>
      <c r="AD1418" s="273"/>
      <c r="AE1418" s="273"/>
      <c r="AF1418" s="273"/>
      <c r="AG1418" s="273"/>
      <c r="AH1418" s="273"/>
      <c r="AI1418" s="273"/>
      <c r="AJ1418" s="273"/>
      <c r="AK1418" s="273"/>
      <c r="AL1418" s="273"/>
      <c r="AM1418" s="273"/>
      <c r="AN1418" s="273"/>
      <c r="AO1418" s="273"/>
      <c r="AP1418" s="273"/>
      <c r="AQ1418" s="273"/>
      <c r="AR1418" s="273"/>
      <c r="AS1418" s="273"/>
      <c r="AT1418" s="273"/>
      <c r="AU1418" s="273"/>
      <c r="AV1418" s="273"/>
      <c r="AW1418" s="277"/>
      <c r="AX1418" s="273"/>
      <c r="AY1418" s="273"/>
      <c r="AZ1418" s="273"/>
      <c r="BA1418" s="273"/>
      <c r="BB1418" s="273"/>
      <c r="BC1418" s="273"/>
      <c r="BD1418" s="273"/>
      <c r="BE1418" s="269"/>
      <c r="BH1418" s="250"/>
      <c r="BI1418" s="250"/>
      <c r="BJ1418" s="250"/>
      <c r="BK1418" s="250"/>
      <c r="BL1418" s="250"/>
      <c r="BM1418" s="250"/>
      <c r="BN1418" s="250"/>
      <c r="BO1418" s="250"/>
      <c r="BP1418" s="250"/>
      <c r="BQ1418" s="250"/>
      <c r="BR1418" s="250"/>
      <c r="BS1418" s="250"/>
      <c r="BT1418" s="250"/>
      <c r="BU1418" s="250"/>
      <c r="BV1418" s="250"/>
      <c r="BW1418" s="250"/>
      <c r="BX1418" s="250"/>
      <c r="BY1418" s="250"/>
      <c r="BZ1418" s="250"/>
      <c r="CE1418" s="250"/>
    </row>
    <row r="1419" spans="1:83" ht="14.4" x14ac:dyDescent="0.3">
      <c r="A1419" s="268"/>
      <c r="B1419" s="269"/>
      <c r="C1419" s="272"/>
      <c r="D1419" s="272"/>
      <c r="E1419" s="272"/>
      <c r="F1419" s="272"/>
      <c r="G1419" s="272"/>
      <c r="H1419" s="272"/>
      <c r="I1419" s="272"/>
      <c r="J1419" s="272"/>
      <c r="K1419" s="272"/>
      <c r="L1419" s="272"/>
      <c r="M1419" s="272"/>
      <c r="N1419" s="273"/>
      <c r="O1419" s="273"/>
      <c r="P1419" s="273"/>
      <c r="Q1419" s="273"/>
      <c r="R1419" s="273"/>
      <c r="S1419" s="273"/>
      <c r="T1419" s="273"/>
      <c r="U1419" s="273"/>
      <c r="V1419" s="273"/>
      <c r="W1419" s="273"/>
      <c r="X1419" s="273"/>
      <c r="Y1419" s="273"/>
      <c r="Z1419" s="273"/>
      <c r="AA1419" s="273"/>
      <c r="AB1419" s="273"/>
      <c r="AC1419" s="273"/>
      <c r="AD1419" s="273"/>
      <c r="AE1419" s="273"/>
      <c r="AF1419" s="273"/>
      <c r="AG1419" s="273"/>
      <c r="AH1419" s="273"/>
      <c r="AI1419" s="273"/>
      <c r="AJ1419" s="273"/>
      <c r="AK1419" s="273"/>
      <c r="AL1419" s="273"/>
      <c r="AM1419" s="273"/>
      <c r="AN1419" s="273"/>
      <c r="AO1419" s="273"/>
      <c r="AP1419" s="273"/>
      <c r="AQ1419" s="273"/>
      <c r="AR1419" s="273"/>
      <c r="AS1419" s="273"/>
      <c r="AT1419" s="273"/>
      <c r="AU1419" s="273"/>
      <c r="AV1419" s="273"/>
      <c r="AW1419" s="277"/>
      <c r="AX1419" s="273"/>
      <c r="AY1419" s="273"/>
      <c r="AZ1419" s="273"/>
      <c r="BA1419" s="273"/>
      <c r="BB1419" s="273"/>
      <c r="BC1419" s="273"/>
      <c r="BD1419" s="273"/>
      <c r="BE1419" s="269"/>
      <c r="BH1419" s="241"/>
      <c r="BI1419" s="241"/>
      <c r="BJ1419" s="241"/>
      <c r="BK1419" s="241"/>
      <c r="BL1419" s="241"/>
      <c r="BM1419" s="241"/>
      <c r="BN1419" s="241"/>
      <c r="BO1419" s="241"/>
      <c r="BP1419" s="241"/>
      <c r="BQ1419" s="241"/>
      <c r="BR1419" s="241"/>
      <c r="BS1419" s="241"/>
      <c r="BT1419" s="241"/>
      <c r="BU1419" s="241"/>
      <c r="BV1419" s="240"/>
      <c r="BW1419" s="241"/>
      <c r="BX1419" s="241"/>
      <c r="BY1419" s="241"/>
      <c r="BZ1419" s="241"/>
      <c r="CA1419" s="242"/>
      <c r="CB1419" s="242"/>
      <c r="CC1419" s="242"/>
      <c r="CD1419" s="242"/>
      <c r="CE1419" s="241"/>
    </row>
    <row r="1420" spans="1:83" ht="14.4" x14ac:dyDescent="0.3">
      <c r="A1420" s="268"/>
      <c r="B1420" s="269"/>
      <c r="C1420" s="272"/>
      <c r="D1420" s="272"/>
      <c r="E1420" s="272"/>
      <c r="F1420" s="272"/>
      <c r="G1420" s="272"/>
      <c r="H1420" s="272"/>
      <c r="I1420" s="272"/>
      <c r="J1420" s="272"/>
      <c r="K1420" s="272"/>
      <c r="L1420" s="272"/>
      <c r="M1420" s="272"/>
      <c r="N1420" s="273"/>
      <c r="O1420" s="273"/>
      <c r="P1420" s="273"/>
      <c r="Q1420" s="273"/>
      <c r="R1420" s="273"/>
      <c r="S1420" s="273"/>
      <c r="T1420" s="273"/>
      <c r="U1420" s="273"/>
      <c r="V1420" s="273"/>
      <c r="W1420" s="273"/>
      <c r="X1420" s="273"/>
      <c r="Y1420" s="273"/>
      <c r="Z1420" s="273"/>
      <c r="AA1420" s="273"/>
      <c r="AB1420" s="273"/>
      <c r="AC1420" s="273"/>
      <c r="AD1420" s="273"/>
      <c r="AE1420" s="273"/>
      <c r="AF1420" s="273"/>
      <c r="AG1420" s="273"/>
      <c r="AH1420" s="273"/>
      <c r="AI1420" s="273"/>
      <c r="AJ1420" s="273"/>
      <c r="AK1420" s="273"/>
      <c r="AL1420" s="273"/>
      <c r="AM1420" s="273"/>
      <c r="AN1420" s="273"/>
      <c r="AO1420" s="273"/>
      <c r="AP1420" s="273"/>
      <c r="AQ1420" s="273"/>
      <c r="AR1420" s="273"/>
      <c r="AS1420" s="273"/>
      <c r="AT1420" s="273"/>
      <c r="AU1420" s="273"/>
      <c r="AV1420" s="273"/>
      <c r="AW1420" s="277"/>
      <c r="AX1420" s="273"/>
      <c r="AY1420" s="273"/>
      <c r="AZ1420" s="273"/>
      <c r="BA1420" s="273"/>
      <c r="BB1420" s="273"/>
      <c r="BC1420" s="273"/>
      <c r="BD1420" s="273"/>
      <c r="BE1420" s="269"/>
      <c r="BH1420" s="250"/>
      <c r="BI1420" s="250"/>
      <c r="BJ1420" s="250"/>
      <c r="BK1420" s="250"/>
      <c r="BL1420" s="250"/>
      <c r="BM1420" s="250"/>
      <c r="BN1420" s="250"/>
      <c r="BO1420" s="250"/>
      <c r="BP1420" s="250"/>
      <c r="BQ1420" s="250"/>
      <c r="BR1420" s="250"/>
      <c r="BS1420" s="250"/>
      <c r="BT1420" s="250"/>
      <c r="BU1420" s="250"/>
      <c r="BV1420" s="250"/>
      <c r="BW1420" s="250"/>
      <c r="BX1420" s="250"/>
      <c r="BY1420" s="250"/>
      <c r="BZ1420" s="250"/>
      <c r="CE1420" s="250"/>
    </row>
    <row r="1421" spans="1:83" ht="14.4" x14ac:dyDescent="0.3">
      <c r="A1421" s="268"/>
      <c r="B1421" s="269"/>
      <c r="C1421" s="272"/>
      <c r="D1421" s="272"/>
      <c r="E1421" s="272"/>
      <c r="F1421" s="272"/>
      <c r="G1421" s="272"/>
      <c r="H1421" s="272"/>
      <c r="I1421" s="272"/>
      <c r="J1421" s="272"/>
      <c r="K1421" s="272"/>
      <c r="L1421" s="272"/>
      <c r="M1421" s="272"/>
      <c r="N1421" s="273"/>
      <c r="O1421" s="273"/>
      <c r="P1421" s="273"/>
      <c r="Q1421" s="273"/>
      <c r="R1421" s="273"/>
      <c r="S1421" s="273"/>
      <c r="T1421" s="273"/>
      <c r="U1421" s="273"/>
      <c r="V1421" s="273"/>
      <c r="W1421" s="273"/>
      <c r="X1421" s="273"/>
      <c r="Y1421" s="273"/>
      <c r="Z1421" s="273"/>
      <c r="AA1421" s="273"/>
      <c r="AB1421" s="273"/>
      <c r="AC1421" s="273"/>
      <c r="AD1421" s="273"/>
      <c r="AE1421" s="273"/>
      <c r="AF1421" s="273"/>
      <c r="AG1421" s="273"/>
      <c r="AH1421" s="273"/>
      <c r="AI1421" s="273"/>
      <c r="AJ1421" s="273"/>
      <c r="AK1421" s="273"/>
      <c r="AL1421" s="273"/>
      <c r="AM1421" s="273"/>
      <c r="AN1421" s="273"/>
      <c r="AO1421" s="273"/>
      <c r="AP1421" s="273"/>
      <c r="AQ1421" s="273"/>
      <c r="AR1421" s="273"/>
      <c r="AS1421" s="273"/>
      <c r="AT1421" s="273"/>
      <c r="AU1421" s="273"/>
      <c r="AV1421" s="273"/>
      <c r="AW1421" s="277"/>
      <c r="AX1421" s="273"/>
      <c r="AY1421" s="273"/>
      <c r="AZ1421" s="273"/>
      <c r="BA1421" s="273"/>
      <c r="BB1421" s="273"/>
      <c r="BC1421" s="273"/>
      <c r="BD1421" s="273"/>
      <c r="BE1421" s="269"/>
      <c r="BH1421" s="241"/>
      <c r="BI1421" s="241"/>
      <c r="BJ1421" s="241"/>
      <c r="BK1421" s="241"/>
      <c r="BL1421" s="241"/>
      <c r="BM1421" s="241"/>
      <c r="BN1421" s="241"/>
      <c r="BO1421" s="241"/>
      <c r="BP1421" s="241"/>
      <c r="BQ1421" s="241"/>
      <c r="BR1421" s="241"/>
      <c r="BS1421" s="241"/>
      <c r="BT1421" s="241"/>
      <c r="BU1421" s="241"/>
      <c r="BV1421" s="240"/>
      <c r="BW1421" s="241"/>
      <c r="BX1421" s="241"/>
      <c r="BY1421" s="241"/>
      <c r="BZ1421" s="241"/>
      <c r="CA1421" s="242"/>
      <c r="CB1421" s="242"/>
      <c r="CC1421" s="242"/>
      <c r="CD1421" s="242"/>
      <c r="CE1421" s="241"/>
    </row>
    <row r="1422" spans="1:83" ht="14.4" x14ac:dyDescent="0.3">
      <c r="A1422" s="268"/>
      <c r="B1422" s="269"/>
      <c r="C1422" s="272"/>
      <c r="D1422" s="272"/>
      <c r="E1422" s="272"/>
      <c r="F1422" s="272"/>
      <c r="G1422" s="272"/>
      <c r="H1422" s="272"/>
      <c r="I1422" s="272"/>
      <c r="J1422" s="272"/>
      <c r="K1422" s="272"/>
      <c r="L1422" s="272"/>
      <c r="M1422" s="272"/>
      <c r="N1422" s="273"/>
      <c r="O1422" s="273"/>
      <c r="P1422" s="273"/>
      <c r="Q1422" s="273"/>
      <c r="R1422" s="273"/>
      <c r="S1422" s="273"/>
      <c r="T1422" s="273"/>
      <c r="U1422" s="273"/>
      <c r="V1422" s="273"/>
      <c r="W1422" s="273"/>
      <c r="X1422" s="273"/>
      <c r="Y1422" s="273"/>
      <c r="Z1422" s="273"/>
      <c r="AA1422" s="273"/>
      <c r="AB1422" s="273"/>
      <c r="AC1422" s="273"/>
      <c r="AD1422" s="273"/>
      <c r="AE1422" s="273"/>
      <c r="AF1422" s="273"/>
      <c r="AG1422" s="273"/>
      <c r="AH1422" s="273"/>
      <c r="AI1422" s="273"/>
      <c r="AJ1422" s="273"/>
      <c r="AK1422" s="273"/>
      <c r="AL1422" s="273"/>
      <c r="AM1422" s="273"/>
      <c r="AN1422" s="273"/>
      <c r="AO1422" s="273"/>
      <c r="AP1422" s="273"/>
      <c r="AQ1422" s="273"/>
      <c r="AR1422" s="273"/>
      <c r="AS1422" s="273"/>
      <c r="AT1422" s="273"/>
      <c r="AU1422" s="273"/>
      <c r="AV1422" s="273"/>
      <c r="AW1422" s="277"/>
      <c r="AX1422" s="273"/>
      <c r="AY1422" s="273"/>
      <c r="AZ1422" s="273"/>
      <c r="BA1422" s="273"/>
      <c r="BB1422" s="273"/>
      <c r="BC1422" s="273"/>
      <c r="BD1422" s="273"/>
      <c r="BE1422" s="269"/>
      <c r="BH1422" s="250"/>
      <c r="BI1422" s="250"/>
      <c r="BJ1422" s="250"/>
      <c r="BK1422" s="250"/>
      <c r="BL1422" s="250"/>
      <c r="BM1422" s="250"/>
      <c r="BN1422" s="250"/>
      <c r="BO1422" s="250"/>
      <c r="BP1422" s="250"/>
      <c r="BQ1422" s="250"/>
      <c r="BR1422" s="250"/>
      <c r="BS1422" s="250"/>
      <c r="BT1422" s="250"/>
      <c r="BU1422" s="250"/>
      <c r="BV1422" s="250"/>
      <c r="BW1422" s="250"/>
      <c r="BX1422" s="250"/>
      <c r="BY1422" s="250"/>
      <c r="BZ1422" s="250"/>
      <c r="CE1422" s="250"/>
    </row>
    <row r="1423" spans="1:83" ht="14.4" x14ac:dyDescent="0.3">
      <c r="A1423" s="268"/>
      <c r="B1423" s="269"/>
      <c r="C1423" s="272"/>
      <c r="D1423" s="272"/>
      <c r="E1423" s="272"/>
      <c r="F1423" s="272"/>
      <c r="G1423" s="272"/>
      <c r="H1423" s="272"/>
      <c r="I1423" s="272"/>
      <c r="J1423" s="272"/>
      <c r="K1423" s="272"/>
      <c r="L1423" s="272"/>
      <c r="M1423" s="272"/>
      <c r="N1423" s="273"/>
      <c r="O1423" s="273"/>
      <c r="P1423" s="273"/>
      <c r="Q1423" s="273"/>
      <c r="R1423" s="273"/>
      <c r="S1423" s="273"/>
      <c r="T1423" s="273"/>
      <c r="U1423" s="273"/>
      <c r="V1423" s="273"/>
      <c r="W1423" s="273"/>
      <c r="X1423" s="273"/>
      <c r="Y1423" s="273"/>
      <c r="Z1423" s="273"/>
      <c r="AA1423" s="273"/>
      <c r="AB1423" s="273"/>
      <c r="AC1423" s="273"/>
      <c r="AD1423" s="273"/>
      <c r="AE1423" s="273"/>
      <c r="AF1423" s="273"/>
      <c r="AG1423" s="273"/>
      <c r="AH1423" s="273"/>
      <c r="AI1423" s="273"/>
      <c r="AJ1423" s="273"/>
      <c r="AK1423" s="273"/>
      <c r="AL1423" s="273"/>
      <c r="AM1423" s="273"/>
      <c r="AN1423" s="273"/>
      <c r="AO1423" s="273"/>
      <c r="AP1423" s="273"/>
      <c r="AQ1423" s="273"/>
      <c r="AR1423" s="273"/>
      <c r="AS1423" s="273"/>
      <c r="AT1423" s="273"/>
      <c r="AU1423" s="273"/>
      <c r="AV1423" s="273"/>
      <c r="AW1423" s="277"/>
      <c r="AX1423" s="273"/>
      <c r="AY1423" s="273"/>
      <c r="AZ1423" s="273"/>
      <c r="BA1423" s="273"/>
      <c r="BB1423" s="273"/>
      <c r="BC1423" s="273"/>
      <c r="BD1423" s="273"/>
      <c r="BE1423" s="269"/>
      <c r="BH1423" s="250"/>
      <c r="BI1423" s="250"/>
      <c r="BJ1423" s="250"/>
      <c r="BK1423" s="250"/>
      <c r="BL1423" s="250"/>
      <c r="BM1423" s="250"/>
      <c r="BN1423" s="250"/>
      <c r="BO1423" s="250"/>
      <c r="BP1423" s="250"/>
      <c r="BQ1423" s="250"/>
      <c r="BR1423" s="250"/>
      <c r="BS1423" s="250"/>
      <c r="BT1423" s="250"/>
      <c r="BU1423" s="250"/>
      <c r="BV1423" s="250"/>
      <c r="BW1423" s="250"/>
      <c r="BX1423" s="250"/>
      <c r="BY1423" s="250"/>
      <c r="BZ1423" s="250"/>
      <c r="CE1423" s="250"/>
    </row>
    <row r="1424" spans="1:83" ht="14.4" x14ac:dyDescent="0.3">
      <c r="A1424" s="268"/>
      <c r="B1424" s="269"/>
      <c r="C1424" s="272"/>
      <c r="D1424" s="272"/>
      <c r="E1424" s="272"/>
      <c r="F1424" s="272"/>
      <c r="G1424" s="272"/>
      <c r="H1424" s="272"/>
      <c r="I1424" s="272"/>
      <c r="J1424" s="272"/>
      <c r="K1424" s="272"/>
      <c r="L1424" s="272"/>
      <c r="M1424" s="272"/>
      <c r="N1424" s="273"/>
      <c r="O1424" s="273"/>
      <c r="P1424" s="273"/>
      <c r="Q1424" s="273"/>
      <c r="R1424" s="273"/>
      <c r="S1424" s="273"/>
      <c r="T1424" s="273"/>
      <c r="U1424" s="273"/>
      <c r="V1424" s="273"/>
      <c r="W1424" s="273"/>
      <c r="X1424" s="273"/>
      <c r="Y1424" s="273"/>
      <c r="Z1424" s="273"/>
      <c r="AA1424" s="273"/>
      <c r="AB1424" s="273"/>
      <c r="AC1424" s="273"/>
      <c r="AD1424" s="273"/>
      <c r="AE1424" s="273"/>
      <c r="AF1424" s="273"/>
      <c r="AG1424" s="273"/>
      <c r="AH1424" s="273"/>
      <c r="AI1424" s="273"/>
      <c r="AJ1424" s="273"/>
      <c r="AK1424" s="273"/>
      <c r="AL1424" s="273"/>
      <c r="AM1424" s="273"/>
      <c r="AN1424" s="273"/>
      <c r="AO1424" s="273"/>
      <c r="AP1424" s="273"/>
      <c r="AQ1424" s="273"/>
      <c r="AR1424" s="273"/>
      <c r="AS1424" s="273"/>
      <c r="AT1424" s="273"/>
      <c r="AU1424" s="273"/>
      <c r="AV1424" s="273"/>
      <c r="AW1424" s="277"/>
      <c r="AX1424" s="273"/>
      <c r="AY1424" s="273"/>
      <c r="AZ1424" s="273"/>
      <c r="BA1424" s="273"/>
      <c r="BB1424" s="273"/>
      <c r="BC1424" s="273"/>
      <c r="BD1424" s="273"/>
      <c r="BE1424" s="269"/>
      <c r="BH1424" s="241"/>
      <c r="BI1424" s="241"/>
      <c r="BJ1424" s="241"/>
      <c r="BK1424" s="241"/>
      <c r="BL1424" s="241"/>
      <c r="BM1424" s="241"/>
      <c r="BN1424" s="241"/>
      <c r="BO1424" s="241"/>
      <c r="BP1424" s="241"/>
      <c r="BQ1424" s="241"/>
      <c r="BR1424" s="241"/>
      <c r="BS1424" s="241"/>
      <c r="BT1424" s="241"/>
      <c r="BU1424" s="241"/>
      <c r="BV1424" s="240"/>
      <c r="BW1424" s="241"/>
      <c r="BX1424" s="241"/>
      <c r="BY1424" s="241"/>
      <c r="BZ1424" s="241"/>
      <c r="CA1424" s="242"/>
      <c r="CB1424" s="242"/>
      <c r="CC1424" s="242"/>
      <c r="CD1424" s="242"/>
      <c r="CE1424" s="241"/>
    </row>
    <row r="1425" spans="1:83" ht="14.4" x14ac:dyDescent="0.3">
      <c r="A1425" s="268"/>
      <c r="B1425" s="269"/>
      <c r="C1425" s="272"/>
      <c r="D1425" s="272"/>
      <c r="E1425" s="272"/>
      <c r="F1425" s="272"/>
      <c r="G1425" s="272"/>
      <c r="H1425" s="272"/>
      <c r="I1425" s="272"/>
      <c r="J1425" s="272"/>
      <c r="K1425" s="272"/>
      <c r="L1425" s="272"/>
      <c r="M1425" s="272"/>
      <c r="N1425" s="273"/>
      <c r="O1425" s="273"/>
      <c r="P1425" s="273"/>
      <c r="Q1425" s="273"/>
      <c r="R1425" s="273"/>
      <c r="S1425" s="273"/>
      <c r="T1425" s="273"/>
      <c r="U1425" s="273"/>
      <c r="V1425" s="273"/>
      <c r="W1425" s="273"/>
      <c r="X1425" s="273"/>
      <c r="Y1425" s="273"/>
      <c r="Z1425" s="273"/>
      <c r="AA1425" s="273"/>
      <c r="AB1425" s="273"/>
      <c r="AC1425" s="273"/>
      <c r="AD1425" s="273"/>
      <c r="AE1425" s="273"/>
      <c r="AF1425" s="273"/>
      <c r="AG1425" s="273"/>
      <c r="AH1425" s="273"/>
      <c r="AI1425" s="273"/>
      <c r="AJ1425" s="273"/>
      <c r="AK1425" s="273"/>
      <c r="AL1425" s="273"/>
      <c r="AM1425" s="273"/>
      <c r="AN1425" s="273"/>
      <c r="AO1425" s="273"/>
      <c r="AP1425" s="273"/>
      <c r="AQ1425" s="273"/>
      <c r="AR1425" s="273"/>
      <c r="AS1425" s="273"/>
      <c r="AT1425" s="273"/>
      <c r="AU1425" s="273"/>
      <c r="AV1425" s="273"/>
      <c r="AW1425" s="277"/>
      <c r="AX1425" s="273"/>
      <c r="AY1425" s="273"/>
      <c r="AZ1425" s="273"/>
      <c r="BA1425" s="273"/>
      <c r="BB1425" s="273"/>
      <c r="BC1425" s="273"/>
      <c r="BD1425" s="273"/>
      <c r="BE1425" s="269"/>
      <c r="BH1425" s="250"/>
      <c r="BI1425" s="250"/>
      <c r="BJ1425" s="250"/>
      <c r="BK1425" s="250"/>
      <c r="BL1425" s="250"/>
      <c r="BM1425" s="250"/>
      <c r="BN1425" s="250"/>
      <c r="BO1425" s="250"/>
      <c r="BP1425" s="250"/>
      <c r="BQ1425" s="250"/>
      <c r="BR1425" s="250"/>
      <c r="BS1425" s="250"/>
      <c r="BT1425" s="250"/>
      <c r="BU1425" s="250"/>
      <c r="BV1425" s="250"/>
      <c r="BW1425" s="250"/>
      <c r="BX1425" s="250"/>
      <c r="BY1425" s="250"/>
      <c r="BZ1425" s="250"/>
      <c r="CE1425" s="250"/>
    </row>
    <row r="1426" spans="1:83" ht="14.4" x14ac:dyDescent="0.3">
      <c r="A1426" s="270"/>
      <c r="B1426" s="269"/>
      <c r="C1426" s="272"/>
      <c r="D1426" s="272"/>
      <c r="E1426" s="272"/>
      <c r="F1426" s="272"/>
      <c r="G1426" s="272"/>
      <c r="H1426" s="272"/>
      <c r="I1426" s="272"/>
      <c r="J1426" s="272"/>
      <c r="K1426" s="272"/>
      <c r="L1426" s="272"/>
      <c r="M1426" s="272"/>
      <c r="N1426" s="273"/>
      <c r="O1426" s="273"/>
      <c r="P1426" s="273"/>
      <c r="Q1426" s="273"/>
      <c r="R1426" s="273"/>
      <c r="S1426" s="273"/>
      <c r="T1426" s="273"/>
      <c r="U1426" s="273"/>
      <c r="V1426" s="273"/>
      <c r="W1426" s="273"/>
      <c r="X1426" s="273"/>
      <c r="Y1426" s="273"/>
      <c r="Z1426" s="273"/>
      <c r="AA1426" s="273"/>
      <c r="BE1426" s="269"/>
      <c r="BH1426" s="250"/>
      <c r="BI1426" s="250"/>
      <c r="BJ1426" s="250"/>
      <c r="BK1426" s="250"/>
      <c r="BL1426" s="250"/>
      <c r="BM1426" s="250"/>
      <c r="BN1426" s="250"/>
      <c r="BO1426" s="250"/>
      <c r="BP1426" s="250"/>
      <c r="BQ1426" s="250"/>
      <c r="BR1426" s="250"/>
      <c r="BS1426" s="250"/>
      <c r="BT1426" s="250"/>
      <c r="BU1426" s="250"/>
      <c r="BV1426" s="250"/>
      <c r="BW1426" s="250"/>
      <c r="BX1426" s="250"/>
      <c r="BY1426" s="250"/>
      <c r="BZ1426" s="250"/>
      <c r="CE1426" s="250"/>
    </row>
    <row r="1427" spans="1:83" ht="14.4" x14ac:dyDescent="0.3">
      <c r="A1427" s="268"/>
      <c r="B1427" s="269"/>
      <c r="C1427" s="272"/>
      <c r="D1427" s="272"/>
      <c r="E1427" s="272"/>
      <c r="F1427" s="272"/>
      <c r="G1427" s="272"/>
      <c r="H1427" s="272"/>
      <c r="I1427" s="272"/>
      <c r="J1427" s="272"/>
      <c r="K1427" s="272"/>
      <c r="L1427" s="272"/>
      <c r="M1427" s="272"/>
      <c r="N1427" s="273"/>
      <c r="O1427" s="273"/>
      <c r="P1427" s="273"/>
      <c r="Q1427" s="273"/>
      <c r="R1427" s="273"/>
      <c r="S1427" s="273"/>
      <c r="T1427" s="273"/>
      <c r="U1427" s="273"/>
      <c r="V1427" s="273"/>
      <c r="W1427" s="273"/>
      <c r="X1427" s="273"/>
      <c r="Y1427" s="273"/>
      <c r="Z1427" s="273"/>
      <c r="AA1427" s="273"/>
      <c r="AB1427" s="273"/>
      <c r="AC1427" s="273"/>
      <c r="AD1427" s="273"/>
      <c r="AE1427" s="273"/>
      <c r="AF1427" s="273"/>
      <c r="AG1427" s="273"/>
      <c r="AH1427" s="273"/>
      <c r="AI1427" s="273"/>
      <c r="AJ1427" s="273"/>
      <c r="AK1427" s="273"/>
      <c r="AL1427" s="273"/>
      <c r="AM1427" s="273"/>
      <c r="AN1427" s="273"/>
      <c r="AO1427" s="273"/>
      <c r="AP1427" s="273"/>
      <c r="AQ1427" s="273"/>
      <c r="AR1427" s="273"/>
      <c r="AS1427" s="273"/>
      <c r="AT1427" s="273"/>
      <c r="AU1427" s="273"/>
      <c r="AV1427" s="273"/>
      <c r="AW1427" s="277"/>
      <c r="AX1427" s="273"/>
      <c r="AY1427" s="273"/>
      <c r="AZ1427" s="273"/>
      <c r="BA1427" s="273"/>
      <c r="BB1427" s="273"/>
      <c r="BC1427" s="273"/>
      <c r="BD1427" s="273"/>
      <c r="BE1427" s="269"/>
      <c r="BH1427" s="250"/>
      <c r="BI1427" s="250"/>
      <c r="BJ1427" s="250"/>
      <c r="BK1427" s="250"/>
      <c r="BL1427" s="250"/>
      <c r="BM1427" s="250"/>
      <c r="BN1427" s="250"/>
      <c r="BO1427" s="250"/>
      <c r="BP1427" s="250"/>
      <c r="BQ1427" s="250"/>
      <c r="BR1427" s="250"/>
      <c r="BS1427" s="250"/>
      <c r="BT1427" s="250"/>
      <c r="BU1427" s="250"/>
      <c r="BV1427" s="250"/>
      <c r="BW1427" s="250"/>
      <c r="BX1427" s="250"/>
      <c r="BY1427" s="250"/>
      <c r="BZ1427" s="250"/>
      <c r="CE1427" s="250"/>
    </row>
    <row r="1428" spans="1:83" ht="14.4" x14ac:dyDescent="0.3">
      <c r="A1428" s="268"/>
      <c r="B1428" s="269"/>
      <c r="C1428" s="272"/>
      <c r="D1428" s="272"/>
      <c r="E1428" s="272"/>
      <c r="F1428" s="272"/>
      <c r="G1428" s="272"/>
      <c r="H1428" s="272"/>
      <c r="I1428" s="272"/>
      <c r="J1428" s="272"/>
      <c r="K1428" s="272"/>
      <c r="L1428" s="272"/>
      <c r="M1428" s="272"/>
      <c r="N1428" s="273"/>
      <c r="O1428" s="273"/>
      <c r="P1428" s="273"/>
      <c r="Q1428" s="273"/>
      <c r="R1428" s="273"/>
      <c r="S1428" s="273"/>
      <c r="T1428" s="273"/>
      <c r="U1428" s="273"/>
      <c r="V1428" s="273"/>
      <c r="W1428" s="273"/>
      <c r="X1428" s="273"/>
      <c r="Y1428" s="273"/>
      <c r="Z1428" s="273"/>
      <c r="AA1428" s="273"/>
      <c r="AB1428" s="273"/>
      <c r="AC1428" s="273"/>
      <c r="AD1428" s="273"/>
      <c r="AE1428" s="273"/>
      <c r="AF1428" s="273"/>
      <c r="AG1428" s="273"/>
      <c r="AH1428" s="273"/>
      <c r="AI1428" s="273"/>
      <c r="AJ1428" s="273"/>
      <c r="AK1428" s="273"/>
      <c r="AL1428" s="273"/>
      <c r="AM1428" s="273"/>
      <c r="AN1428" s="273"/>
      <c r="AO1428" s="273"/>
      <c r="AP1428" s="273"/>
      <c r="AQ1428" s="273"/>
      <c r="AR1428" s="273"/>
      <c r="AS1428" s="273"/>
      <c r="AT1428" s="273"/>
      <c r="AU1428" s="273"/>
      <c r="AV1428" s="273"/>
      <c r="AW1428" s="277"/>
      <c r="AX1428" s="273"/>
      <c r="AY1428" s="273"/>
      <c r="AZ1428" s="273"/>
      <c r="BA1428" s="273"/>
      <c r="BB1428" s="273"/>
      <c r="BC1428" s="273"/>
      <c r="BD1428" s="273"/>
      <c r="BE1428" s="269"/>
      <c r="BH1428" s="250"/>
      <c r="BI1428" s="250"/>
      <c r="BJ1428" s="250"/>
      <c r="BK1428" s="250"/>
      <c r="BL1428" s="250"/>
      <c r="BM1428" s="250"/>
      <c r="BN1428" s="250"/>
      <c r="BO1428" s="250"/>
      <c r="BP1428" s="250"/>
      <c r="BQ1428" s="250"/>
      <c r="BR1428" s="250"/>
      <c r="BS1428" s="250"/>
      <c r="BT1428" s="250"/>
      <c r="BU1428" s="250"/>
      <c r="BV1428" s="250"/>
      <c r="BW1428" s="250"/>
      <c r="BX1428" s="250"/>
      <c r="BY1428" s="250"/>
      <c r="BZ1428" s="250"/>
      <c r="CE1428" s="250"/>
    </row>
    <row r="1429" spans="1:83" ht="14.4" x14ac:dyDescent="0.3">
      <c r="A1429" s="268"/>
      <c r="B1429" s="269"/>
      <c r="C1429" s="272"/>
      <c r="D1429" s="272"/>
      <c r="E1429" s="272"/>
      <c r="F1429" s="272"/>
      <c r="G1429" s="272"/>
      <c r="H1429" s="272"/>
      <c r="I1429" s="272"/>
      <c r="J1429" s="272"/>
      <c r="K1429" s="272"/>
      <c r="L1429" s="272"/>
      <c r="M1429" s="272"/>
      <c r="N1429" s="273"/>
      <c r="O1429" s="273"/>
      <c r="P1429" s="273"/>
      <c r="Q1429" s="273"/>
      <c r="R1429" s="273"/>
      <c r="S1429" s="273"/>
      <c r="T1429" s="273"/>
      <c r="U1429" s="273"/>
      <c r="V1429" s="273"/>
      <c r="W1429" s="273"/>
      <c r="X1429" s="273"/>
      <c r="Y1429" s="273"/>
      <c r="Z1429" s="273"/>
      <c r="AA1429" s="273"/>
      <c r="AB1429" s="273"/>
      <c r="AC1429" s="273"/>
      <c r="AD1429" s="273"/>
      <c r="AE1429" s="273"/>
      <c r="AF1429" s="273"/>
      <c r="AG1429" s="273"/>
      <c r="AH1429" s="273"/>
      <c r="AI1429" s="273"/>
      <c r="AJ1429" s="273"/>
      <c r="AK1429" s="273"/>
      <c r="AL1429" s="273"/>
      <c r="AM1429" s="273"/>
      <c r="AN1429" s="273"/>
      <c r="AO1429" s="273"/>
      <c r="AP1429" s="273"/>
      <c r="AQ1429" s="273"/>
      <c r="AR1429" s="273"/>
      <c r="AS1429" s="273"/>
      <c r="AT1429" s="273"/>
      <c r="AU1429" s="273"/>
      <c r="AV1429" s="273"/>
      <c r="AW1429" s="277"/>
      <c r="AX1429" s="273"/>
      <c r="AY1429" s="273"/>
      <c r="AZ1429" s="273"/>
      <c r="BA1429" s="273"/>
      <c r="BB1429" s="273"/>
      <c r="BC1429" s="273"/>
      <c r="BD1429" s="273"/>
      <c r="BE1429" s="269"/>
      <c r="BH1429" s="250"/>
      <c r="BI1429" s="250"/>
      <c r="BJ1429" s="250"/>
      <c r="BK1429" s="250"/>
      <c r="BL1429" s="250"/>
      <c r="BM1429" s="250"/>
      <c r="BN1429" s="250"/>
      <c r="BO1429" s="250"/>
      <c r="BP1429" s="250"/>
      <c r="BQ1429" s="250"/>
      <c r="BR1429" s="250"/>
      <c r="BS1429" s="250"/>
      <c r="BT1429" s="250"/>
      <c r="BU1429" s="250"/>
      <c r="BV1429" s="250"/>
      <c r="BW1429" s="250"/>
      <c r="BX1429" s="250"/>
      <c r="BY1429" s="250"/>
      <c r="BZ1429" s="250"/>
      <c r="CE1429" s="250"/>
    </row>
    <row r="1430" spans="1:83" ht="14.4" x14ac:dyDescent="0.3">
      <c r="A1430" s="268"/>
      <c r="B1430" s="269"/>
      <c r="C1430" s="272"/>
      <c r="D1430" s="272"/>
      <c r="E1430" s="272"/>
      <c r="F1430" s="272"/>
      <c r="G1430" s="272"/>
      <c r="H1430" s="272"/>
      <c r="I1430" s="272"/>
      <c r="J1430" s="272"/>
      <c r="K1430" s="272"/>
      <c r="L1430" s="272"/>
      <c r="M1430" s="272"/>
      <c r="N1430" s="273"/>
      <c r="O1430" s="273"/>
      <c r="P1430" s="273"/>
      <c r="Q1430" s="273"/>
      <c r="R1430" s="273"/>
      <c r="S1430" s="273"/>
      <c r="T1430" s="273"/>
      <c r="U1430" s="273"/>
      <c r="V1430" s="273"/>
      <c r="W1430" s="273"/>
      <c r="X1430" s="273"/>
      <c r="Y1430" s="273"/>
      <c r="Z1430" s="273"/>
      <c r="AA1430" s="273"/>
      <c r="AB1430" s="273"/>
      <c r="AC1430" s="273"/>
      <c r="AD1430" s="273"/>
      <c r="AE1430" s="273"/>
      <c r="AF1430" s="273"/>
      <c r="AG1430" s="273"/>
      <c r="AH1430" s="273"/>
      <c r="AI1430" s="273"/>
      <c r="AJ1430" s="273"/>
      <c r="AK1430" s="273"/>
      <c r="AL1430" s="273"/>
      <c r="AM1430" s="273"/>
      <c r="AN1430" s="273"/>
      <c r="AO1430" s="273"/>
      <c r="AP1430" s="273"/>
      <c r="AQ1430" s="273"/>
      <c r="AR1430" s="273"/>
      <c r="AS1430" s="273"/>
      <c r="AT1430" s="273"/>
      <c r="AU1430" s="273"/>
      <c r="AV1430" s="273"/>
      <c r="AW1430" s="277"/>
      <c r="AX1430" s="273"/>
      <c r="AY1430" s="273"/>
      <c r="AZ1430" s="273"/>
      <c r="BA1430" s="273"/>
      <c r="BB1430" s="273"/>
      <c r="BC1430" s="273"/>
      <c r="BD1430" s="273"/>
      <c r="BE1430" s="269"/>
      <c r="BH1430" s="241"/>
      <c r="BI1430" s="241"/>
      <c r="BJ1430" s="241"/>
      <c r="BK1430" s="241"/>
      <c r="BL1430" s="241"/>
      <c r="BM1430" s="241"/>
      <c r="BN1430" s="241"/>
      <c r="BO1430" s="241"/>
      <c r="BP1430" s="241"/>
      <c r="BQ1430" s="241"/>
      <c r="BR1430" s="241"/>
      <c r="BS1430" s="241"/>
      <c r="BT1430" s="241"/>
      <c r="BU1430" s="241"/>
      <c r="BV1430" s="240"/>
      <c r="BW1430" s="241"/>
      <c r="BX1430" s="241"/>
      <c r="BY1430" s="241"/>
      <c r="BZ1430" s="241"/>
      <c r="CA1430" s="242"/>
      <c r="CB1430" s="242"/>
      <c r="CC1430" s="242"/>
      <c r="CD1430" s="242"/>
      <c r="CE1430" s="241"/>
    </row>
    <row r="1431" spans="1:83" ht="14.4" x14ac:dyDescent="0.3">
      <c r="A1431" s="268"/>
      <c r="B1431" s="269"/>
      <c r="C1431" s="272"/>
      <c r="D1431" s="272"/>
      <c r="E1431" s="272"/>
      <c r="F1431" s="272"/>
      <c r="G1431" s="272"/>
      <c r="H1431" s="272"/>
      <c r="I1431" s="272"/>
      <c r="J1431" s="272"/>
      <c r="K1431" s="272"/>
      <c r="L1431" s="272"/>
      <c r="M1431" s="272"/>
      <c r="N1431" s="273"/>
      <c r="O1431" s="273"/>
      <c r="P1431" s="273"/>
      <c r="Q1431" s="273"/>
      <c r="R1431" s="273"/>
      <c r="S1431" s="273"/>
      <c r="T1431" s="273"/>
      <c r="U1431" s="273"/>
      <c r="V1431" s="273"/>
      <c r="W1431" s="273"/>
      <c r="X1431" s="273"/>
      <c r="Y1431" s="273"/>
      <c r="Z1431" s="273"/>
      <c r="AA1431" s="273"/>
      <c r="AB1431" s="273"/>
      <c r="AC1431" s="273"/>
      <c r="AD1431" s="273"/>
      <c r="AE1431" s="273"/>
      <c r="AF1431" s="273"/>
      <c r="AG1431" s="273"/>
      <c r="AH1431" s="273"/>
      <c r="AI1431" s="273"/>
      <c r="AJ1431" s="273"/>
      <c r="AK1431" s="273"/>
      <c r="AL1431" s="273"/>
      <c r="AM1431" s="273"/>
      <c r="AN1431" s="273"/>
      <c r="AO1431" s="273"/>
      <c r="AP1431" s="273"/>
      <c r="AQ1431" s="273"/>
      <c r="AR1431" s="273"/>
      <c r="AS1431" s="273"/>
      <c r="AT1431" s="273"/>
      <c r="AU1431" s="273"/>
      <c r="AV1431" s="273"/>
      <c r="AW1431" s="277"/>
      <c r="AX1431" s="273"/>
      <c r="AY1431" s="273"/>
      <c r="AZ1431" s="273"/>
      <c r="BA1431" s="273"/>
      <c r="BB1431" s="273"/>
      <c r="BC1431" s="273"/>
      <c r="BD1431" s="273"/>
      <c r="BE1431" s="269"/>
      <c r="BH1431" s="250"/>
      <c r="BI1431" s="250"/>
      <c r="BJ1431" s="250"/>
      <c r="BK1431" s="250"/>
      <c r="BL1431" s="250"/>
      <c r="BM1431" s="250"/>
      <c r="BN1431" s="250"/>
      <c r="BO1431" s="250"/>
      <c r="BP1431" s="250"/>
      <c r="BQ1431" s="250"/>
      <c r="BR1431" s="250"/>
      <c r="BS1431" s="250"/>
      <c r="BT1431" s="250"/>
      <c r="BU1431" s="250"/>
      <c r="BV1431" s="250"/>
      <c r="BW1431" s="250"/>
      <c r="BX1431" s="250"/>
      <c r="BY1431" s="250"/>
      <c r="BZ1431" s="250"/>
      <c r="CA1431" s="250"/>
      <c r="CB1431" s="250"/>
      <c r="CC1431" s="250"/>
      <c r="CE1431" s="250"/>
    </row>
    <row r="1432" spans="1:83" ht="14.4" x14ac:dyDescent="0.3">
      <c r="A1432" s="268"/>
      <c r="B1432" s="269"/>
      <c r="C1432" s="272"/>
      <c r="D1432" s="272"/>
      <c r="E1432" s="272"/>
      <c r="F1432" s="272"/>
      <c r="G1432" s="272"/>
      <c r="H1432" s="272"/>
      <c r="I1432" s="272"/>
      <c r="J1432" s="272"/>
      <c r="K1432" s="272"/>
      <c r="L1432" s="272"/>
      <c r="M1432" s="272"/>
      <c r="N1432" s="273"/>
      <c r="O1432" s="273"/>
      <c r="P1432" s="273"/>
      <c r="Q1432" s="273"/>
      <c r="R1432" s="273"/>
      <c r="S1432" s="273"/>
      <c r="T1432" s="273"/>
      <c r="U1432" s="273"/>
      <c r="V1432" s="273"/>
      <c r="W1432" s="273"/>
      <c r="X1432" s="273"/>
      <c r="Y1432" s="273"/>
      <c r="Z1432" s="273"/>
      <c r="AA1432" s="273"/>
      <c r="AB1432" s="273"/>
      <c r="AC1432" s="273"/>
      <c r="AD1432" s="273"/>
      <c r="AE1432" s="273"/>
      <c r="AF1432" s="273"/>
      <c r="AG1432" s="273"/>
      <c r="AH1432" s="273"/>
      <c r="AI1432" s="273"/>
      <c r="AJ1432" s="273"/>
      <c r="AK1432" s="273"/>
      <c r="AL1432" s="273"/>
      <c r="AM1432" s="273"/>
      <c r="AN1432" s="273"/>
      <c r="AO1432" s="273"/>
      <c r="AP1432" s="273"/>
      <c r="AQ1432" s="273"/>
      <c r="AR1432" s="273"/>
      <c r="AS1432" s="273"/>
      <c r="AT1432" s="273"/>
      <c r="AU1432" s="273"/>
      <c r="AV1432" s="273"/>
      <c r="AW1432" s="277"/>
      <c r="AX1432" s="273"/>
      <c r="AY1432" s="273"/>
      <c r="AZ1432" s="273"/>
      <c r="BA1432" s="273"/>
      <c r="BB1432" s="273"/>
      <c r="BC1432" s="273"/>
      <c r="BD1432" s="273"/>
      <c r="BE1432" s="269"/>
      <c r="BH1432" s="250"/>
      <c r="BI1432" s="250"/>
      <c r="BJ1432" s="250"/>
      <c r="BK1432" s="250"/>
      <c r="BL1432" s="250"/>
      <c r="BM1432" s="250"/>
      <c r="BN1432" s="250"/>
      <c r="BO1432" s="250"/>
      <c r="BP1432" s="250"/>
      <c r="BQ1432" s="250"/>
      <c r="BR1432" s="250"/>
      <c r="BS1432" s="250"/>
      <c r="BT1432" s="250"/>
      <c r="BU1432" s="250"/>
      <c r="BV1432" s="250"/>
      <c r="BW1432" s="250"/>
      <c r="BX1432" s="250"/>
      <c r="BY1432" s="250"/>
      <c r="BZ1432" s="250"/>
      <c r="CE1432" s="250"/>
    </row>
    <row r="1433" spans="1:83" ht="14.4" x14ac:dyDescent="0.3">
      <c r="A1433" s="268"/>
      <c r="B1433" s="269"/>
      <c r="C1433" s="272"/>
      <c r="D1433" s="272"/>
      <c r="E1433" s="272"/>
      <c r="F1433" s="272"/>
      <c r="G1433" s="272"/>
      <c r="H1433" s="272"/>
      <c r="I1433" s="272"/>
      <c r="J1433" s="272"/>
      <c r="K1433" s="272"/>
      <c r="L1433" s="272"/>
      <c r="M1433" s="272"/>
      <c r="N1433" s="273"/>
      <c r="O1433" s="273"/>
      <c r="P1433" s="273"/>
      <c r="Q1433" s="273"/>
      <c r="R1433" s="273"/>
      <c r="S1433" s="273"/>
      <c r="T1433" s="273"/>
      <c r="U1433" s="273"/>
      <c r="V1433" s="273"/>
      <c r="W1433" s="273"/>
      <c r="X1433" s="273"/>
      <c r="Y1433" s="273"/>
      <c r="Z1433" s="273"/>
      <c r="AA1433" s="273"/>
      <c r="AB1433" s="273"/>
      <c r="AC1433" s="273"/>
      <c r="AD1433" s="273"/>
      <c r="AE1433" s="273"/>
      <c r="AF1433" s="273"/>
      <c r="AG1433" s="273"/>
      <c r="AH1433" s="273"/>
      <c r="AI1433" s="273"/>
      <c r="AJ1433" s="273"/>
      <c r="AK1433" s="273"/>
      <c r="AL1433" s="273"/>
      <c r="AM1433" s="273"/>
      <c r="AN1433" s="273"/>
      <c r="AO1433" s="273"/>
      <c r="AP1433" s="273"/>
      <c r="AQ1433" s="273"/>
      <c r="AR1433" s="273"/>
      <c r="AS1433" s="273"/>
      <c r="AT1433" s="273"/>
      <c r="AU1433" s="273"/>
      <c r="AV1433" s="273"/>
      <c r="AW1433" s="277"/>
      <c r="AX1433" s="273"/>
      <c r="AY1433" s="273"/>
      <c r="AZ1433" s="273"/>
      <c r="BA1433" s="273"/>
      <c r="BB1433" s="273"/>
      <c r="BC1433" s="273"/>
      <c r="BD1433" s="273"/>
      <c r="BE1433" s="269"/>
      <c r="BH1433" s="241"/>
      <c r="BI1433" s="241"/>
      <c r="BJ1433" s="241"/>
      <c r="BK1433" s="241"/>
      <c r="BL1433" s="241"/>
      <c r="BM1433" s="241"/>
      <c r="BN1433" s="241"/>
      <c r="BO1433" s="241"/>
      <c r="BP1433" s="241"/>
      <c r="BQ1433" s="241"/>
      <c r="BR1433" s="241"/>
      <c r="BS1433" s="241"/>
      <c r="BT1433" s="241"/>
      <c r="BU1433" s="241"/>
      <c r="BV1433" s="240"/>
      <c r="BW1433" s="241"/>
      <c r="BX1433" s="241"/>
      <c r="BY1433" s="241"/>
      <c r="BZ1433" s="241"/>
      <c r="CA1433" s="242"/>
      <c r="CB1433" s="242"/>
      <c r="CC1433" s="242"/>
      <c r="CD1433" s="242"/>
      <c r="CE1433" s="241"/>
    </row>
    <row r="1434" spans="1:83" ht="14.4" x14ac:dyDescent="0.3">
      <c r="A1434" s="268"/>
      <c r="B1434" s="269"/>
      <c r="C1434" s="272"/>
      <c r="D1434" s="272"/>
      <c r="E1434" s="272"/>
      <c r="F1434" s="272"/>
      <c r="G1434" s="272"/>
      <c r="H1434" s="272"/>
      <c r="I1434" s="272"/>
      <c r="J1434" s="272"/>
      <c r="K1434" s="272"/>
      <c r="L1434" s="272"/>
      <c r="M1434" s="272"/>
      <c r="N1434" s="273"/>
      <c r="O1434" s="273"/>
      <c r="P1434" s="273"/>
      <c r="Q1434" s="273"/>
      <c r="R1434" s="273"/>
      <c r="S1434" s="273"/>
      <c r="T1434" s="273"/>
      <c r="U1434" s="273"/>
      <c r="V1434" s="273"/>
      <c r="W1434" s="273"/>
      <c r="X1434" s="273"/>
      <c r="Y1434" s="273"/>
      <c r="Z1434" s="273"/>
      <c r="AA1434" s="273"/>
      <c r="AB1434" s="273"/>
      <c r="AC1434" s="273"/>
      <c r="AD1434" s="273"/>
      <c r="AE1434" s="273"/>
      <c r="AF1434" s="273"/>
      <c r="AG1434" s="273"/>
      <c r="AH1434" s="273"/>
      <c r="AI1434" s="273"/>
      <c r="AJ1434" s="273"/>
      <c r="AK1434" s="273"/>
      <c r="AL1434" s="273"/>
      <c r="AM1434" s="273"/>
      <c r="AN1434" s="273"/>
      <c r="AO1434" s="273"/>
      <c r="AP1434" s="273"/>
      <c r="AQ1434" s="273"/>
      <c r="AR1434" s="273"/>
      <c r="AS1434" s="273"/>
      <c r="AT1434" s="273"/>
      <c r="AU1434" s="273"/>
      <c r="AV1434" s="273"/>
      <c r="AW1434" s="277"/>
      <c r="AX1434" s="273"/>
      <c r="AY1434" s="273"/>
      <c r="AZ1434" s="273"/>
      <c r="BA1434" s="273"/>
      <c r="BB1434" s="273"/>
      <c r="BC1434" s="273"/>
      <c r="BD1434" s="273"/>
      <c r="BE1434" s="269"/>
      <c r="BH1434" s="241"/>
      <c r="BI1434" s="241"/>
      <c r="BJ1434" s="241"/>
      <c r="BK1434" s="241"/>
      <c r="BL1434" s="241"/>
      <c r="BM1434" s="241"/>
      <c r="BN1434" s="241"/>
      <c r="BO1434" s="241"/>
      <c r="BP1434" s="241"/>
      <c r="BQ1434" s="241"/>
      <c r="BR1434" s="241"/>
      <c r="BS1434" s="241"/>
      <c r="BT1434" s="241"/>
      <c r="BU1434" s="241"/>
      <c r="BV1434" s="240"/>
      <c r="BW1434" s="241"/>
      <c r="BX1434" s="241"/>
      <c r="BY1434" s="241"/>
      <c r="BZ1434" s="241"/>
      <c r="CA1434" s="242"/>
      <c r="CB1434" s="242"/>
      <c r="CC1434" s="242"/>
      <c r="CD1434" s="242"/>
      <c r="CE1434" s="241"/>
    </row>
    <row r="1435" spans="1:83" ht="14.4" x14ac:dyDescent="0.3">
      <c r="A1435" s="268"/>
      <c r="B1435" s="269"/>
      <c r="C1435" s="272"/>
      <c r="D1435" s="272"/>
      <c r="E1435" s="272"/>
      <c r="F1435" s="272"/>
      <c r="G1435" s="272"/>
      <c r="H1435" s="272"/>
      <c r="I1435" s="272"/>
      <c r="J1435" s="272"/>
      <c r="K1435" s="272"/>
      <c r="L1435" s="272"/>
      <c r="M1435" s="272"/>
      <c r="N1435" s="273"/>
      <c r="O1435" s="273"/>
      <c r="P1435" s="273"/>
      <c r="Q1435" s="273"/>
      <c r="R1435" s="273"/>
      <c r="S1435" s="273"/>
      <c r="T1435" s="273"/>
      <c r="U1435" s="273"/>
      <c r="V1435" s="273"/>
      <c r="W1435" s="273"/>
      <c r="X1435" s="273"/>
      <c r="Y1435" s="273"/>
      <c r="Z1435" s="273"/>
      <c r="AA1435" s="273"/>
      <c r="AB1435" s="273"/>
      <c r="AC1435" s="273"/>
      <c r="AD1435" s="273"/>
      <c r="AE1435" s="273"/>
      <c r="AF1435" s="273"/>
      <c r="AG1435" s="273"/>
      <c r="AH1435" s="273"/>
      <c r="AI1435" s="273"/>
      <c r="AJ1435" s="273"/>
      <c r="AK1435" s="273"/>
      <c r="AL1435" s="273"/>
      <c r="AM1435" s="273"/>
      <c r="AN1435" s="273"/>
      <c r="AO1435" s="273"/>
      <c r="AP1435" s="273"/>
      <c r="AQ1435" s="273"/>
      <c r="AR1435" s="273"/>
      <c r="AS1435" s="273"/>
      <c r="AT1435" s="273"/>
      <c r="AU1435" s="273"/>
      <c r="AV1435" s="273"/>
      <c r="AW1435" s="277"/>
      <c r="AX1435" s="273"/>
      <c r="AY1435" s="273"/>
      <c r="AZ1435" s="273"/>
      <c r="BA1435" s="273"/>
      <c r="BB1435" s="273"/>
      <c r="BC1435" s="273"/>
      <c r="BD1435" s="273"/>
      <c r="BE1435" s="269"/>
      <c r="BH1435" s="241"/>
      <c r="BI1435" s="241"/>
      <c r="BJ1435" s="241"/>
      <c r="BK1435" s="241"/>
      <c r="BL1435" s="241"/>
      <c r="BM1435" s="241"/>
      <c r="BN1435" s="241"/>
      <c r="BO1435" s="241"/>
      <c r="BP1435" s="241"/>
      <c r="BQ1435" s="241"/>
      <c r="BR1435" s="241"/>
      <c r="BS1435" s="241"/>
      <c r="BT1435" s="241"/>
      <c r="BU1435" s="241"/>
      <c r="BV1435" s="240"/>
      <c r="BW1435" s="241"/>
      <c r="BX1435" s="241"/>
      <c r="BY1435" s="241"/>
      <c r="BZ1435" s="241"/>
      <c r="CA1435" s="242"/>
      <c r="CB1435" s="242"/>
      <c r="CC1435" s="242"/>
      <c r="CD1435" s="242"/>
      <c r="CE1435" s="241"/>
    </row>
    <row r="1436" spans="1:83" ht="14.4" x14ac:dyDescent="0.3">
      <c r="A1436" s="268"/>
      <c r="B1436" s="269"/>
      <c r="C1436" s="272"/>
      <c r="D1436" s="272"/>
      <c r="E1436" s="272"/>
      <c r="F1436" s="272"/>
      <c r="G1436" s="272"/>
      <c r="H1436" s="272"/>
      <c r="I1436" s="272"/>
      <c r="J1436" s="272"/>
      <c r="K1436" s="272"/>
      <c r="L1436" s="272"/>
      <c r="M1436" s="272"/>
      <c r="N1436" s="273"/>
      <c r="O1436" s="273"/>
      <c r="P1436" s="273"/>
      <c r="Q1436" s="273"/>
      <c r="R1436" s="273"/>
      <c r="S1436" s="273"/>
      <c r="T1436" s="273"/>
      <c r="U1436" s="273"/>
      <c r="V1436" s="273"/>
      <c r="W1436" s="273"/>
      <c r="X1436" s="273"/>
      <c r="Y1436" s="273"/>
      <c r="Z1436" s="273"/>
      <c r="AA1436" s="273"/>
      <c r="AB1436" s="273"/>
      <c r="AC1436" s="273"/>
      <c r="AD1436" s="273"/>
      <c r="AE1436" s="273"/>
      <c r="AF1436" s="273"/>
      <c r="AG1436" s="273"/>
      <c r="AH1436" s="273"/>
      <c r="AI1436" s="273"/>
      <c r="AJ1436" s="273"/>
      <c r="AK1436" s="273"/>
      <c r="AL1436" s="273"/>
      <c r="AM1436" s="273"/>
      <c r="AN1436" s="273"/>
      <c r="AO1436" s="273"/>
      <c r="AP1436" s="273"/>
      <c r="AQ1436" s="273"/>
      <c r="AR1436" s="273"/>
      <c r="AS1436" s="273"/>
      <c r="AT1436" s="273"/>
      <c r="AU1436" s="273"/>
      <c r="AV1436" s="273"/>
      <c r="AW1436" s="277"/>
      <c r="AX1436" s="273"/>
      <c r="AY1436" s="273"/>
      <c r="AZ1436" s="273"/>
      <c r="BA1436" s="273"/>
      <c r="BB1436" s="273"/>
      <c r="BC1436" s="273"/>
      <c r="BD1436" s="273"/>
      <c r="BE1436" s="269"/>
      <c r="BH1436" s="250"/>
      <c r="BI1436" s="250"/>
      <c r="BJ1436" s="250"/>
      <c r="BK1436" s="250"/>
      <c r="BL1436" s="250"/>
      <c r="BM1436" s="250"/>
      <c r="BN1436" s="250"/>
      <c r="BO1436" s="250"/>
      <c r="BP1436" s="250"/>
      <c r="BQ1436" s="250"/>
      <c r="BR1436" s="250"/>
      <c r="BS1436" s="250"/>
      <c r="BT1436" s="250"/>
      <c r="BU1436" s="250"/>
      <c r="BV1436" s="250"/>
      <c r="BW1436" s="250"/>
      <c r="BX1436" s="250"/>
      <c r="BY1436" s="250"/>
      <c r="BZ1436" s="250"/>
      <c r="CE1436" s="250"/>
    </row>
    <row r="1437" spans="1:83" ht="14.4" x14ac:dyDescent="0.3">
      <c r="A1437" s="268"/>
      <c r="B1437" s="269"/>
      <c r="C1437" s="272"/>
      <c r="D1437" s="272"/>
      <c r="E1437" s="272"/>
      <c r="F1437" s="272"/>
      <c r="G1437" s="272"/>
      <c r="H1437" s="272"/>
      <c r="I1437" s="272"/>
      <c r="J1437" s="272"/>
      <c r="K1437" s="272"/>
      <c r="L1437" s="272"/>
      <c r="M1437" s="272"/>
      <c r="N1437" s="273"/>
      <c r="O1437" s="273"/>
      <c r="P1437" s="273"/>
      <c r="Q1437" s="273"/>
      <c r="R1437" s="273"/>
      <c r="S1437" s="273"/>
      <c r="T1437" s="273"/>
      <c r="U1437" s="273"/>
      <c r="V1437" s="273"/>
      <c r="W1437" s="273"/>
      <c r="X1437" s="273"/>
      <c r="Y1437" s="273"/>
      <c r="Z1437" s="273"/>
      <c r="AA1437" s="273"/>
      <c r="AB1437" s="273"/>
      <c r="AC1437" s="273"/>
      <c r="AD1437" s="273"/>
      <c r="AE1437" s="273"/>
      <c r="AF1437" s="273"/>
      <c r="AG1437" s="273"/>
      <c r="AH1437" s="273"/>
      <c r="AI1437" s="273"/>
      <c r="AJ1437" s="273"/>
      <c r="AK1437" s="273"/>
      <c r="AL1437" s="273"/>
      <c r="AM1437" s="273"/>
      <c r="AN1437" s="273"/>
      <c r="AO1437" s="273"/>
      <c r="AP1437" s="273"/>
      <c r="AQ1437" s="273"/>
      <c r="AR1437" s="273"/>
      <c r="AS1437" s="273"/>
      <c r="AT1437" s="273"/>
      <c r="AU1437" s="273"/>
      <c r="AV1437" s="273"/>
      <c r="AW1437" s="277"/>
      <c r="AX1437" s="273"/>
      <c r="AY1437" s="273"/>
      <c r="AZ1437" s="273"/>
      <c r="BA1437" s="273"/>
      <c r="BB1437" s="273"/>
      <c r="BC1437" s="273"/>
      <c r="BD1437" s="273"/>
      <c r="BE1437" s="269"/>
      <c r="BH1437" s="250"/>
      <c r="BI1437" s="250"/>
      <c r="BJ1437" s="250"/>
      <c r="BK1437" s="250"/>
      <c r="BL1437" s="250"/>
      <c r="BM1437" s="250"/>
      <c r="BN1437" s="250"/>
      <c r="BO1437" s="250"/>
      <c r="BP1437" s="250"/>
      <c r="BQ1437" s="250"/>
      <c r="BR1437" s="250"/>
      <c r="BS1437" s="250"/>
      <c r="BT1437" s="250"/>
      <c r="BU1437" s="250"/>
      <c r="BV1437" s="250"/>
      <c r="BW1437" s="250"/>
      <c r="BX1437" s="250"/>
      <c r="BY1437" s="250"/>
      <c r="BZ1437" s="250"/>
      <c r="CE1437" s="250"/>
    </row>
    <row r="1438" spans="1:83" ht="14.4" x14ac:dyDescent="0.3">
      <c r="A1438" s="268"/>
      <c r="B1438" s="269"/>
      <c r="C1438" s="272"/>
      <c r="D1438" s="272"/>
      <c r="E1438" s="272"/>
      <c r="F1438" s="272"/>
      <c r="G1438" s="272"/>
      <c r="H1438" s="272"/>
      <c r="I1438" s="272"/>
      <c r="J1438" s="272"/>
      <c r="K1438" s="272"/>
      <c r="L1438" s="272"/>
      <c r="M1438" s="272"/>
      <c r="N1438" s="273"/>
      <c r="O1438" s="273"/>
      <c r="P1438" s="273"/>
      <c r="Q1438" s="273"/>
      <c r="R1438" s="273"/>
      <c r="S1438" s="273"/>
      <c r="T1438" s="273"/>
      <c r="U1438" s="273"/>
      <c r="V1438" s="273"/>
      <c r="W1438" s="273"/>
      <c r="X1438" s="273"/>
      <c r="Y1438" s="273"/>
      <c r="Z1438" s="273"/>
      <c r="AA1438" s="273"/>
      <c r="AB1438" s="273"/>
      <c r="AC1438" s="273"/>
      <c r="AD1438" s="273"/>
      <c r="AE1438" s="273"/>
      <c r="AF1438" s="273"/>
      <c r="AG1438" s="273"/>
      <c r="AH1438" s="273"/>
      <c r="AI1438" s="273"/>
      <c r="AJ1438" s="273"/>
      <c r="AK1438" s="273"/>
      <c r="AL1438" s="273"/>
      <c r="AM1438" s="273"/>
      <c r="AN1438" s="273"/>
      <c r="AO1438" s="273"/>
      <c r="AP1438" s="273"/>
      <c r="AQ1438" s="273"/>
      <c r="AR1438" s="273"/>
      <c r="AS1438" s="273"/>
      <c r="AT1438" s="273"/>
      <c r="AU1438" s="273"/>
      <c r="AV1438" s="273"/>
      <c r="AW1438" s="277"/>
      <c r="AX1438" s="273"/>
      <c r="AY1438" s="273"/>
      <c r="AZ1438" s="273"/>
      <c r="BA1438" s="273"/>
      <c r="BB1438" s="273"/>
      <c r="BC1438" s="273"/>
      <c r="BD1438" s="273"/>
      <c r="BE1438" s="269"/>
      <c r="BH1438" s="241"/>
      <c r="BI1438" s="241"/>
      <c r="BJ1438" s="241"/>
      <c r="BK1438" s="241"/>
      <c r="BL1438" s="241"/>
      <c r="BM1438" s="241"/>
      <c r="BN1438" s="241"/>
      <c r="BO1438" s="241"/>
      <c r="BP1438" s="241"/>
      <c r="BQ1438" s="241"/>
      <c r="BR1438" s="241"/>
      <c r="BS1438" s="241"/>
      <c r="BT1438" s="241"/>
      <c r="BU1438" s="241"/>
      <c r="BV1438" s="240"/>
      <c r="BW1438" s="241"/>
      <c r="BX1438" s="241"/>
      <c r="BY1438" s="241"/>
      <c r="BZ1438" s="241"/>
      <c r="CA1438" s="242"/>
      <c r="CB1438" s="242"/>
      <c r="CC1438" s="242"/>
      <c r="CD1438" s="242"/>
      <c r="CE1438" s="241"/>
    </row>
    <row r="1439" spans="1:83" ht="14.4" x14ac:dyDescent="0.3">
      <c r="A1439" s="268"/>
      <c r="B1439" s="269"/>
      <c r="C1439" s="272"/>
      <c r="D1439" s="272"/>
      <c r="E1439" s="272"/>
      <c r="F1439" s="272"/>
      <c r="G1439" s="272"/>
      <c r="H1439" s="272"/>
      <c r="I1439" s="272"/>
      <c r="J1439" s="272"/>
      <c r="K1439" s="272"/>
      <c r="L1439" s="272"/>
      <c r="M1439" s="272"/>
      <c r="N1439" s="273"/>
      <c r="O1439" s="273"/>
      <c r="P1439" s="273"/>
      <c r="Q1439" s="273"/>
      <c r="R1439" s="273"/>
      <c r="S1439" s="273"/>
      <c r="T1439" s="273"/>
      <c r="U1439" s="273"/>
      <c r="V1439" s="273"/>
      <c r="W1439" s="273"/>
      <c r="X1439" s="273"/>
      <c r="Y1439" s="273"/>
      <c r="Z1439" s="273"/>
      <c r="AA1439" s="273"/>
      <c r="AB1439" s="273"/>
      <c r="AC1439" s="273"/>
      <c r="AD1439" s="273"/>
      <c r="AE1439" s="273"/>
      <c r="AF1439" s="273"/>
      <c r="AG1439" s="273"/>
      <c r="AH1439" s="273"/>
      <c r="AI1439" s="273"/>
      <c r="AJ1439" s="273"/>
      <c r="AK1439" s="273"/>
      <c r="AL1439" s="273"/>
      <c r="AM1439" s="273"/>
      <c r="AN1439" s="273"/>
      <c r="AO1439" s="273"/>
      <c r="AP1439" s="273"/>
      <c r="AQ1439" s="273"/>
      <c r="AR1439" s="273"/>
      <c r="AS1439" s="273"/>
      <c r="AT1439" s="273"/>
      <c r="AU1439" s="273"/>
      <c r="AV1439" s="273"/>
      <c r="AW1439" s="277"/>
      <c r="AX1439" s="273"/>
      <c r="AY1439" s="273"/>
      <c r="AZ1439" s="273"/>
      <c r="BA1439" s="273"/>
      <c r="BB1439" s="273"/>
      <c r="BC1439" s="273"/>
      <c r="BD1439" s="273"/>
      <c r="BE1439" s="269"/>
      <c r="BH1439" s="241"/>
      <c r="BI1439" s="241"/>
      <c r="BJ1439" s="241"/>
      <c r="BK1439" s="241"/>
      <c r="BL1439" s="241"/>
      <c r="BM1439" s="241"/>
      <c r="BN1439" s="241"/>
      <c r="BO1439" s="241"/>
      <c r="BP1439" s="241"/>
      <c r="BQ1439" s="241"/>
      <c r="BR1439" s="241"/>
      <c r="BS1439" s="241"/>
      <c r="BT1439" s="241"/>
      <c r="BU1439" s="241"/>
      <c r="BV1439" s="240"/>
      <c r="BW1439" s="241"/>
      <c r="BX1439" s="241"/>
      <c r="BY1439" s="241"/>
      <c r="BZ1439" s="241"/>
      <c r="CA1439" s="242"/>
      <c r="CB1439" s="242"/>
      <c r="CC1439" s="242"/>
      <c r="CD1439" s="242"/>
      <c r="CE1439" s="241"/>
    </row>
    <row r="1440" spans="1:83" ht="14.4" x14ac:dyDescent="0.3">
      <c r="A1440" s="268"/>
      <c r="B1440" s="269"/>
      <c r="C1440" s="272"/>
      <c r="D1440" s="272"/>
      <c r="E1440" s="272"/>
      <c r="F1440" s="272"/>
      <c r="G1440" s="272"/>
      <c r="H1440" s="272"/>
      <c r="I1440" s="272"/>
      <c r="J1440" s="272"/>
      <c r="K1440" s="272"/>
      <c r="L1440" s="272"/>
      <c r="M1440" s="272"/>
      <c r="N1440" s="273"/>
      <c r="O1440" s="273"/>
      <c r="P1440" s="273"/>
      <c r="Q1440" s="273"/>
      <c r="R1440" s="273"/>
      <c r="S1440" s="273"/>
      <c r="T1440" s="273"/>
      <c r="U1440" s="273"/>
      <c r="V1440" s="273"/>
      <c r="W1440" s="273"/>
      <c r="X1440" s="273"/>
      <c r="Y1440" s="273"/>
      <c r="Z1440" s="273"/>
      <c r="AA1440" s="273"/>
      <c r="AB1440" s="273"/>
      <c r="AC1440" s="273"/>
      <c r="AD1440" s="273"/>
      <c r="AE1440" s="273"/>
      <c r="AF1440" s="273"/>
      <c r="AG1440" s="273"/>
      <c r="AH1440" s="273"/>
      <c r="AI1440" s="273"/>
      <c r="AJ1440" s="273"/>
      <c r="AK1440" s="273"/>
      <c r="AL1440" s="273"/>
      <c r="AM1440" s="273"/>
      <c r="AN1440" s="273"/>
      <c r="AO1440" s="273"/>
      <c r="AP1440" s="273"/>
      <c r="AQ1440" s="273"/>
      <c r="AR1440" s="273"/>
      <c r="AS1440" s="273"/>
      <c r="AT1440" s="273"/>
      <c r="AU1440" s="273"/>
      <c r="AV1440" s="273"/>
      <c r="AW1440" s="277"/>
      <c r="AX1440" s="273"/>
      <c r="AY1440" s="273"/>
      <c r="AZ1440" s="273"/>
      <c r="BA1440" s="273"/>
      <c r="BB1440" s="273"/>
      <c r="BC1440" s="273"/>
      <c r="BD1440" s="273"/>
      <c r="BE1440" s="269"/>
      <c r="BH1440" s="250"/>
      <c r="BI1440" s="250"/>
      <c r="BJ1440" s="250"/>
      <c r="BK1440" s="250"/>
      <c r="BL1440" s="250"/>
      <c r="BM1440" s="250"/>
      <c r="BN1440" s="250"/>
      <c r="BO1440" s="250"/>
      <c r="BP1440" s="250"/>
      <c r="BQ1440" s="250"/>
      <c r="BR1440" s="250"/>
      <c r="BS1440" s="250"/>
      <c r="BT1440" s="250"/>
      <c r="BU1440" s="250"/>
      <c r="BV1440" s="250"/>
      <c r="BW1440" s="250"/>
      <c r="BX1440" s="250"/>
      <c r="BY1440" s="250"/>
      <c r="BZ1440" s="250"/>
      <c r="CE1440" s="250"/>
    </row>
    <row r="1441" spans="1:83" ht="14.4" x14ac:dyDescent="0.3">
      <c r="A1441" s="270"/>
      <c r="B1441" s="269"/>
      <c r="C1441" s="272"/>
      <c r="D1441" s="272"/>
      <c r="E1441" s="272"/>
      <c r="F1441" s="272"/>
      <c r="G1441" s="272"/>
      <c r="H1441" s="272"/>
      <c r="I1441" s="272"/>
      <c r="J1441" s="272"/>
      <c r="K1441" s="272"/>
      <c r="L1441" s="272"/>
      <c r="M1441" s="272"/>
      <c r="N1441" s="273"/>
      <c r="O1441" s="273"/>
      <c r="P1441" s="273"/>
      <c r="Q1441" s="273"/>
      <c r="R1441" s="273"/>
      <c r="S1441" s="273"/>
      <c r="T1441" s="273"/>
      <c r="U1441" s="273"/>
      <c r="V1441" s="273"/>
      <c r="W1441" s="273"/>
      <c r="X1441" s="273"/>
      <c r="Y1441" s="273"/>
      <c r="Z1441" s="273"/>
      <c r="AA1441" s="273"/>
      <c r="BE1441" s="269"/>
      <c r="BH1441" s="250"/>
      <c r="BI1441" s="250"/>
      <c r="BJ1441" s="250"/>
      <c r="BK1441" s="250"/>
      <c r="BL1441" s="250"/>
      <c r="BM1441" s="250"/>
      <c r="BN1441" s="250"/>
      <c r="BO1441" s="250"/>
      <c r="BP1441" s="250"/>
      <c r="BQ1441" s="250"/>
      <c r="BR1441" s="250"/>
      <c r="BS1441" s="250"/>
      <c r="BT1441" s="250"/>
      <c r="BU1441" s="250"/>
      <c r="BV1441" s="250"/>
      <c r="BW1441" s="250"/>
      <c r="BX1441" s="250"/>
      <c r="BY1441" s="250"/>
      <c r="BZ1441" s="250"/>
      <c r="CE1441" s="250"/>
    </row>
    <row r="1442" spans="1:83" ht="14.4" x14ac:dyDescent="0.3">
      <c r="A1442" s="268"/>
      <c r="B1442" s="269"/>
      <c r="C1442" s="272"/>
      <c r="D1442" s="272"/>
      <c r="E1442" s="272"/>
      <c r="F1442" s="272"/>
      <c r="G1442" s="272"/>
      <c r="H1442" s="272"/>
      <c r="I1442" s="272"/>
      <c r="J1442" s="272"/>
      <c r="K1442" s="272"/>
      <c r="L1442" s="272"/>
      <c r="M1442" s="272"/>
      <c r="N1442" s="273"/>
      <c r="O1442" s="273"/>
      <c r="P1442" s="273"/>
      <c r="Q1442" s="273"/>
      <c r="R1442" s="273"/>
      <c r="S1442" s="273"/>
      <c r="T1442" s="273"/>
      <c r="U1442" s="273"/>
      <c r="V1442" s="273"/>
      <c r="W1442" s="273"/>
      <c r="X1442" s="273"/>
      <c r="Y1442" s="273"/>
      <c r="Z1442" s="273"/>
      <c r="AA1442" s="273"/>
      <c r="AB1442" s="273"/>
      <c r="AC1442" s="273"/>
      <c r="AD1442" s="273"/>
      <c r="AE1442" s="273"/>
      <c r="AF1442" s="273"/>
      <c r="AG1442" s="273"/>
      <c r="AH1442" s="273"/>
      <c r="AI1442" s="273"/>
      <c r="AJ1442" s="273"/>
      <c r="AK1442" s="273"/>
      <c r="AL1442" s="273"/>
      <c r="AM1442" s="273"/>
      <c r="AN1442" s="273"/>
      <c r="AO1442" s="273"/>
      <c r="AP1442" s="273"/>
      <c r="AQ1442" s="273"/>
      <c r="AR1442" s="273"/>
      <c r="AS1442" s="273"/>
      <c r="AT1442" s="273"/>
      <c r="AU1442" s="273"/>
      <c r="AV1442" s="273"/>
      <c r="AW1442" s="277"/>
      <c r="AX1442" s="273"/>
      <c r="AY1442" s="273"/>
      <c r="AZ1442" s="273"/>
      <c r="BA1442" s="273"/>
      <c r="BB1442" s="273"/>
      <c r="BC1442" s="273"/>
      <c r="BD1442" s="273"/>
      <c r="BE1442" s="269"/>
      <c r="BH1442" s="250"/>
      <c r="BI1442" s="250"/>
      <c r="BJ1442" s="250"/>
      <c r="BK1442" s="250"/>
      <c r="BL1442" s="250"/>
      <c r="BM1442" s="250"/>
      <c r="BN1442" s="250"/>
      <c r="BO1442" s="250"/>
      <c r="BP1442" s="250"/>
      <c r="BQ1442" s="250"/>
      <c r="BR1442" s="250"/>
      <c r="BS1442" s="250"/>
      <c r="BT1442" s="250"/>
      <c r="BU1442" s="250"/>
      <c r="BV1442" s="250"/>
      <c r="BW1442" s="250"/>
      <c r="BX1442" s="250"/>
      <c r="BY1442" s="250"/>
      <c r="BZ1442" s="250"/>
      <c r="CE1442" s="250"/>
    </row>
    <row r="1443" spans="1:83" ht="14.4" x14ac:dyDescent="0.3">
      <c r="A1443" s="268"/>
      <c r="B1443" s="269"/>
      <c r="C1443" s="272"/>
      <c r="D1443" s="272"/>
      <c r="E1443" s="272"/>
      <c r="F1443" s="272"/>
      <c r="G1443" s="272"/>
      <c r="H1443" s="272"/>
      <c r="I1443" s="272"/>
      <c r="J1443" s="272"/>
      <c r="K1443" s="272"/>
      <c r="L1443" s="272"/>
      <c r="M1443" s="272"/>
      <c r="N1443" s="273"/>
      <c r="O1443" s="273"/>
      <c r="P1443" s="273"/>
      <c r="Q1443" s="273"/>
      <c r="R1443" s="273"/>
      <c r="S1443" s="273"/>
      <c r="T1443" s="273"/>
      <c r="U1443" s="273"/>
      <c r="V1443" s="273"/>
      <c r="W1443" s="273"/>
      <c r="X1443" s="273"/>
      <c r="Y1443" s="273"/>
      <c r="Z1443" s="273"/>
      <c r="AA1443" s="273"/>
      <c r="AB1443" s="273"/>
      <c r="AC1443" s="273"/>
      <c r="AD1443" s="273"/>
      <c r="AE1443" s="273"/>
      <c r="AF1443" s="273"/>
      <c r="AG1443" s="273"/>
      <c r="AH1443" s="273"/>
      <c r="AI1443" s="273"/>
      <c r="AJ1443" s="273"/>
      <c r="AK1443" s="273"/>
      <c r="AL1443" s="273"/>
      <c r="AM1443" s="273"/>
      <c r="AN1443" s="273"/>
      <c r="AO1443" s="273"/>
      <c r="AP1443" s="273"/>
      <c r="AQ1443" s="273"/>
      <c r="AR1443" s="273"/>
      <c r="AS1443" s="273"/>
      <c r="AT1443" s="273"/>
      <c r="AU1443" s="273"/>
      <c r="AV1443" s="273"/>
      <c r="AW1443" s="277"/>
      <c r="AX1443" s="273"/>
      <c r="AY1443" s="273"/>
      <c r="AZ1443" s="273"/>
      <c r="BA1443" s="273"/>
      <c r="BB1443" s="273"/>
      <c r="BC1443" s="273"/>
      <c r="BD1443" s="273"/>
      <c r="BE1443" s="269"/>
      <c r="BH1443" s="250"/>
      <c r="BI1443" s="250"/>
      <c r="BJ1443" s="250"/>
      <c r="BK1443" s="250"/>
      <c r="BL1443" s="250"/>
      <c r="BM1443" s="250"/>
      <c r="BN1443" s="250"/>
      <c r="BO1443" s="250"/>
      <c r="BP1443" s="250"/>
      <c r="BQ1443" s="250"/>
      <c r="BR1443" s="250"/>
      <c r="BS1443" s="250"/>
      <c r="BT1443" s="250"/>
      <c r="BU1443" s="250"/>
      <c r="BV1443" s="250"/>
      <c r="BW1443" s="250"/>
      <c r="BX1443" s="250"/>
      <c r="BY1443" s="250"/>
      <c r="BZ1443" s="250"/>
      <c r="CE1443" s="250"/>
    </row>
    <row r="1444" spans="1:83" ht="14.4" x14ac:dyDescent="0.3">
      <c r="A1444" s="270"/>
      <c r="B1444" s="271"/>
      <c r="C1444" s="272"/>
      <c r="D1444" s="272"/>
      <c r="E1444" s="272"/>
      <c r="F1444" s="272"/>
      <c r="G1444" s="272"/>
      <c r="H1444" s="272"/>
      <c r="I1444" s="272"/>
      <c r="J1444" s="272"/>
      <c r="K1444" s="272"/>
      <c r="L1444" s="272"/>
      <c r="M1444" s="272"/>
      <c r="BE1444" s="269"/>
      <c r="BH1444" s="241"/>
      <c r="BI1444" s="241"/>
      <c r="BJ1444" s="241"/>
      <c r="BK1444" s="241"/>
      <c r="BL1444" s="241"/>
      <c r="BM1444" s="241"/>
      <c r="BN1444" s="241"/>
      <c r="BO1444" s="241"/>
      <c r="BP1444" s="241"/>
      <c r="BQ1444" s="241"/>
      <c r="BR1444" s="241"/>
      <c r="BS1444" s="241"/>
      <c r="BT1444" s="241"/>
      <c r="BU1444" s="241"/>
      <c r="BV1444" s="240"/>
      <c r="BW1444" s="241"/>
      <c r="BX1444" s="241"/>
      <c r="BY1444" s="241"/>
      <c r="BZ1444" s="241"/>
      <c r="CA1444" s="242"/>
      <c r="CB1444" s="242"/>
      <c r="CC1444" s="242"/>
      <c r="CD1444" s="242"/>
      <c r="CE1444" s="241"/>
    </row>
    <row r="1445" spans="1:83" ht="14.4" x14ac:dyDescent="0.3">
      <c r="A1445" s="268"/>
      <c r="B1445" s="269"/>
      <c r="C1445" s="272"/>
      <c r="D1445" s="272"/>
      <c r="E1445" s="272"/>
      <c r="F1445" s="272"/>
      <c r="G1445" s="272"/>
      <c r="H1445" s="272"/>
      <c r="I1445" s="272"/>
      <c r="J1445" s="272"/>
      <c r="K1445" s="272"/>
      <c r="L1445" s="272"/>
      <c r="M1445" s="272"/>
      <c r="N1445" s="273"/>
      <c r="O1445" s="273"/>
      <c r="P1445" s="273"/>
      <c r="Q1445" s="273"/>
      <c r="R1445" s="273"/>
      <c r="S1445" s="273"/>
      <c r="T1445" s="273"/>
      <c r="U1445" s="273"/>
      <c r="V1445" s="273"/>
      <c r="W1445" s="273"/>
      <c r="X1445" s="273"/>
      <c r="Y1445" s="273"/>
      <c r="Z1445" s="273"/>
      <c r="AA1445" s="273"/>
      <c r="AB1445" s="273"/>
      <c r="AC1445" s="273"/>
      <c r="AD1445" s="273"/>
      <c r="AE1445" s="273"/>
      <c r="AF1445" s="273"/>
      <c r="AG1445" s="273"/>
      <c r="AH1445" s="273"/>
      <c r="AI1445" s="273"/>
      <c r="AJ1445" s="273"/>
      <c r="AK1445" s="273"/>
      <c r="AL1445" s="273"/>
      <c r="AM1445" s="273"/>
      <c r="AN1445" s="273"/>
      <c r="AO1445" s="273"/>
      <c r="AP1445" s="273"/>
      <c r="AQ1445" s="273"/>
      <c r="AR1445" s="273"/>
      <c r="AS1445" s="273"/>
      <c r="AT1445" s="273"/>
      <c r="AU1445" s="273"/>
      <c r="AV1445" s="273"/>
      <c r="AW1445" s="277"/>
      <c r="AX1445" s="273"/>
      <c r="AY1445" s="273"/>
      <c r="AZ1445" s="273"/>
      <c r="BA1445" s="273"/>
      <c r="BB1445" s="273"/>
      <c r="BC1445" s="273"/>
      <c r="BD1445" s="273"/>
      <c r="BE1445" s="269"/>
      <c r="BH1445" s="241"/>
      <c r="BI1445" s="241"/>
      <c r="BJ1445" s="241"/>
      <c r="BK1445" s="241"/>
      <c r="BL1445" s="241"/>
      <c r="BM1445" s="241"/>
      <c r="BN1445" s="241"/>
      <c r="BO1445" s="241"/>
      <c r="BP1445" s="241"/>
      <c r="BQ1445" s="241"/>
      <c r="BR1445" s="241"/>
      <c r="BS1445" s="241"/>
      <c r="BT1445" s="241"/>
      <c r="BU1445" s="241"/>
      <c r="BV1445" s="240"/>
      <c r="BW1445" s="241"/>
      <c r="BX1445" s="241"/>
      <c r="BY1445" s="241"/>
      <c r="BZ1445" s="241"/>
      <c r="CA1445" s="242"/>
      <c r="CB1445" s="242"/>
      <c r="CC1445" s="242"/>
      <c r="CD1445" s="242"/>
      <c r="CE1445" s="241"/>
    </row>
    <row r="1446" spans="1:83" ht="14.4" x14ac:dyDescent="0.3">
      <c r="A1446" s="268"/>
      <c r="B1446" s="269"/>
      <c r="C1446" s="272"/>
      <c r="D1446" s="272"/>
      <c r="E1446" s="272"/>
      <c r="F1446" s="272"/>
      <c r="G1446" s="272"/>
      <c r="H1446" s="272"/>
      <c r="I1446" s="272"/>
      <c r="J1446" s="272"/>
      <c r="K1446" s="272"/>
      <c r="L1446" s="272"/>
      <c r="M1446" s="272"/>
      <c r="N1446" s="273"/>
      <c r="O1446" s="273"/>
      <c r="P1446" s="273"/>
      <c r="Q1446" s="273"/>
      <c r="R1446" s="273"/>
      <c r="S1446" s="273"/>
      <c r="T1446" s="273"/>
      <c r="U1446" s="273"/>
      <c r="V1446" s="273"/>
      <c r="W1446" s="273"/>
      <c r="X1446" s="273"/>
      <c r="Y1446" s="273"/>
      <c r="Z1446" s="273"/>
      <c r="AA1446" s="273"/>
      <c r="AB1446" s="273"/>
      <c r="AC1446" s="273"/>
      <c r="AD1446" s="273"/>
      <c r="AE1446" s="273"/>
      <c r="AF1446" s="273"/>
      <c r="AG1446" s="273"/>
      <c r="AH1446" s="273"/>
      <c r="AI1446" s="273"/>
      <c r="AJ1446" s="273"/>
      <c r="AK1446" s="273"/>
      <c r="AL1446" s="273"/>
      <c r="AM1446" s="273"/>
      <c r="AN1446" s="273"/>
      <c r="AO1446" s="273"/>
      <c r="AP1446" s="273"/>
      <c r="AQ1446" s="273"/>
      <c r="AR1446" s="273"/>
      <c r="AS1446" s="273"/>
      <c r="AT1446" s="273"/>
      <c r="AU1446" s="273"/>
      <c r="AV1446" s="273"/>
      <c r="AW1446" s="277"/>
      <c r="AX1446" s="273"/>
      <c r="AY1446" s="273"/>
      <c r="AZ1446" s="273"/>
      <c r="BA1446" s="273"/>
      <c r="BB1446" s="273"/>
      <c r="BC1446" s="273"/>
      <c r="BD1446" s="273"/>
      <c r="BE1446" s="269"/>
      <c r="BH1446" s="250"/>
      <c r="BI1446" s="250"/>
      <c r="BJ1446" s="250"/>
      <c r="BK1446" s="250"/>
      <c r="BL1446" s="250"/>
      <c r="BM1446" s="250"/>
      <c r="BN1446" s="250"/>
      <c r="BO1446" s="250"/>
      <c r="BP1446" s="250"/>
      <c r="BQ1446" s="250"/>
      <c r="BR1446" s="250"/>
      <c r="BS1446" s="250"/>
      <c r="BT1446" s="250"/>
      <c r="BU1446" s="250"/>
      <c r="BV1446" s="250"/>
      <c r="BW1446" s="250"/>
      <c r="BX1446" s="250"/>
      <c r="BY1446" s="250"/>
      <c r="BZ1446" s="250"/>
      <c r="CE1446" s="250"/>
    </row>
    <row r="1447" spans="1:83" ht="14.4" x14ac:dyDescent="0.3">
      <c r="A1447" s="268"/>
      <c r="B1447" s="269"/>
      <c r="C1447" s="272"/>
      <c r="D1447" s="272"/>
      <c r="E1447" s="272"/>
      <c r="F1447" s="272"/>
      <c r="G1447" s="272"/>
      <c r="H1447" s="272"/>
      <c r="I1447" s="272"/>
      <c r="J1447" s="272"/>
      <c r="K1447" s="272"/>
      <c r="L1447" s="272"/>
      <c r="M1447" s="272"/>
      <c r="N1447" s="273"/>
      <c r="O1447" s="273"/>
      <c r="P1447" s="273"/>
      <c r="Q1447" s="273"/>
      <c r="R1447" s="273"/>
      <c r="S1447" s="273"/>
      <c r="T1447" s="273"/>
      <c r="U1447" s="273"/>
      <c r="V1447" s="273"/>
      <c r="W1447" s="273"/>
      <c r="X1447" s="273"/>
      <c r="Y1447" s="273"/>
      <c r="Z1447" s="273"/>
      <c r="AA1447" s="273"/>
      <c r="AB1447" s="273"/>
      <c r="AC1447" s="273"/>
      <c r="AD1447" s="273"/>
      <c r="AE1447" s="273"/>
      <c r="AF1447" s="273"/>
      <c r="AG1447" s="273"/>
      <c r="AH1447" s="273"/>
      <c r="AI1447" s="273"/>
      <c r="AJ1447" s="273"/>
      <c r="AK1447" s="273"/>
      <c r="AL1447" s="273"/>
      <c r="AM1447" s="273"/>
      <c r="AN1447" s="273"/>
      <c r="AO1447" s="273"/>
      <c r="AP1447" s="273"/>
      <c r="AQ1447" s="273"/>
      <c r="AR1447" s="273"/>
      <c r="AS1447" s="273"/>
      <c r="AT1447" s="273"/>
      <c r="AU1447" s="273"/>
      <c r="AV1447" s="273"/>
      <c r="AW1447" s="277"/>
      <c r="AX1447" s="273"/>
      <c r="AY1447" s="273"/>
      <c r="AZ1447" s="273"/>
      <c r="BA1447" s="273"/>
      <c r="BB1447" s="273"/>
      <c r="BC1447" s="273"/>
      <c r="BD1447" s="273"/>
      <c r="BE1447" s="269"/>
      <c r="BH1447" s="250"/>
      <c r="BI1447" s="250"/>
      <c r="BJ1447" s="250"/>
      <c r="BK1447" s="250"/>
      <c r="BL1447" s="250"/>
      <c r="BM1447" s="250"/>
      <c r="BN1447" s="250"/>
      <c r="BO1447" s="250"/>
      <c r="BP1447" s="250"/>
      <c r="BQ1447" s="250"/>
      <c r="BR1447" s="250"/>
      <c r="BS1447" s="250"/>
      <c r="BT1447" s="250"/>
      <c r="BU1447" s="250"/>
      <c r="BV1447" s="250"/>
      <c r="BW1447" s="250"/>
      <c r="BX1447" s="250"/>
      <c r="BY1447" s="250"/>
      <c r="BZ1447" s="250"/>
      <c r="CE1447" s="250"/>
    </row>
    <row r="1448" spans="1:83" ht="14.4" x14ac:dyDescent="0.3">
      <c r="A1448" s="268"/>
      <c r="B1448" s="269"/>
      <c r="C1448" s="272"/>
      <c r="D1448" s="272"/>
      <c r="E1448" s="272"/>
      <c r="F1448" s="272"/>
      <c r="G1448" s="272"/>
      <c r="H1448" s="272"/>
      <c r="I1448" s="272"/>
      <c r="J1448" s="272"/>
      <c r="K1448" s="272"/>
      <c r="L1448" s="272"/>
      <c r="M1448" s="272"/>
      <c r="N1448" s="273"/>
      <c r="O1448" s="273"/>
      <c r="P1448" s="273"/>
      <c r="Q1448" s="273"/>
      <c r="R1448" s="273"/>
      <c r="S1448" s="273"/>
      <c r="T1448" s="273"/>
      <c r="U1448" s="273"/>
      <c r="V1448" s="273"/>
      <c r="W1448" s="273"/>
      <c r="X1448" s="273"/>
      <c r="Y1448" s="273"/>
      <c r="Z1448" s="273"/>
      <c r="AA1448" s="273"/>
      <c r="AB1448" s="273"/>
      <c r="AC1448" s="273"/>
      <c r="AD1448" s="273"/>
      <c r="AE1448" s="273"/>
      <c r="AF1448" s="273"/>
      <c r="AG1448" s="273"/>
      <c r="AH1448" s="273"/>
      <c r="AI1448" s="273"/>
      <c r="AJ1448" s="273"/>
      <c r="AK1448" s="273"/>
      <c r="AL1448" s="273"/>
      <c r="AM1448" s="273"/>
      <c r="AN1448" s="273"/>
      <c r="AO1448" s="273"/>
      <c r="AP1448" s="273"/>
      <c r="AQ1448" s="273"/>
      <c r="AR1448" s="273"/>
      <c r="AS1448" s="273"/>
      <c r="AT1448" s="273"/>
      <c r="AU1448" s="273"/>
      <c r="AV1448" s="273"/>
      <c r="AW1448" s="277"/>
      <c r="AX1448" s="273"/>
      <c r="AY1448" s="273"/>
      <c r="AZ1448" s="273"/>
      <c r="BA1448" s="273"/>
      <c r="BB1448" s="273"/>
      <c r="BC1448" s="273"/>
      <c r="BD1448" s="273"/>
      <c r="BE1448" s="269"/>
      <c r="BH1448" s="241"/>
      <c r="BI1448" s="241"/>
      <c r="BJ1448" s="241"/>
      <c r="BK1448" s="241"/>
      <c r="BL1448" s="241"/>
      <c r="BM1448" s="241"/>
      <c r="BN1448" s="241"/>
      <c r="BO1448" s="241"/>
      <c r="BP1448" s="241"/>
      <c r="BQ1448" s="241"/>
      <c r="BR1448" s="241"/>
      <c r="BS1448" s="241"/>
      <c r="BT1448" s="241"/>
      <c r="BU1448" s="241"/>
      <c r="BV1448" s="240"/>
      <c r="BW1448" s="241"/>
      <c r="BX1448" s="241"/>
      <c r="BY1448" s="241"/>
      <c r="BZ1448" s="241"/>
      <c r="CA1448" s="252"/>
      <c r="CB1448" s="252"/>
      <c r="CC1448" s="252"/>
      <c r="CD1448" s="252"/>
      <c r="CE1448" s="241"/>
    </row>
    <row r="1449" spans="1:83" ht="14.4" x14ac:dyDescent="0.3">
      <c r="A1449" s="270"/>
      <c r="B1449" s="269"/>
      <c r="C1449" s="272"/>
      <c r="D1449" s="272"/>
      <c r="E1449" s="272"/>
      <c r="F1449" s="272"/>
      <c r="G1449" s="272"/>
      <c r="H1449" s="272"/>
      <c r="I1449" s="272"/>
      <c r="J1449" s="272"/>
      <c r="K1449" s="272"/>
      <c r="L1449" s="272"/>
      <c r="M1449" s="272"/>
      <c r="N1449" s="273"/>
      <c r="O1449" s="273"/>
      <c r="P1449" s="273"/>
      <c r="Q1449" s="273"/>
      <c r="R1449" s="273"/>
      <c r="S1449" s="273"/>
      <c r="T1449" s="273"/>
      <c r="U1449" s="273"/>
      <c r="V1449" s="273"/>
      <c r="W1449" s="273"/>
      <c r="X1449" s="273"/>
      <c r="Y1449" s="273"/>
      <c r="Z1449" s="273"/>
      <c r="AA1449" s="273"/>
      <c r="BE1449" s="269"/>
      <c r="BH1449" s="250"/>
      <c r="BI1449" s="250"/>
      <c r="BJ1449" s="250"/>
      <c r="BK1449" s="250"/>
      <c r="BL1449" s="250"/>
      <c r="BM1449" s="250"/>
      <c r="BN1449" s="250"/>
      <c r="BO1449" s="250"/>
      <c r="BP1449" s="250"/>
      <c r="BQ1449" s="250"/>
      <c r="BR1449" s="250"/>
      <c r="BS1449" s="250"/>
      <c r="BT1449" s="250"/>
      <c r="BU1449" s="250"/>
      <c r="BV1449" s="250"/>
      <c r="BW1449" s="250"/>
      <c r="BX1449" s="250"/>
      <c r="BY1449" s="250"/>
      <c r="BZ1449" s="250"/>
      <c r="CE1449" s="250"/>
    </row>
    <row r="1450" spans="1:83" ht="14.4" x14ac:dyDescent="0.3">
      <c r="A1450" s="268"/>
      <c r="B1450" s="269"/>
      <c r="C1450" s="272"/>
      <c r="D1450" s="272"/>
      <c r="E1450" s="272"/>
      <c r="F1450" s="272"/>
      <c r="G1450" s="272"/>
      <c r="H1450" s="272"/>
      <c r="I1450" s="272"/>
      <c r="J1450" s="272"/>
      <c r="K1450" s="272"/>
      <c r="L1450" s="272"/>
      <c r="M1450" s="272"/>
      <c r="N1450" s="273"/>
      <c r="O1450" s="273"/>
      <c r="P1450" s="273"/>
      <c r="Q1450" s="273"/>
      <c r="R1450" s="273"/>
      <c r="S1450" s="273"/>
      <c r="T1450" s="273"/>
      <c r="U1450" s="273"/>
      <c r="V1450" s="273"/>
      <c r="W1450" s="273"/>
      <c r="X1450" s="273"/>
      <c r="Y1450" s="273"/>
      <c r="Z1450" s="273"/>
      <c r="AA1450" s="273"/>
      <c r="AB1450" s="273"/>
      <c r="AC1450" s="273"/>
      <c r="AD1450" s="273"/>
      <c r="AE1450" s="273"/>
      <c r="AF1450" s="273"/>
      <c r="AG1450" s="273"/>
      <c r="AH1450" s="273"/>
      <c r="AI1450" s="273"/>
      <c r="AJ1450" s="273"/>
      <c r="AK1450" s="273"/>
      <c r="AL1450" s="273"/>
      <c r="AM1450" s="273"/>
      <c r="AN1450" s="273"/>
      <c r="AO1450" s="273"/>
      <c r="AP1450" s="273"/>
      <c r="AQ1450" s="273"/>
      <c r="AR1450" s="273"/>
      <c r="AS1450" s="273"/>
      <c r="AT1450" s="273"/>
      <c r="AU1450" s="273"/>
      <c r="AV1450" s="273"/>
      <c r="AW1450" s="277"/>
      <c r="AX1450" s="273"/>
      <c r="AY1450" s="273"/>
      <c r="AZ1450" s="273"/>
      <c r="BA1450" s="273"/>
      <c r="BB1450" s="273"/>
      <c r="BC1450" s="273"/>
      <c r="BD1450" s="273"/>
      <c r="BE1450" s="269"/>
      <c r="BH1450" s="250"/>
      <c r="BI1450" s="250"/>
      <c r="BJ1450" s="250"/>
      <c r="BK1450" s="250"/>
      <c r="BL1450" s="250"/>
      <c r="BM1450" s="250"/>
      <c r="BN1450" s="250"/>
      <c r="BO1450" s="250"/>
      <c r="BP1450" s="250"/>
      <c r="BQ1450" s="250"/>
      <c r="BR1450" s="250"/>
      <c r="BS1450" s="250"/>
      <c r="BT1450" s="250"/>
      <c r="BU1450" s="250"/>
      <c r="BV1450" s="250"/>
      <c r="BW1450" s="250"/>
      <c r="BX1450" s="250"/>
      <c r="BY1450" s="250"/>
      <c r="BZ1450" s="250"/>
      <c r="CE1450" s="250"/>
    </row>
    <row r="1451" spans="1:83" ht="14.4" x14ac:dyDescent="0.3">
      <c r="A1451" s="268"/>
      <c r="B1451" s="269"/>
      <c r="C1451" s="272"/>
      <c r="D1451" s="272"/>
      <c r="E1451" s="272"/>
      <c r="F1451" s="272"/>
      <c r="G1451" s="272"/>
      <c r="H1451" s="272"/>
      <c r="I1451" s="272"/>
      <c r="J1451" s="272"/>
      <c r="K1451" s="272"/>
      <c r="L1451" s="272"/>
      <c r="M1451" s="272"/>
      <c r="N1451" s="273"/>
      <c r="O1451" s="273"/>
      <c r="P1451" s="273"/>
      <c r="Q1451" s="273"/>
      <c r="R1451" s="273"/>
      <c r="S1451" s="273"/>
      <c r="T1451" s="273"/>
      <c r="U1451" s="273"/>
      <c r="V1451" s="273"/>
      <c r="W1451" s="273"/>
      <c r="X1451" s="273"/>
      <c r="Y1451" s="273"/>
      <c r="Z1451" s="273"/>
      <c r="AA1451" s="273"/>
      <c r="AB1451" s="273"/>
      <c r="AC1451" s="273"/>
      <c r="AD1451" s="273"/>
      <c r="AE1451" s="273"/>
      <c r="AF1451" s="273"/>
      <c r="AG1451" s="273"/>
      <c r="AH1451" s="273"/>
      <c r="AI1451" s="273"/>
      <c r="AJ1451" s="273"/>
      <c r="AK1451" s="273"/>
      <c r="AL1451" s="273"/>
      <c r="AM1451" s="273"/>
      <c r="AN1451" s="273"/>
      <c r="AO1451" s="273"/>
      <c r="AP1451" s="273"/>
      <c r="AQ1451" s="273"/>
      <c r="AR1451" s="273"/>
      <c r="AS1451" s="273"/>
      <c r="AT1451" s="273"/>
      <c r="AU1451" s="273"/>
      <c r="AV1451" s="273"/>
      <c r="AW1451" s="277"/>
      <c r="AX1451" s="273"/>
      <c r="AY1451" s="273"/>
      <c r="AZ1451" s="273"/>
      <c r="BA1451" s="273"/>
      <c r="BB1451" s="273"/>
      <c r="BC1451" s="273"/>
      <c r="BD1451" s="273"/>
      <c r="BE1451" s="269"/>
      <c r="BH1451" s="250"/>
      <c r="BI1451" s="250"/>
      <c r="BJ1451" s="250"/>
      <c r="BK1451" s="250"/>
      <c r="BL1451" s="250"/>
      <c r="BM1451" s="250"/>
      <c r="BN1451" s="250"/>
      <c r="BO1451" s="250"/>
      <c r="BP1451" s="250"/>
      <c r="BQ1451" s="250"/>
      <c r="BR1451" s="250"/>
      <c r="BS1451" s="250"/>
      <c r="BT1451" s="250"/>
      <c r="BU1451" s="250"/>
      <c r="BV1451" s="250"/>
      <c r="BW1451" s="250"/>
      <c r="BX1451" s="250"/>
      <c r="BY1451" s="250"/>
      <c r="BZ1451" s="250"/>
      <c r="CE1451" s="250"/>
    </row>
    <row r="1452" spans="1:83" ht="14.4" x14ac:dyDescent="0.3">
      <c r="A1452" s="268"/>
      <c r="B1452" s="269"/>
      <c r="C1452" s="272"/>
      <c r="D1452" s="272"/>
      <c r="E1452" s="272"/>
      <c r="F1452" s="272"/>
      <c r="G1452" s="272"/>
      <c r="H1452" s="272"/>
      <c r="I1452" s="272"/>
      <c r="J1452" s="272"/>
      <c r="K1452" s="272"/>
      <c r="L1452" s="272"/>
      <c r="M1452" s="272"/>
      <c r="N1452" s="273"/>
      <c r="O1452" s="273"/>
      <c r="P1452" s="273"/>
      <c r="Q1452" s="273"/>
      <c r="R1452" s="273"/>
      <c r="S1452" s="273"/>
      <c r="T1452" s="273"/>
      <c r="U1452" s="273"/>
      <c r="V1452" s="273"/>
      <c r="W1452" s="273"/>
      <c r="X1452" s="273"/>
      <c r="Y1452" s="273"/>
      <c r="Z1452" s="273"/>
      <c r="AA1452" s="273"/>
      <c r="AB1452" s="273"/>
      <c r="AC1452" s="273"/>
      <c r="AD1452" s="273"/>
      <c r="AE1452" s="273"/>
      <c r="AF1452" s="273"/>
      <c r="AG1452" s="273"/>
      <c r="AH1452" s="273"/>
      <c r="AI1452" s="273"/>
      <c r="AJ1452" s="273"/>
      <c r="AK1452" s="273"/>
      <c r="AL1452" s="273"/>
      <c r="AM1452" s="273"/>
      <c r="AN1452" s="273"/>
      <c r="AO1452" s="273"/>
      <c r="AP1452" s="273"/>
      <c r="AQ1452" s="273"/>
      <c r="AR1452" s="273"/>
      <c r="AS1452" s="273"/>
      <c r="AT1452" s="273"/>
      <c r="AU1452" s="273"/>
      <c r="AV1452" s="273"/>
      <c r="AW1452" s="277"/>
      <c r="AX1452" s="273"/>
      <c r="AY1452" s="273"/>
      <c r="AZ1452" s="273"/>
      <c r="BA1452" s="273"/>
      <c r="BB1452" s="273"/>
      <c r="BC1452" s="273"/>
      <c r="BD1452" s="273"/>
      <c r="BE1452" s="269"/>
      <c r="BH1452" s="241"/>
      <c r="BI1452" s="241"/>
      <c r="BJ1452" s="241"/>
      <c r="BK1452" s="241"/>
      <c r="BL1452" s="241"/>
      <c r="BM1452" s="241"/>
      <c r="BN1452" s="241"/>
      <c r="BO1452" s="241"/>
      <c r="BP1452" s="241"/>
      <c r="BQ1452" s="241"/>
      <c r="BR1452" s="241"/>
      <c r="BS1452" s="241"/>
      <c r="BT1452" s="241"/>
      <c r="BU1452" s="241"/>
      <c r="BV1452" s="240"/>
      <c r="BW1452" s="241"/>
      <c r="BX1452" s="241"/>
      <c r="BY1452" s="241"/>
      <c r="BZ1452" s="241"/>
      <c r="CA1452" s="242"/>
      <c r="CB1452" s="242"/>
      <c r="CC1452" s="242"/>
      <c r="CD1452" s="242"/>
      <c r="CE1452" s="241"/>
    </row>
    <row r="1453" spans="1:83" ht="14.4" x14ac:dyDescent="0.3">
      <c r="A1453" s="268"/>
      <c r="B1453" s="269"/>
      <c r="C1453" s="272"/>
      <c r="D1453" s="272"/>
      <c r="E1453" s="272"/>
      <c r="F1453" s="272"/>
      <c r="G1453" s="272"/>
      <c r="H1453" s="272"/>
      <c r="I1453" s="272"/>
      <c r="J1453" s="272"/>
      <c r="K1453" s="272"/>
      <c r="L1453" s="272"/>
      <c r="M1453" s="272"/>
      <c r="N1453" s="273"/>
      <c r="O1453" s="273"/>
      <c r="P1453" s="273"/>
      <c r="Q1453" s="273"/>
      <c r="R1453" s="273"/>
      <c r="S1453" s="273"/>
      <c r="T1453" s="273"/>
      <c r="U1453" s="273"/>
      <c r="V1453" s="273"/>
      <c r="W1453" s="273"/>
      <c r="X1453" s="273"/>
      <c r="Y1453" s="273"/>
      <c r="Z1453" s="273"/>
      <c r="AA1453" s="273"/>
      <c r="AB1453" s="273"/>
      <c r="AC1453" s="273"/>
      <c r="AD1453" s="273"/>
      <c r="AE1453" s="273"/>
      <c r="AF1453" s="273"/>
      <c r="AG1453" s="273"/>
      <c r="AH1453" s="273"/>
      <c r="AI1453" s="273"/>
      <c r="AJ1453" s="273"/>
      <c r="AK1453" s="273"/>
      <c r="AL1453" s="273"/>
      <c r="AM1453" s="273"/>
      <c r="AN1453" s="273"/>
      <c r="AO1453" s="273"/>
      <c r="AP1453" s="273"/>
      <c r="AQ1453" s="273"/>
      <c r="AR1453" s="273"/>
      <c r="AS1453" s="273"/>
      <c r="AT1453" s="273"/>
      <c r="AU1453" s="273"/>
      <c r="AV1453" s="273"/>
      <c r="AW1453" s="277"/>
      <c r="AX1453" s="273"/>
      <c r="AY1453" s="273"/>
      <c r="AZ1453" s="273"/>
      <c r="BA1453" s="273"/>
      <c r="BB1453" s="273"/>
      <c r="BC1453" s="273"/>
      <c r="BD1453" s="273"/>
      <c r="BE1453" s="269"/>
      <c r="BH1453" s="250"/>
      <c r="BI1453" s="250"/>
      <c r="BJ1453" s="250"/>
      <c r="BK1453" s="250"/>
      <c r="BL1453" s="250"/>
      <c r="BM1453" s="250"/>
      <c r="BN1453" s="250"/>
      <c r="BO1453" s="250"/>
      <c r="BP1453" s="250"/>
      <c r="BQ1453" s="250"/>
      <c r="BR1453" s="250"/>
      <c r="BS1453" s="250"/>
      <c r="BT1453" s="250"/>
      <c r="BU1453" s="250"/>
      <c r="BV1453" s="250"/>
      <c r="BW1453" s="250"/>
      <c r="BX1453" s="250"/>
      <c r="BY1453" s="250"/>
      <c r="BZ1453" s="250"/>
      <c r="CE1453" s="250"/>
    </row>
    <row r="1454" spans="1:83" ht="14.4" x14ac:dyDescent="0.3">
      <c r="A1454" s="268"/>
      <c r="B1454" s="269"/>
      <c r="C1454" s="272"/>
      <c r="D1454" s="272"/>
      <c r="E1454" s="272"/>
      <c r="F1454" s="272"/>
      <c r="G1454" s="272"/>
      <c r="H1454" s="272"/>
      <c r="I1454" s="272"/>
      <c r="J1454" s="272"/>
      <c r="K1454" s="272"/>
      <c r="L1454" s="272"/>
      <c r="M1454" s="272"/>
      <c r="N1454" s="273"/>
      <c r="O1454" s="273"/>
      <c r="P1454" s="273"/>
      <c r="Q1454" s="273"/>
      <c r="R1454" s="273"/>
      <c r="S1454" s="273"/>
      <c r="T1454" s="273"/>
      <c r="U1454" s="273"/>
      <c r="V1454" s="273"/>
      <c r="W1454" s="273"/>
      <c r="X1454" s="273"/>
      <c r="Y1454" s="273"/>
      <c r="Z1454" s="273"/>
      <c r="AA1454" s="273"/>
      <c r="AB1454" s="273"/>
      <c r="AC1454" s="273"/>
      <c r="AD1454" s="273"/>
      <c r="AE1454" s="273"/>
      <c r="AF1454" s="273"/>
      <c r="AG1454" s="273"/>
      <c r="AH1454" s="273"/>
      <c r="AI1454" s="273"/>
      <c r="AJ1454" s="273"/>
      <c r="AK1454" s="273"/>
      <c r="AL1454" s="273"/>
      <c r="AM1454" s="273"/>
      <c r="AN1454" s="273"/>
      <c r="AO1454" s="273"/>
      <c r="AP1454" s="273"/>
      <c r="AQ1454" s="273"/>
      <c r="AR1454" s="273"/>
      <c r="AS1454" s="273"/>
      <c r="AT1454" s="273"/>
      <c r="AU1454" s="273"/>
      <c r="AV1454" s="273"/>
      <c r="AW1454" s="277"/>
      <c r="AX1454" s="273"/>
      <c r="AY1454" s="273"/>
      <c r="AZ1454" s="273"/>
      <c r="BA1454" s="273"/>
      <c r="BB1454" s="273"/>
      <c r="BC1454" s="273"/>
      <c r="BD1454" s="273"/>
      <c r="BE1454" s="269"/>
      <c r="BH1454" s="241"/>
      <c r="BI1454" s="241"/>
      <c r="BJ1454" s="241"/>
      <c r="BK1454" s="241"/>
      <c r="BL1454" s="241"/>
      <c r="BM1454" s="241"/>
      <c r="BN1454" s="241"/>
      <c r="BO1454" s="241"/>
      <c r="BP1454" s="241"/>
      <c r="BQ1454" s="241"/>
      <c r="BR1454" s="241"/>
      <c r="BS1454" s="241"/>
      <c r="BT1454" s="241"/>
      <c r="BU1454" s="241"/>
      <c r="BV1454" s="240"/>
      <c r="BW1454" s="241"/>
      <c r="BX1454" s="241"/>
      <c r="BY1454" s="241"/>
      <c r="BZ1454" s="241"/>
      <c r="CA1454" s="242"/>
      <c r="CB1454" s="242"/>
      <c r="CC1454" s="242"/>
      <c r="CD1454" s="242"/>
      <c r="CE1454" s="241"/>
    </row>
    <row r="1455" spans="1:83" ht="14.4" x14ac:dyDescent="0.3">
      <c r="A1455" s="268"/>
      <c r="B1455" s="269"/>
      <c r="C1455" s="272"/>
      <c r="D1455" s="272"/>
      <c r="E1455" s="272"/>
      <c r="F1455" s="272"/>
      <c r="G1455" s="272"/>
      <c r="H1455" s="272"/>
      <c r="I1455" s="272"/>
      <c r="J1455" s="272"/>
      <c r="K1455" s="272"/>
      <c r="L1455" s="272"/>
      <c r="M1455" s="272"/>
      <c r="N1455" s="273"/>
      <c r="O1455" s="273"/>
      <c r="P1455" s="273"/>
      <c r="Q1455" s="273"/>
      <c r="R1455" s="273"/>
      <c r="S1455" s="273"/>
      <c r="T1455" s="273"/>
      <c r="U1455" s="273"/>
      <c r="V1455" s="273"/>
      <c r="W1455" s="273"/>
      <c r="X1455" s="273"/>
      <c r="Y1455" s="273"/>
      <c r="Z1455" s="273"/>
      <c r="AA1455" s="273"/>
      <c r="AB1455" s="273"/>
      <c r="AC1455" s="273"/>
      <c r="AD1455" s="273"/>
      <c r="AE1455" s="273"/>
      <c r="AF1455" s="273"/>
      <c r="AG1455" s="273"/>
      <c r="AH1455" s="273"/>
      <c r="AI1455" s="273"/>
      <c r="AJ1455" s="273"/>
      <c r="AK1455" s="273"/>
      <c r="AL1455" s="273"/>
      <c r="AM1455" s="273"/>
      <c r="AN1455" s="273"/>
      <c r="AO1455" s="273"/>
      <c r="AP1455" s="273"/>
      <c r="AQ1455" s="273"/>
      <c r="AR1455" s="273"/>
      <c r="AS1455" s="273"/>
      <c r="AT1455" s="273"/>
      <c r="AU1455" s="273"/>
      <c r="AV1455" s="273"/>
      <c r="AW1455" s="277"/>
      <c r="AX1455" s="273"/>
      <c r="AY1455" s="273"/>
      <c r="AZ1455" s="273"/>
      <c r="BA1455" s="273"/>
      <c r="BB1455" s="273"/>
      <c r="BC1455" s="273"/>
      <c r="BD1455" s="273"/>
      <c r="BE1455" s="269"/>
      <c r="BH1455" s="250"/>
      <c r="BI1455" s="250"/>
      <c r="BJ1455" s="250"/>
      <c r="BK1455" s="250"/>
      <c r="BL1455" s="250"/>
      <c r="BM1455" s="250"/>
      <c r="BN1455" s="250"/>
      <c r="BO1455" s="250"/>
      <c r="BP1455" s="250"/>
      <c r="BQ1455" s="250"/>
      <c r="BR1455" s="250"/>
      <c r="BS1455" s="250"/>
      <c r="BT1455" s="250"/>
      <c r="BU1455" s="250"/>
      <c r="BV1455" s="250"/>
      <c r="BW1455" s="250"/>
      <c r="BX1455" s="250"/>
      <c r="BY1455" s="250"/>
      <c r="BZ1455" s="250"/>
      <c r="CE1455" s="250"/>
    </row>
    <row r="1456" spans="1:83" ht="14.4" x14ac:dyDescent="0.3">
      <c r="A1456" s="268"/>
      <c r="B1456" s="269"/>
      <c r="C1456" s="272"/>
      <c r="D1456" s="272"/>
      <c r="E1456" s="272"/>
      <c r="F1456" s="272"/>
      <c r="G1456" s="272"/>
      <c r="H1456" s="272"/>
      <c r="I1456" s="272"/>
      <c r="J1456" s="272"/>
      <c r="K1456" s="272"/>
      <c r="L1456" s="272"/>
      <c r="M1456" s="272"/>
      <c r="N1456" s="273"/>
      <c r="O1456" s="273"/>
      <c r="P1456" s="273"/>
      <c r="Q1456" s="273"/>
      <c r="R1456" s="273"/>
      <c r="S1456" s="273"/>
      <c r="T1456" s="273"/>
      <c r="U1456" s="273"/>
      <c r="V1456" s="273"/>
      <c r="W1456" s="273"/>
      <c r="X1456" s="273"/>
      <c r="Y1456" s="273"/>
      <c r="Z1456" s="273"/>
      <c r="AA1456" s="273"/>
      <c r="AB1456" s="273"/>
      <c r="AC1456" s="273"/>
      <c r="AD1456" s="273"/>
      <c r="AE1456" s="273"/>
      <c r="AF1456" s="273"/>
      <c r="AG1456" s="273"/>
      <c r="AH1456" s="273"/>
      <c r="AI1456" s="273"/>
      <c r="AJ1456" s="273"/>
      <c r="AK1456" s="273"/>
      <c r="AL1456" s="273"/>
      <c r="AM1456" s="273"/>
      <c r="AN1456" s="273"/>
      <c r="AO1456" s="273"/>
      <c r="AP1456" s="273"/>
      <c r="AQ1456" s="273"/>
      <c r="AR1456" s="273"/>
      <c r="AS1456" s="273"/>
      <c r="AT1456" s="273"/>
      <c r="AU1456" s="273"/>
      <c r="AV1456" s="273"/>
      <c r="AW1456" s="277"/>
      <c r="AX1456" s="273"/>
      <c r="AY1456" s="273"/>
      <c r="AZ1456" s="273"/>
      <c r="BA1456" s="273"/>
      <c r="BB1456" s="273"/>
      <c r="BC1456" s="273"/>
      <c r="BD1456" s="273"/>
      <c r="BE1456" s="269"/>
      <c r="BH1456" s="250"/>
      <c r="BI1456" s="250"/>
      <c r="BJ1456" s="250"/>
      <c r="BK1456" s="250"/>
      <c r="BL1456" s="250"/>
      <c r="BM1456" s="250"/>
      <c r="BN1456" s="250"/>
      <c r="BO1456" s="250"/>
      <c r="BP1456" s="250"/>
      <c r="BQ1456" s="250"/>
      <c r="BR1456" s="250"/>
      <c r="BS1456" s="250"/>
      <c r="BT1456" s="250"/>
      <c r="BU1456" s="250"/>
      <c r="BV1456" s="250"/>
      <c r="BW1456" s="250"/>
      <c r="BX1456" s="250"/>
      <c r="BY1456" s="250"/>
      <c r="BZ1456" s="250"/>
      <c r="CA1456" s="250"/>
      <c r="CB1456" s="250"/>
      <c r="CC1456" s="250"/>
      <c r="CE1456" s="250"/>
    </row>
    <row r="1457" spans="1:83" ht="14.4" x14ac:dyDescent="0.3">
      <c r="A1457" s="268"/>
      <c r="B1457" s="269"/>
      <c r="C1457" s="272"/>
      <c r="D1457" s="272"/>
      <c r="E1457" s="272"/>
      <c r="F1457" s="272"/>
      <c r="G1457" s="272"/>
      <c r="H1457" s="272"/>
      <c r="I1457" s="272"/>
      <c r="J1457" s="272"/>
      <c r="K1457" s="272"/>
      <c r="L1457" s="272"/>
      <c r="M1457" s="272"/>
      <c r="N1457" s="273"/>
      <c r="O1457" s="273"/>
      <c r="P1457" s="273"/>
      <c r="Q1457" s="273"/>
      <c r="R1457" s="273"/>
      <c r="S1457" s="273"/>
      <c r="T1457" s="273"/>
      <c r="U1457" s="273"/>
      <c r="V1457" s="273"/>
      <c r="W1457" s="273"/>
      <c r="X1457" s="273"/>
      <c r="Y1457" s="273"/>
      <c r="Z1457" s="273"/>
      <c r="AA1457" s="273"/>
      <c r="AB1457" s="273"/>
      <c r="AC1457" s="273"/>
      <c r="AD1457" s="273"/>
      <c r="AE1457" s="273"/>
      <c r="AF1457" s="273"/>
      <c r="AG1457" s="273"/>
      <c r="AH1457" s="273"/>
      <c r="AI1457" s="273"/>
      <c r="AJ1457" s="273"/>
      <c r="AK1457" s="273"/>
      <c r="AL1457" s="273"/>
      <c r="AM1457" s="273"/>
      <c r="AN1457" s="273"/>
      <c r="AO1457" s="273"/>
      <c r="AP1457" s="273"/>
      <c r="AQ1457" s="273"/>
      <c r="AR1457" s="273"/>
      <c r="AS1457" s="273"/>
      <c r="AT1457" s="273"/>
      <c r="AU1457" s="273"/>
      <c r="AV1457" s="273"/>
      <c r="AW1457" s="277"/>
      <c r="AX1457" s="273"/>
      <c r="AY1457" s="273"/>
      <c r="AZ1457" s="273"/>
      <c r="BA1457" s="273"/>
      <c r="BB1457" s="273"/>
      <c r="BC1457" s="273"/>
      <c r="BD1457" s="273"/>
      <c r="BE1457" s="269"/>
      <c r="BH1457" s="241"/>
      <c r="BI1457" s="241"/>
      <c r="BJ1457" s="241"/>
      <c r="BK1457" s="241"/>
      <c r="BL1457" s="241"/>
      <c r="BM1457" s="241"/>
      <c r="BN1457" s="241"/>
      <c r="BO1457" s="241"/>
      <c r="BP1457" s="241"/>
      <c r="BQ1457" s="241"/>
      <c r="BR1457" s="241"/>
      <c r="BS1457" s="241"/>
      <c r="BT1457" s="241"/>
      <c r="BU1457" s="241"/>
      <c r="BV1457" s="240"/>
      <c r="BW1457" s="241"/>
      <c r="BX1457" s="241"/>
      <c r="BY1457" s="241"/>
      <c r="BZ1457" s="241"/>
      <c r="CA1457" s="242"/>
      <c r="CB1457" s="242"/>
      <c r="CC1457" s="242"/>
      <c r="CD1457" s="242"/>
      <c r="CE1457" s="241"/>
    </row>
    <row r="1458" spans="1:83" ht="14.4" x14ac:dyDescent="0.3">
      <c r="A1458" s="268"/>
      <c r="B1458" s="269"/>
      <c r="C1458" s="272"/>
      <c r="D1458" s="272"/>
      <c r="E1458" s="272"/>
      <c r="F1458" s="272"/>
      <c r="G1458" s="272"/>
      <c r="H1458" s="272"/>
      <c r="I1458" s="272"/>
      <c r="J1458" s="272"/>
      <c r="K1458" s="272"/>
      <c r="L1458" s="272"/>
      <c r="M1458" s="272"/>
      <c r="N1458" s="273"/>
      <c r="O1458" s="273"/>
      <c r="P1458" s="273"/>
      <c r="Q1458" s="273"/>
      <c r="R1458" s="273"/>
      <c r="S1458" s="273"/>
      <c r="T1458" s="273"/>
      <c r="U1458" s="273"/>
      <c r="V1458" s="273"/>
      <c r="W1458" s="273"/>
      <c r="X1458" s="273"/>
      <c r="Y1458" s="273"/>
      <c r="Z1458" s="273"/>
      <c r="AA1458" s="273"/>
      <c r="AB1458" s="273"/>
      <c r="AC1458" s="273"/>
      <c r="AD1458" s="273"/>
      <c r="AE1458" s="273"/>
      <c r="AF1458" s="273"/>
      <c r="AG1458" s="273"/>
      <c r="AH1458" s="273"/>
      <c r="AI1458" s="273"/>
      <c r="AJ1458" s="273"/>
      <c r="AK1458" s="273"/>
      <c r="AL1458" s="273"/>
      <c r="AM1458" s="273"/>
      <c r="AN1458" s="273"/>
      <c r="AO1458" s="273"/>
      <c r="AP1458" s="273"/>
      <c r="AQ1458" s="273"/>
      <c r="AR1458" s="273"/>
      <c r="AS1458" s="273"/>
      <c r="AT1458" s="273"/>
      <c r="AU1458" s="273"/>
      <c r="AV1458" s="273"/>
      <c r="AW1458" s="277"/>
      <c r="AX1458" s="273"/>
      <c r="AY1458" s="273"/>
      <c r="AZ1458" s="273"/>
      <c r="BA1458" s="273"/>
      <c r="BB1458" s="273"/>
      <c r="BC1458" s="273"/>
      <c r="BD1458" s="273"/>
      <c r="BE1458" s="269"/>
      <c r="BH1458" s="241"/>
      <c r="BI1458" s="241"/>
      <c r="BJ1458" s="241"/>
      <c r="BK1458" s="241"/>
      <c r="BL1458" s="241"/>
      <c r="BM1458" s="241"/>
      <c r="BN1458" s="241"/>
      <c r="BO1458" s="241"/>
      <c r="BP1458" s="241"/>
      <c r="BQ1458" s="241"/>
      <c r="BR1458" s="241"/>
      <c r="BS1458" s="241"/>
      <c r="BT1458" s="241"/>
      <c r="BU1458" s="241"/>
      <c r="BV1458" s="240"/>
      <c r="BW1458" s="241"/>
      <c r="BX1458" s="241"/>
      <c r="BY1458" s="241"/>
      <c r="BZ1458" s="241"/>
      <c r="CA1458" s="242"/>
      <c r="CB1458" s="242"/>
      <c r="CC1458" s="242"/>
      <c r="CD1458" s="242"/>
      <c r="CE1458" s="241"/>
    </row>
    <row r="1459" spans="1:83" ht="14.4" x14ac:dyDescent="0.3">
      <c r="A1459" s="270"/>
      <c r="B1459" s="271"/>
      <c r="C1459" s="272"/>
      <c r="D1459" s="272"/>
      <c r="E1459" s="272"/>
      <c r="F1459" s="272"/>
      <c r="G1459" s="272"/>
      <c r="H1459" s="272"/>
      <c r="I1459" s="272"/>
      <c r="J1459" s="272"/>
      <c r="K1459" s="272"/>
      <c r="L1459" s="272"/>
      <c r="M1459" s="272"/>
      <c r="BE1459" s="269"/>
      <c r="BH1459" s="250"/>
      <c r="BI1459" s="250"/>
      <c r="BJ1459" s="250"/>
      <c r="BK1459" s="250"/>
      <c r="BL1459" s="250"/>
      <c r="BM1459" s="250"/>
      <c r="BN1459" s="250"/>
      <c r="BO1459" s="250"/>
      <c r="BP1459" s="250"/>
      <c r="BQ1459" s="250"/>
      <c r="BR1459" s="250"/>
      <c r="BS1459" s="250"/>
      <c r="BT1459" s="250"/>
      <c r="BU1459" s="250"/>
      <c r="BV1459" s="250"/>
      <c r="BW1459" s="250"/>
      <c r="BX1459" s="250"/>
      <c r="BY1459" s="250"/>
      <c r="BZ1459" s="250"/>
      <c r="CE1459" s="250"/>
    </row>
    <row r="1460" spans="1:83" ht="14.4" x14ac:dyDescent="0.3">
      <c r="A1460" s="268"/>
      <c r="B1460" s="269"/>
      <c r="C1460" s="272"/>
      <c r="D1460" s="272"/>
      <c r="E1460" s="272"/>
      <c r="F1460" s="272"/>
      <c r="G1460" s="272"/>
      <c r="H1460" s="272"/>
      <c r="I1460" s="272"/>
      <c r="J1460" s="272"/>
      <c r="K1460" s="272"/>
      <c r="L1460" s="272"/>
      <c r="M1460" s="272"/>
      <c r="N1460" s="273"/>
      <c r="O1460" s="273"/>
      <c r="P1460" s="273"/>
      <c r="Q1460" s="273"/>
      <c r="R1460" s="273"/>
      <c r="S1460" s="273"/>
      <c r="T1460" s="273"/>
      <c r="U1460" s="273"/>
      <c r="V1460" s="273"/>
      <c r="W1460" s="273"/>
      <c r="X1460" s="273"/>
      <c r="Y1460" s="273"/>
      <c r="Z1460" s="273"/>
      <c r="AA1460" s="273"/>
      <c r="AB1460" s="273"/>
      <c r="AC1460" s="273"/>
      <c r="AD1460" s="273"/>
      <c r="AE1460" s="273"/>
      <c r="AF1460" s="273"/>
      <c r="AG1460" s="273"/>
      <c r="AH1460" s="273"/>
      <c r="AI1460" s="273"/>
      <c r="AJ1460" s="273"/>
      <c r="AK1460" s="273"/>
      <c r="AL1460" s="273"/>
      <c r="AM1460" s="273"/>
      <c r="AN1460" s="273"/>
      <c r="AO1460" s="273"/>
      <c r="AP1460" s="273"/>
      <c r="AQ1460" s="273"/>
      <c r="AR1460" s="273"/>
      <c r="AS1460" s="273"/>
      <c r="AT1460" s="273"/>
      <c r="AU1460" s="273"/>
      <c r="AV1460" s="273"/>
      <c r="AW1460" s="277"/>
      <c r="AX1460" s="273"/>
      <c r="AY1460" s="273"/>
      <c r="AZ1460" s="273"/>
      <c r="BA1460" s="273"/>
      <c r="BB1460" s="273"/>
      <c r="BC1460" s="273"/>
      <c r="BD1460" s="273"/>
      <c r="BE1460" s="269"/>
      <c r="BH1460" s="250"/>
      <c r="BI1460" s="250"/>
      <c r="BJ1460" s="250"/>
      <c r="BK1460" s="250"/>
      <c r="BL1460" s="250"/>
      <c r="BM1460" s="250"/>
      <c r="BN1460" s="250"/>
      <c r="BO1460" s="250"/>
      <c r="BP1460" s="250"/>
      <c r="BQ1460" s="250"/>
      <c r="BR1460" s="250"/>
      <c r="BS1460" s="250"/>
      <c r="BT1460" s="250"/>
      <c r="BU1460" s="250"/>
      <c r="BV1460" s="250"/>
      <c r="BW1460" s="250"/>
      <c r="BX1460" s="250"/>
      <c r="BY1460" s="250"/>
      <c r="BZ1460" s="250"/>
      <c r="CE1460" s="250"/>
    </row>
    <row r="1461" spans="1:83" ht="14.4" x14ac:dyDescent="0.3">
      <c r="A1461" s="268"/>
      <c r="B1461" s="269"/>
      <c r="C1461" s="272"/>
      <c r="D1461" s="272"/>
      <c r="E1461" s="272"/>
      <c r="F1461" s="272"/>
      <c r="G1461" s="272"/>
      <c r="H1461" s="272"/>
      <c r="I1461" s="272"/>
      <c r="J1461" s="272"/>
      <c r="K1461" s="272"/>
      <c r="L1461" s="272"/>
      <c r="M1461" s="272"/>
      <c r="N1461" s="273"/>
      <c r="O1461" s="273"/>
      <c r="P1461" s="273"/>
      <c r="Q1461" s="273"/>
      <c r="R1461" s="273"/>
      <c r="S1461" s="273"/>
      <c r="T1461" s="273"/>
      <c r="U1461" s="273"/>
      <c r="V1461" s="273"/>
      <c r="W1461" s="273"/>
      <c r="X1461" s="273"/>
      <c r="Y1461" s="273"/>
      <c r="Z1461" s="273"/>
      <c r="AA1461" s="273"/>
      <c r="AB1461" s="273"/>
      <c r="AC1461" s="273"/>
      <c r="AD1461" s="273"/>
      <c r="AE1461" s="273"/>
      <c r="AF1461" s="273"/>
      <c r="AG1461" s="273"/>
      <c r="AH1461" s="273"/>
      <c r="AI1461" s="273"/>
      <c r="AJ1461" s="273"/>
      <c r="AK1461" s="273"/>
      <c r="AL1461" s="273"/>
      <c r="AM1461" s="273"/>
      <c r="AN1461" s="273"/>
      <c r="AO1461" s="273"/>
      <c r="AP1461" s="273"/>
      <c r="AQ1461" s="273"/>
      <c r="AR1461" s="273"/>
      <c r="AS1461" s="273"/>
      <c r="AT1461" s="273"/>
      <c r="AU1461" s="273"/>
      <c r="AV1461" s="273"/>
      <c r="AW1461" s="277"/>
      <c r="AX1461" s="273"/>
      <c r="AY1461" s="273"/>
      <c r="AZ1461" s="273"/>
      <c r="BA1461" s="273"/>
      <c r="BB1461" s="273"/>
      <c r="BC1461" s="273"/>
      <c r="BD1461" s="273"/>
      <c r="BE1461" s="269"/>
      <c r="BH1461" s="250"/>
      <c r="BI1461" s="250"/>
      <c r="BJ1461" s="250"/>
      <c r="BK1461" s="250"/>
      <c r="BL1461" s="250"/>
      <c r="BM1461" s="250"/>
      <c r="BN1461" s="250"/>
      <c r="BO1461" s="250"/>
      <c r="BP1461" s="250"/>
      <c r="BQ1461" s="250"/>
      <c r="BR1461" s="250"/>
      <c r="BS1461" s="250"/>
      <c r="BT1461" s="250"/>
      <c r="BU1461" s="250"/>
      <c r="BV1461" s="250"/>
      <c r="BW1461" s="250"/>
      <c r="BX1461" s="250"/>
      <c r="BY1461" s="250"/>
      <c r="BZ1461" s="250"/>
      <c r="CE1461" s="250"/>
    </row>
    <row r="1462" spans="1:83" ht="14.4" x14ac:dyDescent="0.3">
      <c r="A1462" s="270"/>
      <c r="B1462" s="271"/>
      <c r="C1462" s="272"/>
      <c r="D1462" s="272"/>
      <c r="E1462" s="272"/>
      <c r="F1462" s="272"/>
      <c r="G1462" s="272"/>
      <c r="H1462" s="272"/>
      <c r="I1462" s="272"/>
      <c r="J1462" s="272"/>
      <c r="K1462" s="272"/>
      <c r="L1462" s="272"/>
      <c r="M1462" s="272"/>
      <c r="BE1462" s="269"/>
      <c r="BH1462" s="241"/>
      <c r="BI1462" s="241"/>
      <c r="BJ1462" s="241"/>
      <c r="BK1462" s="241"/>
      <c r="BL1462" s="241"/>
      <c r="BM1462" s="241"/>
      <c r="BN1462" s="241"/>
      <c r="BO1462" s="241"/>
      <c r="BP1462" s="241"/>
      <c r="BQ1462" s="241"/>
      <c r="BR1462" s="241"/>
      <c r="BS1462" s="241"/>
      <c r="BT1462" s="241"/>
      <c r="BU1462" s="241"/>
      <c r="BV1462" s="240"/>
      <c r="BW1462" s="241"/>
      <c r="BX1462" s="241"/>
      <c r="BY1462" s="241"/>
      <c r="BZ1462" s="241"/>
      <c r="CA1462" s="242"/>
      <c r="CB1462" s="242"/>
      <c r="CC1462" s="242"/>
      <c r="CD1462" s="242"/>
      <c r="CE1462" s="241"/>
    </row>
    <row r="1463" spans="1:83" ht="14.4" x14ac:dyDescent="0.3">
      <c r="A1463" s="268"/>
      <c r="B1463" s="269"/>
      <c r="C1463" s="272"/>
      <c r="D1463" s="272"/>
      <c r="E1463" s="272"/>
      <c r="F1463" s="272"/>
      <c r="G1463" s="272"/>
      <c r="H1463" s="272"/>
      <c r="I1463" s="272"/>
      <c r="J1463" s="272"/>
      <c r="K1463" s="272"/>
      <c r="L1463" s="272"/>
      <c r="M1463" s="272"/>
      <c r="N1463" s="273"/>
      <c r="O1463" s="273"/>
      <c r="P1463" s="273"/>
      <c r="Q1463" s="273"/>
      <c r="R1463" s="273"/>
      <c r="S1463" s="273"/>
      <c r="T1463" s="273"/>
      <c r="U1463" s="273"/>
      <c r="V1463" s="273"/>
      <c r="W1463" s="273"/>
      <c r="X1463" s="273"/>
      <c r="Y1463" s="273"/>
      <c r="Z1463" s="273"/>
      <c r="AA1463" s="273"/>
      <c r="AB1463" s="273"/>
      <c r="AC1463" s="273"/>
      <c r="AD1463" s="273"/>
      <c r="AE1463" s="273"/>
      <c r="AF1463" s="273"/>
      <c r="AG1463" s="273"/>
      <c r="AH1463" s="273"/>
      <c r="AI1463" s="273"/>
      <c r="AJ1463" s="273"/>
      <c r="AK1463" s="273"/>
      <c r="AL1463" s="273"/>
      <c r="AM1463" s="273"/>
      <c r="AN1463" s="273"/>
      <c r="AO1463" s="273"/>
      <c r="AP1463" s="273"/>
      <c r="AQ1463" s="273"/>
      <c r="AR1463" s="273"/>
      <c r="AS1463" s="273"/>
      <c r="AT1463" s="273"/>
      <c r="AU1463" s="273"/>
      <c r="AV1463" s="273"/>
      <c r="AW1463" s="277"/>
      <c r="AX1463" s="273"/>
      <c r="AY1463" s="273"/>
      <c r="AZ1463" s="273"/>
      <c r="BA1463" s="273"/>
      <c r="BB1463" s="273"/>
      <c r="BC1463" s="273"/>
      <c r="BD1463" s="273"/>
      <c r="BE1463" s="269"/>
      <c r="BH1463" s="250"/>
      <c r="BI1463" s="250"/>
      <c r="BJ1463" s="250"/>
      <c r="BK1463" s="250"/>
      <c r="BL1463" s="250"/>
      <c r="BM1463" s="250"/>
      <c r="BN1463" s="250"/>
      <c r="BO1463" s="250"/>
      <c r="BP1463" s="250"/>
      <c r="BQ1463" s="250"/>
      <c r="BR1463" s="250"/>
      <c r="BS1463" s="250"/>
      <c r="BT1463" s="250"/>
      <c r="BU1463" s="250"/>
      <c r="BV1463" s="250"/>
      <c r="BW1463" s="250"/>
      <c r="BX1463" s="250"/>
      <c r="BY1463" s="250"/>
      <c r="BZ1463" s="250"/>
      <c r="CE1463" s="250"/>
    </row>
    <row r="1464" spans="1:83" ht="14.4" x14ac:dyDescent="0.3">
      <c r="A1464" s="268"/>
      <c r="B1464" s="269"/>
      <c r="C1464" s="272"/>
      <c r="D1464" s="272"/>
      <c r="E1464" s="272"/>
      <c r="F1464" s="272"/>
      <c r="G1464" s="272"/>
      <c r="H1464" s="272"/>
      <c r="I1464" s="272"/>
      <c r="J1464" s="272"/>
      <c r="K1464" s="272"/>
      <c r="L1464" s="272"/>
      <c r="M1464" s="272"/>
      <c r="N1464" s="273"/>
      <c r="O1464" s="273"/>
      <c r="P1464" s="273"/>
      <c r="Q1464" s="273"/>
      <c r="R1464" s="273"/>
      <c r="S1464" s="273"/>
      <c r="T1464" s="273"/>
      <c r="U1464" s="273"/>
      <c r="V1464" s="273"/>
      <c r="W1464" s="273"/>
      <c r="X1464" s="273"/>
      <c r="Y1464" s="273"/>
      <c r="Z1464" s="273"/>
      <c r="AA1464" s="273"/>
      <c r="AB1464" s="273"/>
      <c r="AC1464" s="273"/>
      <c r="AD1464" s="273"/>
      <c r="AE1464" s="273"/>
      <c r="AF1464" s="273"/>
      <c r="AG1464" s="273"/>
      <c r="AH1464" s="273"/>
      <c r="AI1464" s="273"/>
      <c r="AJ1464" s="273"/>
      <c r="AK1464" s="273"/>
      <c r="AL1464" s="273"/>
      <c r="AM1464" s="273"/>
      <c r="AN1464" s="273"/>
      <c r="AO1464" s="273"/>
      <c r="AP1464" s="273"/>
      <c r="AQ1464" s="273"/>
      <c r="AR1464" s="273"/>
      <c r="AS1464" s="273"/>
      <c r="AT1464" s="273"/>
      <c r="AU1464" s="273"/>
      <c r="AV1464" s="273"/>
      <c r="AW1464" s="277"/>
      <c r="AX1464" s="273"/>
      <c r="AY1464" s="273"/>
      <c r="AZ1464" s="273"/>
      <c r="BA1464" s="273"/>
      <c r="BB1464" s="273"/>
      <c r="BC1464" s="273"/>
      <c r="BD1464" s="273"/>
      <c r="BE1464" s="269"/>
      <c r="BH1464" s="250"/>
      <c r="BI1464" s="250"/>
      <c r="BJ1464" s="250"/>
      <c r="BK1464" s="250"/>
      <c r="BL1464" s="250"/>
      <c r="BM1464" s="250"/>
      <c r="BN1464" s="250"/>
      <c r="BO1464" s="250"/>
      <c r="BP1464" s="250"/>
      <c r="BQ1464" s="250"/>
      <c r="BR1464" s="250"/>
      <c r="BS1464" s="250"/>
      <c r="BT1464" s="250"/>
      <c r="BU1464" s="250"/>
      <c r="BV1464" s="250"/>
      <c r="BW1464" s="250"/>
      <c r="BX1464" s="250"/>
      <c r="BY1464" s="250"/>
      <c r="BZ1464" s="250"/>
      <c r="CE1464" s="250"/>
    </row>
    <row r="1465" spans="1:83" ht="14.4" x14ac:dyDescent="0.3">
      <c r="A1465" s="268"/>
      <c r="B1465" s="269"/>
      <c r="C1465" s="272"/>
      <c r="D1465" s="272"/>
      <c r="E1465" s="272"/>
      <c r="F1465" s="272"/>
      <c r="G1465" s="272"/>
      <c r="H1465" s="272"/>
      <c r="I1465" s="272"/>
      <c r="J1465" s="272"/>
      <c r="K1465" s="272"/>
      <c r="L1465" s="272"/>
      <c r="M1465" s="272"/>
      <c r="N1465" s="273"/>
      <c r="O1465" s="273"/>
      <c r="P1465" s="273"/>
      <c r="Q1465" s="273"/>
      <c r="R1465" s="273"/>
      <c r="S1465" s="273"/>
      <c r="T1465" s="273"/>
      <c r="U1465" s="273"/>
      <c r="V1465" s="273"/>
      <c r="W1465" s="273"/>
      <c r="X1465" s="273"/>
      <c r="Y1465" s="273"/>
      <c r="Z1465" s="273"/>
      <c r="AA1465" s="273"/>
      <c r="AB1465" s="273"/>
      <c r="AC1465" s="273"/>
      <c r="AD1465" s="273"/>
      <c r="AE1465" s="273"/>
      <c r="AF1465" s="273"/>
      <c r="AG1465" s="273"/>
      <c r="AH1465" s="273"/>
      <c r="AI1465" s="273"/>
      <c r="AJ1465" s="273"/>
      <c r="AK1465" s="273"/>
      <c r="AL1465" s="273"/>
      <c r="AM1465" s="273"/>
      <c r="AN1465" s="273"/>
      <c r="AO1465" s="273"/>
      <c r="AP1465" s="273"/>
      <c r="AQ1465" s="273"/>
      <c r="AR1465" s="273"/>
      <c r="AS1465" s="273"/>
      <c r="AT1465" s="273"/>
      <c r="AU1465" s="273"/>
      <c r="AV1465" s="273"/>
      <c r="AW1465" s="277"/>
      <c r="AX1465" s="273"/>
      <c r="AY1465" s="273"/>
      <c r="AZ1465" s="273"/>
      <c r="BA1465" s="273"/>
      <c r="BB1465" s="273"/>
      <c r="BC1465" s="273"/>
      <c r="BD1465" s="273"/>
      <c r="BE1465" s="269"/>
      <c r="BH1465" s="250"/>
      <c r="BI1465" s="250"/>
      <c r="BJ1465" s="250"/>
      <c r="BK1465" s="250"/>
      <c r="BL1465" s="250"/>
      <c r="BM1465" s="250"/>
      <c r="BN1465" s="250"/>
      <c r="BO1465" s="250"/>
      <c r="BP1465" s="250"/>
      <c r="BQ1465" s="250"/>
      <c r="BR1465" s="250"/>
      <c r="BS1465" s="250"/>
      <c r="BT1465" s="250"/>
      <c r="BU1465" s="250"/>
      <c r="BV1465" s="250"/>
      <c r="BW1465" s="250"/>
      <c r="BX1465" s="250"/>
      <c r="BY1465" s="250"/>
      <c r="BZ1465" s="250"/>
      <c r="CE1465" s="250"/>
    </row>
    <row r="1466" spans="1:83" ht="14.4" x14ac:dyDescent="0.3">
      <c r="A1466" s="270"/>
      <c r="B1466" s="269"/>
      <c r="C1466" s="272"/>
      <c r="D1466" s="272"/>
      <c r="E1466" s="272"/>
      <c r="F1466" s="272"/>
      <c r="G1466" s="272"/>
      <c r="H1466" s="272"/>
      <c r="I1466" s="272"/>
      <c r="J1466" s="272"/>
      <c r="K1466" s="272"/>
      <c r="L1466" s="272"/>
      <c r="M1466" s="272"/>
      <c r="N1466" s="273"/>
      <c r="O1466" s="273"/>
      <c r="P1466" s="273"/>
      <c r="Q1466" s="273"/>
      <c r="R1466" s="273"/>
      <c r="S1466" s="273"/>
      <c r="T1466" s="273"/>
      <c r="U1466" s="273"/>
      <c r="V1466" s="273"/>
      <c r="W1466" s="273"/>
      <c r="X1466" s="273"/>
      <c r="Y1466" s="273"/>
      <c r="Z1466" s="273"/>
      <c r="AA1466" s="273"/>
      <c r="BE1466" s="269"/>
      <c r="BH1466" s="250"/>
      <c r="BI1466" s="250"/>
      <c r="BJ1466" s="250"/>
      <c r="BK1466" s="250"/>
      <c r="BL1466" s="250"/>
      <c r="BM1466" s="250"/>
      <c r="BN1466" s="250"/>
      <c r="BO1466" s="250"/>
      <c r="BP1466" s="250"/>
      <c r="BQ1466" s="250"/>
      <c r="BR1466" s="250"/>
      <c r="BS1466" s="250"/>
      <c r="BT1466" s="250"/>
      <c r="BU1466" s="250"/>
      <c r="BV1466" s="250"/>
      <c r="BW1466" s="250"/>
      <c r="BX1466" s="250"/>
      <c r="BY1466" s="250"/>
      <c r="BZ1466" s="250"/>
      <c r="CE1466" s="250"/>
    </row>
    <row r="1467" spans="1:83" ht="14.4" x14ac:dyDescent="0.3">
      <c r="A1467" s="268"/>
      <c r="B1467" s="269"/>
      <c r="C1467" s="272"/>
      <c r="D1467" s="272"/>
      <c r="E1467" s="272"/>
      <c r="F1467" s="272"/>
      <c r="G1467" s="272"/>
      <c r="H1467" s="272"/>
      <c r="I1467" s="272"/>
      <c r="J1467" s="272"/>
      <c r="K1467" s="272"/>
      <c r="L1467" s="272"/>
      <c r="M1467" s="272"/>
      <c r="N1467" s="273"/>
      <c r="O1467" s="273"/>
      <c r="P1467" s="273"/>
      <c r="Q1467" s="273"/>
      <c r="R1467" s="273"/>
      <c r="S1467" s="273"/>
      <c r="T1467" s="273"/>
      <c r="U1467" s="273"/>
      <c r="V1467" s="273"/>
      <c r="W1467" s="273"/>
      <c r="X1467" s="273"/>
      <c r="Y1467" s="273"/>
      <c r="Z1467" s="273"/>
      <c r="AA1467" s="273"/>
      <c r="AB1467" s="273"/>
      <c r="AC1467" s="273"/>
      <c r="AD1467" s="273"/>
      <c r="AE1467" s="273"/>
      <c r="AF1467" s="273"/>
      <c r="AG1467" s="273"/>
      <c r="AH1467" s="273"/>
      <c r="AI1467" s="273"/>
      <c r="AJ1467" s="273"/>
      <c r="AK1467" s="273"/>
      <c r="AL1467" s="273"/>
      <c r="AM1467" s="273"/>
      <c r="AN1467" s="273"/>
      <c r="AO1467" s="273"/>
      <c r="AP1467" s="273"/>
      <c r="AQ1467" s="273"/>
      <c r="AR1467" s="273"/>
      <c r="AS1467" s="273"/>
      <c r="AT1467" s="273"/>
      <c r="AU1467" s="273"/>
      <c r="AV1467" s="273"/>
      <c r="AW1467" s="277"/>
      <c r="AX1467" s="273"/>
      <c r="AY1467" s="273"/>
      <c r="AZ1467" s="273"/>
      <c r="BA1467" s="273"/>
      <c r="BB1467" s="273"/>
      <c r="BC1467" s="273"/>
      <c r="BD1467" s="273"/>
      <c r="BE1467" s="269"/>
      <c r="BH1467" s="250"/>
      <c r="BI1467" s="250"/>
      <c r="BJ1467" s="250"/>
      <c r="BK1467" s="250"/>
      <c r="BL1467" s="250"/>
      <c r="BM1467" s="250"/>
      <c r="BN1467" s="250"/>
      <c r="BO1467" s="250"/>
      <c r="BP1467" s="250"/>
      <c r="BQ1467" s="250"/>
      <c r="BR1467" s="250"/>
      <c r="BS1467" s="250"/>
      <c r="BT1467" s="250"/>
      <c r="BU1467" s="250"/>
      <c r="BV1467" s="250"/>
      <c r="BW1467" s="250"/>
      <c r="BX1467" s="250"/>
      <c r="BY1467" s="250"/>
      <c r="BZ1467" s="250"/>
      <c r="CE1467" s="250"/>
    </row>
    <row r="1468" spans="1:83" ht="14.4" x14ac:dyDescent="0.3">
      <c r="A1468" s="268"/>
      <c r="B1468" s="269"/>
      <c r="C1468" s="272"/>
      <c r="D1468" s="272"/>
      <c r="E1468" s="272"/>
      <c r="F1468" s="272"/>
      <c r="G1468" s="272"/>
      <c r="H1468" s="272"/>
      <c r="I1468" s="272"/>
      <c r="J1468" s="272"/>
      <c r="K1468" s="272"/>
      <c r="L1468" s="272"/>
      <c r="M1468" s="272"/>
      <c r="N1468" s="273"/>
      <c r="O1468" s="273"/>
      <c r="P1468" s="273"/>
      <c r="Q1468" s="273"/>
      <c r="R1468" s="273"/>
      <c r="S1468" s="273"/>
      <c r="T1468" s="273"/>
      <c r="U1468" s="273"/>
      <c r="V1468" s="273"/>
      <c r="W1468" s="273"/>
      <c r="X1468" s="273"/>
      <c r="Y1468" s="273"/>
      <c r="Z1468" s="273"/>
      <c r="AA1468" s="273"/>
      <c r="AB1468" s="273"/>
      <c r="AC1468" s="273"/>
      <c r="AD1468" s="273"/>
      <c r="AE1468" s="273"/>
      <c r="AF1468" s="273"/>
      <c r="AG1468" s="273"/>
      <c r="AH1468" s="273"/>
      <c r="AI1468" s="273"/>
      <c r="AJ1468" s="273"/>
      <c r="AK1468" s="273"/>
      <c r="AL1468" s="273"/>
      <c r="AM1468" s="273"/>
      <c r="AN1468" s="273"/>
      <c r="AO1468" s="273"/>
      <c r="AP1468" s="273"/>
      <c r="AQ1468" s="273"/>
      <c r="AR1468" s="273"/>
      <c r="AS1468" s="273"/>
      <c r="AT1468" s="273"/>
      <c r="AU1468" s="273"/>
      <c r="AV1468" s="273"/>
      <c r="AW1468" s="277"/>
      <c r="AX1468" s="273"/>
      <c r="AY1468" s="273"/>
      <c r="AZ1468" s="273"/>
      <c r="BA1468" s="273"/>
      <c r="BB1468" s="273"/>
      <c r="BC1468" s="273"/>
      <c r="BD1468" s="273"/>
      <c r="BE1468" s="269"/>
      <c r="BH1468" s="250"/>
      <c r="BI1468" s="250"/>
      <c r="BJ1468" s="250"/>
      <c r="BK1468" s="250"/>
      <c r="BL1468" s="250"/>
      <c r="BM1468" s="250"/>
      <c r="BN1468" s="250"/>
      <c r="BO1468" s="250"/>
      <c r="BP1468" s="250"/>
      <c r="BQ1468" s="250"/>
      <c r="BR1468" s="250"/>
      <c r="BS1468" s="250"/>
      <c r="BT1468" s="250"/>
      <c r="BU1468" s="250"/>
      <c r="BV1468" s="250"/>
      <c r="BW1468" s="250"/>
      <c r="BX1468" s="250"/>
      <c r="BY1468" s="250"/>
      <c r="BZ1468" s="250"/>
      <c r="CE1468" s="250"/>
    </row>
    <row r="1469" spans="1:83" ht="14.4" x14ac:dyDescent="0.3">
      <c r="A1469" s="268"/>
      <c r="B1469" s="269"/>
      <c r="C1469" s="272"/>
      <c r="D1469" s="272"/>
      <c r="E1469" s="272"/>
      <c r="F1469" s="272"/>
      <c r="G1469" s="272"/>
      <c r="H1469" s="272"/>
      <c r="I1469" s="272"/>
      <c r="J1469" s="272"/>
      <c r="K1469" s="272"/>
      <c r="L1469" s="272"/>
      <c r="M1469" s="272"/>
      <c r="N1469" s="273"/>
      <c r="O1469" s="273"/>
      <c r="P1469" s="273"/>
      <c r="Q1469" s="273"/>
      <c r="R1469" s="273"/>
      <c r="S1469" s="273"/>
      <c r="T1469" s="273"/>
      <c r="U1469" s="273"/>
      <c r="V1469" s="273"/>
      <c r="W1469" s="273"/>
      <c r="X1469" s="273"/>
      <c r="Y1469" s="273"/>
      <c r="Z1469" s="273"/>
      <c r="AA1469" s="273"/>
      <c r="AB1469" s="273"/>
      <c r="AC1469" s="273"/>
      <c r="AD1469" s="273"/>
      <c r="AE1469" s="273"/>
      <c r="AF1469" s="273"/>
      <c r="AG1469" s="273"/>
      <c r="AH1469" s="273"/>
      <c r="AI1469" s="273"/>
      <c r="AJ1469" s="273"/>
      <c r="AK1469" s="273"/>
      <c r="AL1469" s="273"/>
      <c r="AM1469" s="273"/>
      <c r="AN1469" s="273"/>
      <c r="AO1469" s="273"/>
      <c r="AP1469" s="273"/>
      <c r="AQ1469" s="273"/>
      <c r="AR1469" s="273"/>
      <c r="AS1469" s="273"/>
      <c r="AT1469" s="273"/>
      <c r="AU1469" s="273"/>
      <c r="AV1469" s="273"/>
      <c r="AW1469" s="277"/>
      <c r="AX1469" s="273"/>
      <c r="AY1469" s="273"/>
      <c r="AZ1469" s="273"/>
      <c r="BA1469" s="273"/>
      <c r="BB1469" s="273"/>
      <c r="BC1469" s="273"/>
      <c r="BD1469" s="273"/>
      <c r="BE1469" s="269"/>
      <c r="BH1469" s="250"/>
      <c r="BI1469" s="250"/>
      <c r="BJ1469" s="250"/>
      <c r="BK1469" s="250"/>
      <c r="BL1469" s="250"/>
      <c r="BM1469" s="250"/>
      <c r="BN1469" s="250"/>
      <c r="BO1469" s="250"/>
      <c r="BP1469" s="250"/>
      <c r="BQ1469" s="250"/>
      <c r="BR1469" s="250"/>
      <c r="BS1469" s="250"/>
      <c r="BT1469" s="250"/>
      <c r="BU1469" s="250"/>
      <c r="BV1469" s="250"/>
      <c r="BW1469" s="250"/>
      <c r="BX1469" s="250"/>
      <c r="BY1469" s="250"/>
      <c r="BZ1469" s="250"/>
      <c r="CE1469" s="250"/>
    </row>
    <row r="1470" spans="1:83" ht="14.4" x14ac:dyDescent="0.3">
      <c r="A1470" s="268"/>
      <c r="B1470" s="269"/>
      <c r="C1470" s="272"/>
      <c r="D1470" s="272"/>
      <c r="E1470" s="272"/>
      <c r="F1470" s="272"/>
      <c r="G1470" s="272"/>
      <c r="H1470" s="272"/>
      <c r="I1470" s="272"/>
      <c r="J1470" s="272"/>
      <c r="K1470" s="272"/>
      <c r="L1470" s="272"/>
      <c r="M1470" s="272"/>
      <c r="N1470" s="273"/>
      <c r="O1470" s="273"/>
      <c r="P1470" s="273"/>
      <c r="Q1470" s="273"/>
      <c r="R1470" s="273"/>
      <c r="S1470" s="273"/>
      <c r="T1470" s="273"/>
      <c r="U1470" s="273"/>
      <c r="V1470" s="273"/>
      <c r="W1470" s="273"/>
      <c r="X1470" s="273"/>
      <c r="Y1470" s="273"/>
      <c r="Z1470" s="273"/>
      <c r="AA1470" s="273"/>
      <c r="AB1470" s="273"/>
      <c r="AC1470" s="273"/>
      <c r="AD1470" s="273"/>
      <c r="AE1470" s="273"/>
      <c r="AF1470" s="273"/>
      <c r="AG1470" s="273"/>
      <c r="AH1470" s="273"/>
      <c r="AI1470" s="273"/>
      <c r="AJ1470" s="273"/>
      <c r="AK1470" s="273"/>
      <c r="AL1470" s="273"/>
      <c r="AM1470" s="273"/>
      <c r="AN1470" s="273"/>
      <c r="AO1470" s="273"/>
      <c r="AP1470" s="273"/>
      <c r="AQ1470" s="273"/>
      <c r="AR1470" s="273"/>
      <c r="AS1470" s="273"/>
      <c r="AT1470" s="273"/>
      <c r="AU1470" s="273"/>
      <c r="AV1470" s="273"/>
      <c r="AW1470" s="277"/>
      <c r="AX1470" s="273"/>
      <c r="AY1470" s="273"/>
      <c r="AZ1470" s="273"/>
      <c r="BA1470" s="273"/>
      <c r="BB1470" s="273"/>
      <c r="BC1470" s="273"/>
      <c r="BD1470" s="273"/>
      <c r="BE1470" s="269"/>
      <c r="BH1470" s="250"/>
      <c r="BI1470" s="250"/>
      <c r="BJ1470" s="250"/>
      <c r="BK1470" s="250"/>
      <c r="BL1470" s="250"/>
      <c r="BM1470" s="250"/>
      <c r="BN1470" s="250"/>
      <c r="BO1470" s="250"/>
      <c r="BP1470" s="250"/>
      <c r="BQ1470" s="250"/>
      <c r="BR1470" s="250"/>
      <c r="BS1470" s="250"/>
      <c r="BT1470" s="250"/>
      <c r="BU1470" s="250"/>
      <c r="BV1470" s="250"/>
      <c r="BW1470" s="250"/>
      <c r="BX1470" s="250"/>
      <c r="BY1470" s="250"/>
      <c r="BZ1470" s="250"/>
      <c r="CE1470" s="250"/>
    </row>
    <row r="1471" spans="1:83" ht="14.4" x14ac:dyDescent="0.3">
      <c r="A1471" s="268"/>
      <c r="B1471" s="269"/>
      <c r="C1471" s="272"/>
      <c r="D1471" s="272"/>
      <c r="E1471" s="272"/>
      <c r="F1471" s="272"/>
      <c r="G1471" s="272"/>
      <c r="H1471" s="272"/>
      <c r="I1471" s="272"/>
      <c r="J1471" s="272"/>
      <c r="K1471" s="272"/>
      <c r="L1471" s="272"/>
      <c r="M1471" s="272"/>
      <c r="N1471" s="273"/>
      <c r="O1471" s="273"/>
      <c r="P1471" s="273"/>
      <c r="Q1471" s="273"/>
      <c r="R1471" s="273"/>
      <c r="S1471" s="273"/>
      <c r="T1471" s="273"/>
      <c r="U1471" s="273"/>
      <c r="V1471" s="273"/>
      <c r="W1471" s="273"/>
      <c r="X1471" s="273"/>
      <c r="Y1471" s="273"/>
      <c r="Z1471" s="273"/>
      <c r="AA1471" s="273"/>
      <c r="AB1471" s="273"/>
      <c r="AC1471" s="273"/>
      <c r="AD1471" s="273"/>
      <c r="AE1471" s="273"/>
      <c r="AF1471" s="273"/>
      <c r="AG1471" s="273"/>
      <c r="AH1471" s="273"/>
      <c r="AI1471" s="273"/>
      <c r="AJ1471" s="273"/>
      <c r="AK1471" s="273"/>
      <c r="AL1471" s="273"/>
      <c r="AM1471" s="273"/>
      <c r="AN1471" s="273"/>
      <c r="AO1471" s="273"/>
      <c r="AP1471" s="273"/>
      <c r="AQ1471" s="273"/>
      <c r="AR1471" s="273"/>
      <c r="AS1471" s="273"/>
      <c r="AT1471" s="273"/>
      <c r="AU1471" s="273"/>
      <c r="AV1471" s="273"/>
      <c r="AW1471" s="277"/>
      <c r="AX1471" s="273"/>
      <c r="AY1471" s="273"/>
      <c r="AZ1471" s="273"/>
      <c r="BA1471" s="273"/>
      <c r="BB1471" s="273"/>
      <c r="BC1471" s="273"/>
      <c r="BD1471" s="273"/>
      <c r="BE1471" s="269"/>
      <c r="BH1471" s="241"/>
      <c r="BI1471" s="241"/>
      <c r="BJ1471" s="241"/>
      <c r="BK1471" s="241"/>
      <c r="BL1471" s="241"/>
      <c r="BM1471" s="241"/>
      <c r="BN1471" s="241"/>
      <c r="BO1471" s="241"/>
      <c r="BP1471" s="241"/>
      <c r="BQ1471" s="241"/>
      <c r="BR1471" s="241"/>
      <c r="BS1471" s="241"/>
      <c r="BT1471" s="241"/>
      <c r="BU1471" s="241"/>
      <c r="BV1471" s="240"/>
      <c r="BW1471" s="241"/>
      <c r="BX1471" s="241"/>
      <c r="BY1471" s="241"/>
      <c r="BZ1471" s="241"/>
      <c r="CA1471" s="242"/>
      <c r="CB1471" s="242"/>
      <c r="CC1471" s="242"/>
      <c r="CD1471" s="242"/>
      <c r="CE1471" s="241"/>
    </row>
    <row r="1472" spans="1:83" ht="14.4" x14ac:dyDescent="0.3">
      <c r="A1472" s="268"/>
      <c r="B1472" s="269"/>
      <c r="C1472" s="272"/>
      <c r="D1472" s="272"/>
      <c r="E1472" s="272"/>
      <c r="F1472" s="272"/>
      <c r="G1472" s="272"/>
      <c r="H1472" s="272"/>
      <c r="I1472" s="272"/>
      <c r="J1472" s="272"/>
      <c r="K1472" s="272"/>
      <c r="L1472" s="272"/>
      <c r="M1472" s="272"/>
      <c r="N1472" s="273"/>
      <c r="O1472" s="273"/>
      <c r="P1472" s="273"/>
      <c r="Q1472" s="273"/>
      <c r="R1472" s="273"/>
      <c r="S1472" s="273"/>
      <c r="T1472" s="273"/>
      <c r="U1472" s="273"/>
      <c r="V1472" s="273"/>
      <c r="W1472" s="273"/>
      <c r="X1472" s="273"/>
      <c r="Y1472" s="273"/>
      <c r="Z1472" s="273"/>
      <c r="AA1472" s="273"/>
      <c r="AB1472" s="273"/>
      <c r="AC1472" s="273"/>
      <c r="AD1472" s="273"/>
      <c r="AE1472" s="273"/>
      <c r="AF1472" s="273"/>
      <c r="AG1472" s="273"/>
      <c r="AH1472" s="273"/>
      <c r="AI1472" s="273"/>
      <c r="AJ1472" s="273"/>
      <c r="AK1472" s="273"/>
      <c r="AL1472" s="273"/>
      <c r="AM1472" s="273"/>
      <c r="AN1472" s="273"/>
      <c r="AO1472" s="273"/>
      <c r="AP1472" s="273"/>
      <c r="AQ1472" s="273"/>
      <c r="AR1472" s="273"/>
      <c r="AS1472" s="273"/>
      <c r="AT1472" s="273"/>
      <c r="AU1472" s="273"/>
      <c r="AV1472" s="273"/>
      <c r="AW1472" s="277"/>
      <c r="AX1472" s="273"/>
      <c r="AY1472" s="273"/>
      <c r="AZ1472" s="273"/>
      <c r="BA1472" s="273"/>
      <c r="BB1472" s="273"/>
      <c r="BC1472" s="273"/>
      <c r="BD1472" s="273"/>
      <c r="BE1472" s="269"/>
      <c r="BH1472" s="250"/>
      <c r="BI1472" s="250"/>
      <c r="BJ1472" s="250"/>
      <c r="BK1472" s="250"/>
      <c r="BL1472" s="250"/>
      <c r="BM1472" s="250"/>
      <c r="BN1472" s="250"/>
      <c r="BO1472" s="250"/>
      <c r="BP1472" s="250"/>
      <c r="BQ1472" s="250"/>
      <c r="BR1472" s="250"/>
      <c r="BS1472" s="250"/>
      <c r="BT1472" s="250"/>
      <c r="BU1472" s="250"/>
      <c r="BV1472" s="250"/>
      <c r="BW1472" s="250"/>
      <c r="BX1472" s="250"/>
      <c r="BY1472" s="250"/>
      <c r="BZ1472" s="250"/>
      <c r="CE1472" s="250"/>
    </row>
    <row r="1473" spans="1:83" ht="14.4" x14ac:dyDescent="0.3">
      <c r="A1473" s="270"/>
      <c r="B1473" s="269"/>
      <c r="C1473" s="272"/>
      <c r="D1473" s="272"/>
      <c r="E1473" s="272"/>
      <c r="F1473" s="272"/>
      <c r="G1473" s="272"/>
      <c r="H1473" s="272"/>
      <c r="I1473" s="272"/>
      <c r="J1473" s="272"/>
      <c r="K1473" s="272"/>
      <c r="L1473" s="272"/>
      <c r="M1473" s="272"/>
      <c r="N1473" s="273"/>
      <c r="O1473" s="273"/>
      <c r="P1473" s="273"/>
      <c r="Q1473" s="273"/>
      <c r="R1473" s="273"/>
      <c r="S1473" s="273"/>
      <c r="T1473" s="273"/>
      <c r="U1473" s="273"/>
      <c r="V1473" s="273"/>
      <c r="W1473" s="273"/>
      <c r="X1473" s="273"/>
      <c r="Y1473" s="273"/>
      <c r="Z1473" s="273"/>
      <c r="AA1473" s="273"/>
      <c r="BE1473" s="269"/>
      <c r="BH1473" s="250"/>
      <c r="BI1473" s="250"/>
      <c r="BJ1473" s="250"/>
      <c r="BK1473" s="250"/>
      <c r="BL1473" s="250"/>
      <c r="BM1473" s="250"/>
      <c r="BN1473" s="250"/>
      <c r="BO1473" s="250"/>
      <c r="BP1473" s="250"/>
      <c r="BQ1473" s="250"/>
      <c r="BR1473" s="250"/>
      <c r="BS1473" s="250"/>
      <c r="BT1473" s="250"/>
      <c r="BU1473" s="250"/>
      <c r="BV1473" s="250"/>
      <c r="BW1473" s="250"/>
      <c r="BX1473" s="250"/>
      <c r="BY1473" s="250"/>
      <c r="BZ1473" s="250"/>
      <c r="CE1473" s="250"/>
    </row>
    <row r="1474" spans="1:83" ht="14.4" x14ac:dyDescent="0.3">
      <c r="A1474" s="268"/>
      <c r="B1474" s="269"/>
      <c r="C1474" s="272"/>
      <c r="D1474" s="272"/>
      <c r="E1474" s="272"/>
      <c r="F1474" s="272"/>
      <c r="G1474" s="272"/>
      <c r="H1474" s="272"/>
      <c r="I1474" s="272"/>
      <c r="J1474" s="272"/>
      <c r="K1474" s="272"/>
      <c r="L1474" s="272"/>
      <c r="M1474" s="272"/>
      <c r="N1474" s="273"/>
      <c r="O1474" s="273"/>
      <c r="P1474" s="273"/>
      <c r="Q1474" s="273"/>
      <c r="R1474" s="273"/>
      <c r="S1474" s="273"/>
      <c r="T1474" s="273"/>
      <c r="U1474" s="273"/>
      <c r="V1474" s="273"/>
      <c r="W1474" s="273"/>
      <c r="X1474" s="273"/>
      <c r="Y1474" s="273"/>
      <c r="Z1474" s="273"/>
      <c r="AA1474" s="273"/>
      <c r="AB1474" s="273"/>
      <c r="AC1474" s="273"/>
      <c r="AD1474" s="273"/>
      <c r="AE1474" s="273"/>
      <c r="AF1474" s="273"/>
      <c r="AG1474" s="273"/>
      <c r="AH1474" s="273"/>
      <c r="AI1474" s="273"/>
      <c r="AJ1474" s="273"/>
      <c r="AK1474" s="273"/>
      <c r="AL1474" s="273"/>
      <c r="AM1474" s="273"/>
      <c r="AN1474" s="273"/>
      <c r="AO1474" s="273"/>
      <c r="AP1474" s="273"/>
      <c r="AQ1474" s="273"/>
      <c r="AR1474" s="273"/>
      <c r="AS1474" s="273"/>
      <c r="AT1474" s="273"/>
      <c r="AU1474" s="273"/>
      <c r="AV1474" s="273"/>
      <c r="AW1474" s="277"/>
      <c r="AX1474" s="273"/>
      <c r="AY1474" s="273"/>
      <c r="AZ1474" s="273"/>
      <c r="BA1474" s="273"/>
      <c r="BB1474" s="273"/>
      <c r="BC1474" s="273"/>
      <c r="BD1474" s="273"/>
      <c r="BE1474" s="269"/>
      <c r="BH1474" s="250"/>
      <c r="BI1474" s="250"/>
      <c r="BJ1474" s="250"/>
      <c r="BK1474" s="250"/>
      <c r="BL1474" s="250"/>
      <c r="BM1474" s="250"/>
      <c r="BN1474" s="250"/>
      <c r="BO1474" s="250"/>
      <c r="BP1474" s="250"/>
      <c r="BQ1474" s="250"/>
      <c r="BR1474" s="250"/>
      <c r="BS1474" s="250"/>
      <c r="BT1474" s="250"/>
      <c r="BU1474" s="250"/>
      <c r="BV1474" s="250"/>
      <c r="BW1474" s="250"/>
      <c r="BX1474" s="250"/>
      <c r="BY1474" s="250"/>
      <c r="BZ1474" s="250"/>
      <c r="CE1474" s="250"/>
    </row>
    <row r="1475" spans="1:83" ht="14.4" x14ac:dyDescent="0.3">
      <c r="A1475" s="268"/>
      <c r="B1475" s="269"/>
      <c r="C1475" s="272"/>
      <c r="D1475" s="272"/>
      <c r="E1475" s="272"/>
      <c r="F1475" s="272"/>
      <c r="G1475" s="272"/>
      <c r="H1475" s="272"/>
      <c r="I1475" s="272"/>
      <c r="J1475" s="272"/>
      <c r="K1475" s="272"/>
      <c r="L1475" s="272"/>
      <c r="M1475" s="272"/>
      <c r="N1475" s="273"/>
      <c r="O1475" s="273"/>
      <c r="P1475" s="273"/>
      <c r="Q1475" s="273"/>
      <c r="R1475" s="273"/>
      <c r="S1475" s="273"/>
      <c r="T1475" s="273"/>
      <c r="U1475" s="273"/>
      <c r="V1475" s="273"/>
      <c r="W1475" s="273"/>
      <c r="X1475" s="273"/>
      <c r="Y1475" s="273"/>
      <c r="Z1475" s="273"/>
      <c r="AA1475" s="273"/>
      <c r="AB1475" s="273"/>
      <c r="AC1475" s="273"/>
      <c r="AD1475" s="273"/>
      <c r="AE1475" s="273"/>
      <c r="AF1475" s="273"/>
      <c r="AG1475" s="273"/>
      <c r="AH1475" s="273"/>
      <c r="AI1475" s="273"/>
      <c r="AJ1475" s="273"/>
      <c r="AK1475" s="273"/>
      <c r="AL1475" s="273"/>
      <c r="AM1475" s="273"/>
      <c r="AN1475" s="273"/>
      <c r="AO1475" s="273"/>
      <c r="AP1475" s="273"/>
      <c r="AQ1475" s="273"/>
      <c r="AR1475" s="273"/>
      <c r="AS1475" s="273"/>
      <c r="AT1475" s="273"/>
      <c r="AU1475" s="273"/>
      <c r="AV1475" s="273"/>
      <c r="AW1475" s="277"/>
      <c r="AX1475" s="273"/>
      <c r="AY1475" s="273"/>
      <c r="AZ1475" s="273"/>
      <c r="BA1475" s="273"/>
      <c r="BB1475" s="273"/>
      <c r="BC1475" s="273"/>
      <c r="BD1475" s="273"/>
      <c r="BE1475" s="269"/>
      <c r="BH1475" s="250"/>
      <c r="BI1475" s="250"/>
      <c r="BJ1475" s="250"/>
      <c r="BK1475" s="250"/>
      <c r="BL1475" s="250"/>
      <c r="BM1475" s="250"/>
      <c r="BN1475" s="250"/>
      <c r="BO1475" s="250"/>
      <c r="BP1475" s="250"/>
      <c r="BQ1475" s="250"/>
      <c r="BR1475" s="250"/>
      <c r="BS1475" s="250"/>
      <c r="BT1475" s="250"/>
      <c r="BU1475" s="250"/>
      <c r="BV1475" s="250"/>
      <c r="BW1475" s="250"/>
      <c r="BX1475" s="250"/>
      <c r="BY1475" s="250"/>
      <c r="BZ1475" s="250"/>
      <c r="CE1475" s="250"/>
    </row>
    <row r="1476" spans="1:83" ht="14.4" x14ac:dyDescent="0.3">
      <c r="A1476" s="268"/>
      <c r="B1476" s="269"/>
      <c r="C1476" s="272"/>
      <c r="D1476" s="272"/>
      <c r="E1476" s="272"/>
      <c r="F1476" s="272"/>
      <c r="G1476" s="272"/>
      <c r="H1476" s="272"/>
      <c r="I1476" s="272"/>
      <c r="J1476" s="272"/>
      <c r="K1476" s="272"/>
      <c r="L1476" s="272"/>
      <c r="M1476" s="272"/>
      <c r="N1476" s="273"/>
      <c r="O1476" s="273"/>
      <c r="P1476" s="273"/>
      <c r="Q1476" s="273"/>
      <c r="R1476" s="273"/>
      <c r="S1476" s="273"/>
      <c r="T1476" s="273"/>
      <c r="U1476" s="273"/>
      <c r="V1476" s="273"/>
      <c r="W1476" s="273"/>
      <c r="X1476" s="273"/>
      <c r="Y1476" s="273"/>
      <c r="Z1476" s="273"/>
      <c r="AA1476" s="273"/>
      <c r="AB1476" s="273"/>
      <c r="AC1476" s="273"/>
      <c r="AD1476" s="273"/>
      <c r="AE1476" s="273"/>
      <c r="AF1476" s="273"/>
      <c r="AG1476" s="273"/>
      <c r="AH1476" s="273"/>
      <c r="AI1476" s="273"/>
      <c r="AJ1476" s="273"/>
      <c r="AK1476" s="273"/>
      <c r="AL1476" s="273"/>
      <c r="AM1476" s="273"/>
      <c r="AN1476" s="273"/>
      <c r="AO1476" s="273"/>
      <c r="AP1476" s="273"/>
      <c r="AQ1476" s="273"/>
      <c r="AR1476" s="273"/>
      <c r="AS1476" s="273"/>
      <c r="AT1476" s="273"/>
      <c r="AU1476" s="273"/>
      <c r="AV1476" s="273"/>
      <c r="AW1476" s="277"/>
      <c r="AX1476" s="273"/>
      <c r="AY1476" s="273"/>
      <c r="AZ1476" s="273"/>
      <c r="BA1476" s="273"/>
      <c r="BB1476" s="273"/>
      <c r="BC1476" s="273"/>
      <c r="BD1476" s="273"/>
      <c r="BE1476" s="269"/>
      <c r="BH1476" s="250"/>
      <c r="BI1476" s="250"/>
      <c r="BJ1476" s="250"/>
      <c r="BK1476" s="250"/>
      <c r="BL1476" s="250"/>
      <c r="BM1476" s="250"/>
      <c r="BN1476" s="250"/>
      <c r="BO1476" s="250"/>
      <c r="BP1476" s="250"/>
      <c r="BQ1476" s="250"/>
      <c r="BR1476" s="250"/>
      <c r="BS1476" s="250"/>
      <c r="BT1476" s="250"/>
      <c r="BU1476" s="250"/>
      <c r="BV1476" s="250"/>
      <c r="BW1476" s="250"/>
      <c r="BX1476" s="250"/>
      <c r="BY1476" s="250"/>
      <c r="BZ1476" s="250"/>
      <c r="CE1476" s="250"/>
    </row>
    <row r="1477" spans="1:83" ht="14.4" x14ac:dyDescent="0.3">
      <c r="A1477" s="268"/>
      <c r="B1477" s="269"/>
      <c r="C1477" s="272"/>
      <c r="D1477" s="272"/>
      <c r="E1477" s="272"/>
      <c r="F1477" s="272"/>
      <c r="G1477" s="272"/>
      <c r="H1477" s="272"/>
      <c r="I1477" s="272"/>
      <c r="J1477" s="272"/>
      <c r="K1477" s="272"/>
      <c r="L1477" s="272"/>
      <c r="M1477" s="272"/>
      <c r="N1477" s="273"/>
      <c r="O1477" s="273"/>
      <c r="P1477" s="273"/>
      <c r="Q1477" s="273"/>
      <c r="R1477" s="273"/>
      <c r="S1477" s="273"/>
      <c r="T1477" s="273"/>
      <c r="U1477" s="273"/>
      <c r="V1477" s="273"/>
      <c r="W1477" s="273"/>
      <c r="X1477" s="273"/>
      <c r="Y1477" s="273"/>
      <c r="Z1477" s="273"/>
      <c r="AA1477" s="273"/>
      <c r="AB1477" s="273"/>
      <c r="AC1477" s="273"/>
      <c r="AD1477" s="273"/>
      <c r="AE1477" s="273"/>
      <c r="AF1477" s="273"/>
      <c r="AG1477" s="273"/>
      <c r="AH1477" s="273"/>
      <c r="AI1477" s="273"/>
      <c r="AJ1477" s="273"/>
      <c r="AK1477" s="273"/>
      <c r="AL1477" s="273"/>
      <c r="AM1477" s="273"/>
      <c r="AN1477" s="273"/>
      <c r="AO1477" s="273"/>
      <c r="AP1477" s="273"/>
      <c r="AQ1477" s="273"/>
      <c r="AR1477" s="273"/>
      <c r="AS1477" s="273"/>
      <c r="AT1477" s="273"/>
      <c r="AU1477" s="273"/>
      <c r="AV1477" s="273"/>
      <c r="AW1477" s="277"/>
      <c r="AX1477" s="273"/>
      <c r="AY1477" s="273"/>
      <c r="AZ1477" s="273"/>
      <c r="BA1477" s="273"/>
      <c r="BB1477" s="273"/>
      <c r="BC1477" s="273"/>
      <c r="BD1477" s="273"/>
      <c r="BE1477" s="269"/>
      <c r="BH1477" s="250"/>
      <c r="BI1477" s="250"/>
      <c r="BJ1477" s="250"/>
      <c r="BK1477" s="250"/>
      <c r="BL1477" s="250"/>
      <c r="BM1477" s="250"/>
      <c r="BN1477" s="250"/>
      <c r="BO1477" s="250"/>
      <c r="BP1477" s="250"/>
      <c r="BQ1477" s="250"/>
      <c r="BR1477" s="250"/>
      <c r="BS1477" s="250"/>
      <c r="BT1477" s="250"/>
      <c r="BU1477" s="250"/>
      <c r="BV1477" s="250"/>
      <c r="BW1477" s="250"/>
      <c r="BX1477" s="250"/>
      <c r="BY1477" s="250"/>
      <c r="BZ1477" s="250"/>
      <c r="CE1477" s="250"/>
    </row>
    <row r="1478" spans="1:83" ht="14.4" x14ac:dyDescent="0.3">
      <c r="A1478" s="268"/>
      <c r="B1478" s="269"/>
      <c r="C1478" s="272"/>
      <c r="D1478" s="272"/>
      <c r="E1478" s="272"/>
      <c r="F1478" s="272"/>
      <c r="G1478" s="272"/>
      <c r="H1478" s="272"/>
      <c r="I1478" s="272"/>
      <c r="J1478" s="272"/>
      <c r="K1478" s="272"/>
      <c r="L1478" s="272"/>
      <c r="M1478" s="272"/>
      <c r="N1478" s="273"/>
      <c r="O1478" s="273"/>
      <c r="P1478" s="273"/>
      <c r="Q1478" s="273"/>
      <c r="R1478" s="273"/>
      <c r="S1478" s="273"/>
      <c r="T1478" s="273"/>
      <c r="U1478" s="273"/>
      <c r="V1478" s="273"/>
      <c r="W1478" s="273"/>
      <c r="X1478" s="273"/>
      <c r="Y1478" s="273"/>
      <c r="Z1478" s="273"/>
      <c r="AA1478" s="273"/>
      <c r="AB1478" s="273"/>
      <c r="AC1478" s="273"/>
      <c r="AD1478" s="273"/>
      <c r="AE1478" s="273"/>
      <c r="AF1478" s="273"/>
      <c r="AG1478" s="273"/>
      <c r="AH1478" s="273"/>
      <c r="AI1478" s="273"/>
      <c r="AJ1478" s="273"/>
      <c r="AK1478" s="273"/>
      <c r="AL1478" s="273"/>
      <c r="AM1478" s="273"/>
      <c r="AN1478" s="273"/>
      <c r="AO1478" s="273"/>
      <c r="AP1478" s="273"/>
      <c r="AQ1478" s="273"/>
      <c r="AR1478" s="273"/>
      <c r="AS1478" s="273"/>
      <c r="AT1478" s="273"/>
      <c r="AU1478" s="273"/>
      <c r="AV1478" s="273"/>
      <c r="AW1478" s="277"/>
      <c r="AX1478" s="273"/>
      <c r="AY1478" s="273"/>
      <c r="AZ1478" s="273"/>
      <c r="BA1478" s="273"/>
      <c r="BB1478" s="273"/>
      <c r="BC1478" s="273"/>
      <c r="BD1478" s="273"/>
      <c r="BE1478" s="269"/>
      <c r="BH1478" s="241"/>
      <c r="BI1478" s="241"/>
      <c r="BJ1478" s="241"/>
      <c r="BK1478" s="241"/>
      <c r="BL1478" s="241"/>
      <c r="BM1478" s="241"/>
      <c r="BN1478" s="241"/>
      <c r="BO1478" s="241"/>
      <c r="BP1478" s="241"/>
      <c r="BQ1478" s="241"/>
      <c r="BR1478" s="241"/>
      <c r="BS1478" s="241"/>
      <c r="BT1478" s="241"/>
      <c r="BU1478" s="241"/>
      <c r="BV1478" s="240"/>
      <c r="BW1478" s="241"/>
      <c r="BX1478" s="241"/>
      <c r="BY1478" s="241"/>
      <c r="BZ1478" s="241"/>
      <c r="CA1478" s="242"/>
      <c r="CB1478" s="242"/>
      <c r="CC1478" s="242"/>
      <c r="CD1478" s="242"/>
      <c r="CE1478" s="241"/>
    </row>
    <row r="1479" spans="1:83" ht="14.4" x14ac:dyDescent="0.3">
      <c r="A1479" s="268"/>
      <c r="B1479" s="269"/>
      <c r="C1479" s="272"/>
      <c r="D1479" s="272"/>
      <c r="E1479" s="272"/>
      <c r="F1479" s="272"/>
      <c r="G1479" s="272"/>
      <c r="H1479" s="272"/>
      <c r="I1479" s="272"/>
      <c r="J1479" s="272"/>
      <c r="K1479" s="272"/>
      <c r="L1479" s="272"/>
      <c r="M1479" s="272"/>
      <c r="N1479" s="273"/>
      <c r="O1479" s="273"/>
      <c r="P1479" s="273"/>
      <c r="Q1479" s="273"/>
      <c r="R1479" s="273"/>
      <c r="S1479" s="273"/>
      <c r="T1479" s="273"/>
      <c r="U1479" s="273"/>
      <c r="V1479" s="273"/>
      <c r="W1479" s="273"/>
      <c r="X1479" s="273"/>
      <c r="Y1479" s="273"/>
      <c r="Z1479" s="273"/>
      <c r="AA1479" s="273"/>
      <c r="AB1479" s="273"/>
      <c r="AC1479" s="273"/>
      <c r="AD1479" s="273"/>
      <c r="AE1479" s="273"/>
      <c r="AF1479" s="273"/>
      <c r="AG1479" s="273"/>
      <c r="AH1479" s="273"/>
      <c r="AI1479" s="273"/>
      <c r="AJ1479" s="273"/>
      <c r="AK1479" s="273"/>
      <c r="AL1479" s="273"/>
      <c r="AM1479" s="273"/>
      <c r="AN1479" s="273"/>
      <c r="AO1479" s="273"/>
      <c r="AP1479" s="273"/>
      <c r="AQ1479" s="273"/>
      <c r="AR1479" s="273"/>
      <c r="AS1479" s="273"/>
      <c r="AT1479" s="273"/>
      <c r="AU1479" s="273"/>
      <c r="AV1479" s="273"/>
      <c r="AW1479" s="277"/>
      <c r="AX1479" s="273"/>
      <c r="AY1479" s="273"/>
      <c r="AZ1479" s="273"/>
      <c r="BA1479" s="273"/>
      <c r="BB1479" s="273"/>
      <c r="BC1479" s="273"/>
      <c r="BD1479" s="273"/>
      <c r="BE1479" s="269"/>
      <c r="BH1479" s="250"/>
      <c r="BI1479" s="250"/>
      <c r="BJ1479" s="250"/>
      <c r="BK1479" s="250"/>
      <c r="BL1479" s="250"/>
      <c r="BM1479" s="250"/>
      <c r="BN1479" s="250"/>
      <c r="BO1479" s="250"/>
      <c r="BP1479" s="250"/>
      <c r="BQ1479" s="250"/>
      <c r="BR1479" s="250"/>
      <c r="BS1479" s="250"/>
      <c r="BT1479" s="250"/>
      <c r="BU1479" s="250"/>
      <c r="BV1479" s="250"/>
      <c r="BW1479" s="250"/>
      <c r="BX1479" s="250"/>
      <c r="BY1479" s="250"/>
      <c r="BZ1479" s="250"/>
      <c r="CE1479" s="250"/>
    </row>
    <row r="1480" spans="1:83" ht="14.4" x14ac:dyDescent="0.3">
      <c r="A1480" s="268"/>
      <c r="B1480" s="269"/>
      <c r="C1480" s="272"/>
      <c r="D1480" s="272"/>
      <c r="E1480" s="272"/>
      <c r="F1480" s="272"/>
      <c r="G1480" s="272"/>
      <c r="H1480" s="272"/>
      <c r="I1480" s="272"/>
      <c r="J1480" s="272"/>
      <c r="K1480" s="272"/>
      <c r="L1480" s="272"/>
      <c r="M1480" s="272"/>
      <c r="N1480" s="273"/>
      <c r="O1480" s="273"/>
      <c r="P1480" s="273"/>
      <c r="Q1480" s="273"/>
      <c r="R1480" s="273"/>
      <c r="S1480" s="273"/>
      <c r="T1480" s="273"/>
      <c r="U1480" s="273"/>
      <c r="V1480" s="273"/>
      <c r="W1480" s="273"/>
      <c r="X1480" s="273"/>
      <c r="Y1480" s="273"/>
      <c r="Z1480" s="273"/>
      <c r="AA1480" s="273"/>
      <c r="AB1480" s="273"/>
      <c r="AC1480" s="273"/>
      <c r="AD1480" s="273"/>
      <c r="AE1480" s="273"/>
      <c r="AF1480" s="273"/>
      <c r="AG1480" s="273"/>
      <c r="AH1480" s="273"/>
      <c r="AI1480" s="273"/>
      <c r="AJ1480" s="273"/>
      <c r="AK1480" s="273"/>
      <c r="AL1480" s="273"/>
      <c r="AM1480" s="273"/>
      <c r="AN1480" s="273"/>
      <c r="AO1480" s="273"/>
      <c r="AP1480" s="273"/>
      <c r="AQ1480" s="273"/>
      <c r="AR1480" s="273"/>
      <c r="AS1480" s="273"/>
      <c r="AT1480" s="273"/>
      <c r="AU1480" s="273"/>
      <c r="AV1480" s="273"/>
      <c r="AW1480" s="277"/>
      <c r="AX1480" s="273"/>
      <c r="AY1480" s="273"/>
      <c r="AZ1480" s="273"/>
      <c r="BA1480" s="273"/>
      <c r="BB1480" s="273"/>
      <c r="BC1480" s="273"/>
      <c r="BD1480" s="273"/>
      <c r="BE1480" s="269"/>
      <c r="BH1480" s="241"/>
      <c r="BI1480" s="241"/>
      <c r="BJ1480" s="241"/>
      <c r="BK1480" s="241"/>
      <c r="BL1480" s="241"/>
      <c r="BM1480" s="241"/>
      <c r="BN1480" s="241"/>
      <c r="BO1480" s="241"/>
      <c r="BP1480" s="241"/>
      <c r="BQ1480" s="241"/>
      <c r="BR1480" s="241"/>
      <c r="BS1480" s="241"/>
      <c r="BT1480" s="241"/>
      <c r="BU1480" s="241"/>
      <c r="BV1480" s="240"/>
      <c r="BW1480" s="241"/>
      <c r="BX1480" s="241"/>
      <c r="BY1480" s="241"/>
      <c r="BZ1480" s="241"/>
      <c r="CA1480" s="242"/>
      <c r="CB1480" s="242"/>
      <c r="CC1480" s="242"/>
      <c r="CD1480" s="242"/>
      <c r="CE1480" s="241"/>
    </row>
    <row r="1481" spans="1:83" ht="14.4" x14ac:dyDescent="0.3">
      <c r="A1481" s="268"/>
      <c r="B1481" s="269"/>
      <c r="C1481" s="272"/>
      <c r="D1481" s="272"/>
      <c r="E1481" s="272"/>
      <c r="F1481" s="272"/>
      <c r="G1481" s="272"/>
      <c r="H1481" s="272"/>
      <c r="I1481" s="272"/>
      <c r="J1481" s="272"/>
      <c r="K1481" s="272"/>
      <c r="L1481" s="272"/>
      <c r="M1481" s="272"/>
      <c r="N1481" s="273"/>
      <c r="O1481" s="273"/>
      <c r="P1481" s="273"/>
      <c r="Q1481" s="273"/>
      <c r="R1481" s="273"/>
      <c r="S1481" s="273"/>
      <c r="T1481" s="273"/>
      <c r="U1481" s="273"/>
      <c r="V1481" s="273"/>
      <c r="W1481" s="273"/>
      <c r="X1481" s="273"/>
      <c r="Y1481" s="273"/>
      <c r="Z1481" s="273"/>
      <c r="AA1481" s="273"/>
      <c r="AB1481" s="273"/>
      <c r="AC1481" s="273"/>
      <c r="AD1481" s="273"/>
      <c r="AE1481" s="273"/>
      <c r="AF1481" s="273"/>
      <c r="AG1481" s="273"/>
      <c r="AH1481" s="273"/>
      <c r="AI1481" s="273"/>
      <c r="AJ1481" s="273"/>
      <c r="AK1481" s="273"/>
      <c r="AL1481" s="273"/>
      <c r="AM1481" s="273"/>
      <c r="AN1481" s="273"/>
      <c r="AO1481" s="273"/>
      <c r="AP1481" s="273"/>
      <c r="AQ1481" s="273"/>
      <c r="AR1481" s="273"/>
      <c r="AS1481" s="273"/>
      <c r="AT1481" s="273"/>
      <c r="AU1481" s="273"/>
      <c r="AV1481" s="273"/>
      <c r="AW1481" s="277"/>
      <c r="AX1481" s="273"/>
      <c r="AY1481" s="273"/>
      <c r="AZ1481" s="273"/>
      <c r="BA1481" s="273"/>
      <c r="BB1481" s="273"/>
      <c r="BC1481" s="273"/>
      <c r="BD1481" s="273"/>
      <c r="BE1481" s="269"/>
      <c r="BH1481" s="250"/>
      <c r="BI1481" s="250"/>
      <c r="BJ1481" s="250"/>
      <c r="BK1481" s="250"/>
      <c r="BL1481" s="250"/>
      <c r="BM1481" s="250"/>
      <c r="BN1481" s="250"/>
      <c r="BO1481" s="250"/>
      <c r="BP1481" s="250"/>
      <c r="BQ1481" s="250"/>
      <c r="BR1481" s="250"/>
      <c r="BS1481" s="250"/>
      <c r="BT1481" s="250"/>
      <c r="BU1481" s="250"/>
      <c r="BV1481" s="250"/>
      <c r="BW1481" s="250"/>
      <c r="BX1481" s="250"/>
      <c r="BY1481" s="250"/>
      <c r="BZ1481" s="250"/>
      <c r="CE1481" s="250"/>
    </row>
    <row r="1482" spans="1:83" ht="14.4" x14ac:dyDescent="0.3">
      <c r="A1482" s="268"/>
      <c r="B1482" s="269"/>
      <c r="C1482" s="272"/>
      <c r="D1482" s="272"/>
      <c r="E1482" s="272"/>
      <c r="F1482" s="272"/>
      <c r="G1482" s="272"/>
      <c r="H1482" s="272"/>
      <c r="I1482" s="272"/>
      <c r="J1482" s="272"/>
      <c r="K1482" s="272"/>
      <c r="L1482" s="272"/>
      <c r="M1482" s="272"/>
      <c r="N1482" s="273"/>
      <c r="O1482" s="273"/>
      <c r="P1482" s="273"/>
      <c r="Q1482" s="273"/>
      <c r="R1482" s="273"/>
      <c r="S1482" s="273"/>
      <c r="T1482" s="273"/>
      <c r="U1482" s="273"/>
      <c r="V1482" s="273"/>
      <c r="W1482" s="273"/>
      <c r="X1482" s="273"/>
      <c r="Y1482" s="273"/>
      <c r="Z1482" s="273"/>
      <c r="AA1482" s="273"/>
      <c r="AB1482" s="273"/>
      <c r="AC1482" s="273"/>
      <c r="AD1482" s="273"/>
      <c r="AE1482" s="273"/>
      <c r="AF1482" s="273"/>
      <c r="AG1482" s="273"/>
      <c r="AH1482" s="273"/>
      <c r="AI1482" s="273"/>
      <c r="AJ1482" s="273"/>
      <c r="AK1482" s="273"/>
      <c r="AL1482" s="273"/>
      <c r="AM1482" s="273"/>
      <c r="AN1482" s="273"/>
      <c r="AO1482" s="273"/>
      <c r="AP1482" s="273"/>
      <c r="AQ1482" s="273"/>
      <c r="AR1482" s="273"/>
      <c r="AS1482" s="273"/>
      <c r="AT1482" s="273"/>
      <c r="AU1482" s="273"/>
      <c r="AV1482" s="273"/>
      <c r="AW1482" s="277"/>
      <c r="AX1482" s="273"/>
      <c r="AY1482" s="273"/>
      <c r="AZ1482" s="273"/>
      <c r="BA1482" s="273"/>
      <c r="BB1482" s="273"/>
      <c r="BC1482" s="273"/>
      <c r="BD1482" s="273"/>
      <c r="BE1482" s="269"/>
      <c r="BH1482" s="241"/>
      <c r="BI1482" s="241"/>
      <c r="BJ1482" s="241"/>
      <c r="BK1482" s="241"/>
      <c r="BL1482" s="241"/>
      <c r="BM1482" s="241"/>
      <c r="BN1482" s="241"/>
      <c r="BO1482" s="241"/>
      <c r="BP1482" s="241"/>
      <c r="BQ1482" s="241"/>
      <c r="BR1482" s="241"/>
      <c r="BS1482" s="241"/>
      <c r="BT1482" s="241"/>
      <c r="BU1482" s="241"/>
      <c r="BV1482" s="240"/>
      <c r="BW1482" s="241"/>
      <c r="BX1482" s="241"/>
      <c r="BY1482" s="241"/>
      <c r="BZ1482" s="241"/>
      <c r="CA1482" s="242"/>
      <c r="CB1482" s="242"/>
      <c r="CC1482" s="242"/>
      <c r="CD1482" s="242"/>
      <c r="CE1482" s="241"/>
    </row>
    <row r="1483" spans="1:83" ht="14.4" x14ac:dyDescent="0.3">
      <c r="A1483" s="268"/>
      <c r="B1483" s="269"/>
      <c r="C1483" s="272"/>
      <c r="D1483" s="272"/>
      <c r="E1483" s="272"/>
      <c r="F1483" s="272"/>
      <c r="G1483" s="272"/>
      <c r="H1483" s="272"/>
      <c r="I1483" s="272"/>
      <c r="J1483" s="272"/>
      <c r="K1483" s="272"/>
      <c r="L1483" s="272"/>
      <c r="M1483" s="272"/>
      <c r="N1483" s="273"/>
      <c r="O1483" s="273"/>
      <c r="P1483" s="273"/>
      <c r="Q1483" s="273"/>
      <c r="R1483" s="273"/>
      <c r="S1483" s="273"/>
      <c r="T1483" s="273"/>
      <c r="U1483" s="273"/>
      <c r="V1483" s="273"/>
      <c r="W1483" s="273"/>
      <c r="X1483" s="273"/>
      <c r="Y1483" s="273"/>
      <c r="Z1483" s="273"/>
      <c r="AA1483" s="273"/>
      <c r="AB1483" s="273"/>
      <c r="AC1483" s="273"/>
      <c r="AD1483" s="273"/>
      <c r="AE1483" s="273"/>
      <c r="AF1483" s="273"/>
      <c r="AG1483" s="273"/>
      <c r="AH1483" s="273"/>
      <c r="AI1483" s="273"/>
      <c r="AJ1483" s="273"/>
      <c r="AK1483" s="273"/>
      <c r="AL1483" s="273"/>
      <c r="AM1483" s="273"/>
      <c r="AN1483" s="273"/>
      <c r="AO1483" s="273"/>
      <c r="AP1483" s="273"/>
      <c r="AQ1483" s="273"/>
      <c r="AR1483" s="273"/>
      <c r="AS1483" s="273"/>
      <c r="AT1483" s="273"/>
      <c r="AU1483" s="273"/>
      <c r="AV1483" s="273"/>
      <c r="AW1483" s="277"/>
      <c r="AX1483" s="273"/>
      <c r="AY1483" s="273"/>
      <c r="AZ1483" s="273"/>
      <c r="BA1483" s="273"/>
      <c r="BB1483" s="273"/>
      <c r="BC1483" s="273"/>
      <c r="BD1483" s="273"/>
      <c r="BE1483" s="269"/>
      <c r="BH1483" s="250"/>
      <c r="BI1483" s="250"/>
      <c r="BJ1483" s="250"/>
      <c r="BK1483" s="250"/>
      <c r="BL1483" s="250"/>
      <c r="BM1483" s="250"/>
      <c r="BN1483" s="250"/>
      <c r="BO1483" s="250"/>
      <c r="BP1483" s="250"/>
      <c r="BQ1483" s="250"/>
      <c r="BR1483" s="250"/>
      <c r="BS1483" s="250"/>
      <c r="BT1483" s="250"/>
      <c r="BU1483" s="250"/>
      <c r="BV1483" s="250"/>
      <c r="BW1483" s="250"/>
      <c r="BX1483" s="250"/>
      <c r="BY1483" s="250"/>
      <c r="BZ1483" s="250"/>
      <c r="CE1483" s="250"/>
    </row>
    <row r="1484" spans="1:83" ht="14.4" x14ac:dyDescent="0.3">
      <c r="A1484" s="268"/>
      <c r="B1484" s="269"/>
      <c r="C1484" s="272"/>
      <c r="D1484" s="272"/>
      <c r="E1484" s="272"/>
      <c r="F1484" s="272"/>
      <c r="G1484" s="272"/>
      <c r="H1484" s="272"/>
      <c r="I1484" s="272"/>
      <c r="J1484" s="272"/>
      <c r="K1484" s="272"/>
      <c r="L1484" s="272"/>
      <c r="M1484" s="272"/>
      <c r="N1484" s="273"/>
      <c r="O1484" s="273"/>
      <c r="P1484" s="273"/>
      <c r="Q1484" s="273"/>
      <c r="R1484" s="273"/>
      <c r="S1484" s="273"/>
      <c r="T1484" s="273"/>
      <c r="U1484" s="273"/>
      <c r="V1484" s="273"/>
      <c r="W1484" s="273"/>
      <c r="X1484" s="273"/>
      <c r="Y1484" s="273"/>
      <c r="Z1484" s="273"/>
      <c r="AA1484" s="273"/>
      <c r="AB1484" s="273"/>
      <c r="AC1484" s="273"/>
      <c r="AD1484" s="273"/>
      <c r="AE1484" s="273"/>
      <c r="AF1484" s="273"/>
      <c r="AG1484" s="273"/>
      <c r="AH1484" s="273"/>
      <c r="AI1484" s="273"/>
      <c r="AJ1484" s="273"/>
      <c r="AK1484" s="273"/>
      <c r="AL1484" s="273"/>
      <c r="AM1484" s="273"/>
      <c r="AN1484" s="273"/>
      <c r="AO1484" s="273"/>
      <c r="AP1484" s="273"/>
      <c r="AQ1484" s="273"/>
      <c r="AR1484" s="273"/>
      <c r="AS1484" s="273"/>
      <c r="AT1484" s="273"/>
      <c r="AU1484" s="273"/>
      <c r="AV1484" s="273"/>
      <c r="AW1484" s="277"/>
      <c r="AX1484" s="273"/>
      <c r="AY1484" s="273"/>
      <c r="AZ1484" s="273"/>
      <c r="BA1484" s="273"/>
      <c r="BB1484" s="273"/>
      <c r="BC1484" s="273"/>
      <c r="BD1484" s="273"/>
      <c r="BE1484" s="269"/>
      <c r="BH1484" s="241"/>
      <c r="BI1484" s="241"/>
      <c r="BJ1484" s="241"/>
      <c r="BK1484" s="241"/>
      <c r="BL1484" s="241"/>
      <c r="BM1484" s="241"/>
      <c r="BN1484" s="241"/>
      <c r="BO1484" s="241"/>
      <c r="BP1484" s="241"/>
      <c r="BQ1484" s="241"/>
      <c r="BR1484" s="241"/>
      <c r="BS1484" s="241"/>
      <c r="BT1484" s="241"/>
      <c r="BU1484" s="241"/>
      <c r="BV1484" s="240"/>
      <c r="BW1484" s="241"/>
      <c r="BX1484" s="241"/>
      <c r="BY1484" s="241"/>
      <c r="BZ1484" s="241"/>
      <c r="CA1484" s="242"/>
      <c r="CB1484" s="242"/>
      <c r="CC1484" s="242"/>
      <c r="CD1484" s="242"/>
      <c r="CE1484" s="241"/>
    </row>
    <row r="1485" spans="1:83" ht="14.4" x14ac:dyDescent="0.3">
      <c r="A1485" s="268"/>
      <c r="B1485" s="269"/>
      <c r="C1485" s="272"/>
      <c r="D1485" s="272"/>
      <c r="E1485" s="272"/>
      <c r="F1485" s="272"/>
      <c r="G1485" s="272"/>
      <c r="H1485" s="272"/>
      <c r="I1485" s="272"/>
      <c r="J1485" s="272"/>
      <c r="K1485" s="272"/>
      <c r="L1485" s="272"/>
      <c r="M1485" s="272"/>
      <c r="N1485" s="273"/>
      <c r="O1485" s="273"/>
      <c r="P1485" s="273"/>
      <c r="Q1485" s="273"/>
      <c r="R1485" s="273"/>
      <c r="S1485" s="273"/>
      <c r="T1485" s="273"/>
      <c r="U1485" s="273"/>
      <c r="V1485" s="273"/>
      <c r="W1485" s="273"/>
      <c r="X1485" s="273"/>
      <c r="Y1485" s="273"/>
      <c r="Z1485" s="273"/>
      <c r="AA1485" s="273"/>
      <c r="AB1485" s="273"/>
      <c r="AC1485" s="273"/>
      <c r="AD1485" s="273"/>
      <c r="AE1485" s="273"/>
      <c r="AF1485" s="273"/>
      <c r="AG1485" s="273"/>
      <c r="AH1485" s="273"/>
      <c r="AI1485" s="273"/>
      <c r="AJ1485" s="273"/>
      <c r="AK1485" s="273"/>
      <c r="AL1485" s="273"/>
      <c r="AM1485" s="273"/>
      <c r="AN1485" s="273"/>
      <c r="AO1485" s="273"/>
      <c r="AP1485" s="273"/>
      <c r="AQ1485" s="273"/>
      <c r="AR1485" s="273"/>
      <c r="AS1485" s="273"/>
      <c r="AT1485" s="273"/>
      <c r="AU1485" s="273"/>
      <c r="AV1485" s="273"/>
      <c r="AW1485" s="277"/>
      <c r="AX1485" s="273"/>
      <c r="AY1485" s="273"/>
      <c r="AZ1485" s="273"/>
      <c r="BA1485" s="273"/>
      <c r="BB1485" s="273"/>
      <c r="BC1485" s="273"/>
      <c r="BD1485" s="273"/>
      <c r="BE1485" s="269"/>
      <c r="BH1485" s="241"/>
      <c r="BI1485" s="241"/>
      <c r="BJ1485" s="241"/>
      <c r="BK1485" s="241"/>
      <c r="BL1485" s="241"/>
      <c r="BM1485" s="241"/>
      <c r="BN1485" s="241"/>
      <c r="BO1485" s="241"/>
      <c r="BP1485" s="241"/>
      <c r="BQ1485" s="241"/>
      <c r="BR1485" s="241"/>
      <c r="BS1485" s="241"/>
      <c r="BT1485" s="241"/>
      <c r="BU1485" s="241"/>
      <c r="BV1485" s="240"/>
      <c r="BW1485" s="241"/>
      <c r="BX1485" s="241"/>
      <c r="BY1485" s="241"/>
      <c r="BZ1485" s="241"/>
      <c r="CA1485" s="242"/>
      <c r="CB1485" s="242"/>
      <c r="CC1485" s="242"/>
      <c r="CD1485" s="242"/>
      <c r="CE1485" s="241"/>
    </row>
    <row r="1486" spans="1:83" ht="14.4" x14ac:dyDescent="0.3">
      <c r="A1486" s="268"/>
      <c r="B1486" s="269"/>
      <c r="C1486" s="272"/>
      <c r="D1486" s="272"/>
      <c r="E1486" s="272"/>
      <c r="F1486" s="272"/>
      <c r="G1486" s="272"/>
      <c r="H1486" s="272"/>
      <c r="I1486" s="272"/>
      <c r="J1486" s="272"/>
      <c r="K1486" s="272"/>
      <c r="L1486" s="272"/>
      <c r="M1486" s="272"/>
      <c r="N1486" s="273"/>
      <c r="O1486" s="273"/>
      <c r="P1486" s="273"/>
      <c r="Q1486" s="273"/>
      <c r="R1486" s="273"/>
      <c r="S1486" s="273"/>
      <c r="T1486" s="273"/>
      <c r="U1486" s="273"/>
      <c r="V1486" s="273"/>
      <c r="W1486" s="273"/>
      <c r="X1486" s="273"/>
      <c r="Y1486" s="273"/>
      <c r="Z1486" s="273"/>
      <c r="AA1486" s="273"/>
      <c r="AB1486" s="273"/>
      <c r="AC1486" s="273"/>
      <c r="AD1486" s="273"/>
      <c r="AE1486" s="273"/>
      <c r="AF1486" s="273"/>
      <c r="AG1486" s="273"/>
      <c r="AH1486" s="273"/>
      <c r="AI1486" s="273"/>
      <c r="AJ1486" s="273"/>
      <c r="AK1486" s="273"/>
      <c r="AL1486" s="273"/>
      <c r="AM1486" s="273"/>
      <c r="AN1486" s="273"/>
      <c r="AO1486" s="273"/>
      <c r="AP1486" s="273"/>
      <c r="AQ1486" s="273"/>
      <c r="AR1486" s="273"/>
      <c r="AS1486" s="273"/>
      <c r="AT1486" s="273"/>
      <c r="AU1486" s="273"/>
      <c r="AV1486" s="273"/>
      <c r="AW1486" s="277"/>
      <c r="AX1486" s="273"/>
      <c r="AY1486" s="273"/>
      <c r="AZ1486" s="273"/>
      <c r="BA1486" s="273"/>
      <c r="BB1486" s="273"/>
      <c r="BC1486" s="273"/>
      <c r="BD1486" s="273"/>
      <c r="BE1486" s="269"/>
      <c r="BH1486" s="250"/>
      <c r="BI1486" s="250"/>
      <c r="BJ1486" s="250"/>
      <c r="BK1486" s="250"/>
      <c r="BL1486" s="250"/>
      <c r="BM1486" s="250"/>
      <c r="BN1486" s="250"/>
      <c r="BO1486" s="250"/>
      <c r="BP1486" s="250"/>
      <c r="BQ1486" s="250"/>
      <c r="BR1486" s="250"/>
      <c r="BS1486" s="250"/>
      <c r="BT1486" s="250"/>
      <c r="BU1486" s="250"/>
      <c r="BV1486" s="250"/>
      <c r="BW1486" s="250"/>
      <c r="BX1486" s="250"/>
      <c r="BY1486" s="250"/>
      <c r="BZ1486" s="250"/>
      <c r="CE1486" s="250"/>
    </row>
    <row r="1487" spans="1:83" ht="14.4" x14ac:dyDescent="0.3">
      <c r="A1487" s="268"/>
      <c r="B1487" s="269"/>
      <c r="C1487" s="272"/>
      <c r="D1487" s="272"/>
      <c r="E1487" s="272"/>
      <c r="F1487" s="272"/>
      <c r="G1487" s="272"/>
      <c r="H1487" s="272"/>
      <c r="I1487" s="272"/>
      <c r="J1487" s="272"/>
      <c r="K1487" s="272"/>
      <c r="L1487" s="272"/>
      <c r="M1487" s="272"/>
      <c r="N1487" s="273"/>
      <c r="O1487" s="273"/>
      <c r="P1487" s="273"/>
      <c r="Q1487" s="273"/>
      <c r="R1487" s="273"/>
      <c r="S1487" s="273"/>
      <c r="T1487" s="273"/>
      <c r="U1487" s="273"/>
      <c r="V1487" s="273"/>
      <c r="W1487" s="273"/>
      <c r="X1487" s="273"/>
      <c r="Y1487" s="273"/>
      <c r="Z1487" s="273"/>
      <c r="AA1487" s="273"/>
      <c r="AB1487" s="273"/>
      <c r="AC1487" s="273"/>
      <c r="AD1487" s="273"/>
      <c r="AE1487" s="273"/>
      <c r="AF1487" s="273"/>
      <c r="AG1487" s="273"/>
      <c r="AH1487" s="273"/>
      <c r="AI1487" s="273"/>
      <c r="AJ1487" s="273"/>
      <c r="AK1487" s="273"/>
      <c r="AL1487" s="273"/>
      <c r="AM1487" s="273"/>
      <c r="AN1487" s="273"/>
      <c r="AO1487" s="273"/>
      <c r="AP1487" s="273"/>
      <c r="AQ1487" s="273"/>
      <c r="AR1487" s="273"/>
      <c r="AS1487" s="273"/>
      <c r="AT1487" s="273"/>
      <c r="AU1487" s="273"/>
      <c r="AV1487" s="273"/>
      <c r="AW1487" s="277"/>
      <c r="AX1487" s="273"/>
      <c r="AY1487" s="273"/>
      <c r="AZ1487" s="273"/>
      <c r="BA1487" s="273"/>
      <c r="BB1487" s="273"/>
      <c r="BC1487" s="273"/>
      <c r="BD1487" s="273"/>
      <c r="BE1487" s="269"/>
      <c r="BH1487" s="241"/>
      <c r="BI1487" s="241"/>
      <c r="BJ1487" s="241"/>
      <c r="BK1487" s="241"/>
      <c r="BL1487" s="241"/>
      <c r="BM1487" s="241"/>
      <c r="BN1487" s="241"/>
      <c r="BO1487" s="241"/>
      <c r="BP1487" s="241"/>
      <c r="BQ1487" s="241"/>
      <c r="BR1487" s="241"/>
      <c r="BS1487" s="241"/>
      <c r="BT1487" s="241"/>
      <c r="BU1487" s="241"/>
      <c r="BV1487" s="240"/>
      <c r="BW1487" s="241"/>
      <c r="BX1487" s="241"/>
      <c r="BY1487" s="241"/>
      <c r="BZ1487" s="241"/>
      <c r="CA1487" s="252"/>
      <c r="CB1487" s="252"/>
      <c r="CC1487" s="252"/>
      <c r="CD1487" s="242"/>
      <c r="CE1487" s="241"/>
    </row>
    <row r="1488" spans="1:83" ht="14.4" x14ac:dyDescent="0.3">
      <c r="A1488" s="268"/>
      <c r="B1488" s="269"/>
      <c r="C1488" s="272"/>
      <c r="D1488" s="272"/>
      <c r="E1488" s="272"/>
      <c r="F1488" s="272"/>
      <c r="G1488" s="272"/>
      <c r="H1488" s="272"/>
      <c r="I1488" s="272"/>
      <c r="J1488" s="272"/>
      <c r="K1488" s="272"/>
      <c r="L1488" s="272"/>
      <c r="M1488" s="272"/>
      <c r="N1488" s="273"/>
      <c r="O1488" s="273"/>
      <c r="P1488" s="273"/>
      <c r="Q1488" s="273"/>
      <c r="R1488" s="273"/>
      <c r="S1488" s="273"/>
      <c r="T1488" s="273"/>
      <c r="U1488" s="273"/>
      <c r="V1488" s="273"/>
      <c r="W1488" s="273"/>
      <c r="X1488" s="273"/>
      <c r="Y1488" s="273"/>
      <c r="Z1488" s="273"/>
      <c r="AA1488" s="273"/>
      <c r="AB1488" s="273"/>
      <c r="AC1488" s="273"/>
      <c r="AD1488" s="273"/>
      <c r="AE1488" s="273"/>
      <c r="AF1488" s="273"/>
      <c r="AG1488" s="273"/>
      <c r="AH1488" s="273"/>
      <c r="AI1488" s="273"/>
      <c r="AJ1488" s="273"/>
      <c r="AK1488" s="273"/>
      <c r="AL1488" s="273"/>
      <c r="AM1488" s="273"/>
      <c r="AN1488" s="273"/>
      <c r="AO1488" s="273"/>
      <c r="AP1488" s="273"/>
      <c r="AQ1488" s="273"/>
      <c r="AR1488" s="273"/>
      <c r="AS1488" s="273"/>
      <c r="AT1488" s="273"/>
      <c r="AU1488" s="273"/>
      <c r="AV1488" s="273"/>
      <c r="AW1488" s="277"/>
      <c r="AX1488" s="273"/>
      <c r="AY1488" s="273"/>
      <c r="AZ1488" s="273"/>
      <c r="BA1488" s="273"/>
      <c r="BB1488" s="273"/>
      <c r="BC1488" s="273"/>
      <c r="BD1488" s="273"/>
      <c r="BE1488" s="269"/>
      <c r="BH1488" s="250"/>
      <c r="BI1488" s="250"/>
      <c r="BJ1488" s="250"/>
      <c r="BK1488" s="250"/>
      <c r="BL1488" s="250"/>
      <c r="BM1488" s="250"/>
      <c r="BN1488" s="250"/>
      <c r="BO1488" s="250"/>
      <c r="BP1488" s="250"/>
      <c r="BQ1488" s="250"/>
      <c r="BR1488" s="250"/>
      <c r="BS1488" s="250"/>
      <c r="BT1488" s="250"/>
      <c r="BU1488" s="250"/>
      <c r="BV1488" s="250"/>
      <c r="BW1488" s="250"/>
      <c r="BX1488" s="250"/>
      <c r="BY1488" s="250"/>
      <c r="BZ1488" s="250"/>
      <c r="CE1488" s="250"/>
    </row>
    <row r="1489" spans="1:83" ht="14.4" x14ac:dyDescent="0.3">
      <c r="A1489" s="268"/>
      <c r="B1489" s="269"/>
      <c r="C1489" s="272"/>
      <c r="D1489" s="272"/>
      <c r="E1489" s="272"/>
      <c r="F1489" s="272"/>
      <c r="G1489" s="272"/>
      <c r="H1489" s="272"/>
      <c r="I1489" s="272"/>
      <c r="J1489" s="272"/>
      <c r="K1489" s="272"/>
      <c r="L1489" s="272"/>
      <c r="M1489" s="272"/>
      <c r="N1489" s="273"/>
      <c r="O1489" s="273"/>
      <c r="P1489" s="273"/>
      <c r="Q1489" s="273"/>
      <c r="R1489" s="273"/>
      <c r="S1489" s="273"/>
      <c r="T1489" s="273"/>
      <c r="U1489" s="273"/>
      <c r="V1489" s="273"/>
      <c r="W1489" s="273"/>
      <c r="X1489" s="273"/>
      <c r="Y1489" s="273"/>
      <c r="Z1489" s="273"/>
      <c r="AA1489" s="273"/>
      <c r="AB1489" s="273"/>
      <c r="AC1489" s="273"/>
      <c r="AD1489" s="273"/>
      <c r="AE1489" s="273"/>
      <c r="AF1489" s="273"/>
      <c r="AG1489" s="273"/>
      <c r="AH1489" s="273"/>
      <c r="AI1489" s="273"/>
      <c r="AJ1489" s="273"/>
      <c r="AK1489" s="273"/>
      <c r="AL1489" s="273"/>
      <c r="AM1489" s="273"/>
      <c r="AN1489" s="273"/>
      <c r="AO1489" s="273"/>
      <c r="AP1489" s="273"/>
      <c r="AQ1489" s="273"/>
      <c r="AR1489" s="273"/>
      <c r="AS1489" s="273"/>
      <c r="AT1489" s="273"/>
      <c r="AU1489" s="273"/>
      <c r="AV1489" s="273"/>
      <c r="AW1489" s="277"/>
      <c r="AX1489" s="273"/>
      <c r="AY1489" s="273"/>
      <c r="AZ1489" s="273"/>
      <c r="BA1489" s="273"/>
      <c r="BB1489" s="273"/>
      <c r="BC1489" s="273"/>
      <c r="BD1489" s="273"/>
      <c r="BE1489" s="269"/>
      <c r="BH1489" s="250"/>
      <c r="BI1489" s="250"/>
      <c r="BJ1489" s="250"/>
      <c r="BK1489" s="250"/>
      <c r="BL1489" s="250"/>
      <c r="BM1489" s="250"/>
      <c r="BN1489" s="250"/>
      <c r="BO1489" s="250"/>
      <c r="BP1489" s="250"/>
      <c r="BQ1489" s="250"/>
      <c r="BR1489" s="250"/>
      <c r="BS1489" s="250"/>
      <c r="BT1489" s="250"/>
      <c r="BU1489" s="250"/>
      <c r="BV1489" s="250"/>
      <c r="BW1489" s="250"/>
      <c r="BX1489" s="250"/>
      <c r="BY1489" s="250"/>
      <c r="BZ1489" s="250"/>
      <c r="CE1489" s="250"/>
    </row>
    <row r="1490" spans="1:83" ht="14.4" x14ac:dyDescent="0.3">
      <c r="A1490" s="270"/>
      <c r="B1490" s="271"/>
      <c r="C1490" s="272"/>
      <c r="D1490" s="272"/>
      <c r="E1490" s="272"/>
      <c r="F1490" s="272"/>
      <c r="G1490" s="272"/>
      <c r="H1490" s="272"/>
      <c r="I1490" s="272"/>
      <c r="J1490" s="272"/>
      <c r="K1490" s="272"/>
      <c r="L1490" s="272"/>
      <c r="M1490" s="272"/>
      <c r="BE1490" s="269"/>
      <c r="BH1490" s="250"/>
      <c r="BI1490" s="250"/>
      <c r="BJ1490" s="250"/>
      <c r="BK1490" s="250"/>
      <c r="BL1490" s="250"/>
      <c r="BM1490" s="250"/>
      <c r="BN1490" s="250"/>
      <c r="BO1490" s="250"/>
      <c r="BP1490" s="250"/>
      <c r="BQ1490" s="250"/>
      <c r="BR1490" s="250"/>
      <c r="BS1490" s="250"/>
      <c r="BT1490" s="250"/>
      <c r="BU1490" s="250"/>
      <c r="BV1490" s="250"/>
      <c r="BW1490" s="250"/>
      <c r="BX1490" s="250"/>
      <c r="BY1490" s="250"/>
      <c r="BZ1490" s="250"/>
      <c r="CE1490" s="250"/>
    </row>
    <row r="1491" spans="1:83" ht="14.4" x14ac:dyDescent="0.3">
      <c r="A1491" s="268"/>
      <c r="B1491" s="269"/>
      <c r="C1491" s="272"/>
      <c r="D1491" s="272"/>
      <c r="E1491" s="272"/>
      <c r="F1491" s="272"/>
      <c r="G1491" s="272"/>
      <c r="H1491" s="272"/>
      <c r="I1491" s="272"/>
      <c r="J1491" s="272"/>
      <c r="K1491" s="272"/>
      <c r="L1491" s="272"/>
      <c r="M1491" s="272"/>
      <c r="N1491" s="273"/>
      <c r="O1491" s="273"/>
      <c r="P1491" s="273"/>
      <c r="Q1491" s="273"/>
      <c r="R1491" s="273"/>
      <c r="S1491" s="273"/>
      <c r="T1491" s="273"/>
      <c r="U1491" s="273"/>
      <c r="V1491" s="273"/>
      <c r="W1491" s="273"/>
      <c r="X1491" s="273"/>
      <c r="Y1491" s="273"/>
      <c r="Z1491" s="273"/>
      <c r="AA1491" s="273"/>
      <c r="AB1491" s="273"/>
      <c r="AC1491" s="273"/>
      <c r="AD1491" s="273"/>
      <c r="AE1491" s="273"/>
      <c r="AF1491" s="273"/>
      <c r="AG1491" s="273"/>
      <c r="AH1491" s="273"/>
      <c r="AI1491" s="273"/>
      <c r="AJ1491" s="273"/>
      <c r="AK1491" s="273"/>
      <c r="AL1491" s="273"/>
      <c r="AM1491" s="273"/>
      <c r="AN1491" s="273"/>
      <c r="AO1491" s="273"/>
      <c r="AP1491" s="273"/>
      <c r="AQ1491" s="273"/>
      <c r="AR1491" s="273"/>
      <c r="AS1491" s="273"/>
      <c r="AT1491" s="273"/>
      <c r="AU1491" s="273"/>
      <c r="AV1491" s="273"/>
      <c r="AW1491" s="277"/>
      <c r="AX1491" s="273"/>
      <c r="AY1491" s="273"/>
      <c r="AZ1491" s="273"/>
      <c r="BA1491" s="273"/>
      <c r="BB1491" s="273"/>
      <c r="BC1491" s="273"/>
      <c r="BD1491" s="273"/>
      <c r="BE1491" s="269"/>
      <c r="BH1491" s="250"/>
      <c r="BI1491" s="250"/>
      <c r="BJ1491" s="250"/>
      <c r="BK1491" s="250"/>
      <c r="BL1491" s="250"/>
      <c r="BM1491" s="250"/>
      <c r="BN1491" s="250"/>
      <c r="BO1491" s="250"/>
      <c r="BP1491" s="250"/>
      <c r="BQ1491" s="250"/>
      <c r="BR1491" s="250"/>
      <c r="BS1491" s="250"/>
      <c r="BT1491" s="250"/>
      <c r="BU1491" s="250"/>
      <c r="BV1491" s="250"/>
      <c r="BW1491" s="250"/>
      <c r="BX1491" s="250"/>
      <c r="BY1491" s="250"/>
      <c r="BZ1491" s="250"/>
      <c r="CE1491" s="250"/>
    </row>
    <row r="1492" spans="1:83" ht="14.4" x14ac:dyDescent="0.3">
      <c r="A1492" s="268"/>
      <c r="B1492" s="269"/>
      <c r="C1492" s="272"/>
      <c r="D1492" s="272"/>
      <c r="E1492" s="272"/>
      <c r="F1492" s="272"/>
      <c r="G1492" s="272"/>
      <c r="H1492" s="272"/>
      <c r="I1492" s="272"/>
      <c r="J1492" s="272"/>
      <c r="K1492" s="272"/>
      <c r="L1492" s="272"/>
      <c r="M1492" s="272"/>
      <c r="N1492" s="273"/>
      <c r="O1492" s="273"/>
      <c r="P1492" s="273"/>
      <c r="Q1492" s="273"/>
      <c r="R1492" s="273"/>
      <c r="S1492" s="273"/>
      <c r="T1492" s="273"/>
      <c r="U1492" s="273"/>
      <c r="V1492" s="273"/>
      <c r="W1492" s="273"/>
      <c r="X1492" s="273"/>
      <c r="Y1492" s="273"/>
      <c r="Z1492" s="273"/>
      <c r="AA1492" s="273"/>
      <c r="AB1492" s="273"/>
      <c r="AC1492" s="273"/>
      <c r="AD1492" s="273"/>
      <c r="AE1492" s="273"/>
      <c r="AF1492" s="273"/>
      <c r="AG1492" s="273"/>
      <c r="AH1492" s="273"/>
      <c r="AI1492" s="273"/>
      <c r="AJ1492" s="273"/>
      <c r="AK1492" s="273"/>
      <c r="AL1492" s="273"/>
      <c r="AM1492" s="273"/>
      <c r="AN1492" s="273"/>
      <c r="AO1492" s="273"/>
      <c r="AP1492" s="273"/>
      <c r="AQ1492" s="273"/>
      <c r="AR1492" s="273"/>
      <c r="AS1492" s="273"/>
      <c r="AT1492" s="273"/>
      <c r="AU1492" s="273"/>
      <c r="AV1492" s="273"/>
      <c r="AW1492" s="277"/>
      <c r="AX1492" s="273"/>
      <c r="AY1492" s="273"/>
      <c r="AZ1492" s="273"/>
      <c r="BA1492" s="273"/>
      <c r="BB1492" s="273"/>
      <c r="BC1492" s="273"/>
      <c r="BD1492" s="273"/>
      <c r="BE1492" s="269"/>
      <c r="BH1492" s="250"/>
      <c r="BI1492" s="250"/>
      <c r="BJ1492" s="250"/>
      <c r="BK1492" s="250"/>
      <c r="BL1492" s="250"/>
      <c r="BM1492" s="250"/>
      <c r="BN1492" s="250"/>
      <c r="BO1492" s="250"/>
      <c r="BP1492" s="250"/>
      <c r="BQ1492" s="250"/>
      <c r="BR1492" s="250"/>
      <c r="BS1492" s="250"/>
      <c r="BT1492" s="250"/>
      <c r="BU1492" s="250"/>
      <c r="BV1492" s="250"/>
      <c r="BW1492" s="250"/>
      <c r="BX1492" s="250"/>
      <c r="BY1492" s="250"/>
      <c r="BZ1492" s="250"/>
      <c r="CE1492" s="250"/>
    </row>
    <row r="1493" spans="1:83" ht="14.4" x14ac:dyDescent="0.3">
      <c r="A1493" s="268"/>
      <c r="B1493" s="269"/>
      <c r="C1493" s="272"/>
      <c r="D1493" s="272"/>
      <c r="E1493" s="272"/>
      <c r="F1493" s="272"/>
      <c r="G1493" s="272"/>
      <c r="H1493" s="272"/>
      <c r="I1493" s="272"/>
      <c r="J1493" s="272"/>
      <c r="K1493" s="272"/>
      <c r="L1493" s="272"/>
      <c r="M1493" s="272"/>
      <c r="N1493" s="273"/>
      <c r="O1493" s="273"/>
      <c r="P1493" s="273"/>
      <c r="Q1493" s="273"/>
      <c r="R1493" s="273"/>
      <c r="S1493" s="273"/>
      <c r="T1493" s="273"/>
      <c r="U1493" s="273"/>
      <c r="V1493" s="273"/>
      <c r="W1493" s="273"/>
      <c r="X1493" s="273"/>
      <c r="Y1493" s="273"/>
      <c r="Z1493" s="273"/>
      <c r="AA1493" s="273"/>
      <c r="AB1493" s="273"/>
      <c r="AC1493" s="273"/>
      <c r="AD1493" s="273"/>
      <c r="AE1493" s="273"/>
      <c r="AF1493" s="273"/>
      <c r="AG1493" s="273"/>
      <c r="AH1493" s="273"/>
      <c r="AI1493" s="273"/>
      <c r="AJ1493" s="273"/>
      <c r="AK1493" s="273"/>
      <c r="AL1493" s="273"/>
      <c r="AM1493" s="273"/>
      <c r="AN1493" s="273"/>
      <c r="AO1493" s="273"/>
      <c r="AP1493" s="273"/>
      <c r="AQ1493" s="273"/>
      <c r="AR1493" s="273"/>
      <c r="AS1493" s="273"/>
      <c r="AT1493" s="273"/>
      <c r="AU1493" s="273"/>
      <c r="AV1493" s="273"/>
      <c r="AW1493" s="277"/>
      <c r="AX1493" s="273"/>
      <c r="AY1493" s="273"/>
      <c r="AZ1493" s="273"/>
      <c r="BA1493" s="273"/>
      <c r="BB1493" s="273"/>
      <c r="BC1493" s="273"/>
      <c r="BD1493" s="273"/>
      <c r="BE1493" s="269"/>
      <c r="BH1493" s="250"/>
      <c r="BI1493" s="250"/>
      <c r="BJ1493" s="250"/>
      <c r="BK1493" s="250"/>
      <c r="BL1493" s="250"/>
      <c r="BM1493" s="250"/>
      <c r="BN1493" s="250"/>
      <c r="BO1493" s="250"/>
      <c r="BP1493" s="250"/>
      <c r="BQ1493" s="250"/>
      <c r="BR1493" s="250"/>
      <c r="BS1493" s="250"/>
      <c r="BT1493" s="250"/>
      <c r="BU1493" s="250"/>
      <c r="BV1493" s="250"/>
      <c r="BW1493" s="250"/>
      <c r="BX1493" s="250"/>
      <c r="BY1493" s="250"/>
      <c r="BZ1493" s="250"/>
      <c r="CE1493" s="250"/>
    </row>
    <row r="1494" spans="1:83" ht="14.4" x14ac:dyDescent="0.3">
      <c r="A1494" s="268"/>
      <c r="B1494" s="269"/>
      <c r="C1494" s="272"/>
      <c r="D1494" s="272"/>
      <c r="E1494" s="272"/>
      <c r="F1494" s="272"/>
      <c r="G1494" s="272"/>
      <c r="H1494" s="272"/>
      <c r="I1494" s="272"/>
      <c r="J1494" s="272"/>
      <c r="K1494" s="272"/>
      <c r="L1494" s="272"/>
      <c r="M1494" s="272"/>
      <c r="N1494" s="273"/>
      <c r="O1494" s="273"/>
      <c r="P1494" s="273"/>
      <c r="Q1494" s="273"/>
      <c r="R1494" s="273"/>
      <c r="S1494" s="273"/>
      <c r="T1494" s="273"/>
      <c r="U1494" s="273"/>
      <c r="V1494" s="273"/>
      <c r="W1494" s="273"/>
      <c r="X1494" s="273"/>
      <c r="Y1494" s="273"/>
      <c r="Z1494" s="273"/>
      <c r="AA1494" s="273"/>
      <c r="AB1494" s="273"/>
      <c r="AC1494" s="273"/>
      <c r="AD1494" s="273"/>
      <c r="AE1494" s="273"/>
      <c r="AF1494" s="273"/>
      <c r="AG1494" s="273"/>
      <c r="AH1494" s="273"/>
      <c r="AI1494" s="273"/>
      <c r="AJ1494" s="273"/>
      <c r="AK1494" s="273"/>
      <c r="AL1494" s="273"/>
      <c r="AM1494" s="273"/>
      <c r="AN1494" s="273"/>
      <c r="AO1494" s="273"/>
      <c r="AP1494" s="273"/>
      <c r="AQ1494" s="273"/>
      <c r="AR1494" s="273"/>
      <c r="AS1494" s="273"/>
      <c r="AT1494" s="273"/>
      <c r="AU1494" s="273"/>
      <c r="AV1494" s="273"/>
      <c r="AW1494" s="277"/>
      <c r="AX1494" s="273"/>
      <c r="AY1494" s="273"/>
      <c r="AZ1494" s="273"/>
      <c r="BA1494" s="273"/>
      <c r="BB1494" s="273"/>
      <c r="BC1494" s="273"/>
      <c r="BD1494" s="273"/>
      <c r="BE1494" s="269"/>
      <c r="BH1494" s="250"/>
      <c r="BI1494" s="250"/>
      <c r="BJ1494" s="250"/>
      <c r="BK1494" s="250"/>
      <c r="BL1494" s="250"/>
      <c r="BM1494" s="250"/>
      <c r="BN1494" s="250"/>
      <c r="BO1494" s="250"/>
      <c r="BP1494" s="250"/>
      <c r="BQ1494" s="250"/>
      <c r="BR1494" s="250"/>
      <c r="BS1494" s="250"/>
      <c r="BT1494" s="250"/>
      <c r="BU1494" s="250"/>
      <c r="BV1494" s="250"/>
      <c r="BW1494" s="250"/>
      <c r="BX1494" s="250"/>
      <c r="BY1494" s="250"/>
      <c r="BZ1494" s="250"/>
      <c r="CE1494" s="250"/>
    </row>
    <row r="1495" spans="1:83" ht="14.4" x14ac:dyDescent="0.3">
      <c r="A1495" s="270"/>
      <c r="B1495" s="269"/>
      <c r="C1495" s="272"/>
      <c r="D1495" s="272"/>
      <c r="E1495" s="272"/>
      <c r="F1495" s="272"/>
      <c r="G1495" s="272"/>
      <c r="H1495" s="272"/>
      <c r="I1495" s="272"/>
      <c r="J1495" s="272"/>
      <c r="K1495" s="272"/>
      <c r="L1495" s="272"/>
      <c r="M1495" s="272"/>
      <c r="N1495" s="273"/>
      <c r="O1495" s="273"/>
      <c r="P1495" s="273"/>
      <c r="Q1495" s="273"/>
      <c r="R1495" s="273"/>
      <c r="S1495" s="273"/>
      <c r="T1495" s="273"/>
      <c r="U1495" s="273"/>
      <c r="V1495" s="273"/>
      <c r="W1495" s="273"/>
      <c r="X1495" s="273"/>
      <c r="Y1495" s="273"/>
      <c r="Z1495" s="273"/>
      <c r="AA1495" s="273"/>
      <c r="BE1495" s="269"/>
      <c r="BH1495" s="241"/>
      <c r="BI1495" s="241"/>
      <c r="BJ1495" s="241"/>
      <c r="BK1495" s="241"/>
      <c r="BL1495" s="241"/>
      <c r="BM1495" s="241"/>
      <c r="BN1495" s="241"/>
      <c r="BO1495" s="241"/>
      <c r="BP1495" s="241"/>
      <c r="BQ1495" s="241"/>
      <c r="BR1495" s="241"/>
      <c r="BS1495" s="241"/>
      <c r="BT1495" s="241"/>
      <c r="BU1495" s="241"/>
      <c r="BV1495" s="240"/>
      <c r="BW1495" s="241"/>
      <c r="BX1495" s="241"/>
      <c r="BY1495" s="241"/>
      <c r="BZ1495" s="241"/>
      <c r="CA1495" s="242"/>
      <c r="CB1495" s="242"/>
      <c r="CC1495" s="242"/>
      <c r="CD1495" s="242"/>
      <c r="CE1495" s="241"/>
    </row>
    <row r="1496" spans="1:83" ht="14.4" x14ac:dyDescent="0.3">
      <c r="A1496" s="268"/>
      <c r="B1496" s="269"/>
      <c r="C1496" s="272"/>
      <c r="D1496" s="272"/>
      <c r="E1496" s="272"/>
      <c r="F1496" s="272"/>
      <c r="G1496" s="272"/>
      <c r="H1496" s="272"/>
      <c r="I1496" s="272"/>
      <c r="J1496" s="272"/>
      <c r="K1496" s="272"/>
      <c r="L1496" s="272"/>
      <c r="M1496" s="272"/>
      <c r="N1496" s="273"/>
      <c r="O1496" s="273"/>
      <c r="P1496" s="273"/>
      <c r="Q1496" s="273"/>
      <c r="R1496" s="273"/>
      <c r="S1496" s="273"/>
      <c r="T1496" s="273"/>
      <c r="U1496" s="273"/>
      <c r="V1496" s="273"/>
      <c r="W1496" s="273"/>
      <c r="X1496" s="273"/>
      <c r="Y1496" s="273"/>
      <c r="Z1496" s="273"/>
      <c r="AA1496" s="273"/>
      <c r="AB1496" s="273"/>
      <c r="AC1496" s="273"/>
      <c r="AD1496" s="273"/>
      <c r="AE1496" s="273"/>
      <c r="AF1496" s="273"/>
      <c r="AG1496" s="273"/>
      <c r="AH1496" s="273"/>
      <c r="AI1496" s="273"/>
      <c r="AJ1496" s="273"/>
      <c r="AK1496" s="273"/>
      <c r="AL1496" s="273"/>
      <c r="AM1496" s="273"/>
      <c r="AN1496" s="273"/>
      <c r="AO1496" s="273"/>
      <c r="AP1496" s="273"/>
      <c r="AQ1496" s="273"/>
      <c r="AR1496" s="273"/>
      <c r="AS1496" s="273"/>
      <c r="AT1496" s="273"/>
      <c r="AU1496" s="273"/>
      <c r="AV1496" s="273"/>
      <c r="AW1496" s="277"/>
      <c r="AX1496" s="273"/>
      <c r="AY1496" s="273"/>
      <c r="AZ1496" s="273"/>
      <c r="BA1496" s="273"/>
      <c r="BB1496" s="273"/>
      <c r="BC1496" s="273"/>
      <c r="BD1496" s="273"/>
      <c r="BE1496" s="269"/>
      <c r="BH1496" s="241"/>
      <c r="BI1496" s="241"/>
      <c r="BJ1496" s="241"/>
      <c r="BK1496" s="241"/>
      <c r="BL1496" s="241"/>
      <c r="BM1496" s="241"/>
      <c r="BN1496" s="241"/>
      <c r="BO1496" s="241"/>
      <c r="BP1496" s="241"/>
      <c r="BQ1496" s="241"/>
      <c r="BR1496" s="241"/>
      <c r="BS1496" s="241"/>
      <c r="BT1496" s="241"/>
      <c r="BU1496" s="241"/>
      <c r="BV1496" s="240"/>
      <c r="BW1496" s="241"/>
      <c r="BX1496" s="241"/>
      <c r="BY1496" s="241"/>
      <c r="BZ1496" s="241"/>
      <c r="CA1496" s="242"/>
      <c r="CB1496" s="242"/>
      <c r="CC1496" s="242"/>
      <c r="CD1496" s="242"/>
      <c r="CE1496" s="241"/>
    </row>
    <row r="1497" spans="1:83" ht="14.4" x14ac:dyDescent="0.3">
      <c r="A1497" s="268"/>
      <c r="B1497" s="269"/>
      <c r="C1497" s="272"/>
      <c r="D1497" s="272"/>
      <c r="E1497" s="272"/>
      <c r="F1497" s="272"/>
      <c r="G1497" s="272"/>
      <c r="H1497" s="272"/>
      <c r="I1497" s="272"/>
      <c r="J1497" s="272"/>
      <c r="K1497" s="272"/>
      <c r="L1497" s="272"/>
      <c r="M1497" s="272"/>
      <c r="N1497" s="273"/>
      <c r="O1497" s="273"/>
      <c r="P1497" s="273"/>
      <c r="Q1497" s="273"/>
      <c r="R1497" s="273"/>
      <c r="S1497" s="273"/>
      <c r="T1497" s="273"/>
      <c r="U1497" s="273"/>
      <c r="V1497" s="273"/>
      <c r="W1497" s="273"/>
      <c r="X1497" s="273"/>
      <c r="Y1497" s="273"/>
      <c r="Z1497" s="273"/>
      <c r="AA1497" s="273"/>
      <c r="AB1497" s="273"/>
      <c r="AC1497" s="273"/>
      <c r="AD1497" s="273"/>
      <c r="AE1497" s="273"/>
      <c r="AF1497" s="273"/>
      <c r="AG1497" s="273"/>
      <c r="AH1497" s="273"/>
      <c r="AI1497" s="273"/>
      <c r="AJ1497" s="273"/>
      <c r="AK1497" s="273"/>
      <c r="AL1497" s="273"/>
      <c r="AM1497" s="273"/>
      <c r="AN1497" s="273"/>
      <c r="AO1497" s="273"/>
      <c r="AP1497" s="273"/>
      <c r="AQ1497" s="273"/>
      <c r="AR1497" s="273"/>
      <c r="AS1497" s="273"/>
      <c r="AT1497" s="273"/>
      <c r="AU1497" s="273"/>
      <c r="AV1497" s="273"/>
      <c r="AW1497" s="277"/>
      <c r="AX1497" s="273"/>
      <c r="AY1497" s="273"/>
      <c r="AZ1497" s="273"/>
      <c r="BA1497" s="273"/>
      <c r="BB1497" s="273"/>
      <c r="BC1497" s="273"/>
      <c r="BD1497" s="273"/>
      <c r="BE1497" s="269"/>
      <c r="BH1497" s="250"/>
      <c r="BI1497" s="250"/>
      <c r="BJ1497" s="250"/>
      <c r="BK1497" s="250"/>
      <c r="BL1497" s="250"/>
      <c r="BM1497" s="250"/>
      <c r="BN1497" s="250"/>
      <c r="BO1497" s="250"/>
      <c r="BP1497" s="250"/>
      <c r="BQ1497" s="250"/>
      <c r="BR1497" s="250"/>
      <c r="BS1497" s="250"/>
      <c r="BT1497" s="250"/>
      <c r="BU1497" s="250"/>
      <c r="BV1497" s="250"/>
      <c r="BW1497" s="250"/>
      <c r="BX1497" s="250"/>
      <c r="BY1497" s="250"/>
      <c r="BZ1497" s="250"/>
      <c r="CE1497" s="250"/>
    </row>
    <row r="1498" spans="1:83" ht="14.4" x14ac:dyDescent="0.3">
      <c r="A1498" s="268"/>
      <c r="B1498" s="269"/>
      <c r="C1498" s="272"/>
      <c r="D1498" s="272"/>
      <c r="E1498" s="272"/>
      <c r="F1498" s="272"/>
      <c r="G1498" s="272"/>
      <c r="H1498" s="272"/>
      <c r="I1498" s="272"/>
      <c r="J1498" s="272"/>
      <c r="K1498" s="272"/>
      <c r="L1498" s="272"/>
      <c r="M1498" s="272"/>
      <c r="N1498" s="273"/>
      <c r="O1498" s="273"/>
      <c r="P1498" s="273"/>
      <c r="Q1498" s="273"/>
      <c r="R1498" s="273"/>
      <c r="S1498" s="273"/>
      <c r="T1498" s="273"/>
      <c r="U1498" s="273"/>
      <c r="V1498" s="273"/>
      <c r="W1498" s="273"/>
      <c r="X1498" s="273"/>
      <c r="Y1498" s="273"/>
      <c r="Z1498" s="273"/>
      <c r="AA1498" s="273"/>
      <c r="AB1498" s="273"/>
      <c r="AC1498" s="273"/>
      <c r="AD1498" s="273"/>
      <c r="AE1498" s="273"/>
      <c r="AF1498" s="273"/>
      <c r="AG1498" s="273"/>
      <c r="AH1498" s="273"/>
      <c r="AI1498" s="273"/>
      <c r="AJ1498" s="273"/>
      <c r="AK1498" s="273"/>
      <c r="AL1498" s="273"/>
      <c r="AM1498" s="273"/>
      <c r="AN1498" s="273"/>
      <c r="AO1498" s="273"/>
      <c r="AP1498" s="273"/>
      <c r="AQ1498" s="273"/>
      <c r="AR1498" s="273"/>
      <c r="AS1498" s="273"/>
      <c r="AT1498" s="273"/>
      <c r="AU1498" s="273"/>
      <c r="AV1498" s="273"/>
      <c r="AW1498" s="277"/>
      <c r="AX1498" s="273"/>
      <c r="AY1498" s="273"/>
      <c r="AZ1498" s="273"/>
      <c r="BA1498" s="273"/>
      <c r="BB1498" s="273"/>
      <c r="BC1498" s="273"/>
      <c r="BD1498" s="273"/>
      <c r="BE1498" s="269"/>
      <c r="BH1498" s="250"/>
      <c r="BI1498" s="250"/>
      <c r="BJ1498" s="250"/>
      <c r="BK1498" s="250"/>
      <c r="BL1498" s="250"/>
      <c r="BM1498" s="250"/>
      <c r="BN1498" s="250"/>
      <c r="BO1498" s="250"/>
      <c r="BP1498" s="250"/>
      <c r="BQ1498" s="250"/>
      <c r="BR1498" s="250"/>
      <c r="BS1498" s="250"/>
      <c r="BT1498" s="250"/>
      <c r="BU1498" s="250"/>
      <c r="BV1498" s="250"/>
      <c r="BW1498" s="250"/>
      <c r="BX1498" s="250"/>
      <c r="BY1498" s="250"/>
      <c r="BZ1498" s="250"/>
      <c r="CE1498" s="250"/>
    </row>
    <row r="1499" spans="1:83" ht="14.4" x14ac:dyDescent="0.3">
      <c r="A1499" s="270"/>
      <c r="B1499" s="271"/>
      <c r="C1499" s="272"/>
      <c r="D1499" s="272"/>
      <c r="E1499" s="272"/>
      <c r="F1499" s="272"/>
      <c r="G1499" s="272"/>
      <c r="H1499" s="272"/>
      <c r="I1499" s="272"/>
      <c r="J1499" s="272"/>
      <c r="K1499" s="272"/>
      <c r="L1499" s="272"/>
      <c r="M1499" s="272"/>
      <c r="BE1499" s="269"/>
      <c r="BH1499" s="250"/>
      <c r="BI1499" s="250"/>
      <c r="BJ1499" s="250"/>
      <c r="BK1499" s="250"/>
      <c r="BL1499" s="250"/>
      <c r="BM1499" s="250"/>
      <c r="BN1499" s="250"/>
      <c r="BO1499" s="250"/>
      <c r="BP1499" s="250"/>
      <c r="BQ1499" s="250"/>
      <c r="BR1499" s="250"/>
      <c r="BS1499" s="250"/>
      <c r="BT1499" s="250"/>
      <c r="BU1499" s="250"/>
      <c r="BV1499" s="250"/>
      <c r="BW1499" s="250"/>
      <c r="BX1499" s="250"/>
      <c r="BY1499" s="250"/>
      <c r="BZ1499" s="250"/>
      <c r="CE1499" s="250"/>
    </row>
    <row r="1500" spans="1:83" ht="14.4" x14ac:dyDescent="0.3">
      <c r="A1500" s="270"/>
      <c r="B1500" s="271"/>
      <c r="C1500" s="272"/>
      <c r="D1500" s="272"/>
      <c r="E1500" s="272"/>
      <c r="F1500" s="272"/>
      <c r="G1500" s="272"/>
      <c r="H1500" s="272"/>
      <c r="I1500" s="272"/>
      <c r="J1500" s="272"/>
      <c r="K1500" s="272"/>
      <c r="L1500" s="272"/>
      <c r="M1500" s="272"/>
      <c r="BE1500" s="269"/>
      <c r="BH1500" s="241"/>
      <c r="BI1500" s="241"/>
      <c r="BJ1500" s="241"/>
      <c r="BK1500" s="241"/>
      <c r="BL1500" s="241"/>
      <c r="BM1500" s="241"/>
      <c r="BN1500" s="241"/>
      <c r="BO1500" s="241"/>
      <c r="BP1500" s="241"/>
      <c r="BQ1500" s="241"/>
      <c r="BR1500" s="241"/>
      <c r="BS1500" s="241"/>
      <c r="BT1500" s="241"/>
      <c r="BU1500" s="241"/>
      <c r="BV1500" s="240"/>
      <c r="BW1500" s="241"/>
      <c r="BX1500" s="241"/>
      <c r="BY1500" s="241"/>
      <c r="BZ1500" s="241"/>
      <c r="CA1500" s="242"/>
      <c r="CB1500" s="242"/>
      <c r="CC1500" s="242"/>
      <c r="CD1500" s="242"/>
      <c r="CE1500" s="241"/>
    </row>
    <row r="1501" spans="1:83" ht="14.4" x14ac:dyDescent="0.3">
      <c r="A1501" s="270"/>
      <c r="B1501" s="271"/>
      <c r="C1501" s="265"/>
      <c r="D1501" s="265"/>
      <c r="E1501" s="265"/>
      <c r="F1501" s="265"/>
      <c r="G1501" s="265"/>
      <c r="H1501" s="265"/>
      <c r="I1501" s="265"/>
      <c r="J1501" s="265"/>
      <c r="K1501" s="265"/>
      <c r="L1501" s="265"/>
      <c r="M1501" s="265"/>
      <c r="BE1501" s="269"/>
      <c r="BH1501" s="250"/>
      <c r="BI1501" s="250"/>
      <c r="BJ1501" s="250"/>
      <c r="BK1501" s="250"/>
      <c r="BL1501" s="250"/>
      <c r="BM1501" s="250"/>
      <c r="BN1501" s="250"/>
      <c r="BO1501" s="250"/>
      <c r="BP1501" s="250"/>
      <c r="BQ1501" s="250"/>
      <c r="BR1501" s="250"/>
      <c r="BS1501" s="250"/>
      <c r="BT1501" s="250"/>
      <c r="BU1501" s="250"/>
      <c r="BV1501" s="250"/>
      <c r="BW1501" s="250"/>
      <c r="BX1501" s="250"/>
      <c r="BY1501" s="250"/>
      <c r="BZ1501" s="250"/>
      <c r="CE1501" s="250"/>
    </row>
    <row r="1502" spans="1:83" ht="14.4" x14ac:dyDescent="0.3">
      <c r="A1502" s="268"/>
      <c r="B1502" s="269"/>
      <c r="C1502" s="272"/>
      <c r="D1502" s="272"/>
      <c r="E1502" s="272"/>
      <c r="F1502" s="272"/>
      <c r="G1502" s="272"/>
      <c r="H1502" s="272"/>
      <c r="I1502" s="272"/>
      <c r="J1502" s="272"/>
      <c r="K1502" s="272"/>
      <c r="L1502" s="272"/>
      <c r="M1502" s="272"/>
      <c r="N1502" s="273"/>
      <c r="O1502" s="273"/>
      <c r="P1502" s="273"/>
      <c r="Q1502" s="273"/>
      <c r="R1502" s="273"/>
      <c r="S1502" s="273"/>
      <c r="T1502" s="273"/>
      <c r="U1502" s="273"/>
      <c r="V1502" s="273"/>
      <c r="W1502" s="273"/>
      <c r="X1502" s="273"/>
      <c r="Y1502" s="273"/>
      <c r="Z1502" s="273"/>
      <c r="AA1502" s="273"/>
      <c r="AB1502" s="273"/>
      <c r="AC1502" s="273"/>
      <c r="AD1502" s="273"/>
      <c r="AE1502" s="273"/>
      <c r="AF1502" s="273"/>
      <c r="AG1502" s="273"/>
      <c r="AH1502" s="273"/>
      <c r="AI1502" s="273"/>
      <c r="AJ1502" s="273"/>
      <c r="AK1502" s="273"/>
      <c r="AL1502" s="273"/>
      <c r="AM1502" s="273"/>
      <c r="AN1502" s="273"/>
      <c r="AO1502" s="273"/>
      <c r="AP1502" s="273"/>
      <c r="AQ1502" s="273"/>
      <c r="AR1502" s="273"/>
      <c r="AS1502" s="273"/>
      <c r="AT1502" s="273"/>
      <c r="AU1502" s="273"/>
      <c r="AV1502" s="273"/>
      <c r="AW1502" s="277"/>
      <c r="AX1502" s="273"/>
      <c r="AY1502" s="273"/>
      <c r="AZ1502" s="273"/>
      <c r="BA1502" s="273"/>
      <c r="BB1502" s="273"/>
      <c r="BC1502" s="273"/>
      <c r="BD1502" s="273"/>
      <c r="BE1502" s="269"/>
      <c r="BH1502" s="241"/>
      <c r="BI1502" s="241"/>
      <c r="BJ1502" s="241"/>
      <c r="BK1502" s="241"/>
      <c r="BL1502" s="241"/>
      <c r="BM1502" s="241"/>
      <c r="BN1502" s="241"/>
      <c r="BO1502" s="241"/>
      <c r="BP1502" s="241"/>
      <c r="BQ1502" s="241"/>
      <c r="BR1502" s="241"/>
      <c r="BS1502" s="241"/>
      <c r="BT1502" s="241"/>
      <c r="BU1502" s="241"/>
      <c r="BV1502" s="240"/>
      <c r="BW1502" s="241"/>
      <c r="BX1502" s="241"/>
      <c r="BY1502" s="241"/>
      <c r="BZ1502" s="241"/>
      <c r="CA1502" s="242"/>
      <c r="CB1502" s="242"/>
      <c r="CC1502" s="242"/>
      <c r="CD1502" s="242"/>
      <c r="CE1502" s="241"/>
    </row>
    <row r="1503" spans="1:83" ht="14.4" x14ac:dyDescent="0.3">
      <c r="A1503" s="268"/>
      <c r="B1503" s="269"/>
      <c r="C1503" s="272"/>
      <c r="D1503" s="272"/>
      <c r="E1503" s="272"/>
      <c r="F1503" s="272"/>
      <c r="G1503" s="272"/>
      <c r="H1503" s="272"/>
      <c r="I1503" s="272"/>
      <c r="J1503" s="272"/>
      <c r="K1503" s="272"/>
      <c r="L1503" s="272"/>
      <c r="M1503" s="272"/>
      <c r="N1503" s="273"/>
      <c r="O1503" s="273"/>
      <c r="P1503" s="273"/>
      <c r="Q1503" s="273"/>
      <c r="R1503" s="273"/>
      <c r="S1503" s="273"/>
      <c r="T1503" s="273"/>
      <c r="U1503" s="273"/>
      <c r="V1503" s="273"/>
      <c r="W1503" s="273"/>
      <c r="X1503" s="273"/>
      <c r="Y1503" s="273"/>
      <c r="Z1503" s="273"/>
      <c r="AA1503" s="273"/>
      <c r="AB1503" s="273"/>
      <c r="AC1503" s="273"/>
      <c r="AD1503" s="273"/>
      <c r="AE1503" s="273"/>
      <c r="AF1503" s="273"/>
      <c r="AG1503" s="273"/>
      <c r="AH1503" s="273"/>
      <c r="AI1503" s="273"/>
      <c r="AJ1503" s="273"/>
      <c r="AK1503" s="273"/>
      <c r="AL1503" s="273"/>
      <c r="AM1503" s="273"/>
      <c r="AN1503" s="273"/>
      <c r="AO1503" s="273"/>
      <c r="AP1503" s="273"/>
      <c r="AQ1503" s="273"/>
      <c r="AR1503" s="273"/>
      <c r="AS1503" s="273"/>
      <c r="AT1503" s="273"/>
      <c r="AU1503" s="273"/>
      <c r="AV1503" s="273"/>
      <c r="AW1503" s="277"/>
      <c r="AX1503" s="273"/>
      <c r="AY1503" s="273"/>
      <c r="AZ1503" s="273"/>
      <c r="BA1503" s="273"/>
      <c r="BB1503" s="273"/>
      <c r="BC1503" s="273"/>
      <c r="BD1503" s="273"/>
      <c r="BE1503" s="269"/>
      <c r="BH1503" s="241"/>
      <c r="BI1503" s="241"/>
      <c r="BJ1503" s="241"/>
      <c r="BK1503" s="241"/>
      <c r="BL1503" s="241"/>
      <c r="BM1503" s="241"/>
      <c r="BN1503" s="241"/>
      <c r="BO1503" s="241"/>
      <c r="BP1503" s="241"/>
      <c r="BQ1503" s="241"/>
      <c r="BR1503" s="241"/>
      <c r="BS1503" s="241"/>
      <c r="BT1503" s="241"/>
      <c r="BU1503" s="241"/>
      <c r="BV1503" s="240"/>
      <c r="BW1503" s="241"/>
      <c r="BX1503" s="241"/>
      <c r="BY1503" s="241"/>
      <c r="BZ1503" s="241"/>
      <c r="CA1503" s="242"/>
      <c r="CB1503" s="242"/>
      <c r="CC1503" s="242"/>
      <c r="CD1503" s="242"/>
      <c r="CE1503" s="241"/>
    </row>
    <row r="1504" spans="1:83" ht="14.4" x14ac:dyDescent="0.3">
      <c r="A1504" s="268"/>
      <c r="B1504" s="269"/>
      <c r="C1504" s="272"/>
      <c r="D1504" s="272"/>
      <c r="E1504" s="272"/>
      <c r="F1504" s="272"/>
      <c r="G1504" s="272"/>
      <c r="H1504" s="272"/>
      <c r="I1504" s="272"/>
      <c r="J1504" s="272"/>
      <c r="K1504" s="272"/>
      <c r="L1504" s="272"/>
      <c r="M1504" s="272"/>
      <c r="N1504" s="273"/>
      <c r="O1504" s="273"/>
      <c r="P1504" s="273"/>
      <c r="Q1504" s="273"/>
      <c r="R1504" s="273"/>
      <c r="S1504" s="273"/>
      <c r="T1504" s="273"/>
      <c r="U1504" s="273"/>
      <c r="V1504" s="273"/>
      <c r="W1504" s="273"/>
      <c r="X1504" s="273"/>
      <c r="Y1504" s="273"/>
      <c r="Z1504" s="273"/>
      <c r="AA1504" s="273"/>
      <c r="AB1504" s="273"/>
      <c r="AC1504" s="273"/>
      <c r="AD1504" s="273"/>
      <c r="AE1504" s="273"/>
      <c r="AF1504" s="273"/>
      <c r="AG1504" s="273"/>
      <c r="AH1504" s="273"/>
      <c r="AI1504" s="273"/>
      <c r="AJ1504" s="273"/>
      <c r="AK1504" s="273"/>
      <c r="AL1504" s="273"/>
      <c r="AM1504" s="273"/>
      <c r="AN1504" s="273"/>
      <c r="AO1504" s="273"/>
      <c r="AP1504" s="273"/>
      <c r="AQ1504" s="273"/>
      <c r="AR1504" s="273"/>
      <c r="AS1504" s="273"/>
      <c r="AT1504" s="273"/>
      <c r="AU1504" s="273"/>
      <c r="AV1504" s="273"/>
      <c r="AW1504" s="277"/>
      <c r="AX1504" s="273"/>
      <c r="AY1504" s="273"/>
      <c r="AZ1504" s="273"/>
      <c r="BA1504" s="273"/>
      <c r="BB1504" s="273"/>
      <c r="BC1504" s="273"/>
      <c r="BD1504" s="273"/>
      <c r="BE1504" s="269"/>
      <c r="BH1504" s="250"/>
      <c r="BI1504" s="250"/>
      <c r="BJ1504" s="250"/>
      <c r="BK1504" s="250"/>
      <c r="BL1504" s="250"/>
      <c r="BM1504" s="250"/>
      <c r="BN1504" s="250"/>
      <c r="BO1504" s="250"/>
      <c r="BP1504" s="250"/>
      <c r="BQ1504" s="250"/>
      <c r="BR1504" s="250"/>
      <c r="BS1504" s="250"/>
      <c r="BT1504" s="250"/>
      <c r="BU1504" s="250"/>
      <c r="BV1504" s="250"/>
      <c r="BW1504" s="250"/>
      <c r="BX1504" s="250"/>
      <c r="BY1504" s="250"/>
      <c r="BZ1504" s="250"/>
      <c r="CE1504" s="250"/>
    </row>
    <row r="1505" spans="1:83" ht="14.4" x14ac:dyDescent="0.3">
      <c r="A1505" s="268"/>
      <c r="B1505" s="269"/>
      <c r="C1505" s="272"/>
      <c r="D1505" s="272"/>
      <c r="E1505" s="272"/>
      <c r="F1505" s="272"/>
      <c r="G1505" s="272"/>
      <c r="H1505" s="272"/>
      <c r="I1505" s="272"/>
      <c r="J1505" s="272"/>
      <c r="K1505" s="272"/>
      <c r="L1505" s="272"/>
      <c r="M1505" s="272"/>
      <c r="N1505" s="273"/>
      <c r="O1505" s="273"/>
      <c r="P1505" s="273"/>
      <c r="Q1505" s="273"/>
      <c r="R1505" s="273"/>
      <c r="S1505" s="273"/>
      <c r="T1505" s="273"/>
      <c r="U1505" s="273"/>
      <c r="V1505" s="273"/>
      <c r="W1505" s="273"/>
      <c r="X1505" s="273"/>
      <c r="Y1505" s="273"/>
      <c r="Z1505" s="273"/>
      <c r="AA1505" s="273"/>
      <c r="AB1505" s="273"/>
      <c r="AC1505" s="273"/>
      <c r="AD1505" s="273"/>
      <c r="AE1505" s="273"/>
      <c r="AF1505" s="273"/>
      <c r="AG1505" s="273"/>
      <c r="AH1505" s="273"/>
      <c r="AI1505" s="273"/>
      <c r="AJ1505" s="273"/>
      <c r="AK1505" s="273"/>
      <c r="AL1505" s="273"/>
      <c r="AM1505" s="273"/>
      <c r="AN1505" s="273"/>
      <c r="AO1505" s="273"/>
      <c r="AP1505" s="273"/>
      <c r="AQ1505" s="273"/>
      <c r="AR1505" s="273"/>
      <c r="AS1505" s="273"/>
      <c r="AT1505" s="273"/>
      <c r="AU1505" s="273"/>
      <c r="AV1505" s="273"/>
      <c r="AW1505" s="277"/>
      <c r="AX1505" s="273"/>
      <c r="AY1505" s="273"/>
      <c r="AZ1505" s="273"/>
      <c r="BA1505" s="273"/>
      <c r="BB1505" s="273"/>
      <c r="BC1505" s="273"/>
      <c r="BD1505" s="273"/>
      <c r="BE1505" s="269"/>
      <c r="BH1505" s="250"/>
      <c r="BI1505" s="250"/>
      <c r="BJ1505" s="250"/>
      <c r="BK1505" s="250"/>
      <c r="BL1505" s="250"/>
      <c r="BM1505" s="250"/>
      <c r="BN1505" s="250"/>
      <c r="BO1505" s="250"/>
      <c r="BP1505" s="250"/>
      <c r="BQ1505" s="250"/>
      <c r="BR1505" s="250"/>
      <c r="BS1505" s="250"/>
      <c r="BT1505" s="250"/>
      <c r="BU1505" s="250"/>
      <c r="BV1505" s="250"/>
      <c r="BW1505" s="250"/>
      <c r="BX1505" s="250"/>
      <c r="BY1505" s="250"/>
      <c r="BZ1505" s="250"/>
      <c r="CE1505" s="250"/>
    </row>
    <row r="1506" spans="1:83" ht="14.4" x14ac:dyDescent="0.3">
      <c r="A1506" s="268"/>
      <c r="B1506" s="269"/>
      <c r="C1506" s="272"/>
      <c r="D1506" s="272"/>
      <c r="E1506" s="272"/>
      <c r="F1506" s="272"/>
      <c r="G1506" s="272"/>
      <c r="H1506" s="272"/>
      <c r="I1506" s="272"/>
      <c r="J1506" s="272"/>
      <c r="K1506" s="272"/>
      <c r="L1506" s="272"/>
      <c r="M1506" s="272"/>
      <c r="N1506" s="273"/>
      <c r="O1506" s="273"/>
      <c r="P1506" s="273"/>
      <c r="Q1506" s="273"/>
      <c r="R1506" s="273"/>
      <c r="S1506" s="273"/>
      <c r="T1506" s="273"/>
      <c r="U1506" s="273"/>
      <c r="V1506" s="273"/>
      <c r="W1506" s="273"/>
      <c r="X1506" s="273"/>
      <c r="Y1506" s="273"/>
      <c r="Z1506" s="273"/>
      <c r="AA1506" s="273"/>
      <c r="AB1506" s="273"/>
      <c r="AC1506" s="273"/>
      <c r="AD1506" s="273"/>
      <c r="AE1506" s="273"/>
      <c r="AF1506" s="273"/>
      <c r="AG1506" s="273"/>
      <c r="AH1506" s="273"/>
      <c r="AI1506" s="273"/>
      <c r="AJ1506" s="273"/>
      <c r="AK1506" s="273"/>
      <c r="AL1506" s="273"/>
      <c r="AM1506" s="273"/>
      <c r="AN1506" s="273"/>
      <c r="AO1506" s="273"/>
      <c r="AP1506" s="273"/>
      <c r="AQ1506" s="273"/>
      <c r="AR1506" s="273"/>
      <c r="AS1506" s="273"/>
      <c r="AT1506" s="273"/>
      <c r="AU1506" s="273"/>
      <c r="AV1506" s="273"/>
      <c r="AW1506" s="277"/>
      <c r="AX1506" s="273"/>
      <c r="AY1506" s="273"/>
      <c r="AZ1506" s="273"/>
      <c r="BA1506" s="273"/>
      <c r="BB1506" s="273"/>
      <c r="BC1506" s="273"/>
      <c r="BD1506" s="273"/>
      <c r="BE1506" s="269"/>
      <c r="BH1506" s="241"/>
      <c r="BI1506" s="241"/>
      <c r="BJ1506" s="241"/>
      <c r="BK1506" s="241"/>
      <c r="BL1506" s="241"/>
      <c r="BM1506" s="241"/>
      <c r="BN1506" s="241"/>
      <c r="BO1506" s="241"/>
      <c r="BP1506" s="241"/>
      <c r="BQ1506" s="241"/>
      <c r="BR1506" s="241"/>
      <c r="BS1506" s="241"/>
      <c r="BT1506" s="241"/>
      <c r="BU1506" s="241"/>
      <c r="BV1506" s="240"/>
      <c r="BW1506" s="241"/>
      <c r="BX1506" s="241"/>
      <c r="BY1506" s="241"/>
      <c r="BZ1506" s="241"/>
      <c r="CA1506" s="242"/>
      <c r="CB1506" s="242"/>
      <c r="CC1506" s="242"/>
      <c r="CD1506" s="242"/>
      <c r="CE1506" s="241"/>
    </row>
    <row r="1507" spans="1:83" ht="14.4" x14ac:dyDescent="0.3">
      <c r="A1507" s="268"/>
      <c r="B1507" s="269"/>
      <c r="C1507" s="272"/>
      <c r="D1507" s="272"/>
      <c r="E1507" s="272"/>
      <c r="F1507" s="272"/>
      <c r="G1507" s="272"/>
      <c r="H1507" s="272"/>
      <c r="I1507" s="272"/>
      <c r="J1507" s="272"/>
      <c r="K1507" s="272"/>
      <c r="L1507" s="272"/>
      <c r="M1507" s="272"/>
      <c r="N1507" s="273"/>
      <c r="O1507" s="273"/>
      <c r="P1507" s="273"/>
      <c r="Q1507" s="273"/>
      <c r="R1507" s="273"/>
      <c r="S1507" s="273"/>
      <c r="T1507" s="273"/>
      <c r="U1507" s="273"/>
      <c r="V1507" s="273"/>
      <c r="W1507" s="273"/>
      <c r="X1507" s="273"/>
      <c r="Y1507" s="273"/>
      <c r="Z1507" s="273"/>
      <c r="AA1507" s="273"/>
      <c r="AB1507" s="273"/>
      <c r="AC1507" s="273"/>
      <c r="AD1507" s="273"/>
      <c r="AE1507" s="273"/>
      <c r="AF1507" s="273"/>
      <c r="AG1507" s="273"/>
      <c r="AH1507" s="273"/>
      <c r="AI1507" s="273"/>
      <c r="AJ1507" s="273"/>
      <c r="AK1507" s="273"/>
      <c r="AL1507" s="273"/>
      <c r="AM1507" s="273"/>
      <c r="AN1507" s="273"/>
      <c r="AO1507" s="273"/>
      <c r="AP1507" s="273"/>
      <c r="AQ1507" s="273"/>
      <c r="AR1507" s="273"/>
      <c r="AS1507" s="273"/>
      <c r="AT1507" s="273"/>
      <c r="AU1507" s="273"/>
      <c r="AV1507" s="273"/>
      <c r="AW1507" s="277"/>
      <c r="AX1507" s="273"/>
      <c r="AY1507" s="273"/>
      <c r="AZ1507" s="273"/>
      <c r="BA1507" s="273"/>
      <c r="BB1507" s="273"/>
      <c r="BC1507" s="273"/>
      <c r="BD1507" s="273"/>
      <c r="BE1507" s="269"/>
      <c r="BH1507" s="250"/>
      <c r="BI1507" s="250"/>
      <c r="BJ1507" s="250"/>
      <c r="BK1507" s="250"/>
      <c r="BL1507" s="250"/>
      <c r="BM1507" s="250"/>
      <c r="BN1507" s="250"/>
      <c r="BO1507" s="250"/>
      <c r="BP1507" s="250"/>
      <c r="BQ1507" s="250"/>
      <c r="BR1507" s="250"/>
      <c r="BS1507" s="250"/>
      <c r="BT1507" s="250"/>
      <c r="BU1507" s="250"/>
      <c r="BV1507" s="250"/>
      <c r="BW1507" s="250"/>
      <c r="BX1507" s="250"/>
      <c r="BY1507" s="250"/>
      <c r="BZ1507" s="250"/>
      <c r="CE1507" s="250"/>
    </row>
    <row r="1508" spans="1:83" ht="14.4" x14ac:dyDescent="0.3">
      <c r="A1508" s="268"/>
      <c r="B1508" s="269"/>
      <c r="C1508" s="272"/>
      <c r="D1508" s="272"/>
      <c r="E1508" s="272"/>
      <c r="F1508" s="272"/>
      <c r="G1508" s="272"/>
      <c r="H1508" s="272"/>
      <c r="I1508" s="272"/>
      <c r="J1508" s="272"/>
      <c r="K1508" s="272"/>
      <c r="L1508" s="272"/>
      <c r="M1508" s="272"/>
      <c r="N1508" s="273"/>
      <c r="O1508" s="273"/>
      <c r="P1508" s="273"/>
      <c r="Q1508" s="273"/>
      <c r="R1508" s="273"/>
      <c r="S1508" s="273"/>
      <c r="T1508" s="273"/>
      <c r="U1508" s="273"/>
      <c r="V1508" s="273"/>
      <c r="W1508" s="273"/>
      <c r="X1508" s="273"/>
      <c r="Y1508" s="273"/>
      <c r="Z1508" s="273"/>
      <c r="AA1508" s="273"/>
      <c r="AB1508" s="273"/>
      <c r="AC1508" s="273"/>
      <c r="AD1508" s="273"/>
      <c r="AE1508" s="273"/>
      <c r="AF1508" s="273"/>
      <c r="AG1508" s="273"/>
      <c r="AH1508" s="273"/>
      <c r="AI1508" s="273"/>
      <c r="AJ1508" s="273"/>
      <c r="AK1508" s="273"/>
      <c r="AL1508" s="273"/>
      <c r="AM1508" s="273"/>
      <c r="AN1508" s="273"/>
      <c r="AO1508" s="273"/>
      <c r="AP1508" s="273"/>
      <c r="AQ1508" s="273"/>
      <c r="AR1508" s="273"/>
      <c r="AS1508" s="273"/>
      <c r="AT1508" s="273"/>
      <c r="AU1508" s="273"/>
      <c r="AV1508" s="273"/>
      <c r="AW1508" s="277"/>
      <c r="AX1508" s="273"/>
      <c r="AY1508" s="273"/>
      <c r="AZ1508" s="273"/>
      <c r="BA1508" s="273"/>
      <c r="BB1508" s="273"/>
      <c r="BC1508" s="273"/>
      <c r="BD1508" s="273"/>
      <c r="BE1508" s="269"/>
      <c r="BH1508" s="250"/>
      <c r="BI1508" s="250"/>
      <c r="BJ1508" s="250"/>
      <c r="BK1508" s="250"/>
      <c r="BL1508" s="250"/>
      <c r="BM1508" s="250"/>
      <c r="BN1508" s="250"/>
      <c r="BO1508" s="250"/>
      <c r="BP1508" s="250"/>
      <c r="BQ1508" s="250"/>
      <c r="BR1508" s="250"/>
      <c r="BS1508" s="250"/>
      <c r="BT1508" s="250"/>
      <c r="BU1508" s="250"/>
      <c r="BV1508" s="250"/>
      <c r="BW1508" s="250"/>
      <c r="BX1508" s="250"/>
      <c r="BY1508" s="250"/>
      <c r="BZ1508" s="250"/>
      <c r="CE1508" s="250"/>
    </row>
    <row r="1509" spans="1:83" ht="14.4" x14ac:dyDescent="0.3">
      <c r="A1509" s="268"/>
      <c r="B1509" s="269"/>
      <c r="C1509" s="272"/>
      <c r="D1509" s="272"/>
      <c r="E1509" s="272"/>
      <c r="F1509" s="272"/>
      <c r="G1509" s="272"/>
      <c r="H1509" s="272"/>
      <c r="I1509" s="272"/>
      <c r="J1509" s="272"/>
      <c r="K1509" s="272"/>
      <c r="L1509" s="272"/>
      <c r="M1509" s="272"/>
      <c r="N1509" s="273"/>
      <c r="O1509" s="273"/>
      <c r="P1509" s="273"/>
      <c r="Q1509" s="273"/>
      <c r="R1509" s="273"/>
      <c r="S1509" s="273"/>
      <c r="T1509" s="273"/>
      <c r="U1509" s="273"/>
      <c r="V1509" s="273"/>
      <c r="W1509" s="273"/>
      <c r="X1509" s="273"/>
      <c r="Y1509" s="273"/>
      <c r="Z1509" s="273"/>
      <c r="AA1509" s="273"/>
      <c r="AB1509" s="273"/>
      <c r="AC1509" s="273"/>
      <c r="AD1509" s="273"/>
      <c r="AE1509" s="273"/>
      <c r="AF1509" s="273"/>
      <c r="AG1509" s="273"/>
      <c r="AH1509" s="273"/>
      <c r="AI1509" s="273"/>
      <c r="AJ1509" s="273"/>
      <c r="AK1509" s="273"/>
      <c r="AL1509" s="273"/>
      <c r="AM1509" s="273"/>
      <c r="AN1509" s="273"/>
      <c r="AO1509" s="273"/>
      <c r="AP1509" s="273"/>
      <c r="AQ1509" s="273"/>
      <c r="AR1509" s="273"/>
      <c r="AS1509" s="273"/>
      <c r="AT1509" s="273"/>
      <c r="AU1509" s="273"/>
      <c r="AV1509" s="273"/>
      <c r="AW1509" s="277"/>
      <c r="AX1509" s="273"/>
      <c r="AY1509" s="273"/>
      <c r="AZ1509" s="273"/>
      <c r="BA1509" s="273"/>
      <c r="BB1509" s="273"/>
      <c r="BC1509" s="273"/>
      <c r="BD1509" s="273"/>
      <c r="BE1509" s="269"/>
      <c r="BH1509" s="241"/>
      <c r="BI1509" s="241"/>
      <c r="BJ1509" s="241"/>
      <c r="BK1509" s="241"/>
      <c r="BL1509" s="241"/>
      <c r="BM1509" s="241"/>
      <c r="BN1509" s="241"/>
      <c r="BO1509" s="241"/>
      <c r="BP1509" s="241"/>
      <c r="BQ1509" s="241"/>
      <c r="BR1509" s="241"/>
      <c r="BS1509" s="241"/>
      <c r="BT1509" s="241"/>
      <c r="BU1509" s="241"/>
      <c r="BV1509" s="240"/>
      <c r="BW1509" s="241"/>
      <c r="BX1509" s="241"/>
      <c r="BY1509" s="241"/>
      <c r="BZ1509" s="241"/>
      <c r="CA1509" s="242"/>
      <c r="CB1509" s="242"/>
      <c r="CC1509" s="242"/>
      <c r="CD1509" s="242"/>
      <c r="CE1509" s="241"/>
    </row>
    <row r="1510" spans="1:83" ht="14.4" x14ac:dyDescent="0.3">
      <c r="A1510" s="268"/>
      <c r="B1510" s="269"/>
      <c r="C1510" s="272"/>
      <c r="D1510" s="272"/>
      <c r="E1510" s="272"/>
      <c r="F1510" s="272"/>
      <c r="G1510" s="272"/>
      <c r="H1510" s="272"/>
      <c r="I1510" s="272"/>
      <c r="J1510" s="272"/>
      <c r="K1510" s="272"/>
      <c r="L1510" s="272"/>
      <c r="M1510" s="272"/>
      <c r="N1510" s="273"/>
      <c r="O1510" s="273"/>
      <c r="P1510" s="273"/>
      <c r="Q1510" s="273"/>
      <c r="R1510" s="273"/>
      <c r="S1510" s="273"/>
      <c r="T1510" s="273"/>
      <c r="U1510" s="273"/>
      <c r="V1510" s="273"/>
      <c r="W1510" s="273"/>
      <c r="X1510" s="273"/>
      <c r="Y1510" s="273"/>
      <c r="Z1510" s="273"/>
      <c r="AA1510" s="273"/>
      <c r="AB1510" s="273"/>
      <c r="AC1510" s="273"/>
      <c r="AD1510" s="273"/>
      <c r="AE1510" s="273"/>
      <c r="AF1510" s="273"/>
      <c r="AG1510" s="273"/>
      <c r="AH1510" s="273"/>
      <c r="AI1510" s="273"/>
      <c r="AJ1510" s="273"/>
      <c r="AK1510" s="273"/>
      <c r="AL1510" s="273"/>
      <c r="AM1510" s="273"/>
      <c r="AN1510" s="273"/>
      <c r="AO1510" s="273"/>
      <c r="AP1510" s="273"/>
      <c r="AQ1510" s="273"/>
      <c r="AR1510" s="273"/>
      <c r="AS1510" s="273"/>
      <c r="AT1510" s="273"/>
      <c r="AU1510" s="273"/>
      <c r="AV1510" s="273"/>
      <c r="AW1510" s="277"/>
      <c r="AX1510" s="273"/>
      <c r="AY1510" s="273"/>
      <c r="AZ1510" s="273"/>
      <c r="BA1510" s="273"/>
      <c r="BB1510" s="273"/>
      <c r="BC1510" s="273"/>
      <c r="BD1510" s="273"/>
      <c r="BE1510" s="269"/>
      <c r="BH1510" s="250"/>
      <c r="BI1510" s="250"/>
      <c r="BJ1510" s="250"/>
      <c r="BK1510" s="250"/>
      <c r="BL1510" s="250"/>
      <c r="BM1510" s="250"/>
      <c r="BN1510" s="250"/>
      <c r="BO1510" s="250"/>
      <c r="BP1510" s="250"/>
      <c r="BQ1510" s="250"/>
      <c r="BR1510" s="250"/>
      <c r="BS1510" s="250"/>
      <c r="BT1510" s="250"/>
      <c r="BU1510" s="250"/>
      <c r="BV1510" s="250"/>
      <c r="BW1510" s="250"/>
      <c r="BX1510" s="250"/>
      <c r="BY1510" s="250"/>
      <c r="BZ1510" s="250"/>
      <c r="CE1510" s="250"/>
    </row>
    <row r="1511" spans="1:83" ht="14.4" x14ac:dyDescent="0.3">
      <c r="A1511" s="268"/>
      <c r="B1511" s="269"/>
      <c r="C1511" s="272"/>
      <c r="D1511" s="272"/>
      <c r="E1511" s="272"/>
      <c r="F1511" s="272"/>
      <c r="G1511" s="272"/>
      <c r="H1511" s="272"/>
      <c r="I1511" s="272"/>
      <c r="J1511" s="272"/>
      <c r="K1511" s="272"/>
      <c r="L1511" s="272"/>
      <c r="M1511" s="272"/>
      <c r="N1511" s="273"/>
      <c r="O1511" s="273"/>
      <c r="P1511" s="273"/>
      <c r="Q1511" s="273"/>
      <c r="R1511" s="273"/>
      <c r="S1511" s="273"/>
      <c r="T1511" s="273"/>
      <c r="U1511" s="273"/>
      <c r="V1511" s="273"/>
      <c r="W1511" s="273"/>
      <c r="X1511" s="273"/>
      <c r="Y1511" s="273"/>
      <c r="Z1511" s="273"/>
      <c r="AA1511" s="273"/>
      <c r="AB1511" s="273"/>
      <c r="AC1511" s="273"/>
      <c r="AD1511" s="273"/>
      <c r="AE1511" s="273"/>
      <c r="AF1511" s="273"/>
      <c r="AG1511" s="273"/>
      <c r="AH1511" s="273"/>
      <c r="AI1511" s="273"/>
      <c r="AJ1511" s="273"/>
      <c r="AK1511" s="273"/>
      <c r="AL1511" s="273"/>
      <c r="AM1511" s="273"/>
      <c r="AN1511" s="273"/>
      <c r="AO1511" s="273"/>
      <c r="AP1511" s="273"/>
      <c r="AQ1511" s="273"/>
      <c r="AR1511" s="273"/>
      <c r="AS1511" s="273"/>
      <c r="AT1511" s="273"/>
      <c r="AU1511" s="273"/>
      <c r="AV1511" s="273"/>
      <c r="AW1511" s="277"/>
      <c r="AX1511" s="273"/>
      <c r="AY1511" s="273"/>
      <c r="AZ1511" s="273"/>
      <c r="BA1511" s="273"/>
      <c r="BB1511" s="273"/>
      <c r="BC1511" s="273"/>
      <c r="BD1511" s="273"/>
      <c r="BE1511" s="269"/>
      <c r="BH1511" s="250"/>
      <c r="BI1511" s="250"/>
      <c r="BJ1511" s="250"/>
      <c r="BK1511" s="250"/>
      <c r="BL1511" s="250"/>
      <c r="BM1511" s="250"/>
      <c r="BN1511" s="250"/>
      <c r="BO1511" s="250"/>
      <c r="BP1511" s="250"/>
      <c r="BQ1511" s="250"/>
      <c r="BR1511" s="250"/>
      <c r="BS1511" s="250"/>
      <c r="BT1511" s="250"/>
      <c r="BU1511" s="250"/>
      <c r="BV1511" s="250"/>
      <c r="BW1511" s="250"/>
      <c r="BX1511" s="250"/>
      <c r="BY1511" s="250"/>
      <c r="BZ1511" s="250"/>
      <c r="CE1511" s="250"/>
    </row>
    <row r="1512" spans="1:83" ht="14.4" x14ac:dyDescent="0.3">
      <c r="A1512" s="268"/>
      <c r="B1512" s="269"/>
      <c r="C1512" s="272"/>
      <c r="D1512" s="272"/>
      <c r="E1512" s="272"/>
      <c r="F1512" s="272"/>
      <c r="G1512" s="272"/>
      <c r="H1512" s="272"/>
      <c r="I1512" s="272"/>
      <c r="J1512" s="272"/>
      <c r="K1512" s="272"/>
      <c r="L1512" s="272"/>
      <c r="M1512" s="272"/>
      <c r="N1512" s="273"/>
      <c r="O1512" s="273"/>
      <c r="P1512" s="273"/>
      <c r="Q1512" s="273"/>
      <c r="R1512" s="273"/>
      <c r="S1512" s="273"/>
      <c r="T1512" s="273"/>
      <c r="U1512" s="273"/>
      <c r="V1512" s="273"/>
      <c r="W1512" s="273"/>
      <c r="X1512" s="273"/>
      <c r="Y1512" s="273"/>
      <c r="Z1512" s="273"/>
      <c r="AA1512" s="273"/>
      <c r="AB1512" s="273"/>
      <c r="AC1512" s="273"/>
      <c r="AD1512" s="273"/>
      <c r="AE1512" s="273"/>
      <c r="AF1512" s="273"/>
      <c r="AG1512" s="273"/>
      <c r="AH1512" s="273"/>
      <c r="AI1512" s="273"/>
      <c r="AJ1512" s="273"/>
      <c r="AK1512" s="273"/>
      <c r="AL1512" s="273"/>
      <c r="AM1512" s="273"/>
      <c r="AN1512" s="273"/>
      <c r="AO1512" s="273"/>
      <c r="AP1512" s="273"/>
      <c r="AQ1512" s="273"/>
      <c r="AR1512" s="273"/>
      <c r="AS1512" s="273"/>
      <c r="AT1512" s="273"/>
      <c r="AU1512" s="273"/>
      <c r="AV1512" s="273"/>
      <c r="AW1512" s="277"/>
      <c r="AX1512" s="273"/>
      <c r="AY1512" s="273"/>
      <c r="AZ1512" s="273"/>
      <c r="BA1512" s="273"/>
      <c r="BB1512" s="273"/>
      <c r="BC1512" s="273"/>
      <c r="BD1512" s="273"/>
      <c r="BE1512" s="269"/>
      <c r="BH1512" s="250"/>
      <c r="BI1512" s="250"/>
      <c r="BJ1512" s="250"/>
      <c r="BK1512" s="250"/>
      <c r="BL1512" s="250"/>
      <c r="BM1512" s="250"/>
      <c r="BN1512" s="250"/>
      <c r="BO1512" s="250"/>
      <c r="BP1512" s="250"/>
      <c r="BQ1512" s="250"/>
      <c r="BR1512" s="250"/>
      <c r="BS1512" s="250"/>
      <c r="BT1512" s="250"/>
      <c r="BU1512" s="250"/>
      <c r="BV1512" s="250"/>
      <c r="BW1512" s="250"/>
      <c r="BX1512" s="250"/>
      <c r="BY1512" s="250"/>
      <c r="BZ1512" s="250"/>
      <c r="CE1512" s="250"/>
    </row>
    <row r="1513" spans="1:83" ht="14.4" x14ac:dyDescent="0.3">
      <c r="A1513" s="268"/>
      <c r="B1513" s="269"/>
      <c r="C1513" s="272"/>
      <c r="D1513" s="272"/>
      <c r="E1513" s="272"/>
      <c r="F1513" s="272"/>
      <c r="G1513" s="272"/>
      <c r="H1513" s="272"/>
      <c r="I1513" s="272"/>
      <c r="J1513" s="272"/>
      <c r="K1513" s="272"/>
      <c r="L1513" s="272"/>
      <c r="M1513" s="272"/>
      <c r="N1513" s="273"/>
      <c r="O1513" s="273"/>
      <c r="P1513" s="273"/>
      <c r="Q1513" s="273"/>
      <c r="R1513" s="273"/>
      <c r="S1513" s="273"/>
      <c r="T1513" s="273"/>
      <c r="U1513" s="273"/>
      <c r="V1513" s="273"/>
      <c r="W1513" s="273"/>
      <c r="X1513" s="273"/>
      <c r="Y1513" s="273"/>
      <c r="Z1513" s="273"/>
      <c r="AA1513" s="273"/>
      <c r="AB1513" s="273"/>
      <c r="AC1513" s="273"/>
      <c r="AD1513" s="273"/>
      <c r="AE1513" s="273"/>
      <c r="AF1513" s="273"/>
      <c r="AG1513" s="273"/>
      <c r="AH1513" s="273"/>
      <c r="AI1513" s="273"/>
      <c r="AJ1513" s="273"/>
      <c r="AK1513" s="273"/>
      <c r="AL1513" s="273"/>
      <c r="AM1513" s="273"/>
      <c r="AN1513" s="273"/>
      <c r="AO1513" s="273"/>
      <c r="AP1513" s="273"/>
      <c r="AQ1513" s="273"/>
      <c r="AR1513" s="273"/>
      <c r="AS1513" s="273"/>
      <c r="AT1513" s="273"/>
      <c r="AU1513" s="273"/>
      <c r="AV1513" s="273"/>
      <c r="AW1513" s="277"/>
      <c r="AX1513" s="273"/>
      <c r="AY1513" s="273"/>
      <c r="AZ1513" s="273"/>
      <c r="BA1513" s="273"/>
      <c r="BB1513" s="273"/>
      <c r="BC1513" s="273"/>
      <c r="BD1513" s="273"/>
      <c r="BE1513" s="269"/>
      <c r="BH1513" s="241"/>
      <c r="BI1513" s="241"/>
      <c r="BJ1513" s="241"/>
      <c r="BK1513" s="241"/>
      <c r="BL1513" s="241"/>
      <c r="BM1513" s="241"/>
      <c r="BN1513" s="241"/>
      <c r="BO1513" s="241"/>
      <c r="BP1513" s="241"/>
      <c r="BQ1513" s="241"/>
      <c r="BR1513" s="241"/>
      <c r="BS1513" s="241"/>
      <c r="BT1513" s="241"/>
      <c r="BU1513" s="241"/>
      <c r="BV1513" s="240"/>
      <c r="BW1513" s="241"/>
      <c r="BX1513" s="241"/>
      <c r="BY1513" s="241"/>
      <c r="BZ1513" s="241"/>
      <c r="CA1513" s="242"/>
      <c r="CB1513" s="242"/>
      <c r="CC1513" s="242"/>
      <c r="CD1513" s="242"/>
      <c r="CE1513" s="241"/>
    </row>
    <row r="1514" spans="1:83" ht="14.4" x14ac:dyDescent="0.3">
      <c r="A1514" s="268"/>
      <c r="B1514" s="269"/>
      <c r="C1514" s="272"/>
      <c r="D1514" s="272"/>
      <c r="E1514" s="272"/>
      <c r="F1514" s="272"/>
      <c r="G1514" s="272"/>
      <c r="H1514" s="272"/>
      <c r="I1514" s="272"/>
      <c r="J1514" s="272"/>
      <c r="K1514" s="272"/>
      <c r="L1514" s="272"/>
      <c r="M1514" s="272"/>
      <c r="N1514" s="273"/>
      <c r="O1514" s="273"/>
      <c r="P1514" s="273"/>
      <c r="Q1514" s="273"/>
      <c r="R1514" s="273"/>
      <c r="S1514" s="273"/>
      <c r="T1514" s="273"/>
      <c r="U1514" s="273"/>
      <c r="V1514" s="273"/>
      <c r="W1514" s="273"/>
      <c r="X1514" s="273"/>
      <c r="Y1514" s="273"/>
      <c r="Z1514" s="273"/>
      <c r="AA1514" s="273"/>
      <c r="AB1514" s="273"/>
      <c r="AC1514" s="273"/>
      <c r="AD1514" s="273"/>
      <c r="AE1514" s="273"/>
      <c r="AF1514" s="273"/>
      <c r="AG1514" s="273"/>
      <c r="AH1514" s="273"/>
      <c r="AI1514" s="273"/>
      <c r="AJ1514" s="273"/>
      <c r="AK1514" s="273"/>
      <c r="AL1514" s="273"/>
      <c r="AM1514" s="273"/>
      <c r="AN1514" s="273"/>
      <c r="AO1514" s="273"/>
      <c r="AP1514" s="273"/>
      <c r="AQ1514" s="273"/>
      <c r="AR1514" s="273"/>
      <c r="AS1514" s="273"/>
      <c r="AT1514" s="273"/>
      <c r="AU1514" s="273"/>
      <c r="AV1514" s="273"/>
      <c r="AW1514" s="277"/>
      <c r="AX1514" s="273"/>
      <c r="AY1514" s="273"/>
      <c r="AZ1514" s="273"/>
      <c r="BA1514" s="273"/>
      <c r="BB1514" s="273"/>
      <c r="BC1514" s="273"/>
      <c r="BD1514" s="273"/>
      <c r="BE1514" s="269"/>
      <c r="BH1514" s="250"/>
      <c r="BI1514" s="250"/>
      <c r="BJ1514" s="250"/>
      <c r="BK1514" s="250"/>
      <c r="BL1514" s="250"/>
      <c r="BM1514" s="250"/>
      <c r="BN1514" s="250"/>
      <c r="BO1514" s="250"/>
      <c r="BP1514" s="250"/>
      <c r="BQ1514" s="250"/>
      <c r="BR1514" s="250"/>
      <c r="BS1514" s="250"/>
      <c r="BT1514" s="250"/>
      <c r="BU1514" s="250"/>
      <c r="BV1514" s="250"/>
      <c r="BW1514" s="250"/>
      <c r="BX1514" s="250"/>
      <c r="BY1514" s="250"/>
      <c r="BZ1514" s="250"/>
      <c r="CE1514" s="250"/>
    </row>
    <row r="1515" spans="1:83" ht="14.4" x14ac:dyDescent="0.3">
      <c r="A1515" s="270"/>
      <c r="B1515" s="271"/>
      <c r="C1515" s="272"/>
      <c r="D1515" s="272"/>
      <c r="E1515" s="272"/>
      <c r="F1515" s="272"/>
      <c r="G1515" s="272"/>
      <c r="H1515" s="272"/>
      <c r="I1515" s="272"/>
      <c r="J1515" s="272"/>
      <c r="K1515" s="272"/>
      <c r="L1515" s="272"/>
      <c r="M1515" s="272"/>
      <c r="BE1515" s="269"/>
      <c r="BH1515" s="250"/>
      <c r="BI1515" s="250"/>
      <c r="BJ1515" s="250"/>
      <c r="BK1515" s="250"/>
      <c r="BL1515" s="250"/>
      <c r="BM1515" s="250"/>
      <c r="BN1515" s="250"/>
      <c r="BO1515" s="250"/>
      <c r="BP1515" s="250"/>
      <c r="BQ1515" s="250"/>
      <c r="BR1515" s="250"/>
      <c r="BS1515" s="250"/>
      <c r="BT1515" s="250"/>
      <c r="BU1515" s="250"/>
      <c r="BV1515" s="250"/>
      <c r="BW1515" s="250"/>
      <c r="BX1515" s="250"/>
      <c r="BY1515" s="250"/>
      <c r="BZ1515" s="250"/>
      <c r="CE1515" s="250"/>
    </row>
    <row r="1516" spans="1:83" ht="14.4" x14ac:dyDescent="0.3">
      <c r="A1516" s="268"/>
      <c r="B1516" s="269"/>
      <c r="C1516" s="272"/>
      <c r="D1516" s="272"/>
      <c r="E1516" s="272"/>
      <c r="F1516" s="272"/>
      <c r="G1516" s="272"/>
      <c r="H1516" s="272"/>
      <c r="I1516" s="272"/>
      <c r="J1516" s="272"/>
      <c r="K1516" s="272"/>
      <c r="L1516" s="272"/>
      <c r="M1516" s="272"/>
      <c r="N1516" s="273"/>
      <c r="O1516" s="273"/>
      <c r="P1516" s="273"/>
      <c r="Q1516" s="273"/>
      <c r="R1516" s="273"/>
      <c r="S1516" s="273"/>
      <c r="T1516" s="273"/>
      <c r="U1516" s="273"/>
      <c r="V1516" s="273"/>
      <c r="W1516" s="273"/>
      <c r="X1516" s="273"/>
      <c r="Y1516" s="273"/>
      <c r="Z1516" s="273"/>
      <c r="AA1516" s="273"/>
      <c r="AB1516" s="273"/>
      <c r="AC1516" s="273"/>
      <c r="AD1516" s="273"/>
      <c r="AE1516" s="273"/>
      <c r="AF1516" s="273"/>
      <c r="AG1516" s="273"/>
      <c r="AH1516" s="273"/>
      <c r="AI1516" s="273"/>
      <c r="AJ1516" s="273"/>
      <c r="AK1516" s="273"/>
      <c r="AL1516" s="273"/>
      <c r="AM1516" s="273"/>
      <c r="AN1516" s="273"/>
      <c r="AO1516" s="273"/>
      <c r="AP1516" s="273"/>
      <c r="AQ1516" s="273"/>
      <c r="AR1516" s="273"/>
      <c r="AS1516" s="273"/>
      <c r="AT1516" s="273"/>
      <c r="AU1516" s="273"/>
      <c r="AV1516" s="273"/>
      <c r="AW1516" s="277"/>
      <c r="AX1516" s="273"/>
      <c r="AY1516" s="273"/>
      <c r="AZ1516" s="273"/>
      <c r="BA1516" s="273"/>
      <c r="BB1516" s="273"/>
      <c r="BC1516" s="273"/>
      <c r="BD1516" s="273"/>
      <c r="BE1516" s="269"/>
      <c r="BH1516" s="250"/>
      <c r="BI1516" s="250"/>
      <c r="BJ1516" s="250"/>
      <c r="BK1516" s="250"/>
      <c r="BL1516" s="250"/>
      <c r="BM1516" s="250"/>
      <c r="BN1516" s="250"/>
      <c r="BO1516" s="250"/>
      <c r="BP1516" s="250"/>
      <c r="BQ1516" s="250"/>
      <c r="BR1516" s="250"/>
      <c r="BS1516" s="250"/>
      <c r="BT1516" s="250"/>
      <c r="BU1516" s="250"/>
      <c r="BV1516" s="250"/>
      <c r="BW1516" s="250"/>
      <c r="BX1516" s="250"/>
      <c r="BY1516" s="250"/>
      <c r="BZ1516" s="250"/>
      <c r="CE1516" s="250"/>
    </row>
    <row r="1517" spans="1:83" ht="14.4" x14ac:dyDescent="0.3">
      <c r="A1517" s="268"/>
      <c r="B1517" s="269"/>
      <c r="C1517" s="272"/>
      <c r="D1517" s="272"/>
      <c r="E1517" s="272"/>
      <c r="F1517" s="272"/>
      <c r="G1517" s="272"/>
      <c r="H1517" s="272"/>
      <c r="I1517" s="272"/>
      <c r="J1517" s="272"/>
      <c r="K1517" s="272"/>
      <c r="L1517" s="272"/>
      <c r="M1517" s="272"/>
      <c r="N1517" s="273"/>
      <c r="O1517" s="273"/>
      <c r="P1517" s="273"/>
      <c r="Q1517" s="273"/>
      <c r="R1517" s="273"/>
      <c r="S1517" s="273"/>
      <c r="T1517" s="273"/>
      <c r="U1517" s="273"/>
      <c r="V1517" s="273"/>
      <c r="W1517" s="273"/>
      <c r="X1517" s="273"/>
      <c r="Y1517" s="273"/>
      <c r="Z1517" s="273"/>
      <c r="AA1517" s="273"/>
      <c r="AB1517" s="273"/>
      <c r="AC1517" s="273"/>
      <c r="AD1517" s="273"/>
      <c r="AE1517" s="273"/>
      <c r="AF1517" s="273"/>
      <c r="AG1517" s="273"/>
      <c r="AH1517" s="273"/>
      <c r="AI1517" s="273"/>
      <c r="AJ1517" s="273"/>
      <c r="AK1517" s="273"/>
      <c r="AL1517" s="273"/>
      <c r="AM1517" s="273"/>
      <c r="AN1517" s="273"/>
      <c r="AO1517" s="273"/>
      <c r="AP1517" s="273"/>
      <c r="AQ1517" s="273"/>
      <c r="AR1517" s="273"/>
      <c r="AS1517" s="273"/>
      <c r="AT1517" s="273"/>
      <c r="AU1517" s="273"/>
      <c r="AV1517" s="273"/>
      <c r="AW1517" s="277"/>
      <c r="AX1517" s="273"/>
      <c r="AY1517" s="273"/>
      <c r="AZ1517" s="273"/>
      <c r="BA1517" s="273"/>
      <c r="BB1517" s="273"/>
      <c r="BC1517" s="273"/>
      <c r="BD1517" s="273"/>
      <c r="BE1517" s="269"/>
      <c r="BH1517" s="250"/>
      <c r="BI1517" s="250"/>
      <c r="BJ1517" s="250"/>
      <c r="BK1517" s="250"/>
      <c r="BL1517" s="250"/>
      <c r="BM1517" s="250"/>
      <c r="BN1517" s="250"/>
      <c r="BO1517" s="250"/>
      <c r="BP1517" s="250"/>
      <c r="BQ1517" s="250"/>
      <c r="BR1517" s="250"/>
      <c r="BS1517" s="250"/>
      <c r="BT1517" s="250"/>
      <c r="BU1517" s="250"/>
      <c r="BV1517" s="250"/>
      <c r="BW1517" s="250"/>
      <c r="BX1517" s="250"/>
      <c r="BY1517" s="250"/>
      <c r="BZ1517" s="250"/>
      <c r="CE1517" s="250"/>
    </row>
    <row r="1518" spans="1:83" ht="14.4" x14ac:dyDescent="0.3">
      <c r="A1518" s="270"/>
      <c r="B1518" s="271"/>
      <c r="C1518" s="265"/>
      <c r="D1518" s="265"/>
      <c r="E1518" s="265"/>
      <c r="F1518" s="265"/>
      <c r="G1518" s="265"/>
      <c r="H1518" s="265"/>
      <c r="I1518" s="265"/>
      <c r="J1518" s="265"/>
      <c r="K1518" s="265"/>
      <c r="L1518" s="265"/>
      <c r="M1518" s="265"/>
      <c r="BE1518" s="269"/>
      <c r="BH1518" s="241"/>
      <c r="BI1518" s="241"/>
      <c r="BJ1518" s="241"/>
      <c r="BK1518" s="241"/>
      <c r="BL1518" s="241"/>
      <c r="BM1518" s="241"/>
      <c r="BN1518" s="241"/>
      <c r="BO1518" s="241"/>
      <c r="BP1518" s="241"/>
      <c r="BQ1518" s="241"/>
      <c r="BR1518" s="241"/>
      <c r="BS1518" s="241"/>
      <c r="BT1518" s="241"/>
      <c r="BU1518" s="241"/>
      <c r="BV1518" s="240"/>
      <c r="BW1518" s="241"/>
      <c r="BX1518" s="241"/>
      <c r="BY1518" s="241"/>
      <c r="BZ1518" s="241"/>
      <c r="CA1518" s="242"/>
      <c r="CB1518" s="242"/>
      <c r="CC1518" s="242"/>
      <c r="CD1518" s="242"/>
      <c r="CE1518" s="241"/>
    </row>
    <row r="1519" spans="1:83" ht="14.4" x14ac:dyDescent="0.3">
      <c r="A1519" s="268"/>
      <c r="B1519" s="269"/>
      <c r="C1519" s="272"/>
      <c r="D1519" s="272"/>
      <c r="E1519" s="272"/>
      <c r="F1519" s="272"/>
      <c r="G1519" s="272"/>
      <c r="H1519" s="272"/>
      <c r="I1519" s="272"/>
      <c r="J1519" s="272"/>
      <c r="K1519" s="272"/>
      <c r="L1519" s="272"/>
      <c r="M1519" s="272"/>
      <c r="N1519" s="273"/>
      <c r="O1519" s="273"/>
      <c r="P1519" s="273"/>
      <c r="Q1519" s="273"/>
      <c r="R1519" s="273"/>
      <c r="S1519" s="273"/>
      <c r="T1519" s="273"/>
      <c r="U1519" s="273"/>
      <c r="V1519" s="273"/>
      <c r="W1519" s="273"/>
      <c r="X1519" s="273"/>
      <c r="Y1519" s="273"/>
      <c r="Z1519" s="273"/>
      <c r="AA1519" s="273"/>
      <c r="AB1519" s="273"/>
      <c r="AC1519" s="273"/>
      <c r="AD1519" s="273"/>
      <c r="AE1519" s="273"/>
      <c r="AF1519" s="273"/>
      <c r="AG1519" s="273"/>
      <c r="AH1519" s="273"/>
      <c r="AI1519" s="273"/>
      <c r="AJ1519" s="273"/>
      <c r="AK1519" s="273"/>
      <c r="AL1519" s="273"/>
      <c r="AM1519" s="273"/>
      <c r="AN1519" s="273"/>
      <c r="AO1519" s="273"/>
      <c r="AP1519" s="273"/>
      <c r="AQ1519" s="273"/>
      <c r="AR1519" s="273"/>
      <c r="AS1519" s="273"/>
      <c r="AT1519" s="273"/>
      <c r="AU1519" s="273"/>
      <c r="AV1519" s="273"/>
      <c r="AW1519" s="277"/>
      <c r="AX1519" s="273"/>
      <c r="AY1519" s="273"/>
      <c r="AZ1519" s="273"/>
      <c r="BA1519" s="273"/>
      <c r="BB1519" s="273"/>
      <c r="BC1519" s="273"/>
      <c r="BD1519" s="273"/>
      <c r="BE1519" s="269"/>
      <c r="BH1519" s="241"/>
      <c r="BI1519" s="241"/>
      <c r="BJ1519" s="241"/>
      <c r="BK1519" s="241"/>
      <c r="BL1519" s="241"/>
      <c r="BM1519" s="241"/>
      <c r="BN1519" s="241"/>
      <c r="BO1519" s="241"/>
      <c r="BP1519" s="241"/>
      <c r="BQ1519" s="241"/>
      <c r="BR1519" s="241"/>
      <c r="BS1519" s="241"/>
      <c r="BT1519" s="241"/>
      <c r="BU1519" s="241"/>
      <c r="BV1519" s="240"/>
      <c r="BW1519" s="241"/>
      <c r="BX1519" s="241"/>
      <c r="BY1519" s="241"/>
      <c r="BZ1519" s="241"/>
      <c r="CA1519" s="242"/>
      <c r="CB1519" s="242"/>
      <c r="CC1519" s="242"/>
      <c r="CD1519" s="242"/>
      <c r="CE1519" s="241"/>
    </row>
    <row r="1520" spans="1:83" ht="14.4" x14ac:dyDescent="0.3">
      <c r="A1520" s="268"/>
      <c r="B1520" s="269"/>
      <c r="C1520" s="272"/>
      <c r="D1520" s="272"/>
      <c r="E1520" s="272"/>
      <c r="F1520" s="272"/>
      <c r="G1520" s="272"/>
      <c r="H1520" s="272"/>
      <c r="I1520" s="272"/>
      <c r="J1520" s="272"/>
      <c r="K1520" s="272"/>
      <c r="L1520" s="272"/>
      <c r="M1520" s="272"/>
      <c r="N1520" s="273"/>
      <c r="O1520" s="273"/>
      <c r="P1520" s="273"/>
      <c r="Q1520" s="273"/>
      <c r="R1520" s="273"/>
      <c r="S1520" s="273"/>
      <c r="T1520" s="273"/>
      <c r="U1520" s="273"/>
      <c r="V1520" s="273"/>
      <c r="W1520" s="273"/>
      <c r="X1520" s="273"/>
      <c r="Y1520" s="273"/>
      <c r="Z1520" s="273"/>
      <c r="AA1520" s="273"/>
      <c r="AB1520" s="273"/>
      <c r="AC1520" s="273"/>
      <c r="AD1520" s="273"/>
      <c r="AE1520" s="273"/>
      <c r="AF1520" s="273"/>
      <c r="AG1520" s="273"/>
      <c r="AH1520" s="273"/>
      <c r="AI1520" s="273"/>
      <c r="AJ1520" s="273"/>
      <c r="AK1520" s="273"/>
      <c r="AL1520" s="273"/>
      <c r="AM1520" s="273"/>
      <c r="AN1520" s="273"/>
      <c r="AO1520" s="273"/>
      <c r="AP1520" s="273"/>
      <c r="AQ1520" s="273"/>
      <c r="AR1520" s="273"/>
      <c r="AS1520" s="273"/>
      <c r="AT1520" s="273"/>
      <c r="AU1520" s="273"/>
      <c r="AV1520" s="273"/>
      <c r="AW1520" s="277"/>
      <c r="AX1520" s="273"/>
      <c r="AY1520" s="273"/>
      <c r="AZ1520" s="273"/>
      <c r="BA1520" s="273"/>
      <c r="BB1520" s="273"/>
      <c r="BC1520" s="273"/>
      <c r="BD1520" s="273"/>
      <c r="BE1520" s="269"/>
      <c r="BH1520" s="250"/>
      <c r="BI1520" s="250"/>
      <c r="BJ1520" s="250"/>
      <c r="BK1520" s="250"/>
      <c r="BL1520" s="250"/>
      <c r="BM1520" s="250"/>
      <c r="BN1520" s="250"/>
      <c r="BO1520" s="250"/>
      <c r="BP1520" s="250"/>
      <c r="BQ1520" s="250"/>
      <c r="BR1520" s="250"/>
      <c r="BS1520" s="250"/>
      <c r="BT1520" s="250"/>
      <c r="BU1520" s="250"/>
      <c r="BV1520" s="250"/>
      <c r="BW1520" s="250"/>
      <c r="BX1520" s="250"/>
      <c r="BY1520" s="250"/>
      <c r="BZ1520" s="250"/>
      <c r="CE1520" s="250"/>
    </row>
    <row r="1521" spans="1:83" ht="14.4" x14ac:dyDescent="0.3">
      <c r="A1521" s="270"/>
      <c r="B1521" s="271"/>
      <c r="C1521" s="272"/>
      <c r="D1521" s="272"/>
      <c r="E1521" s="272"/>
      <c r="F1521" s="272"/>
      <c r="G1521" s="272"/>
      <c r="H1521" s="272"/>
      <c r="I1521" s="272"/>
      <c r="J1521" s="272"/>
      <c r="K1521" s="272"/>
      <c r="L1521" s="272"/>
      <c r="M1521" s="272"/>
      <c r="BE1521" s="269"/>
      <c r="BH1521" s="241"/>
      <c r="BI1521" s="241"/>
      <c r="BJ1521" s="241"/>
      <c r="BK1521" s="241"/>
      <c r="BL1521" s="241"/>
      <c r="BM1521" s="241"/>
      <c r="BN1521" s="241"/>
      <c r="BO1521" s="241"/>
      <c r="BP1521" s="241"/>
      <c r="BQ1521" s="241"/>
      <c r="BR1521" s="241"/>
      <c r="BS1521" s="241"/>
      <c r="BT1521" s="241"/>
      <c r="BU1521" s="241"/>
      <c r="BV1521" s="240"/>
      <c r="BW1521" s="241"/>
      <c r="BX1521" s="241"/>
      <c r="BY1521" s="241"/>
      <c r="BZ1521" s="241"/>
      <c r="CA1521" s="242"/>
      <c r="CB1521" s="242"/>
      <c r="CC1521" s="242"/>
      <c r="CD1521" s="242"/>
      <c r="CE1521" s="241"/>
    </row>
    <row r="1522" spans="1:83" ht="14.4" x14ac:dyDescent="0.3">
      <c r="A1522" s="268"/>
      <c r="B1522" s="269"/>
      <c r="C1522" s="272"/>
      <c r="D1522" s="272"/>
      <c r="E1522" s="272"/>
      <c r="F1522" s="272"/>
      <c r="G1522" s="272"/>
      <c r="H1522" s="272"/>
      <c r="I1522" s="272"/>
      <c r="J1522" s="272"/>
      <c r="K1522" s="272"/>
      <c r="L1522" s="272"/>
      <c r="M1522" s="272"/>
      <c r="N1522" s="273"/>
      <c r="O1522" s="273"/>
      <c r="P1522" s="273"/>
      <c r="Q1522" s="273"/>
      <c r="R1522" s="273"/>
      <c r="S1522" s="273"/>
      <c r="T1522" s="273"/>
      <c r="U1522" s="273"/>
      <c r="V1522" s="273"/>
      <c r="W1522" s="273"/>
      <c r="X1522" s="273"/>
      <c r="Y1522" s="273"/>
      <c r="Z1522" s="273"/>
      <c r="AA1522" s="273"/>
      <c r="AB1522" s="273"/>
      <c r="AC1522" s="273"/>
      <c r="AD1522" s="273"/>
      <c r="AE1522" s="273"/>
      <c r="AF1522" s="273"/>
      <c r="AG1522" s="273"/>
      <c r="AH1522" s="273"/>
      <c r="AI1522" s="273"/>
      <c r="AJ1522" s="273"/>
      <c r="AK1522" s="273"/>
      <c r="AL1522" s="273"/>
      <c r="AM1522" s="273"/>
      <c r="AN1522" s="273"/>
      <c r="AO1522" s="273"/>
      <c r="AP1522" s="273"/>
      <c r="AQ1522" s="273"/>
      <c r="AR1522" s="273"/>
      <c r="AS1522" s="273"/>
      <c r="AT1522" s="273"/>
      <c r="AU1522" s="273"/>
      <c r="AV1522" s="273"/>
      <c r="AW1522" s="277"/>
      <c r="AX1522" s="273"/>
      <c r="AY1522" s="273"/>
      <c r="AZ1522" s="273"/>
      <c r="BA1522" s="273"/>
      <c r="BB1522" s="273"/>
      <c r="BC1522" s="273"/>
      <c r="BD1522" s="273"/>
      <c r="BE1522" s="269"/>
      <c r="BH1522" s="250"/>
      <c r="BI1522" s="250"/>
      <c r="BJ1522" s="250"/>
      <c r="BK1522" s="250"/>
      <c r="BL1522" s="250"/>
      <c r="BM1522" s="250"/>
      <c r="BN1522" s="250"/>
      <c r="BO1522" s="250"/>
      <c r="BP1522" s="250"/>
      <c r="BQ1522" s="250"/>
      <c r="BR1522" s="250"/>
      <c r="BS1522" s="250"/>
      <c r="BT1522" s="250"/>
      <c r="BU1522" s="250"/>
      <c r="BV1522" s="250"/>
      <c r="BW1522" s="250"/>
      <c r="BX1522" s="250"/>
      <c r="BY1522" s="250"/>
      <c r="BZ1522" s="250"/>
      <c r="CE1522" s="250"/>
    </row>
    <row r="1523" spans="1:83" ht="14.4" x14ac:dyDescent="0.3">
      <c r="A1523" s="268"/>
      <c r="B1523" s="269"/>
      <c r="C1523" s="272"/>
      <c r="D1523" s="272"/>
      <c r="E1523" s="272"/>
      <c r="F1523" s="272"/>
      <c r="G1523" s="272"/>
      <c r="H1523" s="272"/>
      <c r="I1523" s="272"/>
      <c r="J1523" s="272"/>
      <c r="K1523" s="272"/>
      <c r="L1523" s="272"/>
      <c r="M1523" s="272"/>
      <c r="N1523" s="273"/>
      <c r="O1523" s="273"/>
      <c r="P1523" s="273"/>
      <c r="Q1523" s="273"/>
      <c r="R1523" s="273"/>
      <c r="S1523" s="273"/>
      <c r="T1523" s="273"/>
      <c r="U1523" s="273"/>
      <c r="V1523" s="273"/>
      <c r="W1523" s="273"/>
      <c r="X1523" s="273"/>
      <c r="Y1523" s="273"/>
      <c r="Z1523" s="273"/>
      <c r="AA1523" s="273"/>
      <c r="AB1523" s="273"/>
      <c r="AC1523" s="273"/>
      <c r="AD1523" s="273"/>
      <c r="AE1523" s="273"/>
      <c r="AF1523" s="273"/>
      <c r="AG1523" s="273"/>
      <c r="AH1523" s="273"/>
      <c r="AI1523" s="273"/>
      <c r="AJ1523" s="273"/>
      <c r="AK1523" s="273"/>
      <c r="AL1523" s="273"/>
      <c r="AM1523" s="273"/>
      <c r="AN1523" s="273"/>
      <c r="AO1523" s="273"/>
      <c r="AP1523" s="273"/>
      <c r="AQ1523" s="273"/>
      <c r="AR1523" s="273"/>
      <c r="AS1523" s="273"/>
      <c r="AT1523" s="273"/>
      <c r="AU1523" s="273"/>
      <c r="AV1523" s="273"/>
      <c r="AW1523" s="277"/>
      <c r="AX1523" s="273"/>
      <c r="AY1523" s="273"/>
      <c r="AZ1523" s="273"/>
      <c r="BA1523" s="273"/>
      <c r="BB1523" s="273"/>
      <c r="BC1523" s="273"/>
      <c r="BD1523" s="273"/>
      <c r="BE1523" s="269"/>
      <c r="BH1523" s="241"/>
      <c r="BI1523" s="241"/>
      <c r="BJ1523" s="241"/>
      <c r="BK1523" s="241"/>
      <c r="BL1523" s="241"/>
      <c r="BM1523" s="241"/>
      <c r="BN1523" s="241"/>
      <c r="BO1523" s="241"/>
      <c r="BP1523" s="241"/>
      <c r="BQ1523" s="241"/>
      <c r="BR1523" s="241"/>
      <c r="BS1523" s="241"/>
      <c r="BT1523" s="241"/>
      <c r="BU1523" s="241"/>
      <c r="BV1523" s="240"/>
      <c r="BW1523" s="241"/>
      <c r="BX1523" s="241"/>
      <c r="BY1523" s="241"/>
      <c r="BZ1523" s="241"/>
      <c r="CA1523" s="242"/>
      <c r="CB1523" s="242"/>
      <c r="CC1523" s="242"/>
      <c r="CD1523" s="242"/>
      <c r="CE1523" s="241"/>
    </row>
    <row r="1524" spans="1:83" ht="14.4" x14ac:dyDescent="0.3">
      <c r="A1524" s="268"/>
      <c r="B1524" s="269"/>
      <c r="C1524" s="272"/>
      <c r="D1524" s="272"/>
      <c r="E1524" s="272"/>
      <c r="F1524" s="272"/>
      <c r="G1524" s="272"/>
      <c r="H1524" s="272"/>
      <c r="I1524" s="272"/>
      <c r="J1524" s="272"/>
      <c r="K1524" s="272"/>
      <c r="L1524" s="272"/>
      <c r="M1524" s="272"/>
      <c r="N1524" s="273"/>
      <c r="O1524" s="273"/>
      <c r="P1524" s="273"/>
      <c r="Q1524" s="273"/>
      <c r="R1524" s="273"/>
      <c r="S1524" s="273"/>
      <c r="T1524" s="273"/>
      <c r="U1524" s="273"/>
      <c r="V1524" s="273"/>
      <c r="W1524" s="273"/>
      <c r="X1524" s="273"/>
      <c r="Y1524" s="273"/>
      <c r="Z1524" s="273"/>
      <c r="AA1524" s="273"/>
      <c r="AB1524" s="273"/>
      <c r="AC1524" s="273"/>
      <c r="AD1524" s="273"/>
      <c r="AE1524" s="273"/>
      <c r="AF1524" s="273"/>
      <c r="AG1524" s="273"/>
      <c r="AH1524" s="273"/>
      <c r="AI1524" s="273"/>
      <c r="AJ1524" s="273"/>
      <c r="AK1524" s="273"/>
      <c r="AL1524" s="273"/>
      <c r="AM1524" s="273"/>
      <c r="AN1524" s="273"/>
      <c r="AO1524" s="273"/>
      <c r="AP1524" s="273"/>
      <c r="AQ1524" s="273"/>
      <c r="AR1524" s="273"/>
      <c r="AS1524" s="273"/>
      <c r="AT1524" s="273"/>
      <c r="AU1524" s="273"/>
      <c r="AV1524" s="273"/>
      <c r="AW1524" s="277"/>
      <c r="AX1524" s="273"/>
      <c r="AY1524" s="273"/>
      <c r="AZ1524" s="273"/>
      <c r="BA1524" s="273"/>
      <c r="BB1524" s="273"/>
      <c r="BC1524" s="273"/>
      <c r="BD1524" s="273"/>
      <c r="BE1524" s="269"/>
      <c r="BH1524" s="250"/>
      <c r="BI1524" s="250"/>
      <c r="BJ1524" s="250"/>
      <c r="BK1524" s="250"/>
      <c r="BL1524" s="250"/>
      <c r="BM1524" s="250"/>
      <c r="BN1524" s="250"/>
      <c r="BO1524" s="250"/>
      <c r="BP1524" s="250"/>
      <c r="BQ1524" s="250"/>
      <c r="BR1524" s="250"/>
      <c r="BS1524" s="250"/>
      <c r="BT1524" s="250"/>
      <c r="BU1524" s="250"/>
      <c r="BV1524" s="250"/>
      <c r="BW1524" s="250"/>
      <c r="BX1524" s="250"/>
      <c r="BY1524" s="250"/>
      <c r="BZ1524" s="250"/>
      <c r="CE1524" s="250"/>
    </row>
    <row r="1525" spans="1:83" ht="14.4" x14ac:dyDescent="0.3">
      <c r="A1525" s="268"/>
      <c r="B1525" s="269"/>
      <c r="C1525" s="272"/>
      <c r="D1525" s="272"/>
      <c r="E1525" s="272"/>
      <c r="F1525" s="272"/>
      <c r="G1525" s="272"/>
      <c r="H1525" s="272"/>
      <c r="I1525" s="272"/>
      <c r="J1525" s="272"/>
      <c r="K1525" s="272"/>
      <c r="L1525" s="272"/>
      <c r="M1525" s="272"/>
      <c r="N1525" s="273"/>
      <c r="O1525" s="273"/>
      <c r="P1525" s="273"/>
      <c r="Q1525" s="273"/>
      <c r="R1525" s="273"/>
      <c r="S1525" s="273"/>
      <c r="T1525" s="273"/>
      <c r="U1525" s="273"/>
      <c r="V1525" s="273"/>
      <c r="W1525" s="273"/>
      <c r="X1525" s="273"/>
      <c r="Y1525" s="273"/>
      <c r="Z1525" s="273"/>
      <c r="AA1525" s="273"/>
      <c r="AB1525" s="273"/>
      <c r="AC1525" s="273"/>
      <c r="AD1525" s="273"/>
      <c r="AE1525" s="273"/>
      <c r="AF1525" s="273"/>
      <c r="AG1525" s="273"/>
      <c r="AH1525" s="273"/>
      <c r="AI1525" s="273"/>
      <c r="AJ1525" s="273"/>
      <c r="AK1525" s="273"/>
      <c r="AL1525" s="273"/>
      <c r="AM1525" s="273"/>
      <c r="AN1525" s="273"/>
      <c r="AO1525" s="273"/>
      <c r="AP1525" s="273"/>
      <c r="AQ1525" s="273"/>
      <c r="AR1525" s="273"/>
      <c r="AS1525" s="273"/>
      <c r="AT1525" s="273"/>
      <c r="AU1525" s="273"/>
      <c r="AV1525" s="273"/>
      <c r="AW1525" s="277"/>
      <c r="AX1525" s="273"/>
      <c r="AY1525" s="273"/>
      <c r="AZ1525" s="273"/>
      <c r="BA1525" s="273"/>
      <c r="BB1525" s="273"/>
      <c r="BC1525" s="273"/>
      <c r="BD1525" s="273"/>
      <c r="BE1525" s="269"/>
      <c r="BH1525" s="250"/>
      <c r="BI1525" s="250"/>
      <c r="BJ1525" s="250"/>
      <c r="BK1525" s="250"/>
      <c r="BL1525" s="250"/>
      <c r="BM1525" s="250"/>
      <c r="BN1525" s="250"/>
      <c r="BO1525" s="250"/>
      <c r="BP1525" s="250"/>
      <c r="BQ1525" s="250"/>
      <c r="BR1525" s="250"/>
      <c r="BS1525" s="250"/>
      <c r="BT1525" s="250"/>
      <c r="BU1525" s="250"/>
      <c r="BV1525" s="250"/>
      <c r="BW1525" s="250"/>
      <c r="BX1525" s="250"/>
      <c r="BY1525" s="250"/>
      <c r="BZ1525" s="250"/>
      <c r="CE1525" s="250"/>
    </row>
    <row r="1526" spans="1:83" ht="14.4" x14ac:dyDescent="0.3">
      <c r="A1526" s="268"/>
      <c r="B1526" s="269"/>
      <c r="C1526" s="272"/>
      <c r="D1526" s="272"/>
      <c r="E1526" s="272"/>
      <c r="F1526" s="272"/>
      <c r="G1526" s="272"/>
      <c r="H1526" s="272"/>
      <c r="I1526" s="272"/>
      <c r="J1526" s="272"/>
      <c r="K1526" s="272"/>
      <c r="L1526" s="272"/>
      <c r="M1526" s="272"/>
      <c r="N1526" s="273"/>
      <c r="O1526" s="273"/>
      <c r="P1526" s="273"/>
      <c r="Q1526" s="273"/>
      <c r="R1526" s="273"/>
      <c r="S1526" s="273"/>
      <c r="T1526" s="273"/>
      <c r="U1526" s="273"/>
      <c r="V1526" s="273"/>
      <c r="W1526" s="273"/>
      <c r="X1526" s="273"/>
      <c r="Y1526" s="273"/>
      <c r="Z1526" s="273"/>
      <c r="AA1526" s="273"/>
      <c r="AB1526" s="273"/>
      <c r="AC1526" s="273"/>
      <c r="AD1526" s="273"/>
      <c r="AE1526" s="273"/>
      <c r="AF1526" s="273"/>
      <c r="AG1526" s="273"/>
      <c r="AH1526" s="273"/>
      <c r="AI1526" s="273"/>
      <c r="AJ1526" s="273"/>
      <c r="AK1526" s="273"/>
      <c r="AL1526" s="273"/>
      <c r="AM1526" s="273"/>
      <c r="AN1526" s="273"/>
      <c r="AO1526" s="273"/>
      <c r="AP1526" s="273"/>
      <c r="AQ1526" s="273"/>
      <c r="AR1526" s="273"/>
      <c r="AS1526" s="273"/>
      <c r="AT1526" s="273"/>
      <c r="AU1526" s="273"/>
      <c r="AV1526" s="273"/>
      <c r="AW1526" s="277"/>
      <c r="AX1526" s="273"/>
      <c r="AY1526" s="273"/>
      <c r="AZ1526" s="273"/>
      <c r="BA1526" s="273"/>
      <c r="BB1526" s="273"/>
      <c r="BC1526" s="273"/>
      <c r="BD1526" s="273"/>
      <c r="BE1526" s="269"/>
      <c r="BH1526" s="250"/>
      <c r="BI1526" s="250"/>
      <c r="BJ1526" s="250"/>
      <c r="BK1526" s="250"/>
      <c r="BL1526" s="250"/>
      <c r="BM1526" s="250"/>
      <c r="BN1526" s="250"/>
      <c r="BO1526" s="250"/>
      <c r="BP1526" s="250"/>
      <c r="BQ1526" s="250"/>
      <c r="BR1526" s="250"/>
      <c r="BS1526" s="250"/>
      <c r="BT1526" s="250"/>
      <c r="BU1526" s="250"/>
      <c r="BV1526" s="250"/>
      <c r="BW1526" s="250"/>
      <c r="BX1526" s="250"/>
      <c r="BY1526" s="250"/>
      <c r="BZ1526" s="250"/>
      <c r="CE1526" s="250"/>
    </row>
    <row r="1527" spans="1:83" ht="14.4" x14ac:dyDescent="0.3">
      <c r="A1527" s="268"/>
      <c r="B1527" s="269"/>
      <c r="C1527" s="272"/>
      <c r="D1527" s="272"/>
      <c r="E1527" s="272"/>
      <c r="F1527" s="272"/>
      <c r="G1527" s="272"/>
      <c r="H1527" s="272"/>
      <c r="I1527" s="272"/>
      <c r="J1527" s="272"/>
      <c r="K1527" s="272"/>
      <c r="L1527" s="272"/>
      <c r="M1527" s="272"/>
      <c r="N1527" s="273"/>
      <c r="O1527" s="273"/>
      <c r="P1527" s="273"/>
      <c r="Q1527" s="273"/>
      <c r="R1527" s="273"/>
      <c r="S1527" s="273"/>
      <c r="T1527" s="273"/>
      <c r="U1527" s="273"/>
      <c r="V1527" s="273"/>
      <c r="W1527" s="273"/>
      <c r="X1527" s="273"/>
      <c r="Y1527" s="273"/>
      <c r="Z1527" s="273"/>
      <c r="AA1527" s="273"/>
      <c r="AB1527" s="273"/>
      <c r="AC1527" s="273"/>
      <c r="AD1527" s="273"/>
      <c r="AE1527" s="273"/>
      <c r="AF1527" s="273"/>
      <c r="AG1527" s="273"/>
      <c r="AH1527" s="273"/>
      <c r="AI1527" s="273"/>
      <c r="AJ1527" s="273"/>
      <c r="AK1527" s="273"/>
      <c r="AL1527" s="273"/>
      <c r="AM1527" s="273"/>
      <c r="AN1527" s="273"/>
      <c r="AO1527" s="273"/>
      <c r="AP1527" s="273"/>
      <c r="AQ1527" s="273"/>
      <c r="AR1527" s="273"/>
      <c r="AS1527" s="273"/>
      <c r="AT1527" s="273"/>
      <c r="AU1527" s="273"/>
      <c r="AV1527" s="273"/>
      <c r="AW1527" s="277"/>
      <c r="AX1527" s="273"/>
      <c r="AY1527" s="273"/>
      <c r="AZ1527" s="273"/>
      <c r="BA1527" s="273"/>
      <c r="BB1527" s="273"/>
      <c r="BC1527" s="273"/>
      <c r="BD1527" s="273"/>
      <c r="BE1527" s="269"/>
      <c r="BH1527" s="241"/>
      <c r="BI1527" s="241"/>
      <c r="BJ1527" s="241"/>
      <c r="BK1527" s="241"/>
      <c r="BL1527" s="241"/>
      <c r="BM1527" s="241"/>
      <c r="BN1527" s="241"/>
      <c r="BO1527" s="241"/>
      <c r="BP1527" s="241"/>
      <c r="BQ1527" s="241"/>
      <c r="BR1527" s="241"/>
      <c r="BS1527" s="241"/>
      <c r="BT1527" s="241"/>
      <c r="BU1527" s="241"/>
      <c r="BV1527" s="240"/>
      <c r="BW1527" s="241"/>
      <c r="BX1527" s="241"/>
      <c r="BY1527" s="241"/>
      <c r="BZ1527" s="241"/>
      <c r="CA1527" s="242"/>
      <c r="CB1527" s="242"/>
      <c r="CC1527" s="242"/>
      <c r="CD1527" s="242"/>
      <c r="CE1527" s="241"/>
    </row>
    <row r="1528" spans="1:83" ht="14.4" x14ac:dyDescent="0.3">
      <c r="A1528" s="268"/>
      <c r="B1528" s="269"/>
      <c r="C1528" s="272"/>
      <c r="D1528" s="272"/>
      <c r="E1528" s="272"/>
      <c r="F1528" s="272"/>
      <c r="G1528" s="272"/>
      <c r="H1528" s="272"/>
      <c r="I1528" s="272"/>
      <c r="J1528" s="272"/>
      <c r="K1528" s="272"/>
      <c r="L1528" s="272"/>
      <c r="M1528" s="272"/>
      <c r="N1528" s="273"/>
      <c r="O1528" s="273"/>
      <c r="P1528" s="273"/>
      <c r="Q1528" s="273"/>
      <c r="R1528" s="273"/>
      <c r="S1528" s="273"/>
      <c r="T1528" s="273"/>
      <c r="U1528" s="273"/>
      <c r="V1528" s="273"/>
      <c r="W1528" s="273"/>
      <c r="X1528" s="273"/>
      <c r="Y1528" s="273"/>
      <c r="Z1528" s="273"/>
      <c r="AA1528" s="273"/>
      <c r="AB1528" s="273"/>
      <c r="AC1528" s="273"/>
      <c r="AD1528" s="273"/>
      <c r="AE1528" s="273"/>
      <c r="AF1528" s="273"/>
      <c r="AG1528" s="273"/>
      <c r="AH1528" s="273"/>
      <c r="AI1528" s="273"/>
      <c r="AJ1528" s="273"/>
      <c r="AK1528" s="273"/>
      <c r="AL1528" s="273"/>
      <c r="AM1528" s="273"/>
      <c r="AN1528" s="273"/>
      <c r="AO1528" s="273"/>
      <c r="AP1528" s="273"/>
      <c r="AQ1528" s="273"/>
      <c r="AR1528" s="273"/>
      <c r="AS1528" s="273"/>
      <c r="AT1528" s="273"/>
      <c r="AU1528" s="273"/>
      <c r="AV1528" s="273"/>
      <c r="AW1528" s="277"/>
      <c r="AX1528" s="273"/>
      <c r="AY1528" s="273"/>
      <c r="AZ1528" s="273"/>
      <c r="BA1528" s="273"/>
      <c r="BB1528" s="273"/>
      <c r="BC1528" s="273"/>
      <c r="BD1528" s="273"/>
      <c r="BE1528" s="269"/>
      <c r="BH1528" s="250"/>
      <c r="BI1528" s="250"/>
      <c r="BJ1528" s="250"/>
      <c r="BK1528" s="250"/>
      <c r="BL1528" s="250"/>
      <c r="BM1528" s="250"/>
      <c r="BN1528" s="250"/>
      <c r="BO1528" s="250"/>
      <c r="BP1528" s="250"/>
      <c r="BQ1528" s="250"/>
      <c r="BR1528" s="250"/>
      <c r="BS1528" s="250"/>
      <c r="BT1528" s="250"/>
      <c r="BU1528" s="250"/>
      <c r="BV1528" s="250"/>
      <c r="BW1528" s="250"/>
      <c r="BX1528" s="250"/>
      <c r="BY1528" s="250"/>
      <c r="BZ1528" s="250"/>
      <c r="CE1528" s="250"/>
    </row>
    <row r="1529" spans="1:83" ht="14.4" x14ac:dyDescent="0.3">
      <c r="A1529" s="270"/>
      <c r="B1529" s="271"/>
      <c r="C1529" s="272"/>
      <c r="D1529" s="272"/>
      <c r="E1529" s="272"/>
      <c r="F1529" s="272"/>
      <c r="G1529" s="272"/>
      <c r="H1529" s="272"/>
      <c r="I1529" s="272"/>
      <c r="J1529" s="272"/>
      <c r="K1529" s="272"/>
      <c r="L1529" s="272"/>
      <c r="M1529" s="272"/>
      <c r="BE1529" s="269"/>
      <c r="BH1529" s="250"/>
      <c r="BI1529" s="250"/>
      <c r="BJ1529" s="250"/>
      <c r="BK1529" s="250"/>
      <c r="BL1529" s="250"/>
      <c r="BM1529" s="250"/>
      <c r="BN1529" s="250"/>
      <c r="BO1529" s="250"/>
      <c r="BP1529" s="250"/>
      <c r="BQ1529" s="250"/>
      <c r="BR1529" s="250"/>
      <c r="BS1529" s="250"/>
      <c r="BT1529" s="250"/>
      <c r="BU1529" s="250"/>
      <c r="BV1529" s="250"/>
      <c r="BW1529" s="250"/>
      <c r="BX1529" s="250"/>
      <c r="BY1529" s="250"/>
      <c r="BZ1529" s="250"/>
      <c r="CE1529" s="250"/>
    </row>
    <row r="1530" spans="1:83" ht="14.4" x14ac:dyDescent="0.3">
      <c r="A1530" s="268"/>
      <c r="B1530" s="269"/>
      <c r="C1530" s="272"/>
      <c r="D1530" s="272"/>
      <c r="E1530" s="272"/>
      <c r="F1530" s="272"/>
      <c r="G1530" s="272"/>
      <c r="H1530" s="272"/>
      <c r="I1530" s="272"/>
      <c r="J1530" s="272"/>
      <c r="K1530" s="272"/>
      <c r="L1530" s="272"/>
      <c r="M1530" s="272"/>
      <c r="N1530" s="273"/>
      <c r="O1530" s="273"/>
      <c r="P1530" s="273"/>
      <c r="Q1530" s="273"/>
      <c r="R1530" s="273"/>
      <c r="S1530" s="273"/>
      <c r="T1530" s="273"/>
      <c r="U1530" s="273"/>
      <c r="V1530" s="273"/>
      <c r="W1530" s="273"/>
      <c r="X1530" s="273"/>
      <c r="Y1530" s="273"/>
      <c r="Z1530" s="273"/>
      <c r="AA1530" s="273"/>
      <c r="AB1530" s="273"/>
      <c r="AC1530" s="273"/>
      <c r="AD1530" s="273"/>
      <c r="AE1530" s="273"/>
      <c r="AF1530" s="273"/>
      <c r="AG1530" s="273"/>
      <c r="AH1530" s="273"/>
      <c r="AI1530" s="273"/>
      <c r="AJ1530" s="273"/>
      <c r="AK1530" s="273"/>
      <c r="AL1530" s="273"/>
      <c r="AM1530" s="273"/>
      <c r="AN1530" s="273"/>
      <c r="AO1530" s="273"/>
      <c r="AP1530" s="273"/>
      <c r="AQ1530" s="273"/>
      <c r="AR1530" s="273"/>
      <c r="AS1530" s="273"/>
      <c r="AT1530" s="273"/>
      <c r="AU1530" s="273"/>
      <c r="AV1530" s="273"/>
      <c r="AW1530" s="277"/>
      <c r="AX1530" s="273"/>
      <c r="AY1530" s="273"/>
      <c r="AZ1530" s="273"/>
      <c r="BA1530" s="273"/>
      <c r="BB1530" s="273"/>
      <c r="BC1530" s="273"/>
      <c r="BD1530" s="273"/>
      <c r="BE1530" s="269"/>
      <c r="BH1530" s="241"/>
      <c r="BI1530" s="241"/>
      <c r="BJ1530" s="241"/>
      <c r="BK1530" s="241"/>
      <c r="BL1530" s="241"/>
      <c r="BM1530" s="241"/>
      <c r="BN1530" s="241"/>
      <c r="BO1530" s="241"/>
      <c r="BP1530" s="241"/>
      <c r="BQ1530" s="241"/>
      <c r="BR1530" s="241"/>
      <c r="BS1530" s="241"/>
      <c r="BT1530" s="241"/>
      <c r="BU1530" s="241"/>
      <c r="BV1530" s="240"/>
      <c r="BW1530" s="241"/>
      <c r="BX1530" s="241"/>
      <c r="BY1530" s="241"/>
      <c r="BZ1530" s="241"/>
      <c r="CA1530" s="242"/>
      <c r="CB1530" s="242"/>
      <c r="CC1530" s="242"/>
      <c r="CD1530" s="242"/>
      <c r="CE1530" s="241"/>
    </row>
    <row r="1531" spans="1:83" ht="14.4" x14ac:dyDescent="0.3">
      <c r="A1531" s="268"/>
      <c r="B1531" s="269"/>
      <c r="C1531" s="272"/>
      <c r="D1531" s="272"/>
      <c r="E1531" s="272"/>
      <c r="F1531" s="272"/>
      <c r="G1531" s="272"/>
      <c r="H1531" s="272"/>
      <c r="I1531" s="272"/>
      <c r="J1531" s="272"/>
      <c r="K1531" s="272"/>
      <c r="L1531" s="272"/>
      <c r="M1531" s="272"/>
      <c r="N1531" s="273"/>
      <c r="O1531" s="273"/>
      <c r="P1531" s="273"/>
      <c r="Q1531" s="273"/>
      <c r="R1531" s="273"/>
      <c r="S1531" s="273"/>
      <c r="T1531" s="273"/>
      <c r="U1531" s="273"/>
      <c r="V1531" s="273"/>
      <c r="W1531" s="273"/>
      <c r="X1531" s="273"/>
      <c r="Y1531" s="273"/>
      <c r="Z1531" s="273"/>
      <c r="AA1531" s="273"/>
      <c r="AB1531" s="273"/>
      <c r="AC1531" s="273"/>
      <c r="AD1531" s="273"/>
      <c r="AE1531" s="273"/>
      <c r="AF1531" s="273"/>
      <c r="AG1531" s="273"/>
      <c r="AH1531" s="273"/>
      <c r="AI1531" s="273"/>
      <c r="AJ1531" s="273"/>
      <c r="AK1531" s="273"/>
      <c r="AL1531" s="273"/>
      <c r="AM1531" s="273"/>
      <c r="AN1531" s="273"/>
      <c r="AO1531" s="273"/>
      <c r="AP1531" s="273"/>
      <c r="AQ1531" s="273"/>
      <c r="AR1531" s="273"/>
      <c r="AS1531" s="273"/>
      <c r="AT1531" s="273"/>
      <c r="AU1531" s="273"/>
      <c r="AV1531" s="273"/>
      <c r="AW1531" s="277"/>
      <c r="AX1531" s="273"/>
      <c r="AY1531" s="273"/>
      <c r="AZ1531" s="273"/>
      <c r="BA1531" s="273"/>
      <c r="BB1531" s="273"/>
      <c r="BC1531" s="273"/>
      <c r="BD1531" s="273"/>
      <c r="BE1531" s="269"/>
      <c r="BH1531" s="250"/>
      <c r="BI1531" s="250"/>
      <c r="BJ1531" s="250"/>
      <c r="BK1531" s="250"/>
      <c r="BL1531" s="250"/>
      <c r="BM1531" s="250"/>
      <c r="BN1531" s="250"/>
      <c r="BO1531" s="250"/>
      <c r="BP1531" s="250"/>
      <c r="BQ1531" s="250"/>
      <c r="BR1531" s="250"/>
      <c r="BS1531" s="250"/>
      <c r="BT1531" s="250"/>
      <c r="BU1531" s="250"/>
      <c r="BV1531" s="250"/>
      <c r="BW1531" s="250"/>
      <c r="BX1531" s="250"/>
      <c r="BY1531" s="250"/>
      <c r="BZ1531" s="250"/>
      <c r="CE1531" s="250"/>
    </row>
    <row r="1532" spans="1:83" ht="14.4" x14ac:dyDescent="0.3">
      <c r="A1532" s="268"/>
      <c r="B1532" s="269"/>
      <c r="C1532" s="272"/>
      <c r="D1532" s="272"/>
      <c r="E1532" s="272"/>
      <c r="F1532" s="272"/>
      <c r="G1532" s="272"/>
      <c r="H1532" s="272"/>
      <c r="I1532" s="272"/>
      <c r="J1532" s="272"/>
      <c r="K1532" s="272"/>
      <c r="L1532" s="272"/>
      <c r="M1532" s="272"/>
      <c r="N1532" s="273"/>
      <c r="O1532" s="273"/>
      <c r="P1532" s="273"/>
      <c r="Q1532" s="273"/>
      <c r="R1532" s="273"/>
      <c r="S1532" s="273"/>
      <c r="T1532" s="273"/>
      <c r="U1532" s="273"/>
      <c r="V1532" s="273"/>
      <c r="W1532" s="273"/>
      <c r="X1532" s="273"/>
      <c r="Y1532" s="273"/>
      <c r="Z1532" s="273"/>
      <c r="AA1532" s="273"/>
      <c r="AB1532" s="273"/>
      <c r="AC1532" s="273"/>
      <c r="AD1532" s="273"/>
      <c r="AE1532" s="273"/>
      <c r="AF1532" s="273"/>
      <c r="AG1532" s="273"/>
      <c r="AH1532" s="273"/>
      <c r="AI1532" s="273"/>
      <c r="AJ1532" s="273"/>
      <c r="AK1532" s="273"/>
      <c r="AL1532" s="273"/>
      <c r="AM1532" s="273"/>
      <c r="AN1532" s="273"/>
      <c r="AO1532" s="273"/>
      <c r="AP1532" s="273"/>
      <c r="AQ1532" s="273"/>
      <c r="AR1532" s="273"/>
      <c r="AS1532" s="273"/>
      <c r="AT1532" s="273"/>
      <c r="AU1532" s="273"/>
      <c r="AV1532" s="273"/>
      <c r="AW1532" s="277"/>
      <c r="AX1532" s="273"/>
      <c r="AY1532" s="273"/>
      <c r="AZ1532" s="273"/>
      <c r="BA1532" s="273"/>
      <c r="BB1532" s="273"/>
      <c r="BC1532" s="273"/>
      <c r="BD1532" s="273"/>
      <c r="BE1532" s="269"/>
      <c r="BH1532" s="250"/>
      <c r="BI1532" s="250"/>
      <c r="BJ1532" s="250"/>
      <c r="BK1532" s="250"/>
      <c r="BL1532" s="250"/>
      <c r="BM1532" s="250"/>
      <c r="BN1532" s="250"/>
      <c r="BO1532" s="250"/>
      <c r="BP1532" s="250"/>
      <c r="BQ1532" s="250"/>
      <c r="BR1532" s="250"/>
      <c r="BS1532" s="250"/>
      <c r="BT1532" s="250"/>
      <c r="BU1532" s="250"/>
      <c r="BV1532" s="250"/>
      <c r="BW1532" s="250"/>
      <c r="BX1532" s="250"/>
      <c r="BY1532" s="250"/>
      <c r="BZ1532" s="250"/>
      <c r="CE1532" s="250"/>
    </row>
    <row r="1533" spans="1:83" ht="14.4" x14ac:dyDescent="0.3">
      <c r="A1533" s="268"/>
      <c r="B1533" s="269"/>
      <c r="C1533" s="272"/>
      <c r="D1533" s="272"/>
      <c r="E1533" s="272"/>
      <c r="F1533" s="272"/>
      <c r="G1533" s="272"/>
      <c r="H1533" s="272"/>
      <c r="I1533" s="272"/>
      <c r="J1533" s="272"/>
      <c r="K1533" s="272"/>
      <c r="L1533" s="272"/>
      <c r="M1533" s="272"/>
      <c r="N1533" s="273"/>
      <c r="O1533" s="273"/>
      <c r="P1533" s="273"/>
      <c r="Q1533" s="273"/>
      <c r="R1533" s="273"/>
      <c r="S1533" s="273"/>
      <c r="T1533" s="273"/>
      <c r="U1533" s="273"/>
      <c r="V1533" s="273"/>
      <c r="W1533" s="273"/>
      <c r="X1533" s="273"/>
      <c r="Y1533" s="273"/>
      <c r="Z1533" s="273"/>
      <c r="AA1533" s="273"/>
      <c r="AB1533" s="273"/>
      <c r="AC1533" s="273"/>
      <c r="AD1533" s="273"/>
      <c r="AE1533" s="273"/>
      <c r="AF1533" s="273"/>
      <c r="AG1533" s="273"/>
      <c r="AH1533" s="273"/>
      <c r="AI1533" s="273"/>
      <c r="AJ1533" s="273"/>
      <c r="AK1533" s="273"/>
      <c r="AL1533" s="273"/>
      <c r="AM1533" s="273"/>
      <c r="AN1533" s="273"/>
      <c r="AO1533" s="273"/>
      <c r="AP1533" s="273"/>
      <c r="AQ1533" s="273"/>
      <c r="AR1533" s="273"/>
      <c r="AS1533" s="273"/>
      <c r="AT1533" s="273"/>
      <c r="AU1533" s="273"/>
      <c r="AV1533" s="273"/>
      <c r="AW1533" s="277"/>
      <c r="AX1533" s="273"/>
      <c r="AY1533" s="273"/>
      <c r="AZ1533" s="273"/>
      <c r="BA1533" s="273"/>
      <c r="BB1533" s="273"/>
      <c r="BC1533" s="273"/>
      <c r="BD1533" s="273"/>
      <c r="BE1533" s="269"/>
      <c r="BH1533" s="241"/>
      <c r="BI1533" s="241"/>
      <c r="BJ1533" s="241"/>
      <c r="BK1533" s="241"/>
      <c r="BL1533" s="241"/>
      <c r="BM1533" s="241"/>
      <c r="BN1533" s="241"/>
      <c r="BO1533" s="241"/>
      <c r="BP1533" s="241"/>
      <c r="BQ1533" s="241"/>
      <c r="BR1533" s="241"/>
      <c r="BS1533" s="241"/>
      <c r="BT1533" s="241"/>
      <c r="BU1533" s="241"/>
      <c r="BV1533" s="240"/>
      <c r="BW1533" s="241"/>
      <c r="BX1533" s="241"/>
      <c r="BY1533" s="241"/>
      <c r="BZ1533" s="241"/>
      <c r="CA1533" s="242"/>
      <c r="CB1533" s="242"/>
      <c r="CC1533" s="242"/>
      <c r="CD1533" s="242"/>
      <c r="CE1533" s="241"/>
    </row>
    <row r="1534" spans="1:83" ht="14.4" x14ac:dyDescent="0.3">
      <c r="A1534" s="268"/>
      <c r="B1534" s="269"/>
      <c r="C1534" s="272"/>
      <c r="D1534" s="272"/>
      <c r="E1534" s="272"/>
      <c r="F1534" s="272"/>
      <c r="G1534" s="272"/>
      <c r="H1534" s="272"/>
      <c r="I1534" s="272"/>
      <c r="J1534" s="272"/>
      <c r="K1534" s="272"/>
      <c r="L1534" s="272"/>
      <c r="M1534" s="272"/>
      <c r="N1534" s="273"/>
      <c r="O1534" s="273"/>
      <c r="P1534" s="273"/>
      <c r="Q1534" s="273"/>
      <c r="R1534" s="273"/>
      <c r="S1534" s="273"/>
      <c r="T1534" s="273"/>
      <c r="U1534" s="273"/>
      <c r="V1534" s="273"/>
      <c r="W1534" s="273"/>
      <c r="X1534" s="273"/>
      <c r="Y1534" s="273"/>
      <c r="Z1534" s="273"/>
      <c r="AA1534" s="273"/>
      <c r="AB1534" s="273"/>
      <c r="AC1534" s="273"/>
      <c r="AD1534" s="273"/>
      <c r="AE1534" s="273"/>
      <c r="AF1534" s="273"/>
      <c r="AG1534" s="273"/>
      <c r="AH1534" s="273"/>
      <c r="AI1534" s="273"/>
      <c r="AJ1534" s="273"/>
      <c r="AK1534" s="273"/>
      <c r="AL1534" s="273"/>
      <c r="AM1534" s="273"/>
      <c r="AN1534" s="273"/>
      <c r="AO1534" s="273"/>
      <c r="AP1534" s="273"/>
      <c r="AQ1534" s="273"/>
      <c r="AR1534" s="273"/>
      <c r="AS1534" s="273"/>
      <c r="AT1534" s="273"/>
      <c r="AU1534" s="273"/>
      <c r="AV1534" s="273"/>
      <c r="AW1534" s="277"/>
      <c r="AX1534" s="273"/>
      <c r="AY1534" s="273"/>
      <c r="AZ1534" s="273"/>
      <c r="BA1534" s="273"/>
      <c r="BB1534" s="273"/>
      <c r="BC1534" s="273"/>
      <c r="BD1534" s="273"/>
      <c r="BE1534" s="269"/>
      <c r="BH1534" s="250"/>
      <c r="BI1534" s="250"/>
      <c r="BJ1534" s="250"/>
      <c r="BK1534" s="250"/>
      <c r="BL1534" s="250"/>
      <c r="BM1534" s="250"/>
      <c r="BN1534" s="250"/>
      <c r="BO1534" s="250"/>
      <c r="BP1534" s="250"/>
      <c r="BQ1534" s="250"/>
      <c r="BR1534" s="250"/>
      <c r="BS1534" s="250"/>
      <c r="BT1534" s="250"/>
      <c r="BU1534" s="250"/>
      <c r="BV1534" s="250"/>
      <c r="BW1534" s="250"/>
      <c r="BX1534" s="250"/>
      <c r="BY1534" s="250"/>
      <c r="BZ1534" s="250"/>
      <c r="CE1534" s="250"/>
    </row>
    <row r="1535" spans="1:83" ht="14.4" x14ac:dyDescent="0.3">
      <c r="A1535" s="268"/>
      <c r="B1535" s="269"/>
      <c r="C1535" s="272"/>
      <c r="D1535" s="272"/>
      <c r="E1535" s="272"/>
      <c r="F1535" s="272"/>
      <c r="G1535" s="272"/>
      <c r="H1535" s="272"/>
      <c r="I1535" s="272"/>
      <c r="J1535" s="272"/>
      <c r="K1535" s="272"/>
      <c r="L1535" s="272"/>
      <c r="M1535" s="272"/>
      <c r="N1535" s="273"/>
      <c r="O1535" s="273"/>
      <c r="P1535" s="273"/>
      <c r="Q1535" s="273"/>
      <c r="R1535" s="273"/>
      <c r="S1535" s="273"/>
      <c r="T1535" s="273"/>
      <c r="U1535" s="273"/>
      <c r="V1535" s="273"/>
      <c r="W1535" s="273"/>
      <c r="X1535" s="273"/>
      <c r="Y1535" s="273"/>
      <c r="Z1535" s="273"/>
      <c r="AA1535" s="273"/>
      <c r="AB1535" s="273"/>
      <c r="AC1535" s="273"/>
      <c r="AD1535" s="273"/>
      <c r="AE1535" s="273"/>
      <c r="AF1535" s="273"/>
      <c r="AG1535" s="273"/>
      <c r="AH1535" s="273"/>
      <c r="AI1535" s="273"/>
      <c r="AJ1535" s="273"/>
      <c r="AK1535" s="273"/>
      <c r="AL1535" s="273"/>
      <c r="AM1535" s="273"/>
      <c r="AN1535" s="273"/>
      <c r="AO1535" s="273"/>
      <c r="AP1535" s="273"/>
      <c r="AQ1535" s="273"/>
      <c r="AR1535" s="273"/>
      <c r="AS1535" s="273"/>
      <c r="AT1535" s="273"/>
      <c r="AU1535" s="273"/>
      <c r="AV1535" s="273"/>
      <c r="AW1535" s="277"/>
      <c r="AX1535" s="273"/>
      <c r="AY1535" s="273"/>
      <c r="AZ1535" s="273"/>
      <c r="BA1535" s="273"/>
      <c r="BB1535" s="273"/>
      <c r="BC1535" s="273"/>
      <c r="BD1535" s="273"/>
      <c r="BE1535" s="269"/>
      <c r="BH1535" s="250"/>
      <c r="BI1535" s="250"/>
      <c r="BJ1535" s="250"/>
      <c r="BK1535" s="250"/>
      <c r="BL1535" s="250"/>
      <c r="BM1535" s="250"/>
      <c r="BN1535" s="250"/>
      <c r="BO1535" s="250"/>
      <c r="BP1535" s="250"/>
      <c r="BQ1535" s="250"/>
      <c r="BR1535" s="250"/>
      <c r="BS1535" s="250"/>
      <c r="BT1535" s="250"/>
      <c r="BU1535" s="250"/>
      <c r="BV1535" s="250"/>
      <c r="BW1535" s="250"/>
      <c r="BX1535" s="250"/>
      <c r="BY1535" s="250"/>
      <c r="BZ1535" s="250"/>
      <c r="CE1535" s="250"/>
    </row>
    <row r="1536" spans="1:83" ht="14.4" x14ac:dyDescent="0.3">
      <c r="A1536" s="268"/>
      <c r="B1536" s="269"/>
      <c r="C1536" s="272"/>
      <c r="D1536" s="272"/>
      <c r="E1536" s="272"/>
      <c r="F1536" s="272"/>
      <c r="G1536" s="272"/>
      <c r="H1536" s="272"/>
      <c r="I1536" s="272"/>
      <c r="J1536" s="272"/>
      <c r="K1536" s="272"/>
      <c r="L1536" s="272"/>
      <c r="M1536" s="272"/>
      <c r="N1536" s="273"/>
      <c r="O1536" s="273"/>
      <c r="P1536" s="273"/>
      <c r="Q1536" s="273"/>
      <c r="R1536" s="273"/>
      <c r="S1536" s="273"/>
      <c r="T1536" s="273"/>
      <c r="U1536" s="273"/>
      <c r="V1536" s="273"/>
      <c r="W1536" s="273"/>
      <c r="X1536" s="273"/>
      <c r="Y1536" s="273"/>
      <c r="Z1536" s="273"/>
      <c r="AA1536" s="273"/>
      <c r="AB1536" s="273"/>
      <c r="AC1536" s="273"/>
      <c r="AD1536" s="273"/>
      <c r="AE1536" s="273"/>
      <c r="AF1536" s="273"/>
      <c r="AG1536" s="273"/>
      <c r="AH1536" s="273"/>
      <c r="AI1536" s="273"/>
      <c r="AJ1536" s="273"/>
      <c r="AK1536" s="273"/>
      <c r="AL1536" s="273"/>
      <c r="AM1536" s="273"/>
      <c r="AN1536" s="273"/>
      <c r="AO1536" s="273"/>
      <c r="AP1536" s="273"/>
      <c r="AQ1536" s="273"/>
      <c r="AR1536" s="273"/>
      <c r="AS1536" s="273"/>
      <c r="AT1536" s="273"/>
      <c r="AU1536" s="273"/>
      <c r="AV1536" s="273"/>
      <c r="AW1536" s="277"/>
      <c r="AX1536" s="273"/>
      <c r="AY1536" s="273"/>
      <c r="AZ1536" s="273"/>
      <c r="BA1536" s="273"/>
      <c r="BB1536" s="273"/>
      <c r="BC1536" s="273"/>
      <c r="BD1536" s="273"/>
      <c r="BE1536" s="269"/>
      <c r="BH1536" s="241"/>
      <c r="BI1536" s="241"/>
      <c r="BJ1536" s="241"/>
      <c r="BK1536" s="241"/>
      <c r="BL1536" s="241"/>
      <c r="BM1536" s="241"/>
      <c r="BN1536" s="241"/>
      <c r="BO1536" s="241"/>
      <c r="BP1536" s="241"/>
      <c r="BQ1536" s="241"/>
      <c r="BR1536" s="241"/>
      <c r="BS1536" s="241"/>
      <c r="BT1536" s="241"/>
      <c r="BU1536" s="241"/>
      <c r="BV1536" s="240"/>
      <c r="BW1536" s="241"/>
      <c r="BX1536" s="241"/>
      <c r="BY1536" s="241"/>
      <c r="BZ1536" s="241"/>
      <c r="CA1536" s="242"/>
      <c r="CB1536" s="242"/>
      <c r="CC1536" s="242"/>
      <c r="CD1536" s="242"/>
      <c r="CE1536" s="241"/>
    </row>
    <row r="1537" spans="1:83" ht="14.4" x14ac:dyDescent="0.3">
      <c r="A1537" s="268"/>
      <c r="B1537" s="269"/>
      <c r="C1537" s="272"/>
      <c r="D1537" s="272"/>
      <c r="E1537" s="272"/>
      <c r="F1537" s="272"/>
      <c r="G1537" s="272"/>
      <c r="H1537" s="272"/>
      <c r="I1537" s="272"/>
      <c r="J1537" s="272"/>
      <c r="K1537" s="272"/>
      <c r="L1537" s="272"/>
      <c r="M1537" s="272"/>
      <c r="N1537" s="273"/>
      <c r="O1537" s="273"/>
      <c r="P1537" s="273"/>
      <c r="Q1537" s="273"/>
      <c r="R1537" s="273"/>
      <c r="S1537" s="273"/>
      <c r="T1537" s="273"/>
      <c r="U1537" s="273"/>
      <c r="V1537" s="273"/>
      <c r="W1537" s="273"/>
      <c r="X1537" s="273"/>
      <c r="Y1537" s="273"/>
      <c r="Z1537" s="273"/>
      <c r="AA1537" s="273"/>
      <c r="AB1537" s="273"/>
      <c r="AC1537" s="273"/>
      <c r="AD1537" s="273"/>
      <c r="AE1537" s="273"/>
      <c r="AF1537" s="273"/>
      <c r="AG1537" s="273"/>
      <c r="AH1537" s="273"/>
      <c r="AI1537" s="273"/>
      <c r="AJ1537" s="273"/>
      <c r="AK1537" s="273"/>
      <c r="AL1537" s="273"/>
      <c r="AM1537" s="273"/>
      <c r="AN1537" s="273"/>
      <c r="AO1537" s="273"/>
      <c r="AP1537" s="273"/>
      <c r="AQ1537" s="273"/>
      <c r="AR1537" s="273"/>
      <c r="AS1537" s="273"/>
      <c r="AT1537" s="273"/>
      <c r="AU1537" s="273"/>
      <c r="AV1537" s="273"/>
      <c r="AW1537" s="277"/>
      <c r="AX1537" s="273"/>
      <c r="AY1537" s="273"/>
      <c r="AZ1537" s="273"/>
      <c r="BA1537" s="273"/>
      <c r="BB1537" s="273"/>
      <c r="BC1537" s="273"/>
      <c r="BD1537" s="273"/>
      <c r="BE1537" s="269"/>
      <c r="BH1537" s="241"/>
      <c r="BI1537" s="241"/>
      <c r="BJ1537" s="241"/>
      <c r="BK1537" s="241"/>
      <c r="BL1537" s="241"/>
      <c r="BM1537" s="241"/>
      <c r="BN1537" s="241"/>
      <c r="BO1537" s="241"/>
      <c r="BP1537" s="241"/>
      <c r="BQ1537" s="241"/>
      <c r="BR1537" s="241"/>
      <c r="BS1537" s="241"/>
      <c r="BT1537" s="241"/>
      <c r="BU1537" s="241"/>
      <c r="BV1537" s="240"/>
      <c r="BW1537" s="241"/>
      <c r="BX1537" s="241"/>
      <c r="BY1537" s="241"/>
      <c r="BZ1537" s="241"/>
      <c r="CA1537" s="242"/>
      <c r="CB1537" s="242"/>
      <c r="CC1537" s="242"/>
      <c r="CD1537" s="242"/>
      <c r="CE1537" s="241"/>
    </row>
    <row r="1538" spans="1:83" ht="14.4" x14ac:dyDescent="0.3">
      <c r="A1538" s="268"/>
      <c r="B1538" s="269"/>
      <c r="C1538" s="272"/>
      <c r="D1538" s="272"/>
      <c r="E1538" s="272"/>
      <c r="F1538" s="272"/>
      <c r="G1538" s="272"/>
      <c r="H1538" s="272"/>
      <c r="I1538" s="272"/>
      <c r="J1538" s="272"/>
      <c r="K1538" s="272"/>
      <c r="L1538" s="272"/>
      <c r="M1538" s="272"/>
      <c r="N1538" s="273"/>
      <c r="O1538" s="273"/>
      <c r="P1538" s="273"/>
      <c r="Q1538" s="273"/>
      <c r="R1538" s="273"/>
      <c r="S1538" s="273"/>
      <c r="T1538" s="273"/>
      <c r="U1538" s="273"/>
      <c r="V1538" s="273"/>
      <c r="W1538" s="273"/>
      <c r="X1538" s="273"/>
      <c r="Y1538" s="273"/>
      <c r="Z1538" s="273"/>
      <c r="AA1538" s="273"/>
      <c r="AB1538" s="273"/>
      <c r="AC1538" s="273"/>
      <c r="AD1538" s="273"/>
      <c r="AE1538" s="273"/>
      <c r="AF1538" s="273"/>
      <c r="AG1538" s="273"/>
      <c r="AH1538" s="273"/>
      <c r="AI1538" s="273"/>
      <c r="AJ1538" s="273"/>
      <c r="AK1538" s="273"/>
      <c r="AL1538" s="273"/>
      <c r="AM1538" s="273"/>
      <c r="AN1538" s="273"/>
      <c r="AO1538" s="273"/>
      <c r="AP1538" s="273"/>
      <c r="AQ1538" s="273"/>
      <c r="AR1538" s="273"/>
      <c r="AS1538" s="273"/>
      <c r="AT1538" s="273"/>
      <c r="AU1538" s="273"/>
      <c r="AV1538" s="273"/>
      <c r="AW1538" s="277"/>
      <c r="AX1538" s="273"/>
      <c r="AY1538" s="273"/>
      <c r="AZ1538" s="273"/>
      <c r="BA1538" s="273"/>
      <c r="BB1538" s="273"/>
      <c r="BC1538" s="273"/>
      <c r="BD1538" s="273"/>
      <c r="BE1538" s="269"/>
      <c r="BH1538" s="250"/>
      <c r="BI1538" s="250"/>
      <c r="BJ1538" s="250"/>
      <c r="BK1538" s="250"/>
      <c r="BL1538" s="250"/>
      <c r="BM1538" s="250"/>
      <c r="BN1538" s="250"/>
      <c r="BO1538" s="250"/>
      <c r="BP1538" s="250"/>
      <c r="BQ1538" s="250"/>
      <c r="BR1538" s="250"/>
      <c r="BS1538" s="250"/>
      <c r="BT1538" s="250"/>
      <c r="BU1538" s="250"/>
      <c r="BV1538" s="250"/>
      <c r="BW1538" s="250"/>
      <c r="BX1538" s="250"/>
      <c r="BY1538" s="250"/>
      <c r="BZ1538" s="250"/>
      <c r="CE1538" s="250"/>
    </row>
    <row r="1539" spans="1:83" ht="14.4" x14ac:dyDescent="0.3">
      <c r="A1539" s="268"/>
      <c r="B1539" s="269"/>
      <c r="C1539" s="272"/>
      <c r="D1539" s="272"/>
      <c r="E1539" s="272"/>
      <c r="F1539" s="272"/>
      <c r="G1539" s="272"/>
      <c r="H1539" s="272"/>
      <c r="I1539" s="272"/>
      <c r="J1539" s="272"/>
      <c r="K1539" s="272"/>
      <c r="L1539" s="272"/>
      <c r="M1539" s="272"/>
      <c r="N1539" s="273"/>
      <c r="O1539" s="273"/>
      <c r="P1539" s="273"/>
      <c r="Q1539" s="273"/>
      <c r="R1539" s="273"/>
      <c r="S1539" s="273"/>
      <c r="T1539" s="273"/>
      <c r="U1539" s="273"/>
      <c r="V1539" s="273"/>
      <c r="W1539" s="273"/>
      <c r="X1539" s="273"/>
      <c r="Y1539" s="273"/>
      <c r="Z1539" s="273"/>
      <c r="AA1539" s="273"/>
      <c r="AB1539" s="273"/>
      <c r="AC1539" s="273"/>
      <c r="AD1539" s="273"/>
      <c r="AE1539" s="273"/>
      <c r="AF1539" s="273"/>
      <c r="AG1539" s="273"/>
      <c r="AH1539" s="273"/>
      <c r="AI1539" s="273"/>
      <c r="AJ1539" s="273"/>
      <c r="AK1539" s="273"/>
      <c r="AL1539" s="273"/>
      <c r="AM1539" s="273"/>
      <c r="AN1539" s="273"/>
      <c r="AO1539" s="273"/>
      <c r="AP1539" s="273"/>
      <c r="AQ1539" s="273"/>
      <c r="AR1539" s="273"/>
      <c r="AS1539" s="273"/>
      <c r="AT1539" s="273"/>
      <c r="AU1539" s="273"/>
      <c r="AV1539" s="273"/>
      <c r="AW1539" s="277"/>
      <c r="AX1539" s="273"/>
      <c r="AY1539" s="273"/>
      <c r="AZ1539" s="273"/>
      <c r="BA1539" s="273"/>
      <c r="BB1539" s="273"/>
      <c r="BC1539" s="273"/>
      <c r="BD1539" s="273"/>
      <c r="BE1539" s="269"/>
      <c r="BH1539" s="241"/>
      <c r="BI1539" s="241"/>
      <c r="BJ1539" s="241"/>
      <c r="BK1539" s="241"/>
      <c r="BL1539" s="241"/>
      <c r="BM1539" s="241"/>
      <c r="BN1539" s="241"/>
      <c r="BO1539" s="241"/>
      <c r="BP1539" s="241"/>
      <c r="BQ1539" s="241"/>
      <c r="BR1539" s="241"/>
      <c r="BS1539" s="241"/>
      <c r="BT1539" s="241"/>
      <c r="BU1539" s="241"/>
      <c r="BV1539" s="240"/>
      <c r="BW1539" s="241"/>
      <c r="BX1539" s="241"/>
      <c r="BY1539" s="241"/>
      <c r="BZ1539" s="241"/>
      <c r="CA1539" s="242"/>
      <c r="CB1539" s="242"/>
      <c r="CC1539" s="242"/>
      <c r="CD1539" s="242"/>
      <c r="CE1539" s="241"/>
    </row>
    <row r="1540" spans="1:83" ht="14.4" x14ac:dyDescent="0.3">
      <c r="A1540" s="268"/>
      <c r="B1540" s="269"/>
      <c r="C1540" s="272"/>
      <c r="D1540" s="272"/>
      <c r="E1540" s="272"/>
      <c r="F1540" s="272"/>
      <c r="G1540" s="272"/>
      <c r="H1540" s="272"/>
      <c r="I1540" s="272"/>
      <c r="J1540" s="272"/>
      <c r="K1540" s="272"/>
      <c r="L1540" s="272"/>
      <c r="M1540" s="272"/>
      <c r="N1540" s="273"/>
      <c r="O1540" s="273"/>
      <c r="P1540" s="273"/>
      <c r="Q1540" s="273"/>
      <c r="R1540" s="273"/>
      <c r="S1540" s="273"/>
      <c r="T1540" s="273"/>
      <c r="U1540" s="273"/>
      <c r="V1540" s="273"/>
      <c r="W1540" s="273"/>
      <c r="X1540" s="273"/>
      <c r="Y1540" s="273"/>
      <c r="Z1540" s="273"/>
      <c r="AA1540" s="273"/>
      <c r="AB1540" s="273"/>
      <c r="AC1540" s="273"/>
      <c r="AD1540" s="273"/>
      <c r="AE1540" s="273"/>
      <c r="AF1540" s="273"/>
      <c r="AG1540" s="273"/>
      <c r="AH1540" s="273"/>
      <c r="AI1540" s="273"/>
      <c r="AJ1540" s="273"/>
      <c r="AK1540" s="273"/>
      <c r="AL1540" s="273"/>
      <c r="AM1540" s="273"/>
      <c r="AN1540" s="273"/>
      <c r="AO1540" s="273"/>
      <c r="AP1540" s="273"/>
      <c r="AQ1540" s="273"/>
      <c r="AR1540" s="273"/>
      <c r="AS1540" s="273"/>
      <c r="AT1540" s="273"/>
      <c r="AU1540" s="273"/>
      <c r="AV1540" s="273"/>
      <c r="AW1540" s="277"/>
      <c r="AX1540" s="273"/>
      <c r="AY1540" s="273"/>
      <c r="AZ1540" s="273"/>
      <c r="BA1540" s="273"/>
      <c r="BB1540" s="273"/>
      <c r="BC1540" s="273"/>
      <c r="BD1540" s="273"/>
      <c r="BE1540" s="269"/>
      <c r="BH1540" s="250"/>
      <c r="BI1540" s="250"/>
      <c r="BJ1540" s="250"/>
      <c r="BK1540" s="250"/>
      <c r="BL1540" s="250"/>
      <c r="BM1540" s="250"/>
      <c r="BN1540" s="250"/>
      <c r="BO1540" s="250"/>
      <c r="BP1540" s="250"/>
      <c r="BQ1540" s="250"/>
      <c r="BR1540" s="250"/>
      <c r="BS1540" s="250"/>
      <c r="BT1540" s="250"/>
      <c r="BU1540" s="250"/>
      <c r="BV1540" s="250"/>
      <c r="BW1540" s="250"/>
      <c r="BX1540" s="250"/>
      <c r="BY1540" s="250"/>
      <c r="BZ1540" s="250"/>
      <c r="CE1540" s="250"/>
    </row>
    <row r="1541" spans="1:83" ht="14.4" x14ac:dyDescent="0.3">
      <c r="A1541" s="268"/>
      <c r="B1541" s="269"/>
      <c r="C1541" s="272"/>
      <c r="D1541" s="272"/>
      <c r="E1541" s="272"/>
      <c r="F1541" s="272"/>
      <c r="G1541" s="272"/>
      <c r="H1541" s="272"/>
      <c r="I1541" s="272"/>
      <c r="J1541" s="272"/>
      <c r="K1541" s="272"/>
      <c r="L1541" s="272"/>
      <c r="M1541" s="272"/>
      <c r="N1541" s="273"/>
      <c r="O1541" s="273"/>
      <c r="P1541" s="273"/>
      <c r="Q1541" s="273"/>
      <c r="R1541" s="273"/>
      <c r="S1541" s="273"/>
      <c r="T1541" s="273"/>
      <c r="U1541" s="273"/>
      <c r="V1541" s="273"/>
      <c r="W1541" s="273"/>
      <c r="X1541" s="273"/>
      <c r="Y1541" s="273"/>
      <c r="Z1541" s="273"/>
      <c r="AA1541" s="273"/>
      <c r="AB1541" s="273"/>
      <c r="AC1541" s="273"/>
      <c r="AD1541" s="273"/>
      <c r="AE1541" s="273"/>
      <c r="AF1541" s="273"/>
      <c r="AG1541" s="273"/>
      <c r="AH1541" s="273"/>
      <c r="AI1541" s="273"/>
      <c r="AJ1541" s="273"/>
      <c r="AK1541" s="273"/>
      <c r="AL1541" s="273"/>
      <c r="AM1541" s="273"/>
      <c r="AN1541" s="273"/>
      <c r="AO1541" s="273"/>
      <c r="AP1541" s="273"/>
      <c r="AQ1541" s="273"/>
      <c r="AR1541" s="273"/>
      <c r="AS1541" s="273"/>
      <c r="AT1541" s="273"/>
      <c r="AU1541" s="273"/>
      <c r="AV1541" s="273"/>
      <c r="AW1541" s="277"/>
      <c r="AX1541" s="273"/>
      <c r="AY1541" s="273"/>
      <c r="AZ1541" s="273"/>
      <c r="BA1541" s="273"/>
      <c r="BB1541" s="273"/>
      <c r="BC1541" s="273"/>
      <c r="BD1541" s="273"/>
      <c r="BE1541" s="269"/>
      <c r="BH1541" s="250"/>
      <c r="BI1541" s="250"/>
      <c r="BJ1541" s="250"/>
      <c r="BK1541" s="250"/>
      <c r="BL1541" s="250"/>
      <c r="BM1541" s="250"/>
      <c r="BN1541" s="250"/>
      <c r="BO1541" s="250"/>
      <c r="BP1541" s="250"/>
      <c r="BQ1541" s="250"/>
      <c r="BR1541" s="250"/>
      <c r="BS1541" s="250"/>
      <c r="BT1541" s="250"/>
      <c r="BU1541" s="250"/>
      <c r="BV1541" s="250"/>
      <c r="BW1541" s="250"/>
      <c r="BX1541" s="250"/>
      <c r="BY1541" s="250"/>
      <c r="BZ1541" s="250"/>
      <c r="CE1541" s="250"/>
    </row>
    <row r="1542" spans="1:83" ht="14.4" x14ac:dyDescent="0.3">
      <c r="A1542" s="268"/>
      <c r="B1542" s="269"/>
      <c r="C1542" s="272"/>
      <c r="D1542" s="272"/>
      <c r="E1542" s="272"/>
      <c r="F1542" s="272"/>
      <c r="G1542" s="272"/>
      <c r="H1542" s="272"/>
      <c r="I1542" s="272"/>
      <c r="J1542" s="272"/>
      <c r="K1542" s="272"/>
      <c r="L1542" s="272"/>
      <c r="M1542" s="272"/>
      <c r="N1542" s="273"/>
      <c r="O1542" s="273"/>
      <c r="P1542" s="273"/>
      <c r="Q1542" s="273"/>
      <c r="R1542" s="273"/>
      <c r="S1542" s="273"/>
      <c r="T1542" s="273"/>
      <c r="U1542" s="273"/>
      <c r="V1542" s="273"/>
      <c r="W1542" s="273"/>
      <c r="X1542" s="273"/>
      <c r="Y1542" s="273"/>
      <c r="Z1542" s="273"/>
      <c r="AA1542" s="273"/>
      <c r="AB1542" s="273"/>
      <c r="AC1542" s="273"/>
      <c r="AD1542" s="273"/>
      <c r="AE1542" s="273"/>
      <c r="AF1542" s="273"/>
      <c r="AG1542" s="273"/>
      <c r="AH1542" s="273"/>
      <c r="AI1542" s="273"/>
      <c r="AJ1542" s="273"/>
      <c r="AK1542" s="273"/>
      <c r="AL1542" s="273"/>
      <c r="AM1542" s="273"/>
      <c r="AN1542" s="273"/>
      <c r="AO1542" s="273"/>
      <c r="AP1542" s="273"/>
      <c r="AQ1542" s="273"/>
      <c r="AR1542" s="273"/>
      <c r="AS1542" s="273"/>
      <c r="AT1542" s="273"/>
      <c r="AU1542" s="273"/>
      <c r="AV1542" s="273"/>
      <c r="AW1542" s="277"/>
      <c r="AX1542" s="273"/>
      <c r="AY1542" s="273"/>
      <c r="AZ1542" s="273"/>
      <c r="BA1542" s="273"/>
      <c r="BB1542" s="273"/>
      <c r="BC1542" s="273"/>
      <c r="BD1542" s="273"/>
      <c r="BE1542" s="269"/>
      <c r="BH1542" s="250"/>
      <c r="BI1542" s="250"/>
      <c r="BJ1542" s="250"/>
      <c r="BK1542" s="250"/>
      <c r="BL1542" s="250"/>
      <c r="BM1542" s="250"/>
      <c r="BN1542" s="250"/>
      <c r="BO1542" s="250"/>
      <c r="BP1542" s="250"/>
      <c r="BQ1542" s="250"/>
      <c r="BR1542" s="250"/>
      <c r="BS1542" s="250"/>
      <c r="BT1542" s="250"/>
      <c r="BU1542" s="250"/>
      <c r="BV1542" s="250"/>
      <c r="BW1542" s="250"/>
      <c r="BX1542" s="250"/>
      <c r="BY1542" s="250"/>
      <c r="BZ1542" s="250"/>
      <c r="CE1542" s="250"/>
    </row>
    <row r="1543" spans="1:83" ht="14.4" x14ac:dyDescent="0.3">
      <c r="A1543" s="268"/>
      <c r="B1543" s="269"/>
      <c r="C1543" s="272"/>
      <c r="D1543" s="272"/>
      <c r="E1543" s="272"/>
      <c r="F1543" s="272"/>
      <c r="G1543" s="272"/>
      <c r="H1543" s="272"/>
      <c r="I1543" s="272"/>
      <c r="J1543" s="272"/>
      <c r="K1543" s="272"/>
      <c r="L1543" s="272"/>
      <c r="M1543" s="272"/>
      <c r="N1543" s="273"/>
      <c r="O1543" s="273"/>
      <c r="P1543" s="273"/>
      <c r="Q1543" s="273"/>
      <c r="R1543" s="273"/>
      <c r="S1543" s="273"/>
      <c r="T1543" s="273"/>
      <c r="U1543" s="273"/>
      <c r="V1543" s="273"/>
      <c r="W1543" s="273"/>
      <c r="X1543" s="273"/>
      <c r="Y1543" s="273"/>
      <c r="Z1543" s="273"/>
      <c r="AA1543" s="273"/>
      <c r="AB1543" s="273"/>
      <c r="AC1543" s="273"/>
      <c r="AD1543" s="273"/>
      <c r="AE1543" s="273"/>
      <c r="AF1543" s="273"/>
      <c r="AG1543" s="273"/>
      <c r="AH1543" s="273"/>
      <c r="AI1543" s="273"/>
      <c r="AJ1543" s="273"/>
      <c r="AK1543" s="273"/>
      <c r="AL1543" s="273"/>
      <c r="AM1543" s="273"/>
      <c r="AN1543" s="273"/>
      <c r="AO1543" s="273"/>
      <c r="AP1543" s="273"/>
      <c r="AQ1543" s="273"/>
      <c r="AR1543" s="273"/>
      <c r="AS1543" s="273"/>
      <c r="AT1543" s="273"/>
      <c r="AU1543" s="273"/>
      <c r="AV1543" s="273"/>
      <c r="AW1543" s="277"/>
      <c r="AX1543" s="273"/>
      <c r="AY1543" s="273"/>
      <c r="AZ1543" s="273"/>
      <c r="BA1543" s="273"/>
      <c r="BB1543" s="273"/>
      <c r="BC1543" s="273"/>
      <c r="BD1543" s="273"/>
      <c r="BE1543" s="269"/>
      <c r="BH1543" s="241"/>
      <c r="BI1543" s="241"/>
      <c r="BJ1543" s="241"/>
      <c r="BK1543" s="241"/>
      <c r="BL1543" s="241"/>
      <c r="BM1543" s="241"/>
      <c r="BN1543" s="241"/>
      <c r="BO1543" s="241"/>
      <c r="BP1543" s="241"/>
      <c r="BQ1543" s="241"/>
      <c r="BR1543" s="241"/>
      <c r="BS1543" s="241"/>
      <c r="BT1543" s="241"/>
      <c r="BU1543" s="241"/>
      <c r="BV1543" s="240"/>
      <c r="BW1543" s="241"/>
      <c r="BX1543" s="241"/>
      <c r="BY1543" s="241"/>
      <c r="BZ1543" s="241"/>
      <c r="CA1543" s="242"/>
      <c r="CB1543" s="242"/>
      <c r="CC1543" s="242"/>
      <c r="CD1543" s="242"/>
      <c r="CE1543" s="241"/>
    </row>
    <row r="1544" spans="1:83" ht="14.4" x14ac:dyDescent="0.3">
      <c r="A1544" s="268"/>
      <c r="B1544" s="269"/>
      <c r="C1544" s="272"/>
      <c r="D1544" s="272"/>
      <c r="E1544" s="272"/>
      <c r="F1544" s="272"/>
      <c r="G1544" s="272"/>
      <c r="H1544" s="272"/>
      <c r="I1544" s="272"/>
      <c r="J1544" s="272"/>
      <c r="K1544" s="272"/>
      <c r="L1544" s="272"/>
      <c r="M1544" s="272"/>
      <c r="N1544" s="273"/>
      <c r="O1544" s="273"/>
      <c r="P1544" s="273"/>
      <c r="Q1544" s="273"/>
      <c r="R1544" s="273"/>
      <c r="S1544" s="273"/>
      <c r="T1544" s="273"/>
      <c r="U1544" s="273"/>
      <c r="V1544" s="273"/>
      <c r="W1544" s="273"/>
      <c r="X1544" s="273"/>
      <c r="Y1544" s="273"/>
      <c r="Z1544" s="273"/>
      <c r="AA1544" s="273"/>
      <c r="AB1544" s="273"/>
      <c r="AC1544" s="273"/>
      <c r="AD1544" s="273"/>
      <c r="AE1544" s="273"/>
      <c r="AF1544" s="273"/>
      <c r="AG1544" s="273"/>
      <c r="AH1544" s="273"/>
      <c r="AI1544" s="273"/>
      <c r="AJ1544" s="273"/>
      <c r="AK1544" s="273"/>
      <c r="AL1544" s="273"/>
      <c r="AM1544" s="273"/>
      <c r="AN1544" s="273"/>
      <c r="AO1544" s="273"/>
      <c r="AP1544" s="273"/>
      <c r="AQ1544" s="273"/>
      <c r="AR1544" s="273"/>
      <c r="AS1544" s="273"/>
      <c r="AT1544" s="273"/>
      <c r="AU1544" s="273"/>
      <c r="AV1544" s="273"/>
      <c r="AW1544" s="277"/>
      <c r="AX1544" s="273"/>
      <c r="AY1544" s="273"/>
      <c r="AZ1544" s="273"/>
      <c r="BA1544" s="273"/>
      <c r="BB1544" s="273"/>
      <c r="BC1544" s="273"/>
      <c r="BD1544" s="273"/>
      <c r="BE1544" s="269"/>
      <c r="BH1544" s="250"/>
      <c r="BI1544" s="250"/>
      <c r="BJ1544" s="250"/>
      <c r="BK1544" s="250"/>
      <c r="BL1544" s="250"/>
      <c r="BM1544" s="250"/>
      <c r="BN1544" s="250"/>
      <c r="BO1544" s="250"/>
      <c r="BP1544" s="250"/>
      <c r="BQ1544" s="250"/>
      <c r="BR1544" s="250"/>
      <c r="BS1544" s="250"/>
      <c r="BT1544" s="250"/>
      <c r="BU1544" s="250"/>
      <c r="BV1544" s="250"/>
      <c r="BW1544" s="250"/>
      <c r="BX1544" s="250"/>
      <c r="BY1544" s="250"/>
      <c r="BZ1544" s="250"/>
      <c r="CE1544" s="250"/>
    </row>
    <row r="1545" spans="1:83" ht="14.4" x14ac:dyDescent="0.3">
      <c r="A1545" s="268"/>
      <c r="B1545" s="269"/>
      <c r="C1545" s="272"/>
      <c r="D1545" s="272"/>
      <c r="E1545" s="272"/>
      <c r="F1545" s="272"/>
      <c r="G1545" s="272"/>
      <c r="H1545" s="272"/>
      <c r="I1545" s="272"/>
      <c r="J1545" s="272"/>
      <c r="K1545" s="272"/>
      <c r="L1545" s="272"/>
      <c r="M1545" s="272"/>
      <c r="N1545" s="273"/>
      <c r="O1545" s="273"/>
      <c r="P1545" s="273"/>
      <c r="Q1545" s="273"/>
      <c r="R1545" s="273"/>
      <c r="S1545" s="273"/>
      <c r="T1545" s="273"/>
      <c r="U1545" s="273"/>
      <c r="V1545" s="273"/>
      <c r="W1545" s="273"/>
      <c r="X1545" s="273"/>
      <c r="Y1545" s="273"/>
      <c r="Z1545" s="273"/>
      <c r="AA1545" s="273"/>
      <c r="AB1545" s="273"/>
      <c r="AC1545" s="273"/>
      <c r="AD1545" s="273"/>
      <c r="AE1545" s="273"/>
      <c r="AF1545" s="273"/>
      <c r="AG1545" s="273"/>
      <c r="AH1545" s="273"/>
      <c r="AI1545" s="273"/>
      <c r="AJ1545" s="273"/>
      <c r="AK1545" s="273"/>
      <c r="AL1545" s="273"/>
      <c r="AM1545" s="273"/>
      <c r="AN1545" s="273"/>
      <c r="AO1545" s="273"/>
      <c r="AP1545" s="273"/>
      <c r="AQ1545" s="273"/>
      <c r="AR1545" s="273"/>
      <c r="AS1545" s="273"/>
      <c r="AT1545" s="273"/>
      <c r="AU1545" s="273"/>
      <c r="AV1545" s="273"/>
      <c r="AW1545" s="277"/>
      <c r="AX1545" s="273"/>
      <c r="AY1545" s="273"/>
      <c r="AZ1545" s="273"/>
      <c r="BA1545" s="273"/>
      <c r="BB1545" s="273"/>
      <c r="BC1545" s="273"/>
      <c r="BD1545" s="273"/>
      <c r="BE1545" s="269"/>
      <c r="BH1545" s="250"/>
      <c r="BI1545" s="250"/>
      <c r="BJ1545" s="250"/>
      <c r="BK1545" s="250"/>
      <c r="BL1545" s="250"/>
      <c r="BM1545" s="250"/>
      <c r="BN1545" s="250"/>
      <c r="BO1545" s="250"/>
      <c r="BP1545" s="250"/>
      <c r="BQ1545" s="250"/>
      <c r="BR1545" s="250"/>
      <c r="BS1545" s="250"/>
      <c r="BT1545" s="250"/>
      <c r="BU1545" s="250"/>
      <c r="BV1545" s="250"/>
      <c r="BW1545" s="250"/>
      <c r="BX1545" s="250"/>
      <c r="BY1545" s="250"/>
      <c r="BZ1545" s="250"/>
      <c r="CE1545" s="250"/>
    </row>
    <row r="1546" spans="1:83" ht="14.4" x14ac:dyDescent="0.3">
      <c r="A1546" s="268"/>
      <c r="B1546" s="269"/>
      <c r="C1546" s="272"/>
      <c r="D1546" s="272"/>
      <c r="E1546" s="272"/>
      <c r="F1546" s="272"/>
      <c r="G1546" s="272"/>
      <c r="H1546" s="272"/>
      <c r="I1546" s="272"/>
      <c r="J1546" s="272"/>
      <c r="K1546" s="272"/>
      <c r="L1546" s="272"/>
      <c r="M1546" s="272"/>
      <c r="N1546" s="273"/>
      <c r="O1546" s="273"/>
      <c r="P1546" s="273"/>
      <c r="Q1546" s="273"/>
      <c r="R1546" s="273"/>
      <c r="S1546" s="273"/>
      <c r="T1546" s="273"/>
      <c r="U1546" s="273"/>
      <c r="V1546" s="273"/>
      <c r="W1546" s="273"/>
      <c r="X1546" s="273"/>
      <c r="Y1546" s="273"/>
      <c r="Z1546" s="273"/>
      <c r="AA1546" s="273"/>
      <c r="AB1546" s="273"/>
      <c r="AC1546" s="273"/>
      <c r="AD1546" s="273"/>
      <c r="AE1546" s="273"/>
      <c r="AF1546" s="273"/>
      <c r="AG1546" s="273"/>
      <c r="AH1546" s="273"/>
      <c r="AI1546" s="273"/>
      <c r="AJ1546" s="273"/>
      <c r="AK1546" s="273"/>
      <c r="AL1546" s="273"/>
      <c r="AM1546" s="273"/>
      <c r="AN1546" s="273"/>
      <c r="AO1546" s="273"/>
      <c r="AP1546" s="273"/>
      <c r="AQ1546" s="273"/>
      <c r="AR1546" s="273"/>
      <c r="AS1546" s="273"/>
      <c r="AT1546" s="273"/>
      <c r="AU1546" s="273"/>
      <c r="AV1546" s="273"/>
      <c r="AW1546" s="277"/>
      <c r="AX1546" s="273"/>
      <c r="AY1546" s="273"/>
      <c r="AZ1546" s="273"/>
      <c r="BA1546" s="273"/>
      <c r="BB1546" s="273"/>
      <c r="BC1546" s="273"/>
      <c r="BD1546" s="273"/>
      <c r="BE1546" s="269"/>
      <c r="BH1546" s="250"/>
      <c r="BI1546" s="250"/>
      <c r="BJ1546" s="250"/>
      <c r="BK1546" s="250"/>
      <c r="BL1546" s="250"/>
      <c r="BM1546" s="250"/>
      <c r="BN1546" s="250"/>
      <c r="BO1546" s="250"/>
      <c r="BP1546" s="250"/>
      <c r="BQ1546" s="250"/>
      <c r="BR1546" s="250"/>
      <c r="BS1546" s="250"/>
      <c r="BT1546" s="250"/>
      <c r="BU1546" s="250"/>
      <c r="BV1546" s="250"/>
      <c r="BW1546" s="250"/>
      <c r="BX1546" s="250"/>
      <c r="BY1546" s="250"/>
      <c r="BZ1546" s="250"/>
      <c r="CE1546" s="250"/>
    </row>
    <row r="1547" spans="1:83" ht="14.4" x14ac:dyDescent="0.3">
      <c r="A1547" s="268"/>
      <c r="B1547" s="269"/>
      <c r="C1547" s="272"/>
      <c r="D1547" s="272"/>
      <c r="E1547" s="272"/>
      <c r="F1547" s="272"/>
      <c r="G1547" s="272"/>
      <c r="H1547" s="272"/>
      <c r="I1547" s="272"/>
      <c r="J1547" s="272"/>
      <c r="K1547" s="272"/>
      <c r="L1547" s="272"/>
      <c r="M1547" s="272"/>
      <c r="N1547" s="273"/>
      <c r="O1547" s="273"/>
      <c r="P1547" s="273"/>
      <c r="Q1547" s="273"/>
      <c r="R1547" s="273"/>
      <c r="S1547" s="273"/>
      <c r="T1547" s="273"/>
      <c r="U1547" s="273"/>
      <c r="V1547" s="273"/>
      <c r="W1547" s="273"/>
      <c r="X1547" s="273"/>
      <c r="Y1547" s="273"/>
      <c r="Z1547" s="273"/>
      <c r="AA1547" s="273"/>
      <c r="AB1547" s="273"/>
      <c r="AC1547" s="273"/>
      <c r="AD1547" s="273"/>
      <c r="AE1547" s="273"/>
      <c r="AF1547" s="273"/>
      <c r="AG1547" s="273"/>
      <c r="AH1547" s="273"/>
      <c r="AI1547" s="273"/>
      <c r="AJ1547" s="273"/>
      <c r="AK1547" s="273"/>
      <c r="AL1547" s="273"/>
      <c r="AM1547" s="273"/>
      <c r="AN1547" s="273"/>
      <c r="AO1547" s="273"/>
      <c r="AP1547" s="273"/>
      <c r="AQ1547" s="273"/>
      <c r="AR1547" s="273"/>
      <c r="AS1547" s="273"/>
      <c r="AT1547" s="273"/>
      <c r="AU1547" s="273"/>
      <c r="AV1547" s="273"/>
      <c r="AW1547" s="277"/>
      <c r="AX1547" s="273"/>
      <c r="AY1547" s="273"/>
      <c r="AZ1547" s="273"/>
      <c r="BA1547" s="273"/>
      <c r="BB1547" s="273"/>
      <c r="BC1547" s="273"/>
      <c r="BD1547" s="273"/>
      <c r="BE1547" s="269"/>
      <c r="BH1547" s="250"/>
      <c r="BI1547" s="250"/>
      <c r="BJ1547" s="250"/>
      <c r="BK1547" s="250"/>
      <c r="BL1547" s="250"/>
      <c r="BM1547" s="250"/>
      <c r="BN1547" s="250"/>
      <c r="BO1547" s="250"/>
      <c r="BP1547" s="250"/>
      <c r="BQ1547" s="250"/>
      <c r="BR1547" s="250"/>
      <c r="BS1547" s="250"/>
      <c r="BT1547" s="250"/>
      <c r="BU1547" s="250"/>
      <c r="BV1547" s="250"/>
      <c r="BW1547" s="250"/>
      <c r="BX1547" s="250"/>
      <c r="BY1547" s="250"/>
      <c r="BZ1547" s="250"/>
      <c r="CE1547" s="250"/>
    </row>
    <row r="1548" spans="1:83" ht="14.4" x14ac:dyDescent="0.3">
      <c r="A1548" s="270"/>
      <c r="B1548" s="269"/>
      <c r="C1548" s="272"/>
      <c r="D1548" s="272"/>
      <c r="E1548" s="272"/>
      <c r="F1548" s="272"/>
      <c r="G1548" s="272"/>
      <c r="H1548" s="272"/>
      <c r="I1548" s="272"/>
      <c r="J1548" s="272"/>
      <c r="K1548" s="272"/>
      <c r="L1548" s="272"/>
      <c r="M1548" s="272"/>
      <c r="N1548" s="273"/>
      <c r="O1548" s="273"/>
      <c r="P1548" s="273"/>
      <c r="Q1548" s="273"/>
      <c r="R1548" s="273"/>
      <c r="S1548" s="273"/>
      <c r="T1548" s="273"/>
      <c r="U1548" s="273"/>
      <c r="V1548" s="273"/>
      <c r="W1548" s="273"/>
      <c r="X1548" s="273"/>
      <c r="Y1548" s="273"/>
      <c r="Z1548" s="273"/>
      <c r="AA1548" s="273"/>
      <c r="BE1548" s="269"/>
      <c r="BH1548" s="250"/>
      <c r="BI1548" s="250"/>
      <c r="BJ1548" s="250"/>
      <c r="BK1548" s="250"/>
      <c r="BL1548" s="250"/>
      <c r="BM1548" s="250"/>
      <c r="BN1548" s="250"/>
      <c r="BO1548" s="250"/>
      <c r="BP1548" s="250"/>
      <c r="BQ1548" s="250"/>
      <c r="BR1548" s="250"/>
      <c r="BS1548" s="250"/>
      <c r="BT1548" s="250"/>
      <c r="BU1548" s="250"/>
      <c r="BV1548" s="250"/>
      <c r="BW1548" s="250"/>
      <c r="BX1548" s="250"/>
      <c r="BY1548" s="250"/>
      <c r="BZ1548" s="250"/>
      <c r="CE1548" s="250"/>
    </row>
    <row r="1549" spans="1:83" ht="14.4" x14ac:dyDescent="0.3">
      <c r="A1549" s="268"/>
      <c r="B1549" s="269"/>
      <c r="C1549" s="272"/>
      <c r="D1549" s="272"/>
      <c r="E1549" s="272"/>
      <c r="F1549" s="272"/>
      <c r="G1549" s="272"/>
      <c r="H1549" s="272"/>
      <c r="I1549" s="272"/>
      <c r="J1549" s="272"/>
      <c r="K1549" s="272"/>
      <c r="L1549" s="272"/>
      <c r="M1549" s="272"/>
      <c r="N1549" s="273"/>
      <c r="O1549" s="273"/>
      <c r="P1549" s="273"/>
      <c r="Q1549" s="273"/>
      <c r="R1549" s="273"/>
      <c r="S1549" s="273"/>
      <c r="T1549" s="273"/>
      <c r="U1549" s="273"/>
      <c r="V1549" s="273"/>
      <c r="W1549" s="273"/>
      <c r="X1549" s="273"/>
      <c r="Y1549" s="273"/>
      <c r="Z1549" s="273"/>
      <c r="AA1549" s="273"/>
      <c r="AB1549" s="273"/>
      <c r="AC1549" s="273"/>
      <c r="AD1549" s="273"/>
      <c r="AE1549" s="273"/>
      <c r="AF1549" s="273"/>
      <c r="AG1549" s="273"/>
      <c r="AH1549" s="273"/>
      <c r="AI1549" s="273"/>
      <c r="AJ1549" s="273"/>
      <c r="AK1549" s="273"/>
      <c r="AL1549" s="273"/>
      <c r="AM1549" s="273"/>
      <c r="AN1549" s="273"/>
      <c r="AO1549" s="273"/>
      <c r="AP1549" s="273"/>
      <c r="AQ1549" s="273"/>
      <c r="AR1549" s="273"/>
      <c r="AS1549" s="273"/>
      <c r="AT1549" s="273"/>
      <c r="AU1549" s="273"/>
      <c r="AV1549" s="273"/>
      <c r="AW1549" s="277"/>
      <c r="AX1549" s="273"/>
      <c r="AY1549" s="273"/>
      <c r="AZ1549" s="273"/>
      <c r="BA1549" s="273"/>
      <c r="BB1549" s="273"/>
      <c r="BC1549" s="273"/>
      <c r="BD1549" s="273"/>
      <c r="BE1549" s="269"/>
      <c r="BH1549" s="241"/>
      <c r="BI1549" s="241"/>
      <c r="BJ1549" s="241"/>
      <c r="BK1549" s="241"/>
      <c r="BL1549" s="241"/>
      <c r="BM1549" s="241"/>
      <c r="BN1549" s="241"/>
      <c r="BO1549" s="241"/>
      <c r="BP1549" s="241"/>
      <c r="BQ1549" s="241"/>
      <c r="BR1549" s="241"/>
      <c r="BS1549" s="241"/>
      <c r="BT1549" s="241"/>
      <c r="BU1549" s="241"/>
      <c r="BV1549" s="240"/>
      <c r="BW1549" s="241"/>
      <c r="BX1549" s="241"/>
      <c r="BY1549" s="241"/>
      <c r="BZ1549" s="241"/>
      <c r="CA1549" s="242"/>
      <c r="CB1549" s="242"/>
      <c r="CC1549" s="242"/>
      <c r="CD1549" s="242"/>
      <c r="CE1549" s="241"/>
    </row>
    <row r="1550" spans="1:83" ht="14.4" x14ac:dyDescent="0.3">
      <c r="A1550" s="268"/>
      <c r="B1550" s="269"/>
      <c r="C1550" s="272"/>
      <c r="D1550" s="272"/>
      <c r="E1550" s="272"/>
      <c r="F1550" s="272"/>
      <c r="G1550" s="272"/>
      <c r="H1550" s="272"/>
      <c r="I1550" s="272"/>
      <c r="J1550" s="272"/>
      <c r="K1550" s="272"/>
      <c r="L1550" s="272"/>
      <c r="M1550" s="272"/>
      <c r="N1550" s="273"/>
      <c r="O1550" s="273"/>
      <c r="P1550" s="273"/>
      <c r="Q1550" s="273"/>
      <c r="R1550" s="273"/>
      <c r="S1550" s="273"/>
      <c r="T1550" s="273"/>
      <c r="U1550" s="273"/>
      <c r="V1550" s="273"/>
      <c r="W1550" s="273"/>
      <c r="X1550" s="273"/>
      <c r="Y1550" s="273"/>
      <c r="Z1550" s="273"/>
      <c r="AA1550" s="273"/>
      <c r="AB1550" s="273"/>
      <c r="AC1550" s="273"/>
      <c r="AD1550" s="273"/>
      <c r="AE1550" s="273"/>
      <c r="AF1550" s="273"/>
      <c r="AG1550" s="273"/>
      <c r="AH1550" s="273"/>
      <c r="AI1550" s="273"/>
      <c r="AJ1550" s="273"/>
      <c r="AK1550" s="273"/>
      <c r="AL1550" s="273"/>
      <c r="AM1550" s="273"/>
      <c r="AN1550" s="273"/>
      <c r="AO1550" s="273"/>
      <c r="AP1550" s="273"/>
      <c r="AQ1550" s="273"/>
      <c r="AR1550" s="273"/>
      <c r="AS1550" s="273"/>
      <c r="AT1550" s="273"/>
      <c r="AU1550" s="273"/>
      <c r="AV1550" s="273"/>
      <c r="AW1550" s="277"/>
      <c r="AX1550" s="273"/>
      <c r="AY1550" s="273"/>
      <c r="AZ1550" s="273"/>
      <c r="BA1550" s="273"/>
      <c r="BB1550" s="273"/>
      <c r="BC1550" s="273"/>
      <c r="BD1550" s="273"/>
      <c r="BE1550" s="269"/>
      <c r="BH1550" s="250"/>
      <c r="BI1550" s="250"/>
      <c r="BJ1550" s="250"/>
      <c r="BK1550" s="250"/>
      <c r="BL1550" s="250"/>
      <c r="BM1550" s="250"/>
      <c r="BN1550" s="250"/>
      <c r="BO1550" s="250"/>
      <c r="BP1550" s="250"/>
      <c r="BQ1550" s="250"/>
      <c r="BR1550" s="250"/>
      <c r="BS1550" s="250"/>
      <c r="BT1550" s="250"/>
      <c r="BU1550" s="250"/>
      <c r="BV1550" s="250"/>
      <c r="BW1550" s="250"/>
      <c r="BX1550" s="250"/>
      <c r="BY1550" s="250"/>
      <c r="BZ1550" s="250"/>
      <c r="CE1550" s="250"/>
    </row>
    <row r="1551" spans="1:83" ht="14.4" x14ac:dyDescent="0.3">
      <c r="A1551" s="268"/>
      <c r="B1551" s="269"/>
      <c r="C1551" s="272"/>
      <c r="D1551" s="272"/>
      <c r="E1551" s="272"/>
      <c r="F1551" s="272"/>
      <c r="G1551" s="272"/>
      <c r="H1551" s="272"/>
      <c r="I1551" s="272"/>
      <c r="J1551" s="272"/>
      <c r="K1551" s="272"/>
      <c r="L1551" s="272"/>
      <c r="M1551" s="272"/>
      <c r="N1551" s="273"/>
      <c r="O1551" s="273"/>
      <c r="P1551" s="273"/>
      <c r="Q1551" s="273"/>
      <c r="R1551" s="273"/>
      <c r="S1551" s="273"/>
      <c r="T1551" s="273"/>
      <c r="U1551" s="273"/>
      <c r="V1551" s="273"/>
      <c r="W1551" s="273"/>
      <c r="X1551" s="273"/>
      <c r="Y1551" s="273"/>
      <c r="Z1551" s="273"/>
      <c r="AA1551" s="273"/>
      <c r="AB1551" s="273"/>
      <c r="AC1551" s="273"/>
      <c r="AD1551" s="273"/>
      <c r="AE1551" s="273"/>
      <c r="AF1551" s="273"/>
      <c r="AG1551" s="273"/>
      <c r="AH1551" s="273"/>
      <c r="AI1551" s="273"/>
      <c r="AJ1551" s="273"/>
      <c r="AK1551" s="273"/>
      <c r="AL1551" s="273"/>
      <c r="AM1551" s="273"/>
      <c r="AN1551" s="273"/>
      <c r="AO1551" s="273"/>
      <c r="AP1551" s="273"/>
      <c r="AQ1551" s="273"/>
      <c r="AR1551" s="273"/>
      <c r="AS1551" s="273"/>
      <c r="AT1551" s="273"/>
      <c r="AU1551" s="273"/>
      <c r="AV1551" s="273"/>
      <c r="AW1551" s="277"/>
      <c r="AX1551" s="273"/>
      <c r="AY1551" s="273"/>
      <c r="AZ1551" s="273"/>
      <c r="BA1551" s="273"/>
      <c r="BB1551" s="273"/>
      <c r="BC1551" s="273"/>
      <c r="BD1551" s="273"/>
      <c r="BE1551" s="269"/>
      <c r="BH1551" s="241"/>
      <c r="BI1551" s="241"/>
      <c r="BJ1551" s="241"/>
      <c r="BK1551" s="241"/>
      <c r="BL1551" s="241"/>
      <c r="BM1551" s="241"/>
      <c r="BN1551" s="241"/>
      <c r="BO1551" s="241"/>
      <c r="BP1551" s="241"/>
      <c r="BQ1551" s="241"/>
      <c r="BR1551" s="241"/>
      <c r="BS1551" s="241"/>
      <c r="BT1551" s="241"/>
      <c r="BU1551" s="241"/>
      <c r="BV1551" s="240"/>
      <c r="BW1551" s="241"/>
      <c r="BX1551" s="241"/>
      <c r="BY1551" s="241"/>
      <c r="BZ1551" s="241"/>
      <c r="CA1551" s="242"/>
      <c r="CB1551" s="242"/>
      <c r="CC1551" s="242"/>
      <c r="CD1551" s="242"/>
      <c r="CE1551" s="241"/>
    </row>
    <row r="1552" spans="1:83" ht="14.4" x14ac:dyDescent="0.3">
      <c r="A1552" s="268"/>
      <c r="B1552" s="269"/>
      <c r="C1552" s="272"/>
      <c r="D1552" s="272"/>
      <c r="E1552" s="272"/>
      <c r="F1552" s="272"/>
      <c r="G1552" s="272"/>
      <c r="H1552" s="272"/>
      <c r="I1552" s="272"/>
      <c r="J1552" s="272"/>
      <c r="K1552" s="272"/>
      <c r="L1552" s="272"/>
      <c r="M1552" s="272"/>
      <c r="N1552" s="273"/>
      <c r="O1552" s="273"/>
      <c r="P1552" s="273"/>
      <c r="Q1552" s="273"/>
      <c r="R1552" s="273"/>
      <c r="S1552" s="273"/>
      <c r="T1552" s="273"/>
      <c r="U1552" s="273"/>
      <c r="V1552" s="273"/>
      <c r="W1552" s="273"/>
      <c r="X1552" s="273"/>
      <c r="Y1552" s="273"/>
      <c r="Z1552" s="273"/>
      <c r="AA1552" s="273"/>
      <c r="AB1552" s="273"/>
      <c r="AC1552" s="273"/>
      <c r="AD1552" s="273"/>
      <c r="AE1552" s="273"/>
      <c r="AF1552" s="273"/>
      <c r="AG1552" s="273"/>
      <c r="AH1552" s="273"/>
      <c r="AI1552" s="273"/>
      <c r="AJ1552" s="273"/>
      <c r="AK1552" s="273"/>
      <c r="AL1552" s="273"/>
      <c r="AM1552" s="273"/>
      <c r="AN1552" s="273"/>
      <c r="AO1552" s="273"/>
      <c r="AP1552" s="273"/>
      <c r="AQ1552" s="273"/>
      <c r="AR1552" s="273"/>
      <c r="AS1552" s="273"/>
      <c r="AT1552" s="273"/>
      <c r="AU1552" s="273"/>
      <c r="AV1552" s="273"/>
      <c r="AW1552" s="277"/>
      <c r="AX1552" s="273"/>
      <c r="AY1552" s="273"/>
      <c r="AZ1552" s="273"/>
      <c r="BA1552" s="273"/>
      <c r="BB1552" s="273"/>
      <c r="BC1552" s="273"/>
      <c r="BD1552" s="273"/>
      <c r="BE1552" s="269"/>
      <c r="BH1552" s="241"/>
      <c r="BI1552" s="241"/>
      <c r="BJ1552" s="241"/>
      <c r="BK1552" s="241"/>
      <c r="BL1552" s="241"/>
      <c r="BM1552" s="241"/>
      <c r="BN1552" s="241"/>
      <c r="BO1552" s="241"/>
      <c r="BP1552" s="241"/>
      <c r="BQ1552" s="241"/>
      <c r="BR1552" s="241"/>
      <c r="BS1552" s="241"/>
      <c r="BT1552" s="241"/>
      <c r="BU1552" s="241"/>
      <c r="BV1552" s="240"/>
      <c r="BW1552" s="241"/>
      <c r="BX1552" s="241"/>
      <c r="BY1552" s="241"/>
      <c r="BZ1552" s="241"/>
      <c r="CA1552" s="242"/>
      <c r="CB1552" s="242"/>
      <c r="CC1552" s="242"/>
      <c r="CD1552" s="242"/>
      <c r="CE1552" s="241"/>
    </row>
    <row r="1553" spans="1:83" ht="14.4" x14ac:dyDescent="0.3">
      <c r="A1553" s="268"/>
      <c r="B1553" s="269"/>
      <c r="C1553" s="272"/>
      <c r="D1553" s="272"/>
      <c r="E1553" s="272"/>
      <c r="F1553" s="272"/>
      <c r="G1553" s="272"/>
      <c r="H1553" s="272"/>
      <c r="I1553" s="272"/>
      <c r="J1553" s="272"/>
      <c r="K1553" s="272"/>
      <c r="L1553" s="272"/>
      <c r="M1553" s="272"/>
      <c r="N1553" s="273"/>
      <c r="O1553" s="273"/>
      <c r="P1553" s="273"/>
      <c r="Q1553" s="273"/>
      <c r="R1553" s="273"/>
      <c r="S1553" s="273"/>
      <c r="T1553" s="273"/>
      <c r="U1553" s="273"/>
      <c r="V1553" s="273"/>
      <c r="W1553" s="273"/>
      <c r="X1553" s="273"/>
      <c r="Y1553" s="273"/>
      <c r="Z1553" s="273"/>
      <c r="AA1553" s="273"/>
      <c r="AB1553" s="273"/>
      <c r="AC1553" s="273"/>
      <c r="AD1553" s="273"/>
      <c r="AE1553" s="273"/>
      <c r="AF1553" s="273"/>
      <c r="AG1553" s="273"/>
      <c r="AH1553" s="273"/>
      <c r="AI1553" s="273"/>
      <c r="AJ1553" s="273"/>
      <c r="AK1553" s="273"/>
      <c r="AL1553" s="273"/>
      <c r="AM1553" s="273"/>
      <c r="AN1553" s="273"/>
      <c r="AO1553" s="273"/>
      <c r="AP1553" s="273"/>
      <c r="AQ1553" s="273"/>
      <c r="AR1553" s="273"/>
      <c r="AS1553" s="273"/>
      <c r="AT1553" s="273"/>
      <c r="AU1553" s="273"/>
      <c r="AV1553" s="273"/>
      <c r="AW1553" s="277"/>
      <c r="AX1553" s="273"/>
      <c r="AY1553" s="273"/>
      <c r="AZ1553" s="273"/>
      <c r="BA1553" s="273"/>
      <c r="BB1553" s="273"/>
      <c r="BC1553" s="273"/>
      <c r="BD1553" s="273"/>
      <c r="BE1553" s="269"/>
      <c r="BH1553" s="241"/>
      <c r="BI1553" s="241"/>
      <c r="BJ1553" s="241"/>
      <c r="BK1553" s="241"/>
      <c r="BL1553" s="241"/>
      <c r="BM1553" s="241"/>
      <c r="BN1553" s="241"/>
      <c r="BO1553" s="241"/>
      <c r="BP1553" s="241"/>
      <c r="BQ1553" s="241"/>
      <c r="BR1553" s="241"/>
      <c r="BS1553" s="241"/>
      <c r="BT1553" s="241"/>
      <c r="BU1553" s="241"/>
      <c r="BV1553" s="240"/>
      <c r="BW1553" s="241"/>
      <c r="BX1553" s="241"/>
      <c r="BY1553" s="241"/>
      <c r="BZ1553" s="241"/>
      <c r="CA1553" s="242"/>
      <c r="CB1553" s="242"/>
      <c r="CC1553" s="242"/>
      <c r="CD1553" s="242"/>
      <c r="CE1553" s="241"/>
    </row>
    <row r="1554" spans="1:83" ht="14.4" x14ac:dyDescent="0.3">
      <c r="A1554" s="268"/>
      <c r="B1554" s="269"/>
      <c r="C1554" s="272"/>
      <c r="D1554" s="272"/>
      <c r="E1554" s="272"/>
      <c r="F1554" s="272"/>
      <c r="G1554" s="272"/>
      <c r="H1554" s="272"/>
      <c r="I1554" s="272"/>
      <c r="J1554" s="272"/>
      <c r="K1554" s="272"/>
      <c r="L1554" s="272"/>
      <c r="M1554" s="272"/>
      <c r="N1554" s="273"/>
      <c r="O1554" s="273"/>
      <c r="P1554" s="273"/>
      <c r="Q1554" s="273"/>
      <c r="R1554" s="273"/>
      <c r="S1554" s="273"/>
      <c r="T1554" s="273"/>
      <c r="U1554" s="273"/>
      <c r="V1554" s="273"/>
      <c r="W1554" s="273"/>
      <c r="X1554" s="273"/>
      <c r="Y1554" s="273"/>
      <c r="Z1554" s="273"/>
      <c r="AA1554" s="273"/>
      <c r="AB1554" s="273"/>
      <c r="AC1554" s="273"/>
      <c r="AD1554" s="273"/>
      <c r="AE1554" s="273"/>
      <c r="AF1554" s="273"/>
      <c r="AG1554" s="273"/>
      <c r="AH1554" s="273"/>
      <c r="AI1554" s="273"/>
      <c r="AJ1554" s="273"/>
      <c r="AK1554" s="273"/>
      <c r="AL1554" s="273"/>
      <c r="AM1554" s="273"/>
      <c r="AN1554" s="273"/>
      <c r="AO1554" s="273"/>
      <c r="AP1554" s="273"/>
      <c r="AQ1554" s="273"/>
      <c r="AR1554" s="273"/>
      <c r="AS1554" s="273"/>
      <c r="AT1554" s="273"/>
      <c r="AU1554" s="273"/>
      <c r="AV1554" s="273"/>
      <c r="AW1554" s="277"/>
      <c r="AX1554" s="273"/>
      <c r="AY1554" s="273"/>
      <c r="AZ1554" s="273"/>
      <c r="BA1554" s="273"/>
      <c r="BB1554" s="273"/>
      <c r="BC1554" s="273"/>
      <c r="BD1554" s="273"/>
      <c r="BE1554" s="269"/>
      <c r="BH1554" s="250"/>
      <c r="BI1554" s="250"/>
      <c r="BJ1554" s="250"/>
      <c r="BK1554" s="250"/>
      <c r="BL1554" s="250"/>
      <c r="BM1554" s="250"/>
      <c r="BN1554" s="250"/>
      <c r="BO1554" s="250"/>
      <c r="BP1554" s="250"/>
      <c r="BQ1554" s="250"/>
      <c r="BR1554" s="250"/>
      <c r="BS1554" s="250"/>
      <c r="BT1554" s="250"/>
      <c r="BU1554" s="250"/>
      <c r="BV1554" s="250"/>
      <c r="BW1554" s="250"/>
      <c r="BX1554" s="250"/>
      <c r="BY1554" s="250"/>
      <c r="BZ1554" s="250"/>
      <c r="CE1554" s="250"/>
    </row>
    <row r="1555" spans="1:83" ht="14.4" x14ac:dyDescent="0.3">
      <c r="A1555" s="268"/>
      <c r="B1555" s="269"/>
      <c r="C1555" s="272"/>
      <c r="D1555" s="272"/>
      <c r="E1555" s="272"/>
      <c r="F1555" s="272"/>
      <c r="G1555" s="272"/>
      <c r="H1555" s="272"/>
      <c r="I1555" s="272"/>
      <c r="J1555" s="272"/>
      <c r="K1555" s="272"/>
      <c r="L1555" s="272"/>
      <c r="M1555" s="272"/>
      <c r="N1555" s="273"/>
      <c r="O1555" s="273"/>
      <c r="P1555" s="273"/>
      <c r="Q1555" s="273"/>
      <c r="R1555" s="273"/>
      <c r="S1555" s="273"/>
      <c r="T1555" s="273"/>
      <c r="U1555" s="273"/>
      <c r="V1555" s="273"/>
      <c r="W1555" s="273"/>
      <c r="X1555" s="273"/>
      <c r="Y1555" s="273"/>
      <c r="Z1555" s="273"/>
      <c r="AA1555" s="273"/>
      <c r="AB1555" s="273"/>
      <c r="AC1555" s="273"/>
      <c r="AD1555" s="273"/>
      <c r="AE1555" s="273"/>
      <c r="AF1555" s="273"/>
      <c r="AG1555" s="273"/>
      <c r="AH1555" s="273"/>
      <c r="AI1555" s="273"/>
      <c r="AJ1555" s="273"/>
      <c r="AK1555" s="273"/>
      <c r="AL1555" s="273"/>
      <c r="AM1555" s="273"/>
      <c r="AN1555" s="273"/>
      <c r="AO1555" s="273"/>
      <c r="AP1555" s="273"/>
      <c r="AQ1555" s="273"/>
      <c r="AR1555" s="273"/>
      <c r="AS1555" s="273"/>
      <c r="AT1555" s="273"/>
      <c r="AU1555" s="273"/>
      <c r="AV1555" s="273"/>
      <c r="AW1555" s="277"/>
      <c r="AX1555" s="273"/>
      <c r="AY1555" s="273"/>
      <c r="AZ1555" s="273"/>
      <c r="BA1555" s="273"/>
      <c r="BB1555" s="273"/>
      <c r="BC1555" s="273"/>
      <c r="BD1555" s="273"/>
      <c r="BE1555" s="269"/>
      <c r="BH1555" s="250"/>
      <c r="BI1555" s="250"/>
      <c r="BJ1555" s="250"/>
      <c r="BK1555" s="250"/>
      <c r="BL1555" s="250"/>
      <c r="BM1555" s="250"/>
      <c r="BN1555" s="250"/>
      <c r="BO1555" s="250"/>
      <c r="BP1555" s="250"/>
      <c r="BQ1555" s="250"/>
      <c r="BR1555" s="250"/>
      <c r="BS1555" s="250"/>
      <c r="BT1555" s="250"/>
      <c r="BU1555" s="250"/>
      <c r="BV1555" s="250"/>
      <c r="BW1555" s="250"/>
      <c r="BX1555" s="250"/>
      <c r="BY1555" s="250"/>
      <c r="BZ1555" s="250"/>
      <c r="CE1555" s="250"/>
    </row>
    <row r="1556" spans="1:83" ht="14.4" x14ac:dyDescent="0.3">
      <c r="A1556" s="268"/>
      <c r="B1556" s="269"/>
      <c r="C1556" s="272"/>
      <c r="D1556" s="272"/>
      <c r="E1556" s="272"/>
      <c r="F1556" s="272"/>
      <c r="G1556" s="272"/>
      <c r="H1556" s="272"/>
      <c r="I1556" s="272"/>
      <c r="J1556" s="272"/>
      <c r="K1556" s="272"/>
      <c r="L1556" s="272"/>
      <c r="M1556" s="272"/>
      <c r="N1556" s="273"/>
      <c r="O1556" s="273"/>
      <c r="P1556" s="273"/>
      <c r="Q1556" s="273"/>
      <c r="R1556" s="273"/>
      <c r="S1556" s="273"/>
      <c r="T1556" s="273"/>
      <c r="U1556" s="273"/>
      <c r="V1556" s="273"/>
      <c r="W1556" s="273"/>
      <c r="X1556" s="273"/>
      <c r="Y1556" s="273"/>
      <c r="Z1556" s="273"/>
      <c r="AA1556" s="273"/>
      <c r="AB1556" s="273"/>
      <c r="AC1556" s="273"/>
      <c r="AD1556" s="273"/>
      <c r="AE1556" s="273"/>
      <c r="AF1556" s="273"/>
      <c r="AG1556" s="273"/>
      <c r="AH1556" s="273"/>
      <c r="AI1556" s="273"/>
      <c r="AJ1556" s="273"/>
      <c r="AK1556" s="273"/>
      <c r="AL1556" s="273"/>
      <c r="AM1556" s="273"/>
      <c r="AN1556" s="273"/>
      <c r="AO1556" s="273"/>
      <c r="AP1556" s="273"/>
      <c r="AQ1556" s="273"/>
      <c r="AR1556" s="273"/>
      <c r="AS1556" s="273"/>
      <c r="AT1556" s="273"/>
      <c r="AU1556" s="273"/>
      <c r="AV1556" s="273"/>
      <c r="AW1556" s="277"/>
      <c r="AX1556" s="273"/>
      <c r="AY1556" s="273"/>
      <c r="AZ1556" s="273"/>
      <c r="BA1556" s="273"/>
      <c r="BB1556" s="273"/>
      <c r="BC1556" s="273"/>
      <c r="BD1556" s="273"/>
      <c r="BE1556" s="269"/>
      <c r="BH1556" s="250"/>
      <c r="BI1556" s="250"/>
      <c r="BJ1556" s="250"/>
      <c r="BK1556" s="250"/>
      <c r="BL1556" s="250"/>
      <c r="BM1556" s="250"/>
      <c r="BN1556" s="250"/>
      <c r="BO1556" s="250"/>
      <c r="BP1556" s="250"/>
      <c r="BQ1556" s="250"/>
      <c r="BR1556" s="250"/>
      <c r="BS1556" s="250"/>
      <c r="BT1556" s="250"/>
      <c r="BU1556" s="250"/>
      <c r="BV1556" s="250"/>
      <c r="BW1556" s="250"/>
      <c r="BX1556" s="250"/>
      <c r="BY1556" s="250"/>
      <c r="BZ1556" s="250"/>
      <c r="CE1556" s="250"/>
    </row>
    <row r="1557" spans="1:83" ht="14.4" x14ac:dyDescent="0.3">
      <c r="A1557" s="268"/>
      <c r="B1557" s="269"/>
      <c r="C1557" s="272"/>
      <c r="D1557" s="272"/>
      <c r="E1557" s="272"/>
      <c r="F1557" s="272"/>
      <c r="G1557" s="272"/>
      <c r="H1557" s="272"/>
      <c r="I1557" s="272"/>
      <c r="J1557" s="272"/>
      <c r="K1557" s="272"/>
      <c r="L1557" s="272"/>
      <c r="M1557" s="272"/>
      <c r="N1557" s="273"/>
      <c r="O1557" s="273"/>
      <c r="P1557" s="273"/>
      <c r="Q1557" s="273"/>
      <c r="R1557" s="273"/>
      <c r="S1557" s="273"/>
      <c r="T1557" s="273"/>
      <c r="U1557" s="273"/>
      <c r="V1557" s="273"/>
      <c r="W1557" s="273"/>
      <c r="X1557" s="273"/>
      <c r="Y1557" s="273"/>
      <c r="Z1557" s="273"/>
      <c r="AA1557" s="273"/>
      <c r="AB1557" s="273"/>
      <c r="AC1557" s="273"/>
      <c r="AD1557" s="273"/>
      <c r="AE1557" s="273"/>
      <c r="AF1557" s="273"/>
      <c r="AG1557" s="273"/>
      <c r="AH1557" s="273"/>
      <c r="AI1557" s="273"/>
      <c r="AJ1557" s="273"/>
      <c r="AK1557" s="273"/>
      <c r="AL1557" s="273"/>
      <c r="AM1557" s="273"/>
      <c r="AN1557" s="273"/>
      <c r="AO1557" s="273"/>
      <c r="AP1557" s="273"/>
      <c r="AQ1557" s="273"/>
      <c r="AR1557" s="273"/>
      <c r="AS1557" s="273"/>
      <c r="AT1557" s="273"/>
      <c r="AU1557" s="273"/>
      <c r="AV1557" s="273"/>
      <c r="AW1557" s="277"/>
      <c r="AX1557" s="273"/>
      <c r="AY1557" s="273"/>
      <c r="AZ1557" s="273"/>
      <c r="BA1557" s="273"/>
      <c r="BB1557" s="273"/>
      <c r="BC1557" s="273"/>
      <c r="BD1557" s="273"/>
      <c r="BE1557" s="269"/>
      <c r="BH1557" s="250"/>
      <c r="BI1557" s="250"/>
      <c r="BJ1557" s="250"/>
      <c r="BK1557" s="250"/>
      <c r="BL1557" s="250"/>
      <c r="BM1557" s="250"/>
      <c r="BN1557" s="250"/>
      <c r="BO1557" s="250"/>
      <c r="BP1557" s="250"/>
      <c r="BQ1557" s="250"/>
      <c r="BR1557" s="250"/>
      <c r="BS1557" s="250"/>
      <c r="BT1557" s="250"/>
      <c r="BU1557" s="250"/>
      <c r="BV1557" s="250"/>
      <c r="BW1557" s="250"/>
      <c r="BX1557" s="250"/>
      <c r="BY1557" s="250"/>
      <c r="BZ1557" s="250"/>
      <c r="CE1557" s="250"/>
    </row>
    <row r="1558" spans="1:83" ht="14.4" x14ac:dyDescent="0.3">
      <c r="A1558" s="268"/>
      <c r="B1558" s="269"/>
      <c r="C1558" s="272"/>
      <c r="D1558" s="272"/>
      <c r="E1558" s="272"/>
      <c r="F1558" s="272"/>
      <c r="G1558" s="272"/>
      <c r="H1558" s="272"/>
      <c r="I1558" s="272"/>
      <c r="J1558" s="272"/>
      <c r="K1558" s="272"/>
      <c r="L1558" s="272"/>
      <c r="M1558" s="272"/>
      <c r="N1558" s="273"/>
      <c r="O1558" s="273"/>
      <c r="P1558" s="273"/>
      <c r="Q1558" s="273"/>
      <c r="R1558" s="273"/>
      <c r="S1558" s="273"/>
      <c r="T1558" s="273"/>
      <c r="U1558" s="273"/>
      <c r="V1558" s="273"/>
      <c r="W1558" s="273"/>
      <c r="X1558" s="273"/>
      <c r="Y1558" s="273"/>
      <c r="Z1558" s="273"/>
      <c r="AA1558" s="273"/>
      <c r="AB1558" s="273"/>
      <c r="AC1558" s="273"/>
      <c r="AD1558" s="273"/>
      <c r="AE1558" s="273"/>
      <c r="AF1558" s="273"/>
      <c r="AG1558" s="273"/>
      <c r="AH1558" s="273"/>
      <c r="AI1558" s="273"/>
      <c r="AJ1558" s="273"/>
      <c r="AK1558" s="273"/>
      <c r="AL1558" s="273"/>
      <c r="AM1558" s="273"/>
      <c r="AN1558" s="273"/>
      <c r="AO1558" s="273"/>
      <c r="AP1558" s="273"/>
      <c r="AQ1558" s="273"/>
      <c r="AR1558" s="273"/>
      <c r="AS1558" s="273"/>
      <c r="AT1558" s="273"/>
      <c r="AU1558" s="273"/>
      <c r="AV1558" s="273"/>
      <c r="AW1558" s="277"/>
      <c r="AX1558" s="273"/>
      <c r="AY1558" s="273"/>
      <c r="AZ1558" s="273"/>
      <c r="BA1558" s="273"/>
      <c r="BB1558" s="273"/>
      <c r="BC1558" s="273"/>
      <c r="BD1558" s="273"/>
      <c r="BE1558" s="269"/>
      <c r="BH1558" s="241"/>
      <c r="BI1558" s="241"/>
      <c r="BJ1558" s="241"/>
      <c r="BK1558" s="241"/>
      <c r="BL1558" s="241"/>
      <c r="BM1558" s="241"/>
      <c r="BN1558" s="241"/>
      <c r="BO1558" s="241"/>
      <c r="BP1558" s="241"/>
      <c r="BQ1558" s="241"/>
      <c r="BR1558" s="241"/>
      <c r="BS1558" s="241"/>
      <c r="BT1558" s="241"/>
      <c r="BU1558" s="241"/>
      <c r="BV1558" s="240"/>
      <c r="BW1558" s="241"/>
      <c r="BX1558" s="241"/>
      <c r="BY1558" s="241"/>
      <c r="BZ1558" s="241"/>
      <c r="CA1558" s="242"/>
      <c r="CB1558" s="242"/>
      <c r="CC1558" s="242"/>
      <c r="CD1558" s="242"/>
      <c r="CE1558" s="241"/>
    </row>
    <row r="1559" spans="1:83" ht="14.4" x14ac:dyDescent="0.3">
      <c r="A1559" s="268"/>
      <c r="B1559" s="269"/>
      <c r="C1559" s="272"/>
      <c r="D1559" s="272"/>
      <c r="E1559" s="272"/>
      <c r="F1559" s="272"/>
      <c r="G1559" s="272"/>
      <c r="H1559" s="272"/>
      <c r="I1559" s="272"/>
      <c r="J1559" s="272"/>
      <c r="K1559" s="272"/>
      <c r="L1559" s="272"/>
      <c r="M1559" s="272"/>
      <c r="N1559" s="273"/>
      <c r="O1559" s="273"/>
      <c r="P1559" s="273"/>
      <c r="Q1559" s="273"/>
      <c r="R1559" s="273"/>
      <c r="S1559" s="273"/>
      <c r="T1559" s="273"/>
      <c r="U1559" s="273"/>
      <c r="V1559" s="273"/>
      <c r="W1559" s="273"/>
      <c r="X1559" s="273"/>
      <c r="Y1559" s="273"/>
      <c r="Z1559" s="273"/>
      <c r="AA1559" s="273"/>
      <c r="AB1559" s="273"/>
      <c r="AC1559" s="273"/>
      <c r="AD1559" s="273"/>
      <c r="AE1559" s="273"/>
      <c r="AF1559" s="273"/>
      <c r="AG1559" s="273"/>
      <c r="AH1559" s="273"/>
      <c r="AI1559" s="273"/>
      <c r="AJ1559" s="273"/>
      <c r="AK1559" s="273"/>
      <c r="AL1559" s="273"/>
      <c r="AM1559" s="273"/>
      <c r="AN1559" s="273"/>
      <c r="AO1559" s="273"/>
      <c r="AP1559" s="273"/>
      <c r="AQ1559" s="273"/>
      <c r="AR1559" s="273"/>
      <c r="AS1559" s="273"/>
      <c r="AT1559" s="273"/>
      <c r="AU1559" s="273"/>
      <c r="AV1559" s="273"/>
      <c r="AW1559" s="277"/>
      <c r="AX1559" s="273"/>
      <c r="AY1559" s="273"/>
      <c r="AZ1559" s="273"/>
      <c r="BA1559" s="273"/>
      <c r="BB1559" s="273"/>
      <c r="BC1559" s="273"/>
      <c r="BD1559" s="273"/>
      <c r="BE1559" s="269"/>
      <c r="BH1559" s="250"/>
      <c r="BI1559" s="250"/>
      <c r="BJ1559" s="250"/>
      <c r="BK1559" s="250"/>
      <c r="BL1559" s="250"/>
      <c r="BM1559" s="250"/>
      <c r="BN1559" s="250"/>
      <c r="BO1559" s="250"/>
      <c r="BP1559" s="250"/>
      <c r="BQ1559" s="250"/>
      <c r="BR1559" s="250"/>
      <c r="BS1559" s="250"/>
      <c r="BT1559" s="250"/>
      <c r="BU1559" s="250"/>
      <c r="BV1559" s="250"/>
      <c r="BW1559" s="250"/>
      <c r="BX1559" s="250"/>
      <c r="BY1559" s="250"/>
      <c r="BZ1559" s="250"/>
      <c r="CE1559" s="250"/>
    </row>
    <row r="1560" spans="1:83" ht="14.4" x14ac:dyDescent="0.3">
      <c r="A1560" s="268"/>
      <c r="B1560" s="269"/>
      <c r="C1560" s="272"/>
      <c r="D1560" s="272"/>
      <c r="E1560" s="272"/>
      <c r="F1560" s="272"/>
      <c r="G1560" s="272"/>
      <c r="H1560" s="272"/>
      <c r="I1560" s="272"/>
      <c r="J1560" s="272"/>
      <c r="K1560" s="272"/>
      <c r="L1560" s="272"/>
      <c r="M1560" s="272"/>
      <c r="N1560" s="273"/>
      <c r="O1560" s="273"/>
      <c r="P1560" s="273"/>
      <c r="Q1560" s="273"/>
      <c r="R1560" s="273"/>
      <c r="S1560" s="273"/>
      <c r="T1560" s="273"/>
      <c r="U1560" s="273"/>
      <c r="V1560" s="273"/>
      <c r="W1560" s="273"/>
      <c r="X1560" s="273"/>
      <c r="Y1560" s="273"/>
      <c r="Z1560" s="273"/>
      <c r="AA1560" s="273"/>
      <c r="AB1560" s="273"/>
      <c r="AC1560" s="273"/>
      <c r="AD1560" s="273"/>
      <c r="AE1560" s="273"/>
      <c r="AF1560" s="273"/>
      <c r="AG1560" s="273"/>
      <c r="AH1560" s="273"/>
      <c r="AI1560" s="273"/>
      <c r="AJ1560" s="273"/>
      <c r="AK1560" s="273"/>
      <c r="AL1560" s="273"/>
      <c r="AM1560" s="273"/>
      <c r="AN1560" s="273"/>
      <c r="AO1560" s="273"/>
      <c r="AP1560" s="273"/>
      <c r="AQ1560" s="273"/>
      <c r="AR1560" s="273"/>
      <c r="AS1560" s="273"/>
      <c r="AT1560" s="273"/>
      <c r="AU1560" s="273"/>
      <c r="AV1560" s="273"/>
      <c r="AW1560" s="277"/>
      <c r="AX1560" s="273"/>
      <c r="AY1560" s="273"/>
      <c r="AZ1560" s="273"/>
      <c r="BA1560" s="273"/>
      <c r="BB1560" s="273"/>
      <c r="BC1560" s="273"/>
      <c r="BD1560" s="273"/>
      <c r="BE1560" s="269"/>
      <c r="BH1560" s="250"/>
      <c r="BI1560" s="250"/>
      <c r="BJ1560" s="250"/>
      <c r="BK1560" s="250"/>
      <c r="BL1560" s="250"/>
      <c r="BM1560" s="250"/>
      <c r="BN1560" s="250"/>
      <c r="BO1560" s="250"/>
      <c r="BP1560" s="250"/>
      <c r="BQ1560" s="250"/>
      <c r="BR1560" s="250"/>
      <c r="BS1560" s="250"/>
      <c r="BT1560" s="250"/>
      <c r="BU1560" s="250"/>
      <c r="BV1560" s="250"/>
      <c r="BW1560" s="250"/>
      <c r="BX1560" s="250"/>
      <c r="BY1560" s="250"/>
      <c r="BZ1560" s="250"/>
      <c r="CE1560" s="250"/>
    </row>
    <row r="1561" spans="1:83" ht="14.4" x14ac:dyDescent="0.3">
      <c r="A1561" s="268"/>
      <c r="B1561" s="269"/>
      <c r="C1561" s="272"/>
      <c r="D1561" s="272"/>
      <c r="E1561" s="272"/>
      <c r="F1561" s="272"/>
      <c r="G1561" s="272"/>
      <c r="H1561" s="272"/>
      <c r="I1561" s="272"/>
      <c r="J1561" s="272"/>
      <c r="K1561" s="272"/>
      <c r="L1561" s="272"/>
      <c r="M1561" s="272"/>
      <c r="N1561" s="273"/>
      <c r="O1561" s="273"/>
      <c r="P1561" s="273"/>
      <c r="Q1561" s="273"/>
      <c r="R1561" s="273"/>
      <c r="S1561" s="273"/>
      <c r="T1561" s="273"/>
      <c r="U1561" s="273"/>
      <c r="V1561" s="273"/>
      <c r="W1561" s="273"/>
      <c r="X1561" s="273"/>
      <c r="Y1561" s="273"/>
      <c r="Z1561" s="273"/>
      <c r="AA1561" s="273"/>
      <c r="AB1561" s="273"/>
      <c r="AC1561" s="273"/>
      <c r="AD1561" s="273"/>
      <c r="AE1561" s="273"/>
      <c r="AF1561" s="273"/>
      <c r="AG1561" s="273"/>
      <c r="AH1561" s="273"/>
      <c r="AI1561" s="273"/>
      <c r="AJ1561" s="273"/>
      <c r="AK1561" s="273"/>
      <c r="AL1561" s="273"/>
      <c r="AM1561" s="273"/>
      <c r="AN1561" s="273"/>
      <c r="AO1561" s="273"/>
      <c r="AP1561" s="273"/>
      <c r="AQ1561" s="273"/>
      <c r="AR1561" s="273"/>
      <c r="AS1561" s="273"/>
      <c r="AT1561" s="273"/>
      <c r="AU1561" s="273"/>
      <c r="AV1561" s="273"/>
      <c r="AW1561" s="277"/>
      <c r="AX1561" s="273"/>
      <c r="AY1561" s="273"/>
      <c r="AZ1561" s="273"/>
      <c r="BA1561" s="273"/>
      <c r="BB1561" s="273"/>
      <c r="BC1561" s="273"/>
      <c r="BD1561" s="273"/>
      <c r="BE1561" s="269"/>
      <c r="BH1561" s="250"/>
      <c r="BI1561" s="250"/>
      <c r="BJ1561" s="250"/>
      <c r="BK1561" s="250"/>
      <c r="BL1561" s="250"/>
      <c r="BM1561" s="250"/>
      <c r="BN1561" s="250"/>
      <c r="BO1561" s="250"/>
      <c r="BP1561" s="250"/>
      <c r="BQ1561" s="250"/>
      <c r="BR1561" s="250"/>
      <c r="BS1561" s="250"/>
      <c r="BT1561" s="250"/>
      <c r="BU1561" s="250"/>
      <c r="BV1561" s="250"/>
      <c r="BW1561" s="250"/>
      <c r="BX1561" s="250"/>
      <c r="BY1561" s="250"/>
      <c r="BZ1561" s="250"/>
      <c r="CE1561" s="250"/>
    </row>
    <row r="1562" spans="1:83" ht="14.4" x14ac:dyDescent="0.3">
      <c r="A1562" s="268"/>
      <c r="B1562" s="269"/>
      <c r="C1562" s="272"/>
      <c r="D1562" s="272"/>
      <c r="E1562" s="272"/>
      <c r="F1562" s="272"/>
      <c r="G1562" s="272"/>
      <c r="H1562" s="272"/>
      <c r="I1562" s="272"/>
      <c r="J1562" s="272"/>
      <c r="K1562" s="272"/>
      <c r="L1562" s="272"/>
      <c r="M1562" s="272"/>
      <c r="N1562" s="273"/>
      <c r="O1562" s="273"/>
      <c r="P1562" s="273"/>
      <c r="Q1562" s="273"/>
      <c r="R1562" s="273"/>
      <c r="S1562" s="273"/>
      <c r="T1562" s="273"/>
      <c r="U1562" s="273"/>
      <c r="V1562" s="273"/>
      <c r="W1562" s="273"/>
      <c r="X1562" s="273"/>
      <c r="Y1562" s="273"/>
      <c r="Z1562" s="273"/>
      <c r="AA1562" s="273"/>
      <c r="AB1562" s="273"/>
      <c r="AC1562" s="273"/>
      <c r="AD1562" s="273"/>
      <c r="AE1562" s="273"/>
      <c r="AF1562" s="273"/>
      <c r="AG1562" s="273"/>
      <c r="AH1562" s="273"/>
      <c r="AI1562" s="273"/>
      <c r="AJ1562" s="273"/>
      <c r="AK1562" s="273"/>
      <c r="AL1562" s="273"/>
      <c r="AM1562" s="273"/>
      <c r="AN1562" s="273"/>
      <c r="AO1562" s="273"/>
      <c r="AP1562" s="273"/>
      <c r="AQ1562" s="273"/>
      <c r="AR1562" s="273"/>
      <c r="AS1562" s="273"/>
      <c r="AT1562" s="273"/>
      <c r="AU1562" s="273"/>
      <c r="AV1562" s="273"/>
      <c r="AW1562" s="277"/>
      <c r="AX1562" s="273"/>
      <c r="AY1562" s="273"/>
      <c r="AZ1562" s="273"/>
      <c r="BA1562" s="273"/>
      <c r="BB1562" s="273"/>
      <c r="BC1562" s="273"/>
      <c r="BD1562" s="273"/>
      <c r="BE1562" s="269"/>
      <c r="BH1562" s="250"/>
      <c r="BI1562" s="250"/>
      <c r="BJ1562" s="250"/>
      <c r="BK1562" s="250"/>
      <c r="BL1562" s="250"/>
      <c r="BM1562" s="250"/>
      <c r="BN1562" s="250"/>
      <c r="BO1562" s="250"/>
      <c r="BP1562" s="250"/>
      <c r="BQ1562" s="250"/>
      <c r="BR1562" s="250"/>
      <c r="BS1562" s="250"/>
      <c r="BT1562" s="250"/>
      <c r="BU1562" s="250"/>
      <c r="BV1562" s="250"/>
      <c r="BW1562" s="250"/>
      <c r="BX1562" s="250"/>
      <c r="BY1562" s="250"/>
      <c r="BZ1562" s="250"/>
      <c r="CE1562" s="250"/>
    </row>
    <row r="1563" spans="1:83" ht="14.4" x14ac:dyDescent="0.3">
      <c r="A1563" s="268"/>
      <c r="B1563" s="269"/>
      <c r="C1563" s="272"/>
      <c r="D1563" s="272"/>
      <c r="E1563" s="272"/>
      <c r="F1563" s="272"/>
      <c r="G1563" s="272"/>
      <c r="H1563" s="272"/>
      <c r="I1563" s="272"/>
      <c r="J1563" s="272"/>
      <c r="K1563" s="272"/>
      <c r="L1563" s="272"/>
      <c r="M1563" s="272"/>
      <c r="N1563" s="273"/>
      <c r="O1563" s="273"/>
      <c r="P1563" s="273"/>
      <c r="Q1563" s="273"/>
      <c r="R1563" s="273"/>
      <c r="S1563" s="273"/>
      <c r="T1563" s="273"/>
      <c r="U1563" s="273"/>
      <c r="V1563" s="273"/>
      <c r="W1563" s="273"/>
      <c r="X1563" s="273"/>
      <c r="Y1563" s="273"/>
      <c r="Z1563" s="273"/>
      <c r="AA1563" s="273"/>
      <c r="AB1563" s="273"/>
      <c r="AC1563" s="273"/>
      <c r="AD1563" s="273"/>
      <c r="AE1563" s="273"/>
      <c r="AF1563" s="273"/>
      <c r="AG1563" s="273"/>
      <c r="AH1563" s="273"/>
      <c r="AI1563" s="273"/>
      <c r="AJ1563" s="273"/>
      <c r="AK1563" s="273"/>
      <c r="AL1563" s="273"/>
      <c r="AM1563" s="273"/>
      <c r="AN1563" s="273"/>
      <c r="AO1563" s="273"/>
      <c r="AP1563" s="273"/>
      <c r="AQ1563" s="273"/>
      <c r="AR1563" s="273"/>
      <c r="AS1563" s="273"/>
      <c r="AT1563" s="273"/>
      <c r="AU1563" s="273"/>
      <c r="AV1563" s="273"/>
      <c r="AW1563" s="277"/>
      <c r="AX1563" s="273"/>
      <c r="AY1563" s="273"/>
      <c r="AZ1563" s="273"/>
      <c r="BA1563" s="273"/>
      <c r="BB1563" s="273"/>
      <c r="BC1563" s="273"/>
      <c r="BD1563" s="273"/>
      <c r="BE1563" s="269"/>
      <c r="BH1563" s="250"/>
      <c r="BI1563" s="250"/>
      <c r="BJ1563" s="250"/>
      <c r="BK1563" s="250"/>
      <c r="BL1563" s="250"/>
      <c r="BM1563" s="250"/>
      <c r="BN1563" s="250"/>
      <c r="BO1563" s="250"/>
      <c r="BP1563" s="250"/>
      <c r="BQ1563" s="250"/>
      <c r="BR1563" s="250"/>
      <c r="BS1563" s="250"/>
      <c r="BT1563" s="250"/>
      <c r="BU1563" s="250"/>
      <c r="BV1563" s="250"/>
      <c r="BW1563" s="250"/>
      <c r="BX1563" s="250"/>
      <c r="BY1563" s="250"/>
      <c r="BZ1563" s="250"/>
      <c r="CE1563" s="250"/>
    </row>
    <row r="1564" spans="1:83" ht="14.4" x14ac:dyDescent="0.3">
      <c r="A1564" s="268"/>
      <c r="B1564" s="269"/>
      <c r="C1564" s="272"/>
      <c r="D1564" s="272"/>
      <c r="E1564" s="272"/>
      <c r="F1564" s="272"/>
      <c r="G1564" s="272"/>
      <c r="H1564" s="272"/>
      <c r="I1564" s="272"/>
      <c r="J1564" s="272"/>
      <c r="K1564" s="272"/>
      <c r="L1564" s="272"/>
      <c r="M1564" s="272"/>
      <c r="N1564" s="273"/>
      <c r="O1564" s="273"/>
      <c r="P1564" s="273"/>
      <c r="Q1564" s="273"/>
      <c r="R1564" s="273"/>
      <c r="S1564" s="273"/>
      <c r="T1564" s="273"/>
      <c r="U1564" s="273"/>
      <c r="V1564" s="273"/>
      <c r="W1564" s="273"/>
      <c r="X1564" s="273"/>
      <c r="Y1564" s="273"/>
      <c r="Z1564" s="273"/>
      <c r="AA1564" s="273"/>
      <c r="AB1564" s="273"/>
      <c r="AC1564" s="273"/>
      <c r="AD1564" s="273"/>
      <c r="AE1564" s="273"/>
      <c r="AF1564" s="273"/>
      <c r="AG1564" s="273"/>
      <c r="AH1564" s="273"/>
      <c r="AI1564" s="273"/>
      <c r="AJ1564" s="273"/>
      <c r="AK1564" s="273"/>
      <c r="AL1564" s="273"/>
      <c r="AM1564" s="273"/>
      <c r="AN1564" s="273"/>
      <c r="AO1564" s="273"/>
      <c r="AP1564" s="273"/>
      <c r="AQ1564" s="273"/>
      <c r="AR1564" s="273"/>
      <c r="AS1564" s="273"/>
      <c r="AT1564" s="273"/>
      <c r="AU1564" s="273"/>
      <c r="AV1564" s="273"/>
      <c r="AW1564" s="277"/>
      <c r="AX1564" s="273"/>
      <c r="AY1564" s="273"/>
      <c r="AZ1564" s="273"/>
      <c r="BA1564" s="273"/>
      <c r="BB1564" s="273"/>
      <c r="BC1564" s="273"/>
      <c r="BD1564" s="273"/>
      <c r="BE1564" s="269"/>
      <c r="BH1564" s="250"/>
      <c r="BI1564" s="250"/>
      <c r="BJ1564" s="250"/>
      <c r="BK1564" s="250"/>
      <c r="BL1564" s="250"/>
      <c r="BM1564" s="250"/>
      <c r="BN1564" s="250"/>
      <c r="BO1564" s="250"/>
      <c r="BP1564" s="250"/>
      <c r="BQ1564" s="250"/>
      <c r="BR1564" s="250"/>
      <c r="BS1564" s="250"/>
      <c r="BT1564" s="250"/>
      <c r="BU1564" s="250"/>
      <c r="BV1564" s="250"/>
      <c r="BW1564" s="250"/>
      <c r="BX1564" s="250"/>
      <c r="BY1564" s="250"/>
      <c r="BZ1564" s="250"/>
      <c r="CE1564" s="250"/>
    </row>
    <row r="1565" spans="1:83" ht="14.4" x14ac:dyDescent="0.3">
      <c r="A1565" s="268"/>
      <c r="B1565" s="269"/>
      <c r="C1565" s="272"/>
      <c r="D1565" s="272"/>
      <c r="E1565" s="272"/>
      <c r="F1565" s="272"/>
      <c r="G1565" s="272"/>
      <c r="H1565" s="272"/>
      <c r="I1565" s="272"/>
      <c r="J1565" s="272"/>
      <c r="K1565" s="272"/>
      <c r="L1565" s="272"/>
      <c r="M1565" s="272"/>
      <c r="N1565" s="273"/>
      <c r="O1565" s="273"/>
      <c r="P1565" s="273"/>
      <c r="Q1565" s="273"/>
      <c r="R1565" s="273"/>
      <c r="S1565" s="273"/>
      <c r="T1565" s="273"/>
      <c r="U1565" s="273"/>
      <c r="V1565" s="273"/>
      <c r="W1565" s="273"/>
      <c r="X1565" s="273"/>
      <c r="Y1565" s="273"/>
      <c r="Z1565" s="273"/>
      <c r="AA1565" s="273"/>
      <c r="AB1565" s="273"/>
      <c r="AC1565" s="273"/>
      <c r="AD1565" s="273"/>
      <c r="AE1565" s="273"/>
      <c r="AF1565" s="273"/>
      <c r="AG1565" s="273"/>
      <c r="AH1565" s="273"/>
      <c r="AI1565" s="273"/>
      <c r="AJ1565" s="273"/>
      <c r="AK1565" s="273"/>
      <c r="AL1565" s="273"/>
      <c r="AM1565" s="273"/>
      <c r="AN1565" s="273"/>
      <c r="AO1565" s="273"/>
      <c r="AP1565" s="273"/>
      <c r="AQ1565" s="273"/>
      <c r="AR1565" s="273"/>
      <c r="AS1565" s="273"/>
      <c r="AT1565" s="273"/>
      <c r="AU1565" s="273"/>
      <c r="AV1565" s="273"/>
      <c r="AW1565" s="277"/>
      <c r="AX1565" s="273"/>
      <c r="AY1565" s="273"/>
      <c r="AZ1565" s="273"/>
      <c r="BA1565" s="273"/>
      <c r="BB1565" s="273"/>
      <c r="BC1565" s="273"/>
      <c r="BD1565" s="273"/>
      <c r="BE1565" s="269"/>
      <c r="BH1565" s="241"/>
      <c r="BI1565" s="241"/>
      <c r="BJ1565" s="241"/>
      <c r="BK1565" s="241"/>
      <c r="BL1565" s="241"/>
      <c r="BM1565" s="241"/>
      <c r="BN1565" s="241"/>
      <c r="BO1565" s="241"/>
      <c r="BP1565" s="241"/>
      <c r="BQ1565" s="241"/>
      <c r="BR1565" s="241"/>
      <c r="BS1565" s="241"/>
      <c r="BT1565" s="241"/>
      <c r="BU1565" s="241"/>
      <c r="BV1565" s="240"/>
      <c r="BW1565" s="241"/>
      <c r="BX1565" s="241"/>
      <c r="BY1565" s="241"/>
      <c r="BZ1565" s="241"/>
      <c r="CA1565" s="242"/>
      <c r="CB1565" s="242"/>
      <c r="CC1565" s="242"/>
      <c r="CD1565" s="242"/>
      <c r="CE1565" s="241"/>
    </row>
    <row r="1566" spans="1:83" ht="14.4" x14ac:dyDescent="0.3">
      <c r="A1566" s="268"/>
      <c r="B1566" s="269"/>
      <c r="C1566" s="272"/>
      <c r="D1566" s="272"/>
      <c r="E1566" s="272"/>
      <c r="F1566" s="272"/>
      <c r="G1566" s="272"/>
      <c r="H1566" s="272"/>
      <c r="I1566" s="272"/>
      <c r="J1566" s="272"/>
      <c r="K1566" s="272"/>
      <c r="L1566" s="272"/>
      <c r="M1566" s="272"/>
      <c r="N1566" s="273"/>
      <c r="O1566" s="273"/>
      <c r="P1566" s="273"/>
      <c r="Q1566" s="273"/>
      <c r="R1566" s="273"/>
      <c r="S1566" s="273"/>
      <c r="T1566" s="273"/>
      <c r="U1566" s="273"/>
      <c r="V1566" s="273"/>
      <c r="W1566" s="273"/>
      <c r="X1566" s="273"/>
      <c r="Y1566" s="273"/>
      <c r="Z1566" s="273"/>
      <c r="AA1566" s="273"/>
      <c r="AB1566" s="273"/>
      <c r="AC1566" s="273"/>
      <c r="AD1566" s="273"/>
      <c r="AE1566" s="273"/>
      <c r="AF1566" s="273"/>
      <c r="AG1566" s="273"/>
      <c r="AH1566" s="273"/>
      <c r="AI1566" s="273"/>
      <c r="AJ1566" s="273"/>
      <c r="AK1566" s="273"/>
      <c r="AL1566" s="273"/>
      <c r="AM1566" s="273"/>
      <c r="AN1566" s="273"/>
      <c r="AO1566" s="273"/>
      <c r="AP1566" s="273"/>
      <c r="AQ1566" s="273"/>
      <c r="AR1566" s="273"/>
      <c r="AS1566" s="273"/>
      <c r="AT1566" s="273"/>
      <c r="AU1566" s="273"/>
      <c r="AV1566" s="273"/>
      <c r="AW1566" s="277"/>
      <c r="AX1566" s="273"/>
      <c r="AY1566" s="273"/>
      <c r="AZ1566" s="273"/>
      <c r="BA1566" s="273"/>
      <c r="BB1566" s="273"/>
      <c r="BC1566" s="273"/>
      <c r="BD1566" s="273"/>
      <c r="BE1566" s="269"/>
      <c r="BH1566" s="241"/>
      <c r="BI1566" s="241"/>
      <c r="BJ1566" s="241"/>
      <c r="BK1566" s="241"/>
      <c r="BL1566" s="241"/>
      <c r="BM1566" s="241"/>
      <c r="BN1566" s="241"/>
      <c r="BO1566" s="241"/>
      <c r="BP1566" s="241"/>
      <c r="BQ1566" s="241"/>
      <c r="BR1566" s="241"/>
      <c r="BS1566" s="241"/>
      <c r="BT1566" s="241"/>
      <c r="BU1566" s="241"/>
      <c r="BV1566" s="240"/>
      <c r="BW1566" s="241"/>
      <c r="BX1566" s="241"/>
      <c r="BY1566" s="241"/>
      <c r="BZ1566" s="241"/>
      <c r="CA1566" s="242"/>
      <c r="CB1566" s="242"/>
      <c r="CC1566" s="242"/>
      <c r="CD1566" s="242"/>
      <c r="CE1566" s="241"/>
    </row>
    <row r="1567" spans="1:83" ht="14.4" x14ac:dyDescent="0.3">
      <c r="A1567" s="268"/>
      <c r="B1567" s="269"/>
      <c r="C1567" s="272"/>
      <c r="D1567" s="272"/>
      <c r="E1567" s="272"/>
      <c r="F1567" s="272"/>
      <c r="G1567" s="272"/>
      <c r="H1567" s="272"/>
      <c r="I1567" s="272"/>
      <c r="J1567" s="272"/>
      <c r="K1567" s="272"/>
      <c r="L1567" s="272"/>
      <c r="M1567" s="272"/>
      <c r="N1567" s="273"/>
      <c r="O1567" s="273"/>
      <c r="P1567" s="273"/>
      <c r="Q1567" s="273"/>
      <c r="R1567" s="273"/>
      <c r="S1567" s="273"/>
      <c r="T1567" s="273"/>
      <c r="U1567" s="273"/>
      <c r="V1567" s="273"/>
      <c r="W1567" s="273"/>
      <c r="X1567" s="273"/>
      <c r="Y1567" s="273"/>
      <c r="Z1567" s="273"/>
      <c r="AA1567" s="273"/>
      <c r="AB1567" s="273"/>
      <c r="AC1567" s="273"/>
      <c r="AD1567" s="273"/>
      <c r="AE1567" s="273"/>
      <c r="AF1567" s="273"/>
      <c r="AG1567" s="273"/>
      <c r="AH1567" s="273"/>
      <c r="AI1567" s="273"/>
      <c r="AJ1567" s="273"/>
      <c r="AK1567" s="273"/>
      <c r="AL1567" s="273"/>
      <c r="AM1567" s="273"/>
      <c r="AN1567" s="273"/>
      <c r="AO1567" s="273"/>
      <c r="AP1567" s="273"/>
      <c r="AQ1567" s="273"/>
      <c r="AR1567" s="273"/>
      <c r="AS1567" s="273"/>
      <c r="AT1567" s="273"/>
      <c r="AU1567" s="273"/>
      <c r="AV1567" s="273"/>
      <c r="AW1567" s="277"/>
      <c r="AX1567" s="273"/>
      <c r="AY1567" s="273"/>
      <c r="AZ1567" s="273"/>
      <c r="BA1567" s="273"/>
      <c r="BB1567" s="273"/>
      <c r="BC1567" s="273"/>
      <c r="BD1567" s="273"/>
      <c r="BE1567" s="269"/>
      <c r="BH1567" s="250"/>
      <c r="BI1567" s="250"/>
      <c r="BJ1567" s="250"/>
      <c r="BK1567" s="250"/>
      <c r="BL1567" s="250"/>
      <c r="BM1567" s="250"/>
      <c r="BN1567" s="250"/>
      <c r="BO1567" s="250"/>
      <c r="BP1567" s="250"/>
      <c r="BQ1567" s="250"/>
      <c r="BR1567" s="250"/>
      <c r="BS1567" s="250"/>
      <c r="BT1567" s="250"/>
      <c r="BU1567" s="250"/>
      <c r="BV1567" s="250"/>
      <c r="BW1567" s="250"/>
      <c r="BX1567" s="250"/>
      <c r="BY1567" s="250"/>
      <c r="BZ1567" s="250"/>
      <c r="CE1567" s="250"/>
    </row>
    <row r="1568" spans="1:83" ht="14.4" x14ac:dyDescent="0.3">
      <c r="A1568" s="268"/>
      <c r="B1568" s="269"/>
      <c r="C1568" s="272"/>
      <c r="D1568" s="272"/>
      <c r="E1568" s="272"/>
      <c r="F1568" s="272"/>
      <c r="G1568" s="272"/>
      <c r="H1568" s="272"/>
      <c r="I1568" s="272"/>
      <c r="J1568" s="272"/>
      <c r="K1568" s="272"/>
      <c r="L1568" s="272"/>
      <c r="M1568" s="272"/>
      <c r="N1568" s="273"/>
      <c r="O1568" s="273"/>
      <c r="P1568" s="273"/>
      <c r="Q1568" s="273"/>
      <c r="R1568" s="273"/>
      <c r="S1568" s="273"/>
      <c r="T1568" s="273"/>
      <c r="U1568" s="273"/>
      <c r="V1568" s="273"/>
      <c r="W1568" s="273"/>
      <c r="X1568" s="273"/>
      <c r="Y1568" s="273"/>
      <c r="Z1568" s="273"/>
      <c r="AA1568" s="273"/>
      <c r="AB1568" s="273"/>
      <c r="AC1568" s="273"/>
      <c r="AD1568" s="273"/>
      <c r="AE1568" s="273"/>
      <c r="AF1568" s="273"/>
      <c r="AG1568" s="273"/>
      <c r="AH1568" s="273"/>
      <c r="AI1568" s="273"/>
      <c r="AJ1568" s="273"/>
      <c r="AK1568" s="273"/>
      <c r="AL1568" s="273"/>
      <c r="AM1568" s="273"/>
      <c r="AN1568" s="273"/>
      <c r="AO1568" s="273"/>
      <c r="AP1568" s="273"/>
      <c r="AQ1568" s="273"/>
      <c r="AR1568" s="273"/>
      <c r="AS1568" s="273"/>
      <c r="AT1568" s="273"/>
      <c r="AU1568" s="273"/>
      <c r="AV1568" s="273"/>
      <c r="AW1568" s="277"/>
      <c r="AX1568" s="273"/>
      <c r="AY1568" s="273"/>
      <c r="AZ1568" s="273"/>
      <c r="BA1568" s="273"/>
      <c r="BB1568" s="273"/>
      <c r="BC1568" s="273"/>
      <c r="BD1568" s="273"/>
      <c r="BE1568" s="269"/>
      <c r="BH1568" s="250"/>
      <c r="BI1568" s="250"/>
      <c r="BJ1568" s="250"/>
      <c r="BK1568" s="250"/>
      <c r="BL1568" s="250"/>
      <c r="BM1568" s="250"/>
      <c r="BN1568" s="250"/>
      <c r="BO1568" s="250"/>
      <c r="BP1568" s="250"/>
      <c r="BQ1568" s="250"/>
      <c r="BR1568" s="250"/>
      <c r="BS1568" s="250"/>
      <c r="BT1568" s="250"/>
      <c r="BU1568" s="250"/>
      <c r="BV1568" s="250"/>
      <c r="BW1568" s="250"/>
      <c r="BX1568" s="250"/>
      <c r="BY1568" s="250"/>
      <c r="BZ1568" s="250"/>
      <c r="CE1568" s="250"/>
    </row>
    <row r="1569" spans="1:83" ht="14.4" x14ac:dyDescent="0.3">
      <c r="A1569" s="268"/>
      <c r="B1569" s="269"/>
      <c r="C1569" s="272"/>
      <c r="D1569" s="272"/>
      <c r="E1569" s="272"/>
      <c r="F1569" s="272"/>
      <c r="G1569" s="272"/>
      <c r="H1569" s="272"/>
      <c r="I1569" s="272"/>
      <c r="J1569" s="272"/>
      <c r="K1569" s="272"/>
      <c r="L1569" s="272"/>
      <c r="M1569" s="272"/>
      <c r="N1569" s="273"/>
      <c r="O1569" s="273"/>
      <c r="P1569" s="273"/>
      <c r="Q1569" s="273"/>
      <c r="R1569" s="273"/>
      <c r="S1569" s="273"/>
      <c r="T1569" s="273"/>
      <c r="U1569" s="273"/>
      <c r="V1569" s="273"/>
      <c r="W1569" s="273"/>
      <c r="X1569" s="273"/>
      <c r="Y1569" s="273"/>
      <c r="Z1569" s="273"/>
      <c r="AA1569" s="273"/>
      <c r="AB1569" s="273"/>
      <c r="AC1569" s="273"/>
      <c r="AD1569" s="273"/>
      <c r="AE1569" s="273"/>
      <c r="AF1569" s="273"/>
      <c r="AG1569" s="273"/>
      <c r="AH1569" s="273"/>
      <c r="AI1569" s="273"/>
      <c r="AJ1569" s="273"/>
      <c r="AK1569" s="273"/>
      <c r="AL1569" s="273"/>
      <c r="AM1569" s="273"/>
      <c r="AN1569" s="273"/>
      <c r="AO1569" s="273"/>
      <c r="AP1569" s="273"/>
      <c r="AQ1569" s="273"/>
      <c r="AR1569" s="273"/>
      <c r="AS1569" s="273"/>
      <c r="AT1569" s="273"/>
      <c r="AU1569" s="273"/>
      <c r="AV1569" s="273"/>
      <c r="AW1569" s="277"/>
      <c r="AX1569" s="273"/>
      <c r="AY1569" s="273"/>
      <c r="AZ1569" s="273"/>
      <c r="BA1569" s="273"/>
      <c r="BB1569" s="273"/>
      <c r="BC1569" s="273"/>
      <c r="BD1569" s="273"/>
      <c r="BE1569" s="269"/>
      <c r="BH1569" s="250"/>
      <c r="BI1569" s="250"/>
      <c r="BJ1569" s="250"/>
      <c r="BK1569" s="250"/>
      <c r="BL1569" s="250"/>
      <c r="BM1569" s="250"/>
      <c r="BN1569" s="250"/>
      <c r="BO1569" s="250"/>
      <c r="BP1569" s="250"/>
      <c r="BQ1569" s="250"/>
      <c r="BR1569" s="250"/>
      <c r="BS1569" s="250"/>
      <c r="BT1569" s="250"/>
      <c r="BU1569" s="250"/>
      <c r="BV1569" s="250"/>
      <c r="BW1569" s="250"/>
      <c r="BX1569" s="250"/>
      <c r="BY1569" s="250"/>
      <c r="BZ1569" s="250"/>
      <c r="CE1569" s="250"/>
    </row>
    <row r="1570" spans="1:83" ht="14.4" x14ac:dyDescent="0.3">
      <c r="A1570" s="268"/>
      <c r="B1570" s="269"/>
      <c r="C1570" s="272"/>
      <c r="D1570" s="272"/>
      <c r="E1570" s="272"/>
      <c r="F1570" s="272"/>
      <c r="G1570" s="272"/>
      <c r="H1570" s="272"/>
      <c r="I1570" s="272"/>
      <c r="J1570" s="272"/>
      <c r="K1570" s="272"/>
      <c r="L1570" s="272"/>
      <c r="M1570" s="272"/>
      <c r="N1570" s="273"/>
      <c r="O1570" s="273"/>
      <c r="P1570" s="273"/>
      <c r="Q1570" s="273"/>
      <c r="R1570" s="273"/>
      <c r="S1570" s="273"/>
      <c r="T1570" s="273"/>
      <c r="U1570" s="273"/>
      <c r="V1570" s="273"/>
      <c r="W1570" s="273"/>
      <c r="X1570" s="273"/>
      <c r="Y1570" s="273"/>
      <c r="Z1570" s="273"/>
      <c r="AA1570" s="273"/>
      <c r="AB1570" s="273"/>
      <c r="AC1570" s="273"/>
      <c r="AD1570" s="273"/>
      <c r="AE1570" s="273"/>
      <c r="AF1570" s="273"/>
      <c r="AG1570" s="273"/>
      <c r="AH1570" s="273"/>
      <c r="AI1570" s="273"/>
      <c r="AJ1570" s="273"/>
      <c r="AK1570" s="273"/>
      <c r="AL1570" s="273"/>
      <c r="AM1570" s="273"/>
      <c r="AN1570" s="273"/>
      <c r="AO1570" s="273"/>
      <c r="AP1570" s="273"/>
      <c r="AQ1570" s="273"/>
      <c r="AR1570" s="273"/>
      <c r="AS1570" s="273"/>
      <c r="AT1570" s="273"/>
      <c r="AU1570" s="273"/>
      <c r="AV1570" s="273"/>
      <c r="AW1570" s="277"/>
      <c r="AX1570" s="273"/>
      <c r="AY1570" s="273"/>
      <c r="AZ1570" s="273"/>
      <c r="BA1570" s="273"/>
      <c r="BB1570" s="273"/>
      <c r="BC1570" s="273"/>
      <c r="BD1570" s="273"/>
      <c r="BE1570" s="269"/>
      <c r="BH1570" s="250"/>
      <c r="BI1570" s="250"/>
      <c r="BJ1570" s="250"/>
      <c r="BK1570" s="250"/>
      <c r="BL1570" s="250"/>
      <c r="BM1570" s="250"/>
      <c r="BN1570" s="250"/>
      <c r="BO1570" s="250"/>
      <c r="BP1570" s="250"/>
      <c r="BQ1570" s="250"/>
      <c r="BR1570" s="250"/>
      <c r="BS1570" s="250"/>
      <c r="BT1570" s="250"/>
      <c r="BU1570" s="250"/>
      <c r="BV1570" s="250"/>
      <c r="BW1570" s="250"/>
      <c r="BX1570" s="250"/>
      <c r="BY1570" s="250"/>
      <c r="BZ1570" s="250"/>
      <c r="CE1570" s="250"/>
    </row>
    <row r="1571" spans="1:83" ht="14.4" x14ac:dyDescent="0.3">
      <c r="A1571" s="268"/>
      <c r="B1571" s="269"/>
      <c r="C1571" s="272"/>
      <c r="D1571" s="272"/>
      <c r="E1571" s="272"/>
      <c r="F1571" s="272"/>
      <c r="G1571" s="272"/>
      <c r="H1571" s="272"/>
      <c r="I1571" s="272"/>
      <c r="J1571" s="272"/>
      <c r="K1571" s="272"/>
      <c r="L1571" s="272"/>
      <c r="M1571" s="272"/>
      <c r="N1571" s="273"/>
      <c r="O1571" s="273"/>
      <c r="P1571" s="273"/>
      <c r="Q1571" s="273"/>
      <c r="R1571" s="273"/>
      <c r="S1571" s="273"/>
      <c r="T1571" s="273"/>
      <c r="U1571" s="273"/>
      <c r="V1571" s="273"/>
      <c r="W1571" s="273"/>
      <c r="X1571" s="273"/>
      <c r="Y1571" s="273"/>
      <c r="Z1571" s="273"/>
      <c r="AA1571" s="273"/>
      <c r="AB1571" s="273"/>
      <c r="AC1571" s="273"/>
      <c r="AD1571" s="273"/>
      <c r="AE1571" s="273"/>
      <c r="AF1571" s="273"/>
      <c r="AG1571" s="273"/>
      <c r="AH1571" s="273"/>
      <c r="AI1571" s="273"/>
      <c r="AJ1571" s="273"/>
      <c r="AK1571" s="273"/>
      <c r="AL1571" s="273"/>
      <c r="AM1571" s="273"/>
      <c r="AN1571" s="273"/>
      <c r="AO1571" s="273"/>
      <c r="AP1571" s="273"/>
      <c r="AQ1571" s="273"/>
      <c r="AR1571" s="273"/>
      <c r="AS1571" s="273"/>
      <c r="AT1571" s="273"/>
      <c r="AU1571" s="273"/>
      <c r="AV1571" s="273"/>
      <c r="AW1571" s="277"/>
      <c r="AX1571" s="273"/>
      <c r="AY1571" s="273"/>
      <c r="AZ1571" s="273"/>
      <c r="BA1571" s="273"/>
      <c r="BB1571" s="273"/>
      <c r="BC1571" s="273"/>
      <c r="BD1571" s="273"/>
      <c r="BE1571" s="269"/>
      <c r="BH1571" s="250"/>
      <c r="BI1571" s="250"/>
      <c r="BJ1571" s="250"/>
      <c r="BK1571" s="250"/>
      <c r="BL1571" s="250"/>
      <c r="BM1571" s="250"/>
      <c r="BN1571" s="250"/>
      <c r="BO1571" s="250"/>
      <c r="BP1571" s="250"/>
      <c r="BQ1571" s="250"/>
      <c r="BR1571" s="250"/>
      <c r="BS1571" s="250"/>
      <c r="BT1571" s="250"/>
      <c r="BU1571" s="250"/>
      <c r="BV1571" s="250"/>
      <c r="BW1571" s="250"/>
      <c r="BX1571" s="250"/>
      <c r="BY1571" s="250"/>
      <c r="BZ1571" s="250"/>
      <c r="CE1571" s="250"/>
    </row>
    <row r="1572" spans="1:83" ht="14.4" x14ac:dyDescent="0.3">
      <c r="A1572" s="268"/>
      <c r="B1572" s="269"/>
      <c r="C1572" s="272"/>
      <c r="D1572" s="272"/>
      <c r="E1572" s="272"/>
      <c r="F1572" s="272"/>
      <c r="G1572" s="272"/>
      <c r="H1572" s="272"/>
      <c r="I1572" s="272"/>
      <c r="J1572" s="272"/>
      <c r="K1572" s="272"/>
      <c r="L1572" s="272"/>
      <c r="M1572" s="272"/>
      <c r="N1572" s="273"/>
      <c r="O1572" s="273"/>
      <c r="P1572" s="273"/>
      <c r="Q1572" s="273"/>
      <c r="R1572" s="273"/>
      <c r="S1572" s="273"/>
      <c r="T1572" s="273"/>
      <c r="U1572" s="273"/>
      <c r="V1572" s="273"/>
      <c r="W1572" s="273"/>
      <c r="X1572" s="273"/>
      <c r="Y1572" s="273"/>
      <c r="Z1572" s="273"/>
      <c r="AA1572" s="273"/>
      <c r="AB1572" s="273"/>
      <c r="AC1572" s="273"/>
      <c r="AD1572" s="273"/>
      <c r="AE1572" s="273"/>
      <c r="AF1572" s="273"/>
      <c r="AG1572" s="273"/>
      <c r="AH1572" s="273"/>
      <c r="AI1572" s="273"/>
      <c r="AJ1572" s="273"/>
      <c r="AK1572" s="273"/>
      <c r="AL1572" s="273"/>
      <c r="AM1572" s="273"/>
      <c r="AN1572" s="273"/>
      <c r="AO1572" s="273"/>
      <c r="AP1572" s="273"/>
      <c r="AQ1572" s="273"/>
      <c r="AR1572" s="273"/>
      <c r="AS1572" s="273"/>
      <c r="AT1572" s="273"/>
      <c r="AU1572" s="273"/>
      <c r="AV1572" s="273"/>
      <c r="AW1572" s="277"/>
      <c r="AX1572" s="273"/>
      <c r="AY1572" s="273"/>
      <c r="AZ1572" s="273"/>
      <c r="BA1572" s="273"/>
      <c r="BB1572" s="273"/>
      <c r="BC1572" s="273"/>
      <c r="BD1572" s="273"/>
      <c r="BE1572" s="269"/>
      <c r="BH1572" s="250"/>
      <c r="BI1572" s="250"/>
      <c r="BJ1572" s="250"/>
      <c r="BK1572" s="250"/>
      <c r="BL1572" s="250"/>
      <c r="BM1572" s="250"/>
      <c r="BN1572" s="250"/>
      <c r="BO1572" s="250"/>
      <c r="BP1572" s="250"/>
      <c r="BQ1572" s="250"/>
      <c r="BR1572" s="250"/>
      <c r="BS1572" s="250"/>
      <c r="BT1572" s="250"/>
      <c r="BU1572" s="250"/>
      <c r="BV1572" s="250"/>
      <c r="BW1572" s="250"/>
      <c r="BX1572" s="250"/>
      <c r="BY1572" s="250"/>
      <c r="BZ1572" s="250"/>
      <c r="CE1572" s="250"/>
    </row>
    <row r="1573" spans="1:83" ht="14.4" x14ac:dyDescent="0.3">
      <c r="A1573" s="268"/>
      <c r="B1573" s="269"/>
      <c r="C1573" s="272"/>
      <c r="D1573" s="272"/>
      <c r="E1573" s="272"/>
      <c r="F1573" s="272"/>
      <c r="G1573" s="272"/>
      <c r="H1573" s="272"/>
      <c r="I1573" s="272"/>
      <c r="J1573" s="272"/>
      <c r="K1573" s="272"/>
      <c r="L1573" s="272"/>
      <c r="M1573" s="272"/>
      <c r="N1573" s="273"/>
      <c r="O1573" s="273"/>
      <c r="P1573" s="273"/>
      <c r="Q1573" s="273"/>
      <c r="R1573" s="273"/>
      <c r="S1573" s="273"/>
      <c r="T1573" s="273"/>
      <c r="U1573" s="273"/>
      <c r="V1573" s="273"/>
      <c r="W1573" s="273"/>
      <c r="X1573" s="273"/>
      <c r="Y1573" s="273"/>
      <c r="Z1573" s="273"/>
      <c r="AA1573" s="273"/>
      <c r="AB1573" s="273"/>
      <c r="AC1573" s="273"/>
      <c r="AD1573" s="273"/>
      <c r="AE1573" s="273"/>
      <c r="AF1573" s="273"/>
      <c r="AG1573" s="273"/>
      <c r="AH1573" s="273"/>
      <c r="AI1573" s="273"/>
      <c r="AJ1573" s="273"/>
      <c r="AK1573" s="273"/>
      <c r="AL1573" s="273"/>
      <c r="AM1573" s="273"/>
      <c r="AN1573" s="273"/>
      <c r="AO1573" s="273"/>
      <c r="AP1573" s="273"/>
      <c r="AQ1573" s="273"/>
      <c r="AR1573" s="273"/>
      <c r="AS1573" s="273"/>
      <c r="AT1573" s="273"/>
      <c r="AU1573" s="273"/>
      <c r="AV1573" s="273"/>
      <c r="AW1573" s="277"/>
      <c r="AX1573" s="273"/>
      <c r="AY1573" s="273"/>
      <c r="AZ1573" s="273"/>
      <c r="BA1573" s="273"/>
      <c r="BB1573" s="273"/>
      <c r="BC1573" s="273"/>
      <c r="BD1573" s="273"/>
      <c r="BE1573" s="269"/>
      <c r="BH1573" s="241"/>
      <c r="BI1573" s="241"/>
      <c r="BJ1573" s="241"/>
      <c r="BK1573" s="241"/>
      <c r="BL1573" s="241"/>
      <c r="BM1573" s="241"/>
      <c r="BN1573" s="241"/>
      <c r="BO1573" s="241"/>
      <c r="BP1573" s="241"/>
      <c r="BQ1573" s="241"/>
      <c r="BR1573" s="241"/>
      <c r="BS1573" s="241"/>
      <c r="BT1573" s="241"/>
      <c r="BU1573" s="241"/>
      <c r="BV1573" s="240"/>
      <c r="BW1573" s="241"/>
      <c r="BX1573" s="241"/>
      <c r="BY1573" s="241"/>
      <c r="BZ1573" s="241"/>
      <c r="CA1573" s="242"/>
      <c r="CB1573" s="242"/>
      <c r="CC1573" s="242"/>
      <c r="CD1573" s="242"/>
      <c r="CE1573" s="241"/>
    </row>
    <row r="1574" spans="1:83" ht="14.4" x14ac:dyDescent="0.3">
      <c r="A1574" s="268"/>
      <c r="B1574" s="269"/>
      <c r="C1574" s="272"/>
      <c r="D1574" s="272"/>
      <c r="E1574" s="272"/>
      <c r="F1574" s="272"/>
      <c r="G1574" s="272"/>
      <c r="H1574" s="272"/>
      <c r="I1574" s="272"/>
      <c r="J1574" s="272"/>
      <c r="K1574" s="272"/>
      <c r="L1574" s="272"/>
      <c r="M1574" s="272"/>
      <c r="N1574" s="273"/>
      <c r="O1574" s="273"/>
      <c r="P1574" s="273"/>
      <c r="Q1574" s="273"/>
      <c r="R1574" s="273"/>
      <c r="S1574" s="273"/>
      <c r="T1574" s="273"/>
      <c r="U1574" s="273"/>
      <c r="V1574" s="273"/>
      <c r="W1574" s="273"/>
      <c r="X1574" s="273"/>
      <c r="Y1574" s="273"/>
      <c r="Z1574" s="273"/>
      <c r="AA1574" s="273"/>
      <c r="AB1574" s="273"/>
      <c r="AC1574" s="273"/>
      <c r="AD1574" s="273"/>
      <c r="AE1574" s="273"/>
      <c r="AF1574" s="273"/>
      <c r="AG1574" s="273"/>
      <c r="AH1574" s="273"/>
      <c r="AI1574" s="273"/>
      <c r="AJ1574" s="273"/>
      <c r="AK1574" s="273"/>
      <c r="AL1574" s="273"/>
      <c r="AM1574" s="273"/>
      <c r="AN1574" s="273"/>
      <c r="AO1574" s="273"/>
      <c r="AP1574" s="273"/>
      <c r="AQ1574" s="273"/>
      <c r="AR1574" s="273"/>
      <c r="AS1574" s="273"/>
      <c r="AT1574" s="273"/>
      <c r="AU1574" s="273"/>
      <c r="AV1574" s="273"/>
      <c r="AW1574" s="277"/>
      <c r="AX1574" s="273"/>
      <c r="AY1574" s="273"/>
      <c r="AZ1574" s="273"/>
      <c r="BA1574" s="273"/>
      <c r="BB1574" s="273"/>
      <c r="BC1574" s="273"/>
      <c r="BD1574" s="273"/>
      <c r="BE1574" s="269"/>
      <c r="BH1574" s="250"/>
      <c r="BI1574" s="250"/>
      <c r="BJ1574" s="250"/>
      <c r="BK1574" s="250"/>
      <c r="BL1574" s="250"/>
      <c r="BM1574" s="250"/>
      <c r="BN1574" s="250"/>
      <c r="BO1574" s="250"/>
      <c r="BP1574" s="250"/>
      <c r="BQ1574" s="250"/>
      <c r="BR1574" s="250"/>
      <c r="BS1574" s="250"/>
      <c r="BT1574" s="250"/>
      <c r="BU1574" s="250"/>
      <c r="BV1574" s="250"/>
      <c r="BW1574" s="250"/>
      <c r="BX1574" s="250"/>
      <c r="BY1574" s="250"/>
      <c r="BZ1574" s="250"/>
      <c r="CE1574" s="250"/>
    </row>
    <row r="1575" spans="1:83" ht="14.4" x14ac:dyDescent="0.3">
      <c r="A1575" s="268"/>
      <c r="B1575" s="269"/>
      <c r="C1575" s="272"/>
      <c r="D1575" s="272"/>
      <c r="E1575" s="272"/>
      <c r="F1575" s="272"/>
      <c r="G1575" s="272"/>
      <c r="H1575" s="272"/>
      <c r="I1575" s="272"/>
      <c r="J1575" s="272"/>
      <c r="K1575" s="272"/>
      <c r="L1575" s="272"/>
      <c r="M1575" s="272"/>
      <c r="N1575" s="273"/>
      <c r="O1575" s="273"/>
      <c r="P1575" s="273"/>
      <c r="Q1575" s="273"/>
      <c r="R1575" s="273"/>
      <c r="S1575" s="273"/>
      <c r="T1575" s="273"/>
      <c r="U1575" s="273"/>
      <c r="V1575" s="273"/>
      <c r="W1575" s="273"/>
      <c r="X1575" s="273"/>
      <c r="Y1575" s="273"/>
      <c r="Z1575" s="273"/>
      <c r="AA1575" s="273"/>
      <c r="AB1575" s="273"/>
      <c r="AC1575" s="273"/>
      <c r="AD1575" s="273"/>
      <c r="AE1575" s="273"/>
      <c r="AF1575" s="273"/>
      <c r="AG1575" s="273"/>
      <c r="AH1575" s="273"/>
      <c r="AI1575" s="273"/>
      <c r="AJ1575" s="273"/>
      <c r="AK1575" s="273"/>
      <c r="AL1575" s="273"/>
      <c r="AM1575" s="273"/>
      <c r="AN1575" s="273"/>
      <c r="AO1575" s="273"/>
      <c r="AP1575" s="273"/>
      <c r="AQ1575" s="273"/>
      <c r="AR1575" s="273"/>
      <c r="AS1575" s="273"/>
      <c r="AT1575" s="273"/>
      <c r="AU1575" s="273"/>
      <c r="AV1575" s="273"/>
      <c r="AW1575" s="277"/>
      <c r="AX1575" s="273"/>
      <c r="AY1575" s="273"/>
      <c r="AZ1575" s="273"/>
      <c r="BA1575" s="273"/>
      <c r="BB1575" s="273"/>
      <c r="BC1575" s="273"/>
      <c r="BD1575" s="273"/>
      <c r="BE1575" s="269"/>
      <c r="BH1575" s="250"/>
      <c r="BI1575" s="250"/>
      <c r="BJ1575" s="250"/>
      <c r="BK1575" s="250"/>
      <c r="BL1575" s="250"/>
      <c r="BM1575" s="250"/>
      <c r="BN1575" s="250"/>
      <c r="BO1575" s="250"/>
      <c r="BP1575" s="250"/>
      <c r="BQ1575" s="250"/>
      <c r="BR1575" s="250"/>
      <c r="BS1575" s="250"/>
      <c r="BT1575" s="250"/>
      <c r="BU1575" s="250"/>
      <c r="BV1575" s="250"/>
      <c r="BW1575" s="250"/>
      <c r="BX1575" s="250"/>
      <c r="BY1575" s="250"/>
      <c r="BZ1575" s="250"/>
      <c r="CE1575" s="250"/>
    </row>
    <row r="1576" spans="1:83" ht="14.4" x14ac:dyDescent="0.3">
      <c r="A1576" s="268"/>
      <c r="B1576" s="269"/>
      <c r="C1576" s="272"/>
      <c r="D1576" s="272"/>
      <c r="E1576" s="272"/>
      <c r="F1576" s="272"/>
      <c r="G1576" s="272"/>
      <c r="H1576" s="272"/>
      <c r="I1576" s="272"/>
      <c r="J1576" s="272"/>
      <c r="K1576" s="272"/>
      <c r="L1576" s="272"/>
      <c r="M1576" s="272"/>
      <c r="N1576" s="273"/>
      <c r="O1576" s="273"/>
      <c r="P1576" s="273"/>
      <c r="Q1576" s="273"/>
      <c r="R1576" s="273"/>
      <c r="S1576" s="273"/>
      <c r="T1576" s="273"/>
      <c r="U1576" s="273"/>
      <c r="V1576" s="273"/>
      <c r="W1576" s="273"/>
      <c r="X1576" s="273"/>
      <c r="Y1576" s="273"/>
      <c r="Z1576" s="273"/>
      <c r="AA1576" s="273"/>
      <c r="AB1576" s="273"/>
      <c r="AC1576" s="273"/>
      <c r="AD1576" s="273"/>
      <c r="AE1576" s="273"/>
      <c r="AF1576" s="273"/>
      <c r="AG1576" s="273"/>
      <c r="AH1576" s="273"/>
      <c r="AI1576" s="273"/>
      <c r="AJ1576" s="273"/>
      <c r="AK1576" s="273"/>
      <c r="AL1576" s="273"/>
      <c r="AM1576" s="273"/>
      <c r="AN1576" s="273"/>
      <c r="AO1576" s="273"/>
      <c r="AP1576" s="273"/>
      <c r="AQ1576" s="273"/>
      <c r="AR1576" s="273"/>
      <c r="AS1576" s="273"/>
      <c r="AT1576" s="273"/>
      <c r="AU1576" s="273"/>
      <c r="AV1576" s="273"/>
      <c r="AW1576" s="277"/>
      <c r="AX1576" s="273"/>
      <c r="AY1576" s="273"/>
      <c r="AZ1576" s="273"/>
      <c r="BA1576" s="273"/>
      <c r="BB1576" s="273"/>
      <c r="BC1576" s="273"/>
      <c r="BD1576" s="273"/>
      <c r="BE1576" s="269"/>
      <c r="BH1576" s="250"/>
      <c r="BI1576" s="250"/>
      <c r="BJ1576" s="250"/>
      <c r="BK1576" s="250"/>
      <c r="BL1576" s="250"/>
      <c r="BM1576" s="250"/>
      <c r="BN1576" s="250"/>
      <c r="BO1576" s="250"/>
      <c r="BP1576" s="250"/>
      <c r="BQ1576" s="250"/>
      <c r="BR1576" s="250"/>
      <c r="BS1576" s="250"/>
      <c r="BT1576" s="250"/>
      <c r="BU1576" s="250"/>
      <c r="BV1576" s="250"/>
      <c r="BW1576" s="250"/>
      <c r="BX1576" s="250"/>
      <c r="BY1576" s="250"/>
      <c r="BZ1576" s="250"/>
      <c r="CE1576" s="250"/>
    </row>
    <row r="1577" spans="1:83" ht="14.4" x14ac:dyDescent="0.3">
      <c r="A1577" s="268"/>
      <c r="B1577" s="269"/>
      <c r="C1577" s="272"/>
      <c r="D1577" s="272"/>
      <c r="E1577" s="272"/>
      <c r="F1577" s="272"/>
      <c r="G1577" s="272"/>
      <c r="H1577" s="272"/>
      <c r="I1577" s="272"/>
      <c r="J1577" s="272"/>
      <c r="K1577" s="272"/>
      <c r="L1577" s="272"/>
      <c r="M1577" s="272"/>
      <c r="N1577" s="273"/>
      <c r="O1577" s="273"/>
      <c r="P1577" s="273"/>
      <c r="Q1577" s="273"/>
      <c r="R1577" s="273"/>
      <c r="S1577" s="273"/>
      <c r="T1577" s="273"/>
      <c r="U1577" s="273"/>
      <c r="V1577" s="273"/>
      <c r="W1577" s="273"/>
      <c r="X1577" s="273"/>
      <c r="Y1577" s="273"/>
      <c r="Z1577" s="273"/>
      <c r="AA1577" s="273"/>
      <c r="AB1577" s="273"/>
      <c r="AC1577" s="273"/>
      <c r="AD1577" s="273"/>
      <c r="AE1577" s="273"/>
      <c r="AF1577" s="273"/>
      <c r="AG1577" s="273"/>
      <c r="AH1577" s="273"/>
      <c r="AI1577" s="273"/>
      <c r="AJ1577" s="273"/>
      <c r="AK1577" s="273"/>
      <c r="AL1577" s="273"/>
      <c r="AM1577" s="273"/>
      <c r="AN1577" s="273"/>
      <c r="AO1577" s="273"/>
      <c r="AP1577" s="273"/>
      <c r="AQ1577" s="273"/>
      <c r="AR1577" s="273"/>
      <c r="AS1577" s="273"/>
      <c r="AT1577" s="273"/>
      <c r="AU1577" s="273"/>
      <c r="AV1577" s="273"/>
      <c r="AW1577" s="277"/>
      <c r="AX1577" s="273"/>
      <c r="AY1577" s="273"/>
      <c r="AZ1577" s="273"/>
      <c r="BA1577" s="273"/>
      <c r="BB1577" s="273"/>
      <c r="BC1577" s="273"/>
      <c r="BD1577" s="273"/>
      <c r="BE1577" s="269"/>
      <c r="BH1577" s="250"/>
      <c r="BI1577" s="250"/>
      <c r="BJ1577" s="250"/>
      <c r="BK1577" s="250"/>
      <c r="BL1577" s="250"/>
      <c r="BM1577" s="250"/>
      <c r="BN1577" s="250"/>
      <c r="BO1577" s="250"/>
      <c r="BP1577" s="250"/>
      <c r="BQ1577" s="250"/>
      <c r="BR1577" s="250"/>
      <c r="BS1577" s="250"/>
      <c r="BT1577" s="250"/>
      <c r="BU1577" s="250"/>
      <c r="BV1577" s="250"/>
      <c r="BW1577" s="250"/>
      <c r="BX1577" s="250"/>
      <c r="BY1577" s="250"/>
      <c r="BZ1577" s="250"/>
      <c r="CE1577" s="250"/>
    </row>
    <row r="1578" spans="1:83" ht="14.4" x14ac:dyDescent="0.3">
      <c r="A1578" s="268"/>
      <c r="B1578" s="269"/>
      <c r="C1578" s="272"/>
      <c r="D1578" s="272"/>
      <c r="E1578" s="272"/>
      <c r="F1578" s="272"/>
      <c r="G1578" s="272"/>
      <c r="H1578" s="272"/>
      <c r="I1578" s="272"/>
      <c r="J1578" s="272"/>
      <c r="K1578" s="272"/>
      <c r="L1578" s="272"/>
      <c r="M1578" s="272"/>
      <c r="N1578" s="273"/>
      <c r="O1578" s="273"/>
      <c r="P1578" s="273"/>
      <c r="Q1578" s="273"/>
      <c r="R1578" s="273"/>
      <c r="S1578" s="273"/>
      <c r="T1578" s="273"/>
      <c r="U1578" s="273"/>
      <c r="V1578" s="273"/>
      <c r="W1578" s="273"/>
      <c r="X1578" s="273"/>
      <c r="Y1578" s="273"/>
      <c r="Z1578" s="273"/>
      <c r="AA1578" s="273"/>
      <c r="AB1578" s="273"/>
      <c r="AC1578" s="273"/>
      <c r="AD1578" s="273"/>
      <c r="AE1578" s="273"/>
      <c r="AF1578" s="273"/>
      <c r="AG1578" s="273"/>
      <c r="AH1578" s="273"/>
      <c r="AI1578" s="273"/>
      <c r="AJ1578" s="273"/>
      <c r="AK1578" s="273"/>
      <c r="AL1578" s="273"/>
      <c r="AM1578" s="273"/>
      <c r="AN1578" s="273"/>
      <c r="AO1578" s="273"/>
      <c r="AP1578" s="273"/>
      <c r="AQ1578" s="273"/>
      <c r="AR1578" s="273"/>
      <c r="AS1578" s="273"/>
      <c r="AT1578" s="273"/>
      <c r="AU1578" s="273"/>
      <c r="AV1578" s="273"/>
      <c r="AW1578" s="277"/>
      <c r="AX1578" s="273"/>
      <c r="AY1578" s="273"/>
      <c r="AZ1578" s="273"/>
      <c r="BA1578" s="273"/>
      <c r="BB1578" s="273"/>
      <c r="BC1578" s="273"/>
      <c r="BD1578" s="273"/>
      <c r="BE1578" s="269"/>
      <c r="BH1578" s="250"/>
      <c r="BI1578" s="250"/>
      <c r="BJ1578" s="250"/>
      <c r="BK1578" s="250"/>
      <c r="BL1578" s="250"/>
      <c r="BM1578" s="250"/>
      <c r="BN1578" s="250"/>
      <c r="BO1578" s="250"/>
      <c r="BP1578" s="250"/>
      <c r="BQ1578" s="250"/>
      <c r="BR1578" s="250"/>
      <c r="BS1578" s="250"/>
      <c r="BT1578" s="250"/>
      <c r="BU1578" s="250"/>
      <c r="BV1578" s="250"/>
      <c r="BW1578" s="250"/>
      <c r="BX1578" s="250"/>
      <c r="BY1578" s="250"/>
      <c r="BZ1578" s="250"/>
      <c r="CE1578" s="250"/>
    </row>
    <row r="1579" spans="1:83" ht="14.4" x14ac:dyDescent="0.3">
      <c r="A1579" s="268"/>
      <c r="B1579" s="269"/>
      <c r="C1579" s="272"/>
      <c r="D1579" s="272"/>
      <c r="E1579" s="272"/>
      <c r="F1579" s="272"/>
      <c r="G1579" s="272"/>
      <c r="H1579" s="272"/>
      <c r="I1579" s="272"/>
      <c r="J1579" s="272"/>
      <c r="K1579" s="272"/>
      <c r="L1579" s="272"/>
      <c r="M1579" s="272"/>
      <c r="N1579" s="273"/>
      <c r="O1579" s="273"/>
      <c r="P1579" s="273"/>
      <c r="Q1579" s="273"/>
      <c r="R1579" s="273"/>
      <c r="S1579" s="273"/>
      <c r="T1579" s="273"/>
      <c r="U1579" s="273"/>
      <c r="V1579" s="273"/>
      <c r="W1579" s="273"/>
      <c r="X1579" s="273"/>
      <c r="Y1579" s="273"/>
      <c r="Z1579" s="273"/>
      <c r="AA1579" s="273"/>
      <c r="AB1579" s="273"/>
      <c r="AC1579" s="273"/>
      <c r="AD1579" s="273"/>
      <c r="AE1579" s="273"/>
      <c r="AF1579" s="273"/>
      <c r="AG1579" s="273"/>
      <c r="AH1579" s="273"/>
      <c r="AI1579" s="273"/>
      <c r="AJ1579" s="273"/>
      <c r="AK1579" s="273"/>
      <c r="AL1579" s="273"/>
      <c r="AM1579" s="273"/>
      <c r="AN1579" s="273"/>
      <c r="AO1579" s="273"/>
      <c r="AP1579" s="273"/>
      <c r="AQ1579" s="273"/>
      <c r="AR1579" s="273"/>
      <c r="AS1579" s="273"/>
      <c r="AT1579" s="273"/>
      <c r="AU1579" s="273"/>
      <c r="AV1579" s="273"/>
      <c r="AW1579" s="277"/>
      <c r="AX1579" s="273"/>
      <c r="AY1579" s="273"/>
      <c r="AZ1579" s="273"/>
      <c r="BA1579" s="273"/>
      <c r="BB1579" s="273"/>
      <c r="BC1579" s="273"/>
      <c r="BD1579" s="273"/>
      <c r="BE1579" s="269"/>
      <c r="BH1579" s="250"/>
      <c r="BI1579" s="250"/>
      <c r="BJ1579" s="250"/>
      <c r="BK1579" s="250"/>
      <c r="BL1579" s="250"/>
      <c r="BM1579" s="250"/>
      <c r="BN1579" s="250"/>
      <c r="BO1579" s="250"/>
      <c r="BP1579" s="250"/>
      <c r="BQ1579" s="250"/>
      <c r="BR1579" s="250"/>
      <c r="BS1579" s="250"/>
      <c r="BT1579" s="250"/>
      <c r="BU1579" s="250"/>
      <c r="BV1579" s="250"/>
      <c r="BW1579" s="250"/>
      <c r="BX1579" s="250"/>
      <c r="BY1579" s="250"/>
      <c r="BZ1579" s="250"/>
      <c r="CE1579" s="250"/>
    </row>
    <row r="1580" spans="1:83" ht="14.4" x14ac:dyDescent="0.3">
      <c r="A1580" s="268"/>
      <c r="B1580" s="269"/>
      <c r="C1580" s="272"/>
      <c r="D1580" s="272"/>
      <c r="E1580" s="272"/>
      <c r="F1580" s="272"/>
      <c r="G1580" s="272"/>
      <c r="H1580" s="272"/>
      <c r="I1580" s="272"/>
      <c r="J1580" s="272"/>
      <c r="K1580" s="272"/>
      <c r="L1580" s="272"/>
      <c r="M1580" s="272"/>
      <c r="N1580" s="273"/>
      <c r="O1580" s="273"/>
      <c r="P1580" s="273"/>
      <c r="Q1580" s="273"/>
      <c r="R1580" s="273"/>
      <c r="S1580" s="273"/>
      <c r="T1580" s="273"/>
      <c r="U1580" s="273"/>
      <c r="V1580" s="273"/>
      <c r="W1580" s="273"/>
      <c r="X1580" s="273"/>
      <c r="Y1580" s="273"/>
      <c r="Z1580" s="273"/>
      <c r="AA1580" s="273"/>
      <c r="AB1580" s="273"/>
      <c r="AC1580" s="273"/>
      <c r="AD1580" s="273"/>
      <c r="AE1580" s="273"/>
      <c r="AF1580" s="273"/>
      <c r="AG1580" s="273"/>
      <c r="AH1580" s="273"/>
      <c r="AI1580" s="273"/>
      <c r="AJ1580" s="273"/>
      <c r="AK1580" s="273"/>
      <c r="AL1580" s="273"/>
      <c r="AM1580" s="273"/>
      <c r="AN1580" s="273"/>
      <c r="AO1580" s="273"/>
      <c r="AP1580" s="273"/>
      <c r="AQ1580" s="273"/>
      <c r="AR1580" s="273"/>
      <c r="AS1580" s="273"/>
      <c r="AT1580" s="273"/>
      <c r="AU1580" s="273"/>
      <c r="AV1580" s="273"/>
      <c r="AW1580" s="277"/>
      <c r="AX1580" s="273"/>
      <c r="AY1580" s="273"/>
      <c r="AZ1580" s="273"/>
      <c r="BA1580" s="273"/>
      <c r="BB1580" s="273"/>
      <c r="BC1580" s="273"/>
      <c r="BD1580" s="273"/>
      <c r="BE1580" s="269"/>
      <c r="BH1580" s="241"/>
      <c r="BI1580" s="241"/>
      <c r="BJ1580" s="241"/>
      <c r="BK1580" s="241"/>
      <c r="BL1580" s="241"/>
      <c r="BM1580" s="241"/>
      <c r="BN1580" s="241"/>
      <c r="BO1580" s="241"/>
      <c r="BP1580" s="241"/>
      <c r="BQ1580" s="241"/>
      <c r="BR1580" s="241"/>
      <c r="BS1580" s="241"/>
      <c r="BT1580" s="241"/>
      <c r="BU1580" s="241"/>
      <c r="BV1580" s="240"/>
      <c r="BW1580" s="241"/>
      <c r="BX1580" s="241"/>
      <c r="BY1580" s="241"/>
      <c r="BZ1580" s="241"/>
      <c r="CA1580" s="242"/>
      <c r="CB1580" s="242"/>
      <c r="CC1580" s="242"/>
      <c r="CD1580" s="242"/>
      <c r="CE1580" s="241"/>
    </row>
    <row r="1581" spans="1:83" ht="14.4" x14ac:dyDescent="0.3">
      <c r="A1581" s="268"/>
      <c r="B1581" s="269"/>
      <c r="C1581" s="272"/>
      <c r="D1581" s="272"/>
      <c r="E1581" s="272"/>
      <c r="F1581" s="272"/>
      <c r="G1581" s="272"/>
      <c r="H1581" s="272"/>
      <c r="I1581" s="272"/>
      <c r="J1581" s="272"/>
      <c r="K1581" s="272"/>
      <c r="L1581" s="272"/>
      <c r="M1581" s="272"/>
      <c r="N1581" s="273"/>
      <c r="O1581" s="273"/>
      <c r="P1581" s="273"/>
      <c r="Q1581" s="273"/>
      <c r="R1581" s="273"/>
      <c r="S1581" s="273"/>
      <c r="T1581" s="273"/>
      <c r="U1581" s="273"/>
      <c r="V1581" s="273"/>
      <c r="W1581" s="273"/>
      <c r="X1581" s="273"/>
      <c r="Y1581" s="273"/>
      <c r="Z1581" s="273"/>
      <c r="AA1581" s="273"/>
      <c r="AB1581" s="273"/>
      <c r="AC1581" s="273"/>
      <c r="AD1581" s="273"/>
      <c r="AE1581" s="273"/>
      <c r="AF1581" s="273"/>
      <c r="AG1581" s="273"/>
      <c r="AH1581" s="273"/>
      <c r="AI1581" s="273"/>
      <c r="AJ1581" s="273"/>
      <c r="AK1581" s="273"/>
      <c r="AL1581" s="273"/>
      <c r="AM1581" s="273"/>
      <c r="AN1581" s="273"/>
      <c r="AO1581" s="273"/>
      <c r="AP1581" s="273"/>
      <c r="AQ1581" s="273"/>
      <c r="AR1581" s="273"/>
      <c r="AS1581" s="273"/>
      <c r="AT1581" s="273"/>
      <c r="AU1581" s="273"/>
      <c r="AV1581" s="273"/>
      <c r="AW1581" s="277"/>
      <c r="AX1581" s="273"/>
      <c r="AY1581" s="273"/>
      <c r="AZ1581" s="273"/>
      <c r="BA1581" s="273"/>
      <c r="BB1581" s="273"/>
      <c r="BC1581" s="273"/>
      <c r="BD1581" s="273"/>
      <c r="BE1581" s="269"/>
      <c r="BH1581" s="250"/>
      <c r="BI1581" s="250"/>
      <c r="BJ1581" s="250"/>
      <c r="BK1581" s="250"/>
      <c r="BL1581" s="250"/>
      <c r="BM1581" s="250"/>
      <c r="BN1581" s="250"/>
      <c r="BO1581" s="250"/>
      <c r="BP1581" s="250"/>
      <c r="BQ1581" s="250"/>
      <c r="BR1581" s="250"/>
      <c r="BS1581" s="250"/>
      <c r="BT1581" s="250"/>
      <c r="BU1581" s="250"/>
      <c r="BV1581" s="250"/>
      <c r="BW1581" s="250"/>
      <c r="BX1581" s="250"/>
      <c r="BY1581" s="250"/>
      <c r="BZ1581" s="250"/>
      <c r="CE1581" s="250"/>
    </row>
    <row r="1582" spans="1:83" ht="14.4" x14ac:dyDescent="0.3">
      <c r="A1582" s="268"/>
      <c r="B1582" s="269"/>
      <c r="C1582" s="272"/>
      <c r="D1582" s="272"/>
      <c r="E1582" s="272"/>
      <c r="F1582" s="272"/>
      <c r="G1582" s="272"/>
      <c r="H1582" s="272"/>
      <c r="I1582" s="272"/>
      <c r="J1582" s="272"/>
      <c r="K1582" s="272"/>
      <c r="L1582" s="272"/>
      <c r="M1582" s="272"/>
      <c r="N1582" s="273"/>
      <c r="O1582" s="273"/>
      <c r="P1582" s="273"/>
      <c r="Q1582" s="273"/>
      <c r="R1582" s="273"/>
      <c r="S1582" s="273"/>
      <c r="T1582" s="273"/>
      <c r="U1582" s="273"/>
      <c r="V1582" s="273"/>
      <c r="W1582" s="273"/>
      <c r="X1582" s="273"/>
      <c r="Y1582" s="273"/>
      <c r="Z1582" s="273"/>
      <c r="AA1582" s="273"/>
      <c r="AB1582" s="273"/>
      <c r="AC1582" s="273"/>
      <c r="AD1582" s="273"/>
      <c r="AE1582" s="273"/>
      <c r="AF1582" s="273"/>
      <c r="AG1582" s="273"/>
      <c r="AH1582" s="273"/>
      <c r="AI1582" s="273"/>
      <c r="AJ1582" s="273"/>
      <c r="AK1582" s="273"/>
      <c r="AL1582" s="273"/>
      <c r="AM1582" s="273"/>
      <c r="AN1582" s="273"/>
      <c r="AO1582" s="273"/>
      <c r="AP1582" s="273"/>
      <c r="AQ1582" s="273"/>
      <c r="AR1582" s="273"/>
      <c r="AS1582" s="273"/>
      <c r="AT1582" s="273"/>
      <c r="AU1582" s="273"/>
      <c r="AV1582" s="273"/>
      <c r="AW1582" s="277"/>
      <c r="AX1582" s="273"/>
      <c r="AY1582" s="273"/>
      <c r="AZ1582" s="273"/>
      <c r="BA1582" s="273"/>
      <c r="BB1582" s="273"/>
      <c r="BC1582" s="273"/>
      <c r="BD1582" s="273"/>
      <c r="BE1582" s="269"/>
      <c r="BH1582" s="250"/>
      <c r="BI1582" s="250"/>
      <c r="BJ1582" s="250"/>
      <c r="BK1582" s="250"/>
      <c r="BL1582" s="250"/>
      <c r="BM1582" s="250"/>
      <c r="BN1582" s="250"/>
      <c r="BO1582" s="250"/>
      <c r="BP1582" s="250"/>
      <c r="BQ1582" s="250"/>
      <c r="BR1582" s="250"/>
      <c r="BS1582" s="250"/>
      <c r="BT1582" s="250"/>
      <c r="BU1582" s="250"/>
      <c r="BV1582" s="250"/>
      <c r="BW1582" s="250"/>
      <c r="BX1582" s="250"/>
      <c r="BY1582" s="250"/>
      <c r="BZ1582" s="250"/>
      <c r="CE1582" s="250"/>
    </row>
    <row r="1583" spans="1:83" ht="14.4" x14ac:dyDescent="0.3">
      <c r="A1583" s="268"/>
      <c r="B1583" s="269"/>
      <c r="C1583" s="272"/>
      <c r="D1583" s="272"/>
      <c r="E1583" s="272"/>
      <c r="F1583" s="272"/>
      <c r="G1583" s="272"/>
      <c r="H1583" s="272"/>
      <c r="I1583" s="272"/>
      <c r="J1583" s="272"/>
      <c r="K1583" s="272"/>
      <c r="L1583" s="272"/>
      <c r="M1583" s="272"/>
      <c r="N1583" s="273"/>
      <c r="O1583" s="273"/>
      <c r="P1583" s="273"/>
      <c r="Q1583" s="273"/>
      <c r="R1583" s="273"/>
      <c r="S1583" s="273"/>
      <c r="T1583" s="273"/>
      <c r="U1583" s="273"/>
      <c r="V1583" s="273"/>
      <c r="W1583" s="273"/>
      <c r="X1583" s="273"/>
      <c r="Y1583" s="273"/>
      <c r="Z1583" s="273"/>
      <c r="AA1583" s="273"/>
      <c r="AB1583" s="273"/>
      <c r="AC1583" s="273"/>
      <c r="AD1583" s="273"/>
      <c r="AE1583" s="273"/>
      <c r="AF1583" s="273"/>
      <c r="AG1583" s="273"/>
      <c r="AH1583" s="273"/>
      <c r="AI1583" s="273"/>
      <c r="AJ1583" s="273"/>
      <c r="AK1583" s="273"/>
      <c r="AL1583" s="273"/>
      <c r="AM1583" s="273"/>
      <c r="AN1583" s="273"/>
      <c r="AO1583" s="273"/>
      <c r="AP1583" s="273"/>
      <c r="AQ1583" s="273"/>
      <c r="AR1583" s="273"/>
      <c r="AS1583" s="273"/>
      <c r="AT1583" s="273"/>
      <c r="AU1583" s="273"/>
      <c r="AV1583" s="273"/>
      <c r="AW1583" s="277"/>
      <c r="AX1583" s="273"/>
      <c r="AY1583" s="273"/>
      <c r="AZ1583" s="273"/>
      <c r="BA1583" s="273"/>
      <c r="BB1583" s="273"/>
      <c r="BC1583" s="273"/>
      <c r="BD1583" s="273"/>
      <c r="BE1583" s="269"/>
      <c r="BH1583" s="241"/>
      <c r="BI1583" s="241"/>
      <c r="BJ1583" s="241"/>
      <c r="BK1583" s="241"/>
      <c r="BL1583" s="241"/>
      <c r="BM1583" s="241"/>
      <c r="BN1583" s="241"/>
      <c r="BO1583" s="241"/>
      <c r="BP1583" s="241"/>
      <c r="BQ1583" s="241"/>
      <c r="BR1583" s="241"/>
      <c r="BS1583" s="241"/>
      <c r="BT1583" s="241"/>
      <c r="BU1583" s="241"/>
      <c r="BV1583" s="240"/>
      <c r="BW1583" s="241"/>
      <c r="BX1583" s="241"/>
      <c r="BY1583" s="241"/>
      <c r="BZ1583" s="241"/>
      <c r="CA1583" s="242"/>
      <c r="CB1583" s="242"/>
      <c r="CC1583" s="242"/>
      <c r="CD1583" s="242"/>
      <c r="CE1583" s="241"/>
    </row>
    <row r="1584" spans="1:83" ht="14.4" x14ac:dyDescent="0.3">
      <c r="A1584" s="268"/>
      <c r="B1584" s="269"/>
      <c r="C1584" s="272"/>
      <c r="D1584" s="272"/>
      <c r="E1584" s="272"/>
      <c r="F1584" s="272"/>
      <c r="G1584" s="272"/>
      <c r="H1584" s="272"/>
      <c r="I1584" s="272"/>
      <c r="J1584" s="272"/>
      <c r="K1584" s="272"/>
      <c r="L1584" s="272"/>
      <c r="M1584" s="272"/>
      <c r="N1584" s="273"/>
      <c r="O1584" s="273"/>
      <c r="P1584" s="273"/>
      <c r="Q1584" s="273"/>
      <c r="R1584" s="273"/>
      <c r="S1584" s="273"/>
      <c r="T1584" s="273"/>
      <c r="U1584" s="273"/>
      <c r="V1584" s="273"/>
      <c r="W1584" s="273"/>
      <c r="X1584" s="273"/>
      <c r="Y1584" s="273"/>
      <c r="Z1584" s="273"/>
      <c r="AA1584" s="273"/>
      <c r="AB1584" s="273"/>
      <c r="AC1584" s="273"/>
      <c r="AD1584" s="273"/>
      <c r="AE1584" s="273"/>
      <c r="AF1584" s="273"/>
      <c r="AG1584" s="273"/>
      <c r="AH1584" s="273"/>
      <c r="AI1584" s="273"/>
      <c r="AJ1584" s="273"/>
      <c r="AK1584" s="273"/>
      <c r="AL1584" s="273"/>
      <c r="AM1584" s="273"/>
      <c r="AN1584" s="273"/>
      <c r="AO1584" s="273"/>
      <c r="AP1584" s="273"/>
      <c r="AQ1584" s="273"/>
      <c r="AR1584" s="273"/>
      <c r="AS1584" s="273"/>
      <c r="AT1584" s="273"/>
      <c r="AU1584" s="273"/>
      <c r="AV1584" s="273"/>
      <c r="AW1584" s="277"/>
      <c r="AX1584" s="273"/>
      <c r="AY1584" s="273"/>
      <c r="AZ1584" s="273"/>
      <c r="BA1584" s="273"/>
      <c r="BB1584" s="273"/>
      <c r="BC1584" s="273"/>
      <c r="BD1584" s="273"/>
      <c r="BE1584" s="269"/>
      <c r="BH1584" s="250"/>
      <c r="BI1584" s="250"/>
      <c r="BJ1584" s="250"/>
      <c r="BK1584" s="250"/>
      <c r="BL1584" s="250"/>
      <c r="BM1584" s="250"/>
      <c r="BN1584" s="250"/>
      <c r="BO1584" s="250"/>
      <c r="BP1584" s="250"/>
      <c r="BQ1584" s="250"/>
      <c r="BR1584" s="250"/>
      <c r="BS1584" s="250"/>
      <c r="BT1584" s="250"/>
      <c r="BU1584" s="250"/>
      <c r="BV1584" s="250"/>
      <c r="BW1584" s="250"/>
      <c r="BX1584" s="250"/>
      <c r="BY1584" s="250"/>
      <c r="BZ1584" s="250"/>
      <c r="CE1584" s="250"/>
    </row>
    <row r="1585" spans="1:83" ht="14.4" x14ac:dyDescent="0.3">
      <c r="A1585" s="268"/>
      <c r="B1585" s="269"/>
      <c r="C1585" s="272"/>
      <c r="D1585" s="272"/>
      <c r="E1585" s="272"/>
      <c r="F1585" s="272"/>
      <c r="G1585" s="272"/>
      <c r="H1585" s="272"/>
      <c r="I1585" s="272"/>
      <c r="J1585" s="272"/>
      <c r="K1585" s="272"/>
      <c r="L1585" s="272"/>
      <c r="M1585" s="272"/>
      <c r="N1585" s="273"/>
      <c r="O1585" s="273"/>
      <c r="P1585" s="273"/>
      <c r="Q1585" s="273"/>
      <c r="R1585" s="273"/>
      <c r="S1585" s="273"/>
      <c r="T1585" s="273"/>
      <c r="U1585" s="273"/>
      <c r="V1585" s="273"/>
      <c r="W1585" s="273"/>
      <c r="X1585" s="273"/>
      <c r="Y1585" s="273"/>
      <c r="Z1585" s="273"/>
      <c r="AA1585" s="273"/>
      <c r="AB1585" s="273"/>
      <c r="AC1585" s="273"/>
      <c r="AD1585" s="273"/>
      <c r="AE1585" s="273"/>
      <c r="AF1585" s="273"/>
      <c r="AG1585" s="273"/>
      <c r="AH1585" s="273"/>
      <c r="AI1585" s="273"/>
      <c r="AJ1585" s="273"/>
      <c r="AK1585" s="273"/>
      <c r="AL1585" s="273"/>
      <c r="AM1585" s="273"/>
      <c r="AN1585" s="273"/>
      <c r="AO1585" s="273"/>
      <c r="AP1585" s="273"/>
      <c r="AQ1585" s="273"/>
      <c r="AR1585" s="273"/>
      <c r="AS1585" s="273"/>
      <c r="AT1585" s="273"/>
      <c r="AU1585" s="273"/>
      <c r="AV1585" s="273"/>
      <c r="AW1585" s="277"/>
      <c r="AX1585" s="273"/>
      <c r="AY1585" s="273"/>
      <c r="AZ1585" s="273"/>
      <c r="BA1585" s="273"/>
      <c r="BB1585" s="273"/>
      <c r="BC1585" s="273"/>
      <c r="BD1585" s="273"/>
      <c r="BE1585" s="269"/>
      <c r="BH1585" s="250"/>
      <c r="BI1585" s="250"/>
      <c r="BJ1585" s="250"/>
      <c r="BK1585" s="250"/>
      <c r="BL1585" s="250"/>
      <c r="BM1585" s="250"/>
      <c r="BN1585" s="250"/>
      <c r="BO1585" s="250"/>
      <c r="BP1585" s="250"/>
      <c r="BQ1585" s="250"/>
      <c r="BR1585" s="250"/>
      <c r="BS1585" s="250"/>
      <c r="BT1585" s="250"/>
      <c r="BU1585" s="250"/>
      <c r="BV1585" s="250"/>
      <c r="BW1585" s="250"/>
      <c r="BX1585" s="250"/>
      <c r="BY1585" s="250"/>
      <c r="BZ1585" s="250"/>
      <c r="CE1585" s="250"/>
    </row>
    <row r="1586" spans="1:83" ht="14.4" x14ac:dyDescent="0.3">
      <c r="A1586" s="268"/>
      <c r="B1586" s="269"/>
      <c r="C1586" s="272"/>
      <c r="D1586" s="272"/>
      <c r="E1586" s="272"/>
      <c r="F1586" s="272"/>
      <c r="G1586" s="272"/>
      <c r="H1586" s="272"/>
      <c r="I1586" s="272"/>
      <c r="J1586" s="272"/>
      <c r="K1586" s="272"/>
      <c r="L1586" s="272"/>
      <c r="M1586" s="272"/>
      <c r="N1586" s="273"/>
      <c r="O1586" s="273"/>
      <c r="P1586" s="273"/>
      <c r="Q1586" s="273"/>
      <c r="R1586" s="273"/>
      <c r="S1586" s="273"/>
      <c r="T1586" s="273"/>
      <c r="U1586" s="273"/>
      <c r="V1586" s="273"/>
      <c r="W1586" s="273"/>
      <c r="X1586" s="273"/>
      <c r="Y1586" s="273"/>
      <c r="Z1586" s="273"/>
      <c r="AA1586" s="273"/>
      <c r="AB1586" s="273"/>
      <c r="AC1586" s="273"/>
      <c r="AD1586" s="273"/>
      <c r="AE1586" s="273"/>
      <c r="AF1586" s="273"/>
      <c r="AG1586" s="273"/>
      <c r="AH1586" s="273"/>
      <c r="AI1586" s="273"/>
      <c r="AJ1586" s="273"/>
      <c r="AK1586" s="273"/>
      <c r="AL1586" s="273"/>
      <c r="AM1586" s="273"/>
      <c r="AN1586" s="273"/>
      <c r="AO1586" s="273"/>
      <c r="AP1586" s="273"/>
      <c r="AQ1586" s="273"/>
      <c r="AR1586" s="273"/>
      <c r="AS1586" s="273"/>
      <c r="AT1586" s="273"/>
      <c r="AU1586" s="273"/>
      <c r="AV1586" s="273"/>
      <c r="AW1586" s="277"/>
      <c r="AX1586" s="273"/>
      <c r="AY1586" s="273"/>
      <c r="AZ1586" s="273"/>
      <c r="BA1586" s="273"/>
      <c r="BB1586" s="273"/>
      <c r="BC1586" s="273"/>
      <c r="BD1586" s="273"/>
      <c r="BE1586" s="269"/>
      <c r="BH1586" s="250"/>
      <c r="BI1586" s="250"/>
      <c r="BJ1586" s="250"/>
      <c r="BK1586" s="250"/>
      <c r="BL1586" s="250"/>
      <c r="BM1586" s="250"/>
      <c r="BN1586" s="250"/>
      <c r="BO1586" s="250"/>
      <c r="BP1586" s="250"/>
      <c r="BQ1586" s="250"/>
      <c r="BR1586" s="250"/>
      <c r="BS1586" s="250"/>
      <c r="BT1586" s="250"/>
      <c r="BU1586" s="250"/>
      <c r="BV1586" s="250"/>
      <c r="BW1586" s="250"/>
      <c r="BX1586" s="250"/>
      <c r="BY1586" s="250"/>
      <c r="BZ1586" s="250"/>
      <c r="CE1586" s="250"/>
    </row>
    <row r="1587" spans="1:83" ht="14.4" x14ac:dyDescent="0.3">
      <c r="A1587" s="268"/>
      <c r="B1587" s="269"/>
      <c r="C1587" s="272"/>
      <c r="D1587" s="272"/>
      <c r="E1587" s="272"/>
      <c r="F1587" s="272"/>
      <c r="G1587" s="272"/>
      <c r="H1587" s="272"/>
      <c r="I1587" s="272"/>
      <c r="J1587" s="272"/>
      <c r="K1587" s="272"/>
      <c r="L1587" s="272"/>
      <c r="M1587" s="272"/>
      <c r="N1587" s="273"/>
      <c r="O1587" s="273"/>
      <c r="P1587" s="273"/>
      <c r="Q1587" s="273"/>
      <c r="R1587" s="273"/>
      <c r="S1587" s="273"/>
      <c r="T1587" s="273"/>
      <c r="U1587" s="273"/>
      <c r="V1587" s="273"/>
      <c r="W1587" s="273"/>
      <c r="X1587" s="273"/>
      <c r="Y1587" s="273"/>
      <c r="Z1587" s="273"/>
      <c r="AA1587" s="273"/>
      <c r="AB1587" s="273"/>
      <c r="AC1587" s="273"/>
      <c r="AD1587" s="273"/>
      <c r="AE1587" s="273"/>
      <c r="AF1587" s="273"/>
      <c r="AG1587" s="273"/>
      <c r="AH1587" s="273"/>
      <c r="AI1587" s="273"/>
      <c r="AJ1587" s="273"/>
      <c r="AK1587" s="273"/>
      <c r="AL1587" s="273"/>
      <c r="AM1587" s="273"/>
      <c r="AN1587" s="273"/>
      <c r="AO1587" s="273"/>
      <c r="AP1587" s="273"/>
      <c r="AQ1587" s="273"/>
      <c r="AR1587" s="273"/>
      <c r="AS1587" s="273"/>
      <c r="AT1587" s="273"/>
      <c r="AU1587" s="273"/>
      <c r="AV1587" s="273"/>
      <c r="AW1587" s="277"/>
      <c r="AX1587" s="273"/>
      <c r="AY1587" s="273"/>
      <c r="AZ1587" s="273"/>
      <c r="BA1587" s="273"/>
      <c r="BB1587" s="273"/>
      <c r="BC1587" s="273"/>
      <c r="BD1587" s="273"/>
      <c r="BE1587" s="269"/>
      <c r="BH1587" s="250"/>
      <c r="BI1587" s="250"/>
      <c r="BJ1587" s="250"/>
      <c r="BK1587" s="250"/>
      <c r="BL1587" s="250"/>
      <c r="BM1587" s="250"/>
      <c r="BN1587" s="250"/>
      <c r="BO1587" s="250"/>
      <c r="BP1587" s="250"/>
      <c r="BQ1587" s="250"/>
      <c r="BR1587" s="250"/>
      <c r="BS1587" s="250"/>
      <c r="BT1587" s="250"/>
      <c r="BU1587" s="250"/>
      <c r="BV1587" s="250"/>
      <c r="BW1587" s="250"/>
      <c r="BX1587" s="250"/>
      <c r="BY1587" s="250"/>
      <c r="BZ1587" s="250"/>
      <c r="CE1587" s="250"/>
    </row>
    <row r="1588" spans="1:83" ht="14.4" x14ac:dyDescent="0.3">
      <c r="A1588" s="268"/>
      <c r="B1588" s="269"/>
      <c r="C1588" s="272"/>
      <c r="D1588" s="272"/>
      <c r="E1588" s="272"/>
      <c r="F1588" s="272"/>
      <c r="G1588" s="272"/>
      <c r="H1588" s="272"/>
      <c r="I1588" s="272"/>
      <c r="J1588" s="272"/>
      <c r="K1588" s="272"/>
      <c r="L1588" s="272"/>
      <c r="M1588" s="272"/>
      <c r="N1588" s="273"/>
      <c r="O1588" s="273"/>
      <c r="P1588" s="273"/>
      <c r="Q1588" s="273"/>
      <c r="R1588" s="273"/>
      <c r="S1588" s="273"/>
      <c r="T1588" s="273"/>
      <c r="U1588" s="273"/>
      <c r="V1588" s="273"/>
      <c r="W1588" s="273"/>
      <c r="X1588" s="273"/>
      <c r="Y1588" s="273"/>
      <c r="Z1588" s="273"/>
      <c r="AA1588" s="273"/>
      <c r="AB1588" s="273"/>
      <c r="AC1588" s="273"/>
      <c r="AD1588" s="273"/>
      <c r="AE1588" s="273"/>
      <c r="AF1588" s="273"/>
      <c r="AG1588" s="273"/>
      <c r="AH1588" s="273"/>
      <c r="AI1588" s="273"/>
      <c r="AJ1588" s="273"/>
      <c r="AK1588" s="273"/>
      <c r="AL1588" s="273"/>
      <c r="AM1588" s="273"/>
      <c r="AN1588" s="273"/>
      <c r="AO1588" s="273"/>
      <c r="AP1588" s="273"/>
      <c r="AQ1588" s="273"/>
      <c r="AR1588" s="273"/>
      <c r="AS1588" s="273"/>
      <c r="AT1588" s="273"/>
      <c r="AU1588" s="273"/>
      <c r="AV1588" s="273"/>
      <c r="AW1588" s="277"/>
      <c r="AX1588" s="273"/>
      <c r="AY1588" s="273"/>
      <c r="AZ1588" s="273"/>
      <c r="BA1588" s="273"/>
      <c r="BB1588" s="273"/>
      <c r="BC1588" s="273"/>
      <c r="BD1588" s="273"/>
      <c r="BE1588" s="269"/>
      <c r="BH1588" s="241"/>
      <c r="BI1588" s="241"/>
      <c r="BJ1588" s="241"/>
      <c r="BK1588" s="241"/>
      <c r="BL1588" s="241"/>
      <c r="BM1588" s="241"/>
      <c r="BN1588" s="241"/>
      <c r="BO1588" s="241"/>
      <c r="BP1588" s="241"/>
      <c r="BQ1588" s="241"/>
      <c r="BR1588" s="241"/>
      <c r="BS1588" s="241"/>
      <c r="BT1588" s="241"/>
      <c r="BU1588" s="241"/>
      <c r="BV1588" s="240"/>
      <c r="BW1588" s="241"/>
      <c r="BX1588" s="241"/>
      <c r="BY1588" s="241"/>
      <c r="BZ1588" s="241"/>
      <c r="CA1588" s="242"/>
      <c r="CB1588" s="242"/>
      <c r="CC1588" s="242"/>
      <c r="CD1588" s="242"/>
      <c r="CE1588" s="241"/>
    </row>
    <row r="1589" spans="1:83" ht="14.4" x14ac:dyDescent="0.3">
      <c r="A1589" s="268"/>
      <c r="B1589" s="269"/>
      <c r="C1589" s="272"/>
      <c r="D1589" s="272"/>
      <c r="E1589" s="272"/>
      <c r="F1589" s="272"/>
      <c r="G1589" s="272"/>
      <c r="H1589" s="272"/>
      <c r="I1589" s="272"/>
      <c r="J1589" s="272"/>
      <c r="K1589" s="272"/>
      <c r="L1589" s="272"/>
      <c r="M1589" s="272"/>
      <c r="N1589" s="273"/>
      <c r="O1589" s="273"/>
      <c r="P1589" s="273"/>
      <c r="Q1589" s="273"/>
      <c r="R1589" s="273"/>
      <c r="S1589" s="273"/>
      <c r="T1589" s="273"/>
      <c r="U1589" s="273"/>
      <c r="V1589" s="273"/>
      <c r="W1589" s="273"/>
      <c r="X1589" s="273"/>
      <c r="Y1589" s="273"/>
      <c r="Z1589" s="273"/>
      <c r="AA1589" s="273"/>
      <c r="AB1589" s="273"/>
      <c r="AC1589" s="273"/>
      <c r="AD1589" s="273"/>
      <c r="AE1589" s="273"/>
      <c r="AF1589" s="273"/>
      <c r="AG1589" s="273"/>
      <c r="AH1589" s="273"/>
      <c r="AI1589" s="273"/>
      <c r="AJ1589" s="273"/>
      <c r="AK1589" s="273"/>
      <c r="AL1589" s="273"/>
      <c r="AM1589" s="273"/>
      <c r="AN1589" s="273"/>
      <c r="AO1589" s="273"/>
      <c r="AP1589" s="273"/>
      <c r="AQ1589" s="273"/>
      <c r="AR1589" s="273"/>
      <c r="AS1589" s="273"/>
      <c r="AT1589" s="273"/>
      <c r="AU1589" s="273"/>
      <c r="AV1589" s="273"/>
      <c r="AW1589" s="277"/>
      <c r="AX1589" s="273"/>
      <c r="AY1589" s="273"/>
      <c r="AZ1589" s="273"/>
      <c r="BA1589" s="273"/>
      <c r="BB1589" s="273"/>
      <c r="BC1589" s="273"/>
      <c r="BD1589" s="273"/>
      <c r="BE1589" s="269"/>
      <c r="BH1589" s="241"/>
      <c r="BI1589" s="241"/>
      <c r="BJ1589" s="241"/>
      <c r="BK1589" s="241"/>
      <c r="BL1589" s="241"/>
      <c r="BM1589" s="241"/>
      <c r="BN1589" s="241"/>
      <c r="BO1589" s="241"/>
      <c r="BP1589" s="241"/>
      <c r="BQ1589" s="241"/>
      <c r="BR1589" s="241"/>
      <c r="BS1589" s="241"/>
      <c r="BT1589" s="241"/>
      <c r="BU1589" s="241"/>
      <c r="BV1589" s="240"/>
      <c r="BW1589" s="241"/>
      <c r="BX1589" s="241"/>
      <c r="BY1589" s="241"/>
      <c r="BZ1589" s="241"/>
      <c r="CA1589" s="252"/>
      <c r="CB1589" s="252"/>
      <c r="CC1589" s="242"/>
      <c r="CD1589" s="242"/>
      <c r="CE1589" s="241"/>
    </row>
    <row r="1590" spans="1:83" ht="14.4" x14ac:dyDescent="0.3">
      <c r="A1590" s="270"/>
      <c r="B1590" s="269"/>
      <c r="C1590" s="272"/>
      <c r="D1590" s="272"/>
      <c r="E1590" s="272"/>
      <c r="F1590" s="272"/>
      <c r="G1590" s="272"/>
      <c r="H1590" s="272"/>
      <c r="I1590" s="272"/>
      <c r="J1590" s="272"/>
      <c r="K1590" s="272"/>
      <c r="L1590" s="272"/>
      <c r="M1590" s="272"/>
      <c r="N1590" s="273"/>
      <c r="O1590" s="273"/>
      <c r="P1590" s="273"/>
      <c r="Q1590" s="273"/>
      <c r="R1590" s="273"/>
      <c r="S1590" s="273"/>
      <c r="T1590" s="273"/>
      <c r="U1590" s="273"/>
      <c r="V1590" s="273"/>
      <c r="W1590" s="273"/>
      <c r="X1590" s="273"/>
      <c r="Y1590" s="273"/>
      <c r="Z1590" s="273"/>
      <c r="AA1590" s="273"/>
      <c r="BE1590" s="269"/>
      <c r="BH1590" s="250"/>
      <c r="BI1590" s="250"/>
      <c r="BJ1590" s="250"/>
      <c r="BK1590" s="250"/>
      <c r="BL1590" s="250"/>
      <c r="BM1590" s="250"/>
      <c r="BN1590" s="250"/>
      <c r="BO1590" s="250"/>
      <c r="BP1590" s="250"/>
      <c r="BQ1590" s="250"/>
      <c r="BR1590" s="250"/>
      <c r="BS1590" s="250"/>
      <c r="BT1590" s="250"/>
      <c r="BU1590" s="250"/>
      <c r="BV1590" s="250"/>
      <c r="BW1590" s="250"/>
      <c r="BX1590" s="250"/>
      <c r="BY1590" s="250"/>
      <c r="BZ1590" s="250"/>
      <c r="CE1590" s="250"/>
    </row>
    <row r="1591" spans="1:83" ht="14.4" x14ac:dyDescent="0.3">
      <c r="A1591" s="270"/>
      <c r="B1591" s="271"/>
      <c r="C1591" s="272"/>
      <c r="D1591" s="272"/>
      <c r="E1591" s="272"/>
      <c r="F1591" s="272"/>
      <c r="G1591" s="272"/>
      <c r="H1591" s="272"/>
      <c r="I1591" s="272"/>
      <c r="J1591" s="272"/>
      <c r="K1591" s="272"/>
      <c r="L1591" s="272"/>
      <c r="M1591" s="272"/>
      <c r="BE1591" s="269"/>
      <c r="BH1591" s="250"/>
      <c r="BI1591" s="250"/>
      <c r="BJ1591" s="250"/>
      <c r="BK1591" s="250"/>
      <c r="BL1591" s="250"/>
      <c r="BM1591" s="250"/>
      <c r="BN1591" s="250"/>
      <c r="BO1591" s="250"/>
      <c r="BP1591" s="250"/>
      <c r="BQ1591" s="250"/>
      <c r="BR1591" s="250"/>
      <c r="BS1591" s="250"/>
      <c r="BT1591" s="250"/>
      <c r="BU1591" s="250"/>
      <c r="BV1591" s="250"/>
      <c r="BW1591" s="250"/>
      <c r="BX1591" s="250"/>
      <c r="BY1591" s="250"/>
      <c r="BZ1591" s="250"/>
      <c r="CE1591" s="250"/>
    </row>
    <row r="1592" spans="1:83" ht="14.4" x14ac:dyDescent="0.3">
      <c r="A1592" s="270"/>
      <c r="B1592" s="269"/>
      <c r="C1592" s="272"/>
      <c r="D1592" s="272"/>
      <c r="E1592" s="272"/>
      <c r="F1592" s="272"/>
      <c r="G1592" s="272"/>
      <c r="H1592" s="272"/>
      <c r="I1592" s="272"/>
      <c r="J1592" s="272"/>
      <c r="K1592" s="272"/>
      <c r="L1592" s="272"/>
      <c r="M1592" s="272"/>
      <c r="N1592" s="273"/>
      <c r="O1592" s="273"/>
      <c r="P1592" s="273"/>
      <c r="Q1592" s="273"/>
      <c r="R1592" s="273"/>
      <c r="S1592" s="273"/>
      <c r="T1592" s="273"/>
      <c r="U1592" s="273"/>
      <c r="V1592" s="273"/>
      <c r="W1592" s="273"/>
      <c r="X1592" s="273"/>
      <c r="Y1592" s="273"/>
      <c r="Z1592" s="273"/>
      <c r="AA1592" s="273"/>
      <c r="BE1592" s="269"/>
      <c r="BH1592" s="241"/>
      <c r="BI1592" s="241"/>
      <c r="BJ1592" s="241"/>
      <c r="BK1592" s="241"/>
      <c r="BL1592" s="241"/>
      <c r="BM1592" s="241"/>
      <c r="BN1592" s="241"/>
      <c r="BO1592" s="241"/>
      <c r="BP1592" s="241"/>
      <c r="BQ1592" s="241"/>
      <c r="BR1592" s="241"/>
      <c r="BS1592" s="241"/>
      <c r="BT1592" s="241"/>
      <c r="BU1592" s="241"/>
      <c r="BV1592" s="240"/>
      <c r="BW1592" s="241"/>
      <c r="BX1592" s="241"/>
      <c r="BY1592" s="241"/>
      <c r="BZ1592" s="241"/>
      <c r="CA1592" s="242"/>
      <c r="CB1592" s="242"/>
      <c r="CC1592" s="242"/>
      <c r="CD1592" s="242"/>
      <c r="CE1592" s="241"/>
    </row>
    <row r="1593" spans="1:83" ht="14.4" x14ac:dyDescent="0.3">
      <c r="A1593" s="270"/>
      <c r="B1593" s="269"/>
      <c r="C1593" s="272"/>
      <c r="D1593" s="272"/>
      <c r="E1593" s="272"/>
      <c r="F1593" s="272"/>
      <c r="G1593" s="272"/>
      <c r="H1593" s="272"/>
      <c r="I1593" s="272"/>
      <c r="J1593" s="272"/>
      <c r="K1593" s="272"/>
      <c r="L1593" s="272"/>
      <c r="M1593" s="272"/>
      <c r="N1593" s="273"/>
      <c r="O1593" s="273"/>
      <c r="P1593" s="273"/>
      <c r="Q1593" s="273"/>
      <c r="R1593" s="273"/>
      <c r="S1593" s="273"/>
      <c r="T1593" s="273"/>
      <c r="U1593" s="273"/>
      <c r="V1593" s="273"/>
      <c r="W1593" s="273"/>
      <c r="X1593" s="273"/>
      <c r="Y1593" s="273"/>
      <c r="Z1593" s="273"/>
      <c r="AA1593" s="273"/>
      <c r="BE1593" s="269"/>
      <c r="BH1593" s="250"/>
      <c r="BI1593" s="250"/>
      <c r="BJ1593" s="250"/>
      <c r="BK1593" s="250"/>
      <c r="BL1593" s="250"/>
      <c r="BM1593" s="250"/>
      <c r="BN1593" s="250"/>
      <c r="BO1593" s="250"/>
      <c r="BP1593" s="250"/>
      <c r="BQ1593" s="250"/>
      <c r="BR1593" s="250"/>
      <c r="BS1593" s="250"/>
      <c r="BT1593" s="250"/>
      <c r="BU1593" s="250"/>
      <c r="BV1593" s="250"/>
      <c r="BW1593" s="250"/>
      <c r="BX1593" s="250"/>
      <c r="BY1593" s="250"/>
      <c r="BZ1593" s="250"/>
      <c r="CE1593" s="250"/>
    </row>
    <row r="1594" spans="1:83" ht="14.4" x14ac:dyDescent="0.3">
      <c r="A1594" s="270"/>
      <c r="B1594" s="269"/>
      <c r="C1594" s="272"/>
      <c r="D1594" s="272"/>
      <c r="E1594" s="272"/>
      <c r="F1594" s="272"/>
      <c r="G1594" s="272"/>
      <c r="H1594" s="272"/>
      <c r="I1594" s="272"/>
      <c r="J1594" s="272"/>
      <c r="K1594" s="272"/>
      <c r="L1594" s="272"/>
      <c r="M1594" s="272"/>
      <c r="N1594" s="273"/>
      <c r="O1594" s="273"/>
      <c r="P1594" s="273"/>
      <c r="Q1594" s="273"/>
      <c r="R1594" s="273"/>
      <c r="S1594" s="273"/>
      <c r="T1594" s="273"/>
      <c r="U1594" s="273"/>
      <c r="V1594" s="273"/>
      <c r="W1594" s="273"/>
      <c r="X1594" s="273"/>
      <c r="Y1594" s="273"/>
      <c r="Z1594" s="273"/>
      <c r="AA1594" s="273"/>
      <c r="BE1594" s="269"/>
      <c r="BH1594" s="250"/>
      <c r="BI1594" s="250"/>
      <c r="BJ1594" s="250"/>
      <c r="BK1594" s="250"/>
      <c r="BL1594" s="250"/>
      <c r="BM1594" s="250"/>
      <c r="BN1594" s="250"/>
      <c r="BO1594" s="250"/>
      <c r="BP1594" s="250"/>
      <c r="BQ1594" s="250"/>
      <c r="BR1594" s="250"/>
      <c r="BS1594" s="250"/>
      <c r="BT1594" s="250"/>
      <c r="BU1594" s="250"/>
      <c r="BV1594" s="250"/>
      <c r="BW1594" s="250"/>
      <c r="BX1594" s="250"/>
      <c r="BY1594" s="250"/>
      <c r="BZ1594" s="250"/>
      <c r="CE1594" s="250"/>
    </row>
    <row r="1595" spans="1:83" ht="14.4" x14ac:dyDescent="0.3">
      <c r="A1595" s="270"/>
      <c r="B1595" s="269"/>
      <c r="C1595" s="272"/>
      <c r="D1595" s="272"/>
      <c r="E1595" s="272"/>
      <c r="F1595" s="272"/>
      <c r="G1595" s="272"/>
      <c r="H1595" s="272"/>
      <c r="I1595" s="272"/>
      <c r="J1595" s="272"/>
      <c r="K1595" s="272"/>
      <c r="L1595" s="272"/>
      <c r="M1595" s="272"/>
      <c r="N1595" s="273"/>
      <c r="O1595" s="273"/>
      <c r="P1595" s="273"/>
      <c r="Q1595" s="273"/>
      <c r="R1595" s="273"/>
      <c r="S1595" s="273"/>
      <c r="T1595" s="273"/>
      <c r="U1595" s="273"/>
      <c r="V1595" s="273"/>
      <c r="W1595" s="273"/>
      <c r="X1595" s="273"/>
      <c r="Y1595" s="273"/>
      <c r="Z1595" s="273"/>
      <c r="AA1595" s="273"/>
      <c r="BE1595" s="269"/>
      <c r="BH1595" s="250"/>
      <c r="BI1595" s="250"/>
      <c r="BJ1595" s="250"/>
      <c r="BK1595" s="250"/>
      <c r="BL1595" s="250"/>
      <c r="BM1595" s="250"/>
      <c r="BN1595" s="250"/>
      <c r="BO1595" s="250"/>
      <c r="BP1595" s="250"/>
      <c r="BQ1595" s="250"/>
      <c r="BR1595" s="250"/>
      <c r="BS1595" s="250"/>
      <c r="BT1595" s="250"/>
      <c r="BU1595" s="250"/>
      <c r="BV1595" s="250"/>
      <c r="BW1595" s="250"/>
      <c r="BX1595" s="250"/>
      <c r="BY1595" s="250"/>
      <c r="BZ1595" s="250"/>
      <c r="CE1595" s="250"/>
    </row>
    <row r="1596" spans="1:83" ht="14.4" x14ac:dyDescent="0.3">
      <c r="A1596" s="270"/>
      <c r="B1596" s="269"/>
      <c r="C1596" s="272"/>
      <c r="D1596" s="272"/>
      <c r="E1596" s="272"/>
      <c r="F1596" s="272"/>
      <c r="G1596" s="272"/>
      <c r="H1596" s="272"/>
      <c r="I1596" s="272"/>
      <c r="J1596" s="272"/>
      <c r="K1596" s="272"/>
      <c r="L1596" s="272"/>
      <c r="M1596" s="272"/>
      <c r="N1596" s="273"/>
      <c r="O1596" s="273"/>
      <c r="P1596" s="273"/>
      <c r="Q1596" s="273"/>
      <c r="R1596" s="273"/>
      <c r="S1596" s="273"/>
      <c r="T1596" s="273"/>
      <c r="U1596" s="273"/>
      <c r="V1596" s="273"/>
      <c r="W1596" s="273"/>
      <c r="X1596" s="273"/>
      <c r="Y1596" s="273"/>
      <c r="Z1596" s="273"/>
      <c r="AA1596" s="273"/>
      <c r="BE1596" s="269"/>
      <c r="BH1596" s="241"/>
      <c r="BI1596" s="241"/>
      <c r="BJ1596" s="241"/>
      <c r="BK1596" s="241"/>
      <c r="BL1596" s="241"/>
      <c r="BM1596" s="241"/>
      <c r="BN1596" s="241"/>
      <c r="BO1596" s="241"/>
      <c r="BP1596" s="241"/>
      <c r="BQ1596" s="241"/>
      <c r="BR1596" s="241"/>
      <c r="BS1596" s="241"/>
      <c r="BT1596" s="241"/>
      <c r="BU1596" s="241"/>
      <c r="BV1596" s="240"/>
      <c r="BW1596" s="241"/>
      <c r="BX1596" s="241"/>
      <c r="BY1596" s="241"/>
      <c r="BZ1596" s="241"/>
      <c r="CA1596" s="242"/>
      <c r="CB1596" s="242"/>
      <c r="CC1596" s="242"/>
      <c r="CD1596" s="242"/>
      <c r="CE1596" s="241"/>
    </row>
    <row r="1597" spans="1:83" ht="14.4" x14ac:dyDescent="0.3">
      <c r="A1597" s="270"/>
      <c r="B1597" s="271"/>
      <c r="C1597" s="265"/>
      <c r="D1597" s="265"/>
      <c r="E1597" s="265"/>
      <c r="F1597" s="265"/>
      <c r="G1597" s="265"/>
      <c r="H1597" s="265"/>
      <c r="I1597" s="265"/>
      <c r="J1597" s="265"/>
      <c r="K1597" s="265"/>
      <c r="L1597" s="265"/>
      <c r="M1597" s="265"/>
      <c r="BE1597" s="269"/>
      <c r="BH1597" s="241"/>
      <c r="BI1597" s="241"/>
      <c r="BJ1597" s="241"/>
      <c r="BK1597" s="241"/>
      <c r="BL1597" s="241"/>
      <c r="BM1597" s="241"/>
      <c r="BN1597" s="241"/>
      <c r="BO1597" s="241"/>
      <c r="BP1597" s="241"/>
      <c r="BQ1597" s="241"/>
      <c r="BR1597" s="241"/>
      <c r="BS1597" s="241"/>
      <c r="BT1597" s="241"/>
      <c r="BU1597" s="241"/>
      <c r="BV1597" s="240"/>
      <c r="BW1597" s="241"/>
      <c r="BX1597" s="241"/>
      <c r="BY1597" s="241"/>
      <c r="BZ1597" s="241"/>
      <c r="CA1597" s="242"/>
      <c r="CB1597" s="242"/>
      <c r="CC1597" s="242"/>
      <c r="CD1597" s="242"/>
      <c r="CE1597" s="241"/>
    </row>
    <row r="1598" spans="1:83" ht="14.4" x14ac:dyDescent="0.3">
      <c r="A1598" s="270"/>
      <c r="B1598" s="271"/>
      <c r="C1598" s="272"/>
      <c r="D1598" s="272"/>
      <c r="E1598" s="272"/>
      <c r="F1598" s="272"/>
      <c r="G1598" s="272"/>
      <c r="H1598" s="272"/>
      <c r="I1598" s="272"/>
      <c r="J1598" s="272"/>
      <c r="K1598" s="272"/>
      <c r="L1598" s="272"/>
      <c r="M1598" s="272"/>
      <c r="BE1598" s="269"/>
      <c r="BH1598" s="250"/>
      <c r="BI1598" s="250"/>
      <c r="BJ1598" s="250"/>
      <c r="BK1598" s="250"/>
      <c r="BL1598" s="250"/>
      <c r="BM1598" s="250"/>
      <c r="BN1598" s="250"/>
      <c r="BO1598" s="250"/>
      <c r="BP1598" s="250"/>
      <c r="BQ1598" s="250"/>
      <c r="BR1598" s="250"/>
      <c r="BS1598" s="250"/>
      <c r="BT1598" s="250"/>
      <c r="BU1598" s="250"/>
      <c r="BV1598" s="250"/>
      <c r="BW1598" s="250"/>
      <c r="BX1598" s="250"/>
      <c r="BY1598" s="250"/>
      <c r="BZ1598" s="250"/>
      <c r="CE1598" s="250"/>
    </row>
    <row r="1599" spans="1:83" ht="14.4" x14ac:dyDescent="0.3">
      <c r="A1599" s="270"/>
      <c r="B1599" s="271"/>
      <c r="C1599" s="272"/>
      <c r="D1599" s="272"/>
      <c r="E1599" s="272"/>
      <c r="F1599" s="272"/>
      <c r="G1599" s="272"/>
      <c r="H1599" s="272"/>
      <c r="I1599" s="272"/>
      <c r="J1599" s="272"/>
      <c r="K1599" s="272"/>
      <c r="L1599" s="272"/>
      <c r="M1599" s="272"/>
      <c r="N1599" s="273"/>
      <c r="O1599" s="273"/>
      <c r="P1599" s="273"/>
      <c r="Q1599" s="273"/>
      <c r="R1599" s="273"/>
      <c r="S1599" s="273"/>
      <c r="T1599" s="273"/>
      <c r="U1599" s="273"/>
      <c r="V1599" s="273"/>
      <c r="W1599" s="273"/>
      <c r="X1599" s="273"/>
      <c r="Y1599" s="273"/>
      <c r="Z1599" s="273"/>
      <c r="AA1599" s="273"/>
      <c r="BE1599" s="269"/>
      <c r="BH1599" s="250"/>
      <c r="BI1599" s="250"/>
      <c r="BJ1599" s="250"/>
      <c r="BK1599" s="250"/>
      <c r="BL1599" s="250"/>
      <c r="BM1599" s="250"/>
      <c r="BN1599" s="250"/>
      <c r="BO1599" s="250"/>
      <c r="BP1599" s="250"/>
      <c r="BQ1599" s="250"/>
      <c r="BR1599" s="250"/>
      <c r="BS1599" s="250"/>
      <c r="BT1599" s="250"/>
      <c r="BU1599" s="250"/>
      <c r="BV1599" s="250"/>
      <c r="BW1599" s="250"/>
      <c r="BX1599" s="250"/>
      <c r="BY1599" s="250"/>
      <c r="BZ1599" s="250"/>
      <c r="CE1599" s="250"/>
    </row>
    <row r="1600" spans="1:83" ht="14.4" x14ac:dyDescent="0.3">
      <c r="A1600" s="270"/>
      <c r="B1600" s="269"/>
      <c r="C1600" s="272"/>
      <c r="D1600" s="272"/>
      <c r="E1600" s="272"/>
      <c r="F1600" s="272"/>
      <c r="G1600" s="272"/>
      <c r="H1600" s="272"/>
      <c r="I1600" s="272"/>
      <c r="J1600" s="272"/>
      <c r="K1600" s="272"/>
      <c r="L1600" s="272"/>
      <c r="M1600" s="272"/>
      <c r="N1600" s="273"/>
      <c r="O1600" s="273"/>
      <c r="P1600" s="273"/>
      <c r="Q1600" s="273"/>
      <c r="R1600" s="273"/>
      <c r="S1600" s="273"/>
      <c r="T1600" s="273"/>
      <c r="U1600" s="273"/>
      <c r="V1600" s="273"/>
      <c r="W1600" s="273"/>
      <c r="X1600" s="273"/>
      <c r="Y1600" s="273"/>
      <c r="Z1600" s="273"/>
      <c r="AA1600" s="273"/>
      <c r="BE1600" s="269"/>
      <c r="BH1600" s="250"/>
      <c r="BI1600" s="250"/>
      <c r="BJ1600" s="250"/>
      <c r="BK1600" s="250"/>
      <c r="BL1600" s="250"/>
      <c r="BM1600" s="250"/>
      <c r="BN1600" s="250"/>
      <c r="BO1600" s="250"/>
      <c r="BP1600" s="250"/>
      <c r="BQ1600" s="250"/>
      <c r="BR1600" s="250"/>
      <c r="BS1600" s="250"/>
      <c r="BT1600" s="250"/>
      <c r="BU1600" s="250"/>
      <c r="BV1600" s="250"/>
      <c r="BW1600" s="250"/>
      <c r="BX1600" s="250"/>
      <c r="BY1600" s="250"/>
      <c r="BZ1600" s="250"/>
      <c r="CE1600" s="250"/>
    </row>
    <row r="1601" spans="1:83" ht="14.4" x14ac:dyDescent="0.3">
      <c r="A1601" s="270"/>
      <c r="B1601" s="269"/>
      <c r="C1601" s="272"/>
      <c r="D1601" s="272"/>
      <c r="E1601" s="272"/>
      <c r="F1601" s="272"/>
      <c r="G1601" s="272"/>
      <c r="H1601" s="272"/>
      <c r="I1601" s="272"/>
      <c r="J1601" s="272"/>
      <c r="K1601" s="272"/>
      <c r="L1601" s="272"/>
      <c r="M1601" s="272"/>
      <c r="N1601" s="273"/>
      <c r="O1601" s="273"/>
      <c r="P1601" s="273"/>
      <c r="Q1601" s="273"/>
      <c r="R1601" s="273"/>
      <c r="S1601" s="273"/>
      <c r="T1601" s="273"/>
      <c r="U1601" s="273"/>
      <c r="V1601" s="273"/>
      <c r="W1601" s="273"/>
      <c r="X1601" s="273"/>
      <c r="Y1601" s="273"/>
      <c r="Z1601" s="273"/>
      <c r="AA1601" s="273"/>
      <c r="BE1601" s="269"/>
      <c r="BH1601" s="241"/>
      <c r="BI1601" s="241"/>
      <c r="BJ1601" s="241"/>
      <c r="BK1601" s="241"/>
      <c r="BL1601" s="241"/>
      <c r="BM1601" s="241"/>
      <c r="BN1601" s="241"/>
      <c r="BO1601" s="241"/>
      <c r="BP1601" s="241"/>
      <c r="BQ1601" s="241"/>
      <c r="BR1601" s="241"/>
      <c r="BS1601" s="241"/>
      <c r="BT1601" s="241"/>
      <c r="BU1601" s="241"/>
      <c r="BV1601" s="240"/>
      <c r="BW1601" s="241"/>
      <c r="BX1601" s="241"/>
      <c r="BY1601" s="241"/>
      <c r="BZ1601" s="241"/>
      <c r="CA1601" s="242"/>
      <c r="CB1601" s="242"/>
      <c r="CC1601" s="242"/>
      <c r="CD1601" s="242"/>
      <c r="CE1601" s="241"/>
    </row>
    <row r="1602" spans="1:83" ht="14.4" x14ac:dyDescent="0.3">
      <c r="A1602" s="270"/>
      <c r="B1602" s="269"/>
      <c r="C1602" s="272"/>
      <c r="D1602" s="272"/>
      <c r="E1602" s="272"/>
      <c r="F1602" s="272"/>
      <c r="G1602" s="272"/>
      <c r="H1602" s="272"/>
      <c r="I1602" s="272"/>
      <c r="J1602" s="272"/>
      <c r="K1602" s="272"/>
      <c r="L1602" s="272"/>
      <c r="M1602" s="272"/>
      <c r="N1602" s="273"/>
      <c r="O1602" s="273"/>
      <c r="P1602" s="273"/>
      <c r="Q1602" s="273"/>
      <c r="R1602" s="273"/>
      <c r="S1602" s="273"/>
      <c r="T1602" s="273"/>
      <c r="U1602" s="273"/>
      <c r="V1602" s="273"/>
      <c r="W1602" s="273"/>
      <c r="X1602" s="273"/>
      <c r="Y1602" s="273"/>
      <c r="Z1602" s="273"/>
      <c r="AA1602" s="273"/>
      <c r="BE1602" s="269"/>
      <c r="BH1602" s="250"/>
      <c r="BI1602" s="250"/>
      <c r="BJ1602" s="250"/>
      <c r="BK1602" s="250"/>
      <c r="BL1602" s="250"/>
      <c r="BM1602" s="250"/>
      <c r="BN1602" s="250"/>
      <c r="BO1602" s="250"/>
      <c r="BP1602" s="250"/>
      <c r="BQ1602" s="250"/>
      <c r="BR1602" s="250"/>
      <c r="BS1602" s="250"/>
      <c r="BT1602" s="250"/>
      <c r="BU1602" s="250"/>
      <c r="BV1602" s="250"/>
      <c r="BW1602" s="250"/>
      <c r="BX1602" s="250"/>
      <c r="BY1602" s="250"/>
      <c r="BZ1602" s="250"/>
      <c r="CE1602" s="250"/>
    </row>
    <row r="1603" spans="1:83" ht="14.4" x14ac:dyDescent="0.3">
      <c r="A1603" s="270"/>
      <c r="B1603" s="269"/>
      <c r="C1603" s="272"/>
      <c r="D1603" s="272"/>
      <c r="E1603" s="272"/>
      <c r="F1603" s="272"/>
      <c r="G1603" s="272"/>
      <c r="H1603" s="272"/>
      <c r="I1603" s="272"/>
      <c r="J1603" s="272"/>
      <c r="K1603" s="272"/>
      <c r="L1603" s="272"/>
      <c r="M1603" s="272"/>
      <c r="N1603" s="273"/>
      <c r="O1603" s="273"/>
      <c r="P1603" s="273"/>
      <c r="Q1603" s="273"/>
      <c r="R1603" s="273"/>
      <c r="S1603" s="273"/>
      <c r="T1603" s="273"/>
      <c r="U1603" s="273"/>
      <c r="V1603" s="273"/>
      <c r="W1603" s="273"/>
      <c r="X1603" s="273"/>
      <c r="Y1603" s="273"/>
      <c r="Z1603" s="273"/>
      <c r="AA1603" s="273"/>
      <c r="BE1603" s="269"/>
      <c r="BH1603" s="250"/>
      <c r="BI1603" s="250"/>
      <c r="BJ1603" s="250"/>
      <c r="BK1603" s="250"/>
      <c r="BL1603" s="250"/>
      <c r="BM1603" s="250"/>
      <c r="BN1603" s="250"/>
      <c r="BO1603" s="250"/>
      <c r="BP1603" s="250"/>
      <c r="BQ1603" s="250"/>
      <c r="BR1603" s="250"/>
      <c r="BS1603" s="250"/>
      <c r="BT1603" s="250"/>
      <c r="BU1603" s="250"/>
      <c r="BV1603" s="250"/>
      <c r="BW1603" s="250"/>
      <c r="BX1603" s="250"/>
      <c r="BY1603" s="250"/>
      <c r="BZ1603" s="250"/>
      <c r="CE1603" s="250"/>
    </row>
    <row r="1604" spans="1:83" ht="14.4" x14ac:dyDescent="0.3">
      <c r="A1604" s="270"/>
      <c r="B1604" s="269"/>
      <c r="C1604" s="272"/>
      <c r="D1604" s="272"/>
      <c r="E1604" s="272"/>
      <c r="F1604" s="272"/>
      <c r="G1604" s="272"/>
      <c r="H1604" s="272"/>
      <c r="I1604" s="272"/>
      <c r="J1604" s="272"/>
      <c r="K1604" s="272"/>
      <c r="L1604" s="272"/>
      <c r="M1604" s="272"/>
      <c r="N1604" s="273"/>
      <c r="O1604" s="273"/>
      <c r="P1604" s="273"/>
      <c r="Q1604" s="273"/>
      <c r="R1604" s="273"/>
      <c r="S1604" s="273"/>
      <c r="T1604" s="273"/>
      <c r="U1604" s="273"/>
      <c r="V1604" s="273"/>
      <c r="W1604" s="273"/>
      <c r="X1604" s="273"/>
      <c r="Y1604" s="273"/>
      <c r="Z1604" s="273"/>
      <c r="AA1604" s="273"/>
      <c r="BE1604" s="269"/>
      <c r="BH1604" s="241"/>
      <c r="BI1604" s="241"/>
      <c r="BJ1604" s="241"/>
      <c r="BK1604" s="241"/>
      <c r="BL1604" s="241"/>
      <c r="BM1604" s="241"/>
      <c r="BN1604" s="241"/>
      <c r="BO1604" s="241"/>
      <c r="BP1604" s="241"/>
      <c r="BQ1604" s="241"/>
      <c r="BR1604" s="241"/>
      <c r="BS1604" s="241"/>
      <c r="BT1604" s="241"/>
      <c r="BU1604" s="241"/>
      <c r="BV1604" s="240"/>
      <c r="BW1604" s="241"/>
      <c r="BX1604" s="241"/>
      <c r="BY1604" s="241"/>
      <c r="BZ1604" s="241"/>
      <c r="CA1604" s="242"/>
      <c r="CB1604" s="242"/>
      <c r="CC1604" s="242"/>
      <c r="CD1604" s="242"/>
      <c r="CE1604" s="241"/>
    </row>
    <row r="1605" spans="1:83" ht="14.4" x14ac:dyDescent="0.3">
      <c r="A1605" s="270"/>
      <c r="B1605" s="269"/>
      <c r="C1605" s="272"/>
      <c r="D1605" s="272"/>
      <c r="E1605" s="272"/>
      <c r="F1605" s="272"/>
      <c r="G1605" s="272"/>
      <c r="H1605" s="272"/>
      <c r="I1605" s="272"/>
      <c r="J1605" s="272"/>
      <c r="K1605" s="272"/>
      <c r="L1605" s="272"/>
      <c r="M1605" s="272"/>
      <c r="N1605" s="273"/>
      <c r="O1605" s="273"/>
      <c r="P1605" s="273"/>
      <c r="Q1605" s="273"/>
      <c r="R1605" s="273"/>
      <c r="S1605" s="273"/>
      <c r="T1605" s="273"/>
      <c r="U1605" s="273"/>
      <c r="V1605" s="273"/>
      <c r="W1605" s="273"/>
      <c r="X1605" s="273"/>
      <c r="Y1605" s="273"/>
      <c r="Z1605" s="273"/>
      <c r="AA1605" s="273"/>
      <c r="BE1605" s="269"/>
      <c r="BH1605" s="250"/>
      <c r="BI1605" s="250"/>
      <c r="BJ1605" s="250"/>
      <c r="BK1605" s="250"/>
      <c r="BL1605" s="250"/>
      <c r="BM1605" s="250"/>
      <c r="BN1605" s="250"/>
      <c r="BO1605" s="250"/>
      <c r="BP1605" s="250"/>
      <c r="BQ1605" s="250"/>
      <c r="BR1605" s="250"/>
      <c r="BS1605" s="250"/>
      <c r="BT1605" s="250"/>
      <c r="BU1605" s="250"/>
      <c r="BV1605" s="250"/>
      <c r="BW1605" s="250"/>
      <c r="BX1605" s="250"/>
      <c r="BY1605" s="250"/>
      <c r="BZ1605" s="250"/>
      <c r="CE1605" s="250"/>
    </row>
    <row r="1606" spans="1:83" ht="14.4" x14ac:dyDescent="0.3">
      <c r="A1606" s="270"/>
      <c r="B1606" s="269"/>
      <c r="C1606" s="272"/>
      <c r="D1606" s="272"/>
      <c r="E1606" s="272"/>
      <c r="F1606" s="272"/>
      <c r="G1606" s="272"/>
      <c r="H1606" s="272"/>
      <c r="I1606" s="272"/>
      <c r="J1606" s="272"/>
      <c r="K1606" s="272"/>
      <c r="L1606" s="272"/>
      <c r="M1606" s="272"/>
      <c r="N1606" s="273"/>
      <c r="O1606" s="273"/>
      <c r="P1606" s="273"/>
      <c r="Q1606" s="273"/>
      <c r="R1606" s="273"/>
      <c r="S1606" s="273"/>
      <c r="T1606" s="273"/>
      <c r="U1606" s="273"/>
      <c r="V1606" s="273"/>
      <c r="W1606" s="273"/>
      <c r="X1606" s="273"/>
      <c r="Y1606" s="273"/>
      <c r="Z1606" s="273"/>
      <c r="AA1606" s="273"/>
      <c r="BE1606" s="269"/>
      <c r="BH1606" s="250"/>
      <c r="BI1606" s="250"/>
      <c r="BJ1606" s="250"/>
      <c r="BK1606" s="250"/>
      <c r="BL1606" s="250"/>
      <c r="BM1606" s="250"/>
      <c r="BN1606" s="250"/>
      <c r="BO1606" s="250"/>
      <c r="BP1606" s="250"/>
      <c r="BQ1606" s="250"/>
      <c r="BR1606" s="250"/>
      <c r="BS1606" s="250"/>
      <c r="BT1606" s="250"/>
      <c r="BU1606" s="250"/>
      <c r="BV1606" s="250"/>
      <c r="BW1606" s="250"/>
      <c r="BX1606" s="250"/>
      <c r="BY1606" s="250"/>
      <c r="BZ1606" s="250"/>
      <c r="CE1606" s="250"/>
    </row>
    <row r="1607" spans="1:83" ht="14.4" x14ac:dyDescent="0.3">
      <c r="A1607" s="270"/>
      <c r="B1607" s="269"/>
      <c r="C1607" s="272"/>
      <c r="D1607" s="272"/>
      <c r="E1607" s="272"/>
      <c r="F1607" s="272"/>
      <c r="G1607" s="272"/>
      <c r="H1607" s="272"/>
      <c r="I1607" s="272"/>
      <c r="J1607" s="272"/>
      <c r="K1607" s="272"/>
      <c r="L1607" s="272"/>
      <c r="M1607" s="272"/>
      <c r="N1607" s="273"/>
      <c r="O1607" s="273"/>
      <c r="P1607" s="273"/>
      <c r="Q1607" s="273"/>
      <c r="R1607" s="273"/>
      <c r="S1607" s="273"/>
      <c r="T1607" s="273"/>
      <c r="U1607" s="273"/>
      <c r="V1607" s="273"/>
      <c r="W1607" s="273"/>
      <c r="X1607" s="273"/>
      <c r="Y1607" s="273"/>
      <c r="Z1607" s="273"/>
      <c r="AA1607" s="273"/>
      <c r="BE1607" s="269"/>
      <c r="BH1607" s="250"/>
      <c r="BI1607" s="250"/>
      <c r="BJ1607" s="250"/>
      <c r="BK1607" s="250"/>
      <c r="BL1607" s="250"/>
      <c r="BM1607" s="250"/>
      <c r="BN1607" s="250"/>
      <c r="BO1607" s="250"/>
      <c r="BP1607" s="250"/>
      <c r="BQ1607" s="250"/>
      <c r="BR1607" s="250"/>
      <c r="BS1607" s="250"/>
      <c r="BT1607" s="250"/>
      <c r="BU1607" s="250"/>
      <c r="BV1607" s="250"/>
      <c r="BW1607" s="250"/>
      <c r="BX1607" s="250"/>
      <c r="BY1607" s="250"/>
      <c r="BZ1607" s="250"/>
      <c r="CE1607" s="250"/>
    </row>
    <row r="1608" spans="1:83" ht="14.4" x14ac:dyDescent="0.3">
      <c r="A1608" s="270"/>
      <c r="B1608" s="269"/>
      <c r="C1608" s="272"/>
      <c r="D1608" s="272"/>
      <c r="E1608" s="272"/>
      <c r="F1608" s="272"/>
      <c r="G1608" s="272"/>
      <c r="H1608" s="272"/>
      <c r="I1608" s="272"/>
      <c r="J1608" s="272"/>
      <c r="K1608" s="272"/>
      <c r="L1608" s="272"/>
      <c r="M1608" s="272"/>
      <c r="N1608" s="273"/>
      <c r="O1608" s="273"/>
      <c r="P1608" s="273"/>
      <c r="Q1608" s="273"/>
      <c r="R1608" s="273"/>
      <c r="S1608" s="273"/>
      <c r="T1608" s="273"/>
      <c r="U1608" s="273"/>
      <c r="V1608" s="273"/>
      <c r="W1608" s="273"/>
      <c r="X1608" s="273"/>
      <c r="Y1608" s="273"/>
      <c r="Z1608" s="273"/>
      <c r="AA1608" s="273"/>
      <c r="BE1608" s="269"/>
      <c r="BH1608" s="250"/>
      <c r="BI1608" s="250"/>
      <c r="BJ1608" s="250"/>
      <c r="BK1608" s="250"/>
      <c r="BL1608" s="250"/>
      <c r="BM1608" s="250"/>
      <c r="BN1608" s="250"/>
      <c r="BO1608" s="250"/>
      <c r="BP1608" s="250"/>
      <c r="BQ1608" s="250"/>
      <c r="BR1608" s="250"/>
      <c r="BS1608" s="250"/>
      <c r="BT1608" s="250"/>
      <c r="BU1608" s="250"/>
      <c r="BV1608" s="250"/>
      <c r="BW1608" s="250"/>
      <c r="BX1608" s="250"/>
      <c r="BY1608" s="250"/>
      <c r="BZ1608" s="250"/>
      <c r="CE1608" s="250"/>
    </row>
    <row r="1609" spans="1:83" ht="14.4" x14ac:dyDescent="0.3">
      <c r="A1609" s="270"/>
      <c r="B1609" s="269"/>
      <c r="C1609" s="272"/>
      <c r="D1609" s="272"/>
      <c r="E1609" s="272"/>
      <c r="F1609" s="272"/>
      <c r="G1609" s="272"/>
      <c r="H1609" s="272"/>
      <c r="I1609" s="272"/>
      <c r="J1609" s="272"/>
      <c r="K1609" s="272"/>
      <c r="L1609" s="272"/>
      <c r="M1609" s="272"/>
      <c r="N1609" s="273"/>
      <c r="O1609" s="273"/>
      <c r="P1609" s="273"/>
      <c r="Q1609" s="273"/>
      <c r="R1609" s="273"/>
      <c r="S1609" s="273"/>
      <c r="T1609" s="273"/>
      <c r="U1609" s="273"/>
      <c r="V1609" s="273"/>
      <c r="W1609" s="273"/>
      <c r="X1609" s="273"/>
      <c r="Y1609" s="273"/>
      <c r="Z1609" s="273"/>
      <c r="AA1609" s="273"/>
      <c r="BE1609" s="269"/>
      <c r="BH1609" s="241"/>
      <c r="BI1609" s="241"/>
      <c r="BJ1609" s="241"/>
      <c r="BK1609" s="241"/>
      <c r="BL1609" s="241"/>
      <c r="BM1609" s="241"/>
      <c r="BN1609" s="241"/>
      <c r="BO1609" s="241"/>
      <c r="BP1609" s="241"/>
      <c r="BQ1609" s="241"/>
      <c r="BR1609" s="241"/>
      <c r="BS1609" s="241"/>
      <c r="BT1609" s="241"/>
      <c r="BU1609" s="241"/>
      <c r="BV1609" s="240"/>
      <c r="BW1609" s="241"/>
      <c r="BX1609" s="241"/>
      <c r="BY1609" s="241"/>
      <c r="BZ1609" s="241"/>
      <c r="CA1609" s="242"/>
      <c r="CB1609" s="242"/>
      <c r="CC1609" s="242"/>
      <c r="CD1609" s="242"/>
      <c r="CE1609" s="241"/>
    </row>
    <row r="1610" spans="1:83" ht="14.4" x14ac:dyDescent="0.3">
      <c r="A1610" s="270"/>
      <c r="B1610" s="269"/>
      <c r="C1610" s="272"/>
      <c r="D1610" s="272"/>
      <c r="E1610" s="272"/>
      <c r="F1610" s="272"/>
      <c r="G1610" s="272"/>
      <c r="H1610" s="272"/>
      <c r="I1610" s="272"/>
      <c r="J1610" s="272"/>
      <c r="K1610" s="272"/>
      <c r="L1610" s="272"/>
      <c r="M1610" s="272"/>
      <c r="N1610" s="273"/>
      <c r="O1610" s="273"/>
      <c r="P1610" s="273"/>
      <c r="Q1610" s="273"/>
      <c r="R1610" s="273"/>
      <c r="S1610" s="273"/>
      <c r="T1610" s="273"/>
      <c r="U1610" s="273"/>
      <c r="V1610" s="273"/>
      <c r="W1610" s="273"/>
      <c r="X1610" s="273"/>
      <c r="Y1610" s="273"/>
      <c r="Z1610" s="273"/>
      <c r="AA1610" s="273"/>
      <c r="BE1610" s="269"/>
      <c r="BH1610" s="250"/>
      <c r="BI1610" s="250"/>
      <c r="BJ1610" s="250"/>
      <c r="BK1610" s="250"/>
      <c r="BL1610" s="250"/>
      <c r="BM1610" s="250"/>
      <c r="BN1610" s="250"/>
      <c r="BO1610" s="250"/>
      <c r="BP1610" s="250"/>
      <c r="BQ1610" s="250"/>
      <c r="BR1610" s="250"/>
      <c r="BS1610" s="250"/>
      <c r="BT1610" s="250"/>
      <c r="BU1610" s="250"/>
      <c r="BV1610" s="250"/>
      <c r="BW1610" s="250"/>
      <c r="BX1610" s="250"/>
      <c r="BY1610" s="250"/>
      <c r="BZ1610" s="250"/>
      <c r="CE1610" s="250"/>
    </row>
    <row r="1611" spans="1:83" ht="14.4" x14ac:dyDescent="0.3">
      <c r="A1611" s="270"/>
      <c r="B1611" s="269"/>
      <c r="C1611" s="272"/>
      <c r="D1611" s="272"/>
      <c r="E1611" s="272"/>
      <c r="F1611" s="272"/>
      <c r="G1611" s="272"/>
      <c r="H1611" s="272"/>
      <c r="I1611" s="272"/>
      <c r="J1611" s="272"/>
      <c r="K1611" s="272"/>
      <c r="L1611" s="272"/>
      <c r="M1611" s="272"/>
      <c r="N1611" s="273"/>
      <c r="O1611" s="273"/>
      <c r="P1611" s="273"/>
      <c r="Q1611" s="273"/>
      <c r="R1611" s="273"/>
      <c r="S1611" s="273"/>
      <c r="T1611" s="273"/>
      <c r="U1611" s="273"/>
      <c r="V1611" s="273"/>
      <c r="W1611" s="273"/>
      <c r="X1611" s="273"/>
      <c r="Y1611" s="273"/>
      <c r="Z1611" s="273"/>
      <c r="AA1611" s="273"/>
      <c r="BE1611" s="269"/>
      <c r="BH1611" s="250"/>
      <c r="BI1611" s="250"/>
      <c r="BJ1611" s="250"/>
      <c r="BK1611" s="250"/>
      <c r="BL1611" s="250"/>
      <c r="BM1611" s="250"/>
      <c r="BN1611" s="250"/>
      <c r="BO1611" s="250"/>
      <c r="BP1611" s="250"/>
      <c r="BQ1611" s="250"/>
      <c r="BR1611" s="250"/>
      <c r="BS1611" s="250"/>
      <c r="BT1611" s="250"/>
      <c r="BU1611" s="250"/>
      <c r="BV1611" s="250"/>
      <c r="BW1611" s="250"/>
      <c r="BX1611" s="250"/>
      <c r="BY1611" s="250"/>
      <c r="BZ1611" s="250"/>
      <c r="CE1611" s="250"/>
    </row>
    <row r="1612" spans="1:83" ht="14.4" x14ac:dyDescent="0.3">
      <c r="A1612" s="270"/>
      <c r="B1612" s="269"/>
      <c r="C1612" s="272"/>
      <c r="D1612" s="272"/>
      <c r="E1612" s="272"/>
      <c r="F1612" s="272"/>
      <c r="G1612" s="272"/>
      <c r="H1612" s="272"/>
      <c r="I1612" s="272"/>
      <c r="J1612" s="272"/>
      <c r="K1612" s="272"/>
      <c r="L1612" s="272"/>
      <c r="M1612" s="272"/>
      <c r="N1612" s="273"/>
      <c r="O1612" s="273"/>
      <c r="P1612" s="273"/>
      <c r="Q1612" s="273"/>
      <c r="R1612" s="273"/>
      <c r="S1612" s="273"/>
      <c r="T1612" s="273"/>
      <c r="U1612" s="273"/>
      <c r="V1612" s="273"/>
      <c r="W1612" s="273"/>
      <c r="X1612" s="273"/>
      <c r="Y1612" s="273"/>
      <c r="Z1612" s="273"/>
      <c r="AA1612" s="273"/>
      <c r="BE1612" s="269"/>
      <c r="BH1612" s="241"/>
      <c r="BI1612" s="241"/>
      <c r="BJ1612" s="241"/>
      <c r="BK1612" s="241"/>
      <c r="BL1612" s="241"/>
      <c r="BM1612" s="241"/>
      <c r="BN1612" s="241"/>
      <c r="BO1612" s="241"/>
      <c r="BP1612" s="241"/>
      <c r="BQ1612" s="241"/>
      <c r="BR1612" s="241"/>
      <c r="BS1612" s="241"/>
      <c r="BT1612" s="241"/>
      <c r="BU1612" s="241"/>
      <c r="BV1612" s="240"/>
      <c r="BW1612" s="241"/>
      <c r="BX1612" s="241"/>
      <c r="BY1612" s="241"/>
      <c r="BZ1612" s="241"/>
      <c r="CA1612" s="242"/>
      <c r="CB1612" s="242"/>
      <c r="CC1612" s="242"/>
      <c r="CD1612" s="242"/>
      <c r="CE1612" s="241"/>
    </row>
    <row r="1613" spans="1:83" ht="14.4" x14ac:dyDescent="0.3">
      <c r="A1613" s="270"/>
      <c r="B1613" s="269"/>
      <c r="C1613" s="272"/>
      <c r="D1613" s="272"/>
      <c r="E1613" s="272"/>
      <c r="F1613" s="272"/>
      <c r="G1613" s="272"/>
      <c r="H1613" s="272"/>
      <c r="I1613" s="272"/>
      <c r="J1613" s="272"/>
      <c r="K1613" s="272"/>
      <c r="L1613" s="272"/>
      <c r="M1613" s="272"/>
      <c r="N1613" s="273"/>
      <c r="O1613" s="273"/>
      <c r="P1613" s="273"/>
      <c r="Q1613" s="273"/>
      <c r="R1613" s="273"/>
      <c r="S1613" s="273"/>
      <c r="T1613" s="273"/>
      <c r="U1613" s="273"/>
      <c r="V1613" s="273"/>
      <c r="W1613" s="273"/>
      <c r="X1613" s="273"/>
      <c r="Y1613" s="273"/>
      <c r="Z1613" s="273"/>
      <c r="AA1613" s="273"/>
      <c r="BE1613" s="269"/>
      <c r="BH1613" s="250"/>
      <c r="BI1613" s="250"/>
      <c r="BJ1613" s="250"/>
      <c r="BK1613" s="250"/>
      <c r="BL1613" s="250"/>
      <c r="BM1613" s="250"/>
      <c r="BN1613" s="250"/>
      <c r="BO1613" s="250"/>
      <c r="BP1613" s="250"/>
      <c r="BQ1613" s="250"/>
      <c r="BR1613" s="250"/>
      <c r="BS1613" s="250"/>
      <c r="BT1613" s="250"/>
      <c r="BU1613" s="250"/>
      <c r="BV1613" s="250"/>
      <c r="BW1613" s="250"/>
      <c r="BX1613" s="250"/>
      <c r="BY1613" s="250"/>
      <c r="BZ1613" s="250"/>
      <c r="CE1613" s="250"/>
    </row>
    <row r="1614" spans="1:83" ht="14.4" x14ac:dyDescent="0.3">
      <c r="A1614" s="270"/>
      <c r="B1614" s="271"/>
      <c r="C1614" s="265"/>
      <c r="D1614" s="265"/>
      <c r="E1614" s="265"/>
      <c r="F1614" s="265"/>
      <c r="G1614" s="265"/>
      <c r="H1614" s="265"/>
      <c r="I1614" s="265"/>
      <c r="J1614" s="265"/>
      <c r="K1614" s="265"/>
      <c r="L1614" s="265"/>
      <c r="M1614" s="265"/>
      <c r="BE1614" s="269"/>
      <c r="BH1614" s="241"/>
      <c r="BI1614" s="241"/>
      <c r="BJ1614" s="241"/>
      <c r="BK1614" s="241"/>
      <c r="BL1614" s="241"/>
      <c r="BM1614" s="241"/>
      <c r="BN1614" s="241"/>
      <c r="BO1614" s="241"/>
      <c r="BP1614" s="241"/>
      <c r="BQ1614" s="241"/>
      <c r="BR1614" s="241"/>
      <c r="BS1614" s="241"/>
      <c r="BT1614" s="241"/>
      <c r="BU1614" s="241"/>
      <c r="BV1614" s="240"/>
      <c r="BW1614" s="241"/>
      <c r="BX1614" s="241"/>
      <c r="BY1614" s="241"/>
      <c r="BZ1614" s="241"/>
      <c r="CA1614" s="242"/>
      <c r="CB1614" s="242"/>
      <c r="CC1614" s="242"/>
      <c r="CD1614" s="242"/>
      <c r="CE1614" s="241"/>
    </row>
    <row r="1615" spans="1:83" ht="14.4" x14ac:dyDescent="0.3">
      <c r="A1615" s="270"/>
      <c r="B1615" s="269"/>
      <c r="C1615" s="272"/>
      <c r="D1615" s="272"/>
      <c r="E1615" s="272"/>
      <c r="F1615" s="272"/>
      <c r="G1615" s="272"/>
      <c r="H1615" s="272"/>
      <c r="I1615" s="272"/>
      <c r="J1615" s="272"/>
      <c r="K1615" s="272"/>
      <c r="L1615" s="272"/>
      <c r="M1615" s="272"/>
      <c r="N1615" s="273"/>
      <c r="O1615" s="273"/>
      <c r="P1615" s="273"/>
      <c r="Q1615" s="273"/>
      <c r="R1615" s="273"/>
      <c r="S1615" s="273"/>
      <c r="T1615" s="273"/>
      <c r="U1615" s="273"/>
      <c r="V1615" s="273"/>
      <c r="W1615" s="273"/>
      <c r="X1615" s="273"/>
      <c r="Y1615" s="273"/>
      <c r="Z1615" s="273"/>
      <c r="AA1615" s="273"/>
      <c r="BE1615" s="269"/>
      <c r="BH1615" s="250"/>
      <c r="BI1615" s="250"/>
      <c r="BJ1615" s="250"/>
      <c r="BK1615" s="250"/>
      <c r="BL1615" s="250"/>
      <c r="BM1615" s="250"/>
      <c r="BN1615" s="250"/>
      <c r="BO1615" s="250"/>
      <c r="BP1615" s="250"/>
      <c r="BQ1615" s="250"/>
      <c r="BR1615" s="250"/>
      <c r="BS1615" s="250"/>
      <c r="BT1615" s="250"/>
      <c r="BU1615" s="250"/>
      <c r="BV1615" s="250"/>
      <c r="BW1615" s="250"/>
      <c r="BX1615" s="250"/>
      <c r="BY1615" s="250"/>
      <c r="BZ1615" s="250"/>
      <c r="CE1615" s="250"/>
    </row>
    <row r="1616" spans="1:83" ht="14.4" x14ac:dyDescent="0.3">
      <c r="A1616" s="270"/>
      <c r="B1616" s="269"/>
      <c r="C1616" s="272"/>
      <c r="D1616" s="272"/>
      <c r="E1616" s="272"/>
      <c r="F1616" s="272"/>
      <c r="G1616" s="272"/>
      <c r="H1616" s="272"/>
      <c r="I1616" s="272"/>
      <c r="J1616" s="272"/>
      <c r="K1616" s="272"/>
      <c r="L1616" s="272"/>
      <c r="M1616" s="272"/>
      <c r="N1616" s="273"/>
      <c r="O1616" s="273"/>
      <c r="P1616" s="273"/>
      <c r="Q1616" s="273"/>
      <c r="R1616" s="273"/>
      <c r="S1616" s="273"/>
      <c r="T1616" s="273"/>
      <c r="U1616" s="273"/>
      <c r="V1616" s="273"/>
      <c r="W1616" s="273"/>
      <c r="X1616" s="273"/>
      <c r="Y1616" s="273"/>
      <c r="Z1616" s="273"/>
      <c r="AA1616" s="273"/>
      <c r="BE1616" s="269"/>
      <c r="BH1616" s="250"/>
      <c r="BI1616" s="250"/>
      <c r="BJ1616" s="250"/>
      <c r="BK1616" s="250"/>
      <c r="BL1616" s="250"/>
      <c r="BM1616" s="250"/>
      <c r="BN1616" s="250"/>
      <c r="BO1616" s="250"/>
      <c r="BP1616" s="250"/>
      <c r="BQ1616" s="250"/>
      <c r="BR1616" s="250"/>
      <c r="BS1616" s="250"/>
      <c r="BT1616" s="250"/>
      <c r="BU1616" s="250"/>
      <c r="BV1616" s="250"/>
      <c r="BW1616" s="250"/>
      <c r="BX1616" s="250"/>
      <c r="BY1616" s="250"/>
      <c r="BZ1616" s="250"/>
      <c r="CE1616" s="250"/>
    </row>
    <row r="1617" spans="1:83" ht="14.4" x14ac:dyDescent="0.3">
      <c r="A1617" s="270"/>
      <c r="B1617" s="269"/>
      <c r="C1617" s="272"/>
      <c r="D1617" s="272"/>
      <c r="E1617" s="272"/>
      <c r="F1617" s="272"/>
      <c r="G1617" s="272"/>
      <c r="H1617" s="272"/>
      <c r="I1617" s="272"/>
      <c r="J1617" s="272"/>
      <c r="K1617" s="272"/>
      <c r="L1617" s="272"/>
      <c r="M1617" s="272"/>
      <c r="N1617" s="273"/>
      <c r="O1617" s="273"/>
      <c r="P1617" s="273"/>
      <c r="Q1617" s="273"/>
      <c r="R1617" s="273"/>
      <c r="S1617" s="273"/>
      <c r="T1617" s="273"/>
      <c r="U1617" s="273"/>
      <c r="V1617" s="273"/>
      <c r="W1617" s="273"/>
      <c r="X1617" s="273"/>
      <c r="Y1617" s="273"/>
      <c r="Z1617" s="273"/>
      <c r="AA1617" s="273"/>
      <c r="BE1617" s="269"/>
      <c r="BH1617" s="250"/>
      <c r="BI1617" s="250"/>
      <c r="BJ1617" s="250"/>
      <c r="BK1617" s="250"/>
      <c r="BL1617" s="250"/>
      <c r="BM1617" s="250"/>
      <c r="BN1617" s="250"/>
      <c r="BO1617" s="250"/>
      <c r="BP1617" s="250"/>
      <c r="BQ1617" s="250"/>
      <c r="BR1617" s="250"/>
      <c r="BS1617" s="250"/>
      <c r="BT1617" s="250"/>
      <c r="BU1617" s="250"/>
      <c r="BV1617" s="250"/>
      <c r="BW1617" s="250"/>
      <c r="BX1617" s="250"/>
      <c r="BY1617" s="250"/>
      <c r="BZ1617" s="250"/>
      <c r="CE1617" s="250"/>
    </row>
    <row r="1618" spans="1:83" ht="14.4" x14ac:dyDescent="0.3">
      <c r="A1618" s="270"/>
      <c r="B1618" s="271"/>
      <c r="C1618" s="265"/>
      <c r="D1618" s="265"/>
      <c r="E1618" s="265"/>
      <c r="F1618" s="265"/>
      <c r="G1618" s="265"/>
      <c r="H1618" s="265"/>
      <c r="I1618" s="265"/>
      <c r="J1618" s="265"/>
      <c r="K1618" s="265"/>
      <c r="L1618" s="265"/>
      <c r="M1618" s="265"/>
      <c r="BE1618" s="269"/>
      <c r="BH1618" s="250"/>
      <c r="BI1618" s="250"/>
      <c r="BJ1618" s="250"/>
      <c r="BK1618" s="250"/>
      <c r="BL1618" s="250"/>
      <c r="BM1618" s="250"/>
      <c r="BN1618" s="250"/>
      <c r="BO1618" s="250"/>
      <c r="BP1618" s="250"/>
      <c r="BQ1618" s="250"/>
      <c r="BR1618" s="250"/>
      <c r="BS1618" s="250"/>
      <c r="BT1618" s="250"/>
      <c r="BU1618" s="250"/>
      <c r="BV1618" s="250"/>
      <c r="BW1618" s="250"/>
      <c r="BX1618" s="250"/>
      <c r="BY1618" s="250"/>
      <c r="BZ1618" s="250"/>
      <c r="CE1618" s="250"/>
    </row>
    <row r="1619" spans="1:83" ht="14.4" x14ac:dyDescent="0.3">
      <c r="A1619" s="270"/>
      <c r="B1619" s="269"/>
      <c r="C1619" s="272"/>
      <c r="D1619" s="272"/>
      <c r="E1619" s="272"/>
      <c r="F1619" s="272"/>
      <c r="G1619" s="272"/>
      <c r="H1619" s="272"/>
      <c r="I1619" s="272"/>
      <c r="J1619" s="272"/>
      <c r="K1619" s="272"/>
      <c r="L1619" s="272"/>
      <c r="M1619" s="272"/>
      <c r="N1619" s="273"/>
      <c r="O1619" s="273"/>
      <c r="P1619" s="273"/>
      <c r="Q1619" s="273"/>
      <c r="R1619" s="273"/>
      <c r="S1619" s="273"/>
      <c r="T1619" s="273"/>
      <c r="U1619" s="273"/>
      <c r="V1619" s="273"/>
      <c r="W1619" s="273"/>
      <c r="X1619" s="273"/>
      <c r="Y1619" s="273"/>
      <c r="Z1619" s="273"/>
      <c r="AA1619" s="273"/>
      <c r="BE1619" s="269"/>
      <c r="BH1619" s="250"/>
      <c r="BI1619" s="250"/>
      <c r="BJ1619" s="250"/>
      <c r="BK1619" s="250"/>
      <c r="BL1619" s="250"/>
      <c r="BM1619" s="250"/>
      <c r="BN1619" s="250"/>
      <c r="BO1619" s="250"/>
      <c r="BP1619" s="250"/>
      <c r="BQ1619" s="250"/>
      <c r="BR1619" s="250"/>
      <c r="BS1619" s="250"/>
      <c r="BT1619" s="250"/>
      <c r="BU1619" s="250"/>
      <c r="BV1619" s="250"/>
      <c r="BW1619" s="250"/>
      <c r="BX1619" s="250"/>
      <c r="BY1619" s="250"/>
      <c r="BZ1619" s="250"/>
      <c r="CE1619" s="250"/>
    </row>
    <row r="1620" spans="1:83" ht="14.4" x14ac:dyDescent="0.3">
      <c r="A1620" s="270"/>
      <c r="B1620" s="269"/>
      <c r="C1620" s="272"/>
      <c r="D1620" s="272"/>
      <c r="E1620" s="272"/>
      <c r="F1620" s="272"/>
      <c r="G1620" s="272"/>
      <c r="H1620" s="272"/>
      <c r="I1620" s="272"/>
      <c r="J1620" s="272"/>
      <c r="K1620" s="272"/>
      <c r="L1620" s="272"/>
      <c r="M1620" s="272"/>
      <c r="N1620" s="273"/>
      <c r="O1620" s="273"/>
      <c r="P1620" s="273"/>
      <c r="Q1620" s="273"/>
      <c r="R1620" s="273"/>
      <c r="S1620" s="273"/>
      <c r="T1620" s="273"/>
      <c r="U1620" s="273"/>
      <c r="V1620" s="273"/>
      <c r="W1620" s="273"/>
      <c r="X1620" s="273"/>
      <c r="Y1620" s="273"/>
      <c r="Z1620" s="273"/>
      <c r="AA1620" s="273"/>
      <c r="BE1620" s="269"/>
      <c r="BH1620" s="250"/>
      <c r="BI1620" s="250"/>
      <c r="BJ1620" s="250"/>
      <c r="BK1620" s="250"/>
      <c r="BL1620" s="250"/>
      <c r="BM1620" s="250"/>
      <c r="BN1620" s="250"/>
      <c r="BO1620" s="250"/>
      <c r="BP1620" s="250"/>
      <c r="BQ1620" s="250"/>
      <c r="BR1620" s="250"/>
      <c r="BS1620" s="250"/>
      <c r="BT1620" s="250"/>
      <c r="BU1620" s="250"/>
      <c r="BV1620" s="250"/>
      <c r="BW1620" s="250"/>
      <c r="BX1620" s="250"/>
      <c r="BY1620" s="250"/>
      <c r="BZ1620" s="250"/>
      <c r="CE1620" s="250"/>
    </row>
    <row r="1621" spans="1:83" ht="14.4" x14ac:dyDescent="0.3">
      <c r="A1621" s="270"/>
      <c r="B1621" s="269"/>
      <c r="C1621" s="272"/>
      <c r="D1621" s="272"/>
      <c r="E1621" s="272"/>
      <c r="F1621" s="272"/>
      <c r="G1621" s="272"/>
      <c r="H1621" s="272"/>
      <c r="I1621" s="272"/>
      <c r="J1621" s="272"/>
      <c r="K1621" s="272"/>
      <c r="L1621" s="272"/>
      <c r="M1621" s="272"/>
      <c r="N1621" s="273"/>
      <c r="O1621" s="273"/>
      <c r="P1621" s="273"/>
      <c r="Q1621" s="273"/>
      <c r="R1621" s="273"/>
      <c r="S1621" s="273"/>
      <c r="T1621" s="273"/>
      <c r="U1621" s="273"/>
      <c r="V1621" s="273"/>
      <c r="W1621" s="273"/>
      <c r="X1621" s="273"/>
      <c r="Y1621" s="273"/>
      <c r="Z1621" s="273"/>
      <c r="AA1621" s="273"/>
      <c r="BE1621" s="269"/>
      <c r="BH1621" s="250"/>
      <c r="BI1621" s="250"/>
      <c r="BJ1621" s="250"/>
      <c r="BK1621" s="250"/>
      <c r="BL1621" s="250"/>
      <c r="BM1621" s="250"/>
      <c r="BN1621" s="250"/>
      <c r="BO1621" s="250"/>
      <c r="BP1621" s="250"/>
      <c r="BQ1621" s="250"/>
      <c r="BR1621" s="250"/>
      <c r="BS1621" s="250"/>
      <c r="BT1621" s="250"/>
      <c r="BU1621" s="250"/>
      <c r="BV1621" s="250"/>
      <c r="BW1621" s="250"/>
      <c r="BX1621" s="250"/>
      <c r="BY1621" s="250"/>
      <c r="BZ1621" s="250"/>
      <c r="CE1621" s="250"/>
    </row>
    <row r="1622" spans="1:83" ht="14.4" x14ac:dyDescent="0.3">
      <c r="A1622" s="270"/>
      <c r="B1622" s="269"/>
      <c r="C1622" s="272"/>
      <c r="D1622" s="272"/>
      <c r="E1622" s="272"/>
      <c r="F1622" s="272"/>
      <c r="G1622" s="272"/>
      <c r="H1622" s="272"/>
      <c r="I1622" s="272"/>
      <c r="J1622" s="272"/>
      <c r="K1622" s="272"/>
      <c r="L1622" s="272"/>
      <c r="M1622" s="272"/>
      <c r="N1622" s="273"/>
      <c r="O1622" s="273"/>
      <c r="P1622" s="273"/>
      <c r="Q1622" s="273"/>
      <c r="R1622" s="273"/>
      <c r="S1622" s="273"/>
      <c r="T1622" s="273"/>
      <c r="U1622" s="273"/>
      <c r="V1622" s="273"/>
      <c r="W1622" s="273"/>
      <c r="X1622" s="273"/>
      <c r="Y1622" s="273"/>
      <c r="Z1622" s="273"/>
      <c r="AA1622" s="273"/>
      <c r="BE1622" s="269"/>
      <c r="BH1622" s="241"/>
      <c r="BI1622" s="241"/>
      <c r="BJ1622" s="241"/>
      <c r="BK1622" s="241"/>
      <c r="BL1622" s="241"/>
      <c r="BM1622" s="241"/>
      <c r="BN1622" s="241"/>
      <c r="BO1622" s="241"/>
      <c r="BP1622" s="241"/>
      <c r="BQ1622" s="241"/>
      <c r="BR1622" s="241"/>
      <c r="BS1622" s="241"/>
      <c r="BT1622" s="241"/>
      <c r="BU1622" s="241"/>
      <c r="BV1622" s="240"/>
      <c r="BW1622" s="241"/>
      <c r="BX1622" s="241"/>
      <c r="BY1622" s="241"/>
      <c r="BZ1622" s="241"/>
      <c r="CA1622" s="242"/>
      <c r="CB1622" s="242"/>
      <c r="CC1622" s="242"/>
      <c r="CD1622" s="242"/>
      <c r="CE1622" s="241"/>
    </row>
    <row r="1623" spans="1:83" ht="14.4" x14ac:dyDescent="0.3">
      <c r="A1623" s="270"/>
      <c r="B1623" s="269"/>
      <c r="C1623" s="272"/>
      <c r="D1623" s="272"/>
      <c r="E1623" s="272"/>
      <c r="F1623" s="272"/>
      <c r="G1623" s="272"/>
      <c r="H1623" s="272"/>
      <c r="I1623" s="272"/>
      <c r="J1623" s="272"/>
      <c r="K1623" s="272"/>
      <c r="L1623" s="272"/>
      <c r="M1623" s="272"/>
      <c r="N1623" s="273"/>
      <c r="O1623" s="273"/>
      <c r="P1623" s="273"/>
      <c r="Q1623" s="273"/>
      <c r="R1623" s="273"/>
      <c r="S1623" s="273"/>
      <c r="T1623" s="273"/>
      <c r="U1623" s="273"/>
      <c r="V1623" s="273"/>
      <c r="W1623" s="273"/>
      <c r="X1623" s="273"/>
      <c r="Y1623" s="273"/>
      <c r="Z1623" s="273"/>
      <c r="AA1623" s="273"/>
      <c r="BE1623" s="269"/>
      <c r="BH1623" s="250"/>
      <c r="BI1623" s="250"/>
      <c r="BJ1623" s="250"/>
      <c r="BK1623" s="250"/>
      <c r="BL1623" s="250"/>
      <c r="BM1623" s="250"/>
      <c r="BN1623" s="250"/>
      <c r="BO1623" s="250"/>
      <c r="BP1623" s="250"/>
      <c r="BQ1623" s="250"/>
      <c r="BR1623" s="250"/>
      <c r="BS1623" s="250"/>
      <c r="BT1623" s="250"/>
      <c r="BU1623" s="250"/>
      <c r="BV1623" s="250"/>
      <c r="BW1623" s="250"/>
      <c r="BX1623" s="250"/>
      <c r="BY1623" s="250"/>
      <c r="BZ1623" s="250"/>
      <c r="CE1623" s="250"/>
    </row>
    <row r="1624" spans="1:83" ht="14.4" x14ac:dyDescent="0.3">
      <c r="A1624" s="270"/>
      <c r="B1624" s="269"/>
      <c r="C1624" s="272"/>
      <c r="D1624" s="272"/>
      <c r="E1624" s="272"/>
      <c r="F1624" s="272"/>
      <c r="G1624" s="272"/>
      <c r="H1624" s="272"/>
      <c r="I1624" s="272"/>
      <c r="J1624" s="272"/>
      <c r="K1624" s="272"/>
      <c r="L1624" s="272"/>
      <c r="M1624" s="272"/>
      <c r="N1624" s="273"/>
      <c r="O1624" s="273"/>
      <c r="P1624" s="273"/>
      <c r="Q1624" s="273"/>
      <c r="R1624" s="273"/>
      <c r="S1624" s="273"/>
      <c r="T1624" s="273"/>
      <c r="U1624" s="273"/>
      <c r="V1624" s="273"/>
      <c r="W1624" s="273"/>
      <c r="X1624" s="273"/>
      <c r="Y1624" s="273"/>
      <c r="Z1624" s="273"/>
      <c r="AA1624" s="273"/>
      <c r="BE1624" s="269"/>
      <c r="BH1624" s="250"/>
      <c r="BI1624" s="250"/>
      <c r="BJ1624" s="250"/>
      <c r="BK1624" s="250"/>
      <c r="BL1624" s="250"/>
      <c r="BM1624" s="250"/>
      <c r="BN1624" s="250"/>
      <c r="BO1624" s="250"/>
      <c r="BP1624" s="250"/>
      <c r="BQ1624" s="250"/>
      <c r="BR1624" s="250"/>
      <c r="BS1624" s="250"/>
      <c r="BT1624" s="250"/>
      <c r="BU1624" s="250"/>
      <c r="BV1624" s="250"/>
      <c r="BW1624" s="250"/>
      <c r="BX1624" s="250"/>
      <c r="BY1624" s="250"/>
      <c r="BZ1624" s="250"/>
      <c r="CE1624" s="250"/>
    </row>
    <row r="1625" spans="1:83" ht="14.4" x14ac:dyDescent="0.3">
      <c r="A1625" s="270"/>
      <c r="B1625" s="269"/>
      <c r="C1625" s="272"/>
      <c r="D1625" s="272"/>
      <c r="E1625" s="272"/>
      <c r="F1625" s="272"/>
      <c r="G1625" s="272"/>
      <c r="H1625" s="272"/>
      <c r="I1625" s="272"/>
      <c r="J1625" s="272"/>
      <c r="K1625" s="272"/>
      <c r="L1625" s="272"/>
      <c r="M1625" s="272"/>
      <c r="N1625" s="273"/>
      <c r="O1625" s="273"/>
      <c r="P1625" s="273"/>
      <c r="Q1625" s="273"/>
      <c r="R1625" s="273"/>
      <c r="S1625" s="273"/>
      <c r="T1625" s="273"/>
      <c r="U1625" s="273"/>
      <c r="V1625" s="273"/>
      <c r="W1625" s="273"/>
      <c r="X1625" s="273"/>
      <c r="Y1625" s="273"/>
      <c r="Z1625" s="273"/>
      <c r="AA1625" s="273"/>
      <c r="BE1625" s="269"/>
      <c r="BH1625" s="250"/>
      <c r="BI1625" s="250"/>
      <c r="BJ1625" s="250"/>
      <c r="BK1625" s="250"/>
      <c r="BL1625" s="250"/>
      <c r="BM1625" s="250"/>
      <c r="BN1625" s="250"/>
      <c r="BO1625" s="250"/>
      <c r="BP1625" s="250"/>
      <c r="BQ1625" s="250"/>
      <c r="BR1625" s="250"/>
      <c r="BS1625" s="250"/>
      <c r="BT1625" s="250"/>
      <c r="BU1625" s="250"/>
      <c r="BV1625" s="250"/>
      <c r="BW1625" s="250"/>
      <c r="BX1625" s="250"/>
      <c r="BY1625" s="250"/>
      <c r="BZ1625" s="250"/>
      <c r="CE1625" s="250"/>
    </row>
    <row r="1626" spans="1:83" ht="14.4" x14ac:dyDescent="0.3">
      <c r="A1626" s="270"/>
      <c r="B1626" s="269"/>
      <c r="C1626" s="272"/>
      <c r="D1626" s="272"/>
      <c r="E1626" s="272"/>
      <c r="F1626" s="272"/>
      <c r="G1626" s="272"/>
      <c r="H1626" s="272"/>
      <c r="I1626" s="272"/>
      <c r="J1626" s="272"/>
      <c r="K1626" s="272"/>
      <c r="L1626" s="272"/>
      <c r="M1626" s="272"/>
      <c r="N1626" s="273"/>
      <c r="O1626" s="273"/>
      <c r="P1626" s="273"/>
      <c r="Q1626" s="273"/>
      <c r="R1626" s="273"/>
      <c r="S1626" s="273"/>
      <c r="T1626" s="273"/>
      <c r="U1626" s="273"/>
      <c r="V1626" s="273"/>
      <c r="W1626" s="273"/>
      <c r="X1626" s="273"/>
      <c r="Y1626" s="273"/>
      <c r="Z1626" s="273"/>
      <c r="AA1626" s="273"/>
      <c r="BE1626" s="269"/>
      <c r="BH1626" s="241"/>
      <c r="BI1626" s="241"/>
      <c r="BJ1626" s="241"/>
      <c r="BK1626" s="241"/>
      <c r="BL1626" s="241"/>
      <c r="BM1626" s="241"/>
      <c r="BN1626" s="241"/>
      <c r="BO1626" s="241"/>
      <c r="BP1626" s="241"/>
      <c r="BQ1626" s="241"/>
      <c r="BR1626" s="241"/>
      <c r="BS1626" s="241"/>
      <c r="BT1626" s="241"/>
      <c r="BU1626" s="241"/>
      <c r="BV1626" s="240"/>
      <c r="BW1626" s="241"/>
      <c r="BX1626" s="241"/>
      <c r="BY1626" s="241"/>
      <c r="BZ1626" s="241"/>
      <c r="CA1626" s="242"/>
      <c r="CB1626" s="242"/>
      <c r="CC1626" s="242"/>
      <c r="CD1626" s="242"/>
      <c r="CE1626" s="241"/>
    </row>
    <row r="1627" spans="1:83" ht="14.4" x14ac:dyDescent="0.3">
      <c r="A1627" s="270"/>
      <c r="B1627" s="269"/>
      <c r="C1627" s="272"/>
      <c r="D1627" s="272"/>
      <c r="E1627" s="272"/>
      <c r="F1627" s="272"/>
      <c r="G1627" s="272"/>
      <c r="H1627" s="272"/>
      <c r="I1627" s="272"/>
      <c r="J1627" s="272"/>
      <c r="K1627" s="272"/>
      <c r="L1627" s="272"/>
      <c r="M1627" s="272"/>
      <c r="N1627" s="273"/>
      <c r="O1627" s="273"/>
      <c r="P1627" s="273"/>
      <c r="Q1627" s="273"/>
      <c r="R1627" s="273"/>
      <c r="S1627" s="273"/>
      <c r="T1627" s="273"/>
      <c r="U1627" s="273"/>
      <c r="V1627" s="273"/>
      <c r="W1627" s="273"/>
      <c r="X1627" s="273"/>
      <c r="Y1627" s="273"/>
      <c r="Z1627" s="273"/>
      <c r="AA1627" s="273"/>
      <c r="BE1627" s="269"/>
      <c r="BH1627" s="241"/>
      <c r="BI1627" s="241"/>
      <c r="BJ1627" s="241"/>
      <c r="BK1627" s="241"/>
      <c r="BL1627" s="241"/>
      <c r="BM1627" s="241"/>
      <c r="BN1627" s="241"/>
      <c r="BO1627" s="241"/>
      <c r="BP1627" s="241"/>
      <c r="BQ1627" s="241"/>
      <c r="BR1627" s="241"/>
      <c r="BS1627" s="241"/>
      <c r="BT1627" s="241"/>
      <c r="BU1627" s="241"/>
      <c r="BV1627" s="240"/>
      <c r="BW1627" s="241"/>
      <c r="BX1627" s="241"/>
      <c r="BY1627" s="241"/>
      <c r="BZ1627" s="241"/>
      <c r="CA1627" s="242"/>
      <c r="CB1627" s="242"/>
      <c r="CC1627" s="242"/>
      <c r="CD1627" s="242"/>
      <c r="CE1627" s="241"/>
    </row>
    <row r="1628" spans="1:83" ht="14.4" x14ac:dyDescent="0.3">
      <c r="A1628" s="270"/>
      <c r="B1628" s="271"/>
      <c r="C1628" s="265"/>
      <c r="D1628" s="265"/>
      <c r="E1628" s="265"/>
      <c r="F1628" s="265"/>
      <c r="G1628" s="265"/>
      <c r="H1628" s="265"/>
      <c r="I1628" s="265"/>
      <c r="J1628" s="265"/>
      <c r="K1628" s="265"/>
      <c r="L1628" s="265"/>
      <c r="M1628" s="265"/>
      <c r="BE1628" s="269"/>
      <c r="BH1628" s="250"/>
      <c r="BI1628" s="250"/>
      <c r="BJ1628" s="250"/>
      <c r="BK1628" s="250"/>
      <c r="BL1628" s="250"/>
      <c r="BM1628" s="250"/>
      <c r="BN1628" s="250"/>
      <c r="BO1628" s="250"/>
      <c r="BP1628" s="250"/>
      <c r="BQ1628" s="250"/>
      <c r="BR1628" s="250"/>
      <c r="BS1628" s="250"/>
      <c r="BT1628" s="250"/>
      <c r="BU1628" s="250"/>
      <c r="BV1628" s="250"/>
      <c r="BW1628" s="250"/>
      <c r="BX1628" s="250"/>
      <c r="BY1628" s="250"/>
      <c r="BZ1628" s="250"/>
      <c r="CE1628" s="250"/>
    </row>
    <row r="1629" spans="1:83" ht="14.4" x14ac:dyDescent="0.3">
      <c r="A1629" s="270"/>
      <c r="B1629" s="269"/>
      <c r="C1629" s="272"/>
      <c r="D1629" s="272"/>
      <c r="E1629" s="272"/>
      <c r="F1629" s="272"/>
      <c r="G1629" s="272"/>
      <c r="H1629" s="272"/>
      <c r="I1629" s="272"/>
      <c r="J1629" s="272"/>
      <c r="K1629" s="272"/>
      <c r="L1629" s="272"/>
      <c r="M1629" s="272"/>
      <c r="N1629" s="273"/>
      <c r="O1629" s="273"/>
      <c r="P1629" s="273"/>
      <c r="Q1629" s="273"/>
      <c r="R1629" s="273"/>
      <c r="S1629" s="273"/>
      <c r="T1629" s="273"/>
      <c r="U1629" s="273"/>
      <c r="V1629" s="273"/>
      <c r="W1629" s="273"/>
      <c r="X1629" s="273"/>
      <c r="Y1629" s="273"/>
      <c r="Z1629" s="273"/>
      <c r="AA1629" s="273"/>
      <c r="BE1629" s="269"/>
      <c r="BH1629" s="250"/>
      <c r="BI1629" s="250"/>
      <c r="BJ1629" s="250"/>
      <c r="BK1629" s="250"/>
      <c r="BL1629" s="250"/>
      <c r="BM1629" s="250"/>
      <c r="BN1629" s="250"/>
      <c r="BO1629" s="250"/>
      <c r="BP1629" s="250"/>
      <c r="BQ1629" s="250"/>
      <c r="BR1629" s="250"/>
      <c r="BS1629" s="250"/>
      <c r="BT1629" s="250"/>
      <c r="BU1629" s="250"/>
      <c r="BV1629" s="250"/>
      <c r="BW1629" s="250"/>
      <c r="BX1629" s="250"/>
      <c r="BY1629" s="250"/>
      <c r="BZ1629" s="250"/>
      <c r="CE1629" s="250"/>
    </row>
    <row r="1630" spans="1:83" ht="14.4" x14ac:dyDescent="0.3">
      <c r="A1630" s="270"/>
      <c r="B1630" s="269"/>
      <c r="C1630" s="272"/>
      <c r="D1630" s="272"/>
      <c r="E1630" s="272"/>
      <c r="F1630" s="272"/>
      <c r="G1630" s="272"/>
      <c r="H1630" s="272"/>
      <c r="I1630" s="272"/>
      <c r="J1630" s="272"/>
      <c r="K1630" s="272"/>
      <c r="L1630" s="272"/>
      <c r="M1630" s="272"/>
      <c r="N1630" s="273"/>
      <c r="O1630" s="273"/>
      <c r="P1630" s="273"/>
      <c r="Q1630" s="273"/>
      <c r="R1630" s="273"/>
      <c r="S1630" s="273"/>
      <c r="T1630" s="273"/>
      <c r="U1630" s="273"/>
      <c r="V1630" s="273"/>
      <c r="W1630" s="273"/>
      <c r="X1630" s="273"/>
      <c r="Y1630" s="273"/>
      <c r="Z1630" s="273"/>
      <c r="AA1630" s="273"/>
      <c r="BE1630" s="269"/>
      <c r="BH1630" s="250"/>
      <c r="BI1630" s="250"/>
      <c r="BJ1630" s="250"/>
      <c r="BK1630" s="250"/>
      <c r="BL1630" s="250"/>
      <c r="BM1630" s="250"/>
      <c r="BN1630" s="250"/>
      <c r="BO1630" s="250"/>
      <c r="BP1630" s="250"/>
      <c r="BQ1630" s="250"/>
      <c r="BR1630" s="250"/>
      <c r="BS1630" s="250"/>
      <c r="BT1630" s="250"/>
      <c r="BU1630" s="250"/>
      <c r="BV1630" s="250"/>
      <c r="BW1630" s="250"/>
      <c r="BX1630" s="250"/>
      <c r="BY1630" s="250"/>
      <c r="BZ1630" s="250"/>
      <c r="CE1630" s="250"/>
    </row>
    <row r="1631" spans="1:83" ht="14.4" x14ac:dyDescent="0.3">
      <c r="A1631" s="270"/>
      <c r="B1631" s="269"/>
      <c r="C1631" s="272"/>
      <c r="D1631" s="272"/>
      <c r="E1631" s="272"/>
      <c r="F1631" s="272"/>
      <c r="G1631" s="272"/>
      <c r="H1631" s="272"/>
      <c r="I1631" s="272"/>
      <c r="J1631" s="272"/>
      <c r="K1631" s="272"/>
      <c r="L1631" s="272"/>
      <c r="M1631" s="272"/>
      <c r="N1631" s="273"/>
      <c r="O1631" s="273"/>
      <c r="P1631" s="273"/>
      <c r="Q1631" s="273"/>
      <c r="R1631" s="273"/>
      <c r="S1631" s="273"/>
      <c r="T1631" s="273"/>
      <c r="U1631" s="273"/>
      <c r="V1631" s="273"/>
      <c r="W1631" s="273"/>
      <c r="X1631" s="273"/>
      <c r="Y1631" s="273"/>
      <c r="Z1631" s="273"/>
      <c r="AA1631" s="273"/>
      <c r="BE1631" s="269"/>
      <c r="BH1631" s="250"/>
      <c r="BI1631" s="250"/>
      <c r="BJ1631" s="250"/>
      <c r="BK1631" s="250"/>
      <c r="BL1631" s="250"/>
      <c r="BM1631" s="250"/>
      <c r="BN1631" s="250"/>
      <c r="BO1631" s="250"/>
      <c r="BP1631" s="250"/>
      <c r="BQ1631" s="250"/>
      <c r="BR1631" s="250"/>
      <c r="BS1631" s="250"/>
      <c r="BT1631" s="250"/>
      <c r="BU1631" s="250"/>
      <c r="BV1631" s="250"/>
      <c r="BW1631" s="250"/>
      <c r="BX1631" s="250"/>
      <c r="BY1631" s="250"/>
      <c r="BZ1631" s="250"/>
      <c r="CE1631" s="250"/>
    </row>
    <row r="1632" spans="1:83" ht="14.4" x14ac:dyDescent="0.3">
      <c r="A1632" s="270"/>
      <c r="B1632" s="269"/>
      <c r="C1632" s="272"/>
      <c r="D1632" s="272"/>
      <c r="E1632" s="272"/>
      <c r="F1632" s="272"/>
      <c r="G1632" s="272"/>
      <c r="H1632" s="272"/>
      <c r="I1632" s="272"/>
      <c r="J1632" s="272"/>
      <c r="K1632" s="272"/>
      <c r="L1632" s="272"/>
      <c r="M1632" s="272"/>
      <c r="N1632" s="273"/>
      <c r="O1632" s="273"/>
      <c r="P1632" s="273"/>
      <c r="Q1632" s="273"/>
      <c r="R1632" s="273"/>
      <c r="S1632" s="273"/>
      <c r="T1632" s="273"/>
      <c r="U1632" s="273"/>
      <c r="V1632" s="273"/>
      <c r="W1632" s="273"/>
      <c r="X1632" s="273"/>
      <c r="Y1632" s="273"/>
      <c r="Z1632" s="273"/>
      <c r="AA1632" s="273"/>
      <c r="BE1632" s="269"/>
      <c r="BH1632" s="250"/>
      <c r="BI1632" s="250"/>
      <c r="BJ1632" s="250"/>
      <c r="BK1632" s="250"/>
      <c r="BL1632" s="250"/>
      <c r="BM1632" s="250"/>
      <c r="BN1632" s="250"/>
      <c r="BO1632" s="250"/>
      <c r="BP1632" s="250"/>
      <c r="BQ1632" s="250"/>
      <c r="BR1632" s="250"/>
      <c r="BS1632" s="250"/>
      <c r="BT1632" s="250"/>
      <c r="BU1632" s="250"/>
      <c r="BV1632" s="250"/>
      <c r="BW1632" s="250"/>
      <c r="BX1632" s="250"/>
      <c r="BY1632" s="250"/>
      <c r="BZ1632" s="250"/>
      <c r="CE1632" s="250"/>
    </row>
    <row r="1633" spans="1:83" ht="14.4" x14ac:dyDescent="0.3">
      <c r="A1633" s="270"/>
      <c r="B1633" s="269"/>
      <c r="C1633" s="272"/>
      <c r="D1633" s="272"/>
      <c r="E1633" s="272"/>
      <c r="F1633" s="272"/>
      <c r="G1633" s="272"/>
      <c r="H1633" s="272"/>
      <c r="I1633" s="272"/>
      <c r="J1633" s="272"/>
      <c r="K1633" s="272"/>
      <c r="L1633" s="272"/>
      <c r="M1633" s="272"/>
      <c r="N1633" s="273"/>
      <c r="O1633" s="273"/>
      <c r="P1633" s="273"/>
      <c r="Q1633" s="273"/>
      <c r="R1633" s="273"/>
      <c r="S1633" s="273"/>
      <c r="T1633" s="273"/>
      <c r="U1633" s="273"/>
      <c r="V1633" s="273"/>
      <c r="W1633" s="273"/>
      <c r="X1633" s="273"/>
      <c r="Y1633" s="273"/>
      <c r="Z1633" s="273"/>
      <c r="AA1633" s="273"/>
      <c r="BE1633" s="269"/>
      <c r="BH1633" s="241"/>
      <c r="BI1633" s="241"/>
      <c r="BJ1633" s="241"/>
      <c r="BK1633" s="241"/>
      <c r="BL1633" s="241"/>
      <c r="BM1633" s="241"/>
      <c r="BN1633" s="241"/>
      <c r="BO1633" s="241"/>
      <c r="BP1633" s="241"/>
      <c r="BQ1633" s="241"/>
      <c r="BR1633" s="241"/>
      <c r="BS1633" s="241"/>
      <c r="BT1633" s="241"/>
      <c r="BU1633" s="241"/>
      <c r="BV1633" s="240"/>
      <c r="BW1633" s="241"/>
      <c r="BX1633" s="241"/>
      <c r="BY1633" s="241"/>
      <c r="BZ1633" s="241"/>
      <c r="CA1633" s="242"/>
      <c r="CB1633" s="242"/>
      <c r="CC1633" s="242"/>
      <c r="CD1633" s="242"/>
      <c r="CE1633" s="241"/>
    </row>
    <row r="1634" spans="1:83" ht="14.4" x14ac:dyDescent="0.3">
      <c r="A1634" s="270"/>
      <c r="B1634" s="269"/>
      <c r="C1634" s="272"/>
      <c r="D1634" s="272"/>
      <c r="E1634" s="272"/>
      <c r="F1634" s="272"/>
      <c r="G1634" s="272"/>
      <c r="H1634" s="272"/>
      <c r="I1634" s="272"/>
      <c r="J1634" s="272"/>
      <c r="K1634" s="272"/>
      <c r="L1634" s="272"/>
      <c r="M1634" s="272"/>
      <c r="N1634" s="273"/>
      <c r="O1634" s="273"/>
      <c r="P1634" s="273"/>
      <c r="Q1634" s="273"/>
      <c r="R1634" s="273"/>
      <c r="S1634" s="273"/>
      <c r="T1634" s="273"/>
      <c r="U1634" s="273"/>
      <c r="V1634" s="273"/>
      <c r="W1634" s="273"/>
      <c r="X1634" s="273"/>
      <c r="Y1634" s="273"/>
      <c r="Z1634" s="273"/>
      <c r="AA1634" s="273"/>
      <c r="BE1634" s="269"/>
      <c r="BH1634" s="250"/>
      <c r="BI1634" s="250"/>
      <c r="BJ1634" s="250"/>
      <c r="BK1634" s="250"/>
      <c r="BL1634" s="250"/>
      <c r="BM1634" s="250"/>
      <c r="BN1634" s="250"/>
      <c r="BO1634" s="250"/>
      <c r="BP1634" s="250"/>
      <c r="BQ1634" s="250"/>
      <c r="BR1634" s="250"/>
      <c r="BS1634" s="250"/>
      <c r="BT1634" s="250"/>
      <c r="BU1634" s="250"/>
      <c r="BV1634" s="250"/>
      <c r="BW1634" s="250"/>
      <c r="BX1634" s="250"/>
      <c r="BY1634" s="250"/>
      <c r="BZ1634" s="250"/>
      <c r="CE1634" s="250"/>
    </row>
    <row r="1635" spans="1:83" ht="14.4" x14ac:dyDescent="0.3">
      <c r="A1635" s="270"/>
      <c r="B1635" s="269"/>
      <c r="C1635" s="272"/>
      <c r="D1635" s="272"/>
      <c r="E1635" s="272"/>
      <c r="F1635" s="272"/>
      <c r="G1635" s="272"/>
      <c r="H1635" s="272"/>
      <c r="I1635" s="272"/>
      <c r="J1635" s="272"/>
      <c r="K1635" s="272"/>
      <c r="L1635" s="272"/>
      <c r="M1635" s="272"/>
      <c r="N1635" s="273"/>
      <c r="O1635" s="273"/>
      <c r="P1635" s="273"/>
      <c r="Q1635" s="273"/>
      <c r="R1635" s="273"/>
      <c r="S1635" s="273"/>
      <c r="T1635" s="273"/>
      <c r="U1635" s="273"/>
      <c r="V1635" s="273"/>
      <c r="W1635" s="273"/>
      <c r="X1635" s="273"/>
      <c r="Y1635" s="273"/>
      <c r="Z1635" s="273"/>
      <c r="AA1635" s="273"/>
      <c r="BE1635" s="269"/>
      <c r="BH1635" s="241"/>
      <c r="BI1635" s="241"/>
      <c r="BJ1635" s="241"/>
      <c r="BK1635" s="241"/>
      <c r="BL1635" s="241"/>
      <c r="BM1635" s="241"/>
      <c r="BN1635" s="241"/>
      <c r="BO1635" s="241"/>
      <c r="BP1635" s="241"/>
      <c r="BQ1635" s="241"/>
      <c r="BR1635" s="241"/>
      <c r="BS1635" s="241"/>
      <c r="BT1635" s="241"/>
      <c r="BU1635" s="241"/>
      <c r="BV1635" s="240"/>
      <c r="BW1635" s="241"/>
      <c r="BX1635" s="241"/>
      <c r="BY1635" s="241"/>
      <c r="BZ1635" s="241"/>
      <c r="CA1635" s="242"/>
      <c r="CB1635" s="242"/>
      <c r="CC1635" s="242"/>
      <c r="CD1635" s="242"/>
      <c r="CE1635" s="241"/>
    </row>
    <row r="1636" spans="1:83" ht="14.4" x14ac:dyDescent="0.3">
      <c r="A1636" s="270"/>
      <c r="B1636" s="269"/>
      <c r="C1636" s="272"/>
      <c r="D1636" s="272"/>
      <c r="E1636" s="272"/>
      <c r="F1636" s="272"/>
      <c r="G1636" s="272"/>
      <c r="H1636" s="272"/>
      <c r="I1636" s="272"/>
      <c r="J1636" s="272"/>
      <c r="K1636" s="272"/>
      <c r="L1636" s="272"/>
      <c r="M1636" s="272"/>
      <c r="N1636" s="273"/>
      <c r="O1636" s="273"/>
      <c r="P1636" s="273"/>
      <c r="Q1636" s="273"/>
      <c r="R1636" s="273"/>
      <c r="S1636" s="273"/>
      <c r="T1636" s="273"/>
      <c r="U1636" s="273"/>
      <c r="V1636" s="273"/>
      <c r="W1636" s="273"/>
      <c r="X1636" s="273"/>
      <c r="Y1636" s="273"/>
      <c r="Z1636" s="273"/>
      <c r="AA1636" s="273"/>
      <c r="BE1636" s="269"/>
      <c r="BH1636" s="241"/>
      <c r="BI1636" s="241"/>
      <c r="BJ1636" s="241"/>
      <c r="BK1636" s="241"/>
      <c r="BL1636" s="241"/>
      <c r="BM1636" s="241"/>
      <c r="BN1636" s="241"/>
      <c r="BO1636" s="241"/>
      <c r="BP1636" s="241"/>
      <c r="BQ1636" s="241"/>
      <c r="BR1636" s="241"/>
      <c r="BS1636" s="241"/>
      <c r="BT1636" s="241"/>
      <c r="BU1636" s="241"/>
      <c r="BV1636" s="240"/>
      <c r="BW1636" s="241"/>
      <c r="BX1636" s="241"/>
      <c r="BY1636" s="241"/>
      <c r="BZ1636" s="241"/>
      <c r="CA1636" s="242"/>
      <c r="CB1636" s="242"/>
      <c r="CC1636" s="242"/>
      <c r="CD1636" s="242"/>
      <c r="CE1636" s="241"/>
    </row>
    <row r="1637" spans="1:83" ht="14.4" x14ac:dyDescent="0.3">
      <c r="A1637" s="270"/>
      <c r="B1637" s="269"/>
      <c r="C1637" s="272"/>
      <c r="D1637" s="272"/>
      <c r="E1637" s="272"/>
      <c r="F1637" s="272"/>
      <c r="G1637" s="272"/>
      <c r="H1637" s="272"/>
      <c r="I1637" s="272"/>
      <c r="J1637" s="272"/>
      <c r="K1637" s="272"/>
      <c r="L1637" s="272"/>
      <c r="M1637" s="272"/>
      <c r="N1637" s="273"/>
      <c r="O1637" s="273"/>
      <c r="P1637" s="273"/>
      <c r="Q1637" s="273"/>
      <c r="R1637" s="273"/>
      <c r="S1637" s="273"/>
      <c r="T1637" s="273"/>
      <c r="U1637" s="273"/>
      <c r="V1637" s="273"/>
      <c r="W1637" s="273"/>
      <c r="X1637" s="273"/>
      <c r="Y1637" s="273"/>
      <c r="Z1637" s="273"/>
      <c r="AA1637" s="273"/>
      <c r="BE1637" s="269"/>
      <c r="BH1637" s="250"/>
      <c r="BI1637" s="250"/>
      <c r="BJ1637" s="250"/>
      <c r="BK1637" s="250"/>
      <c r="BL1637" s="250"/>
      <c r="BM1637" s="250"/>
      <c r="BN1637" s="250"/>
      <c r="BO1637" s="250"/>
      <c r="BP1637" s="250"/>
      <c r="BQ1637" s="250"/>
      <c r="BR1637" s="250"/>
      <c r="BS1637" s="250"/>
      <c r="BT1637" s="250"/>
      <c r="BU1637" s="250"/>
      <c r="BV1637" s="250"/>
      <c r="BW1637" s="250"/>
      <c r="BX1637" s="250"/>
      <c r="BY1637" s="250"/>
      <c r="BZ1637" s="250"/>
      <c r="CE1637" s="250"/>
    </row>
    <row r="1638" spans="1:83" ht="14.4" x14ac:dyDescent="0.3">
      <c r="A1638" s="270"/>
      <c r="B1638" s="269"/>
      <c r="C1638" s="272"/>
      <c r="D1638" s="272"/>
      <c r="E1638" s="272"/>
      <c r="F1638" s="272"/>
      <c r="G1638" s="272"/>
      <c r="H1638" s="272"/>
      <c r="I1638" s="272"/>
      <c r="J1638" s="272"/>
      <c r="K1638" s="272"/>
      <c r="L1638" s="272"/>
      <c r="M1638" s="272"/>
      <c r="N1638" s="273"/>
      <c r="O1638" s="273"/>
      <c r="P1638" s="273"/>
      <c r="Q1638" s="273"/>
      <c r="R1638" s="273"/>
      <c r="S1638" s="273"/>
      <c r="T1638" s="273"/>
      <c r="U1638" s="273"/>
      <c r="V1638" s="273"/>
      <c r="W1638" s="273"/>
      <c r="X1638" s="273"/>
      <c r="Y1638" s="273"/>
      <c r="Z1638" s="273"/>
      <c r="AA1638" s="273"/>
      <c r="BE1638" s="269"/>
      <c r="BH1638" s="241"/>
      <c r="BI1638" s="241"/>
      <c r="BJ1638" s="241"/>
      <c r="BK1638" s="241"/>
      <c r="BL1638" s="241"/>
      <c r="BM1638" s="241"/>
      <c r="BN1638" s="241"/>
      <c r="BO1638" s="241"/>
      <c r="BP1638" s="241"/>
      <c r="BQ1638" s="241"/>
      <c r="BR1638" s="241"/>
      <c r="BS1638" s="241"/>
      <c r="BT1638" s="241"/>
      <c r="BU1638" s="241"/>
      <c r="BV1638" s="240"/>
      <c r="BW1638" s="241"/>
      <c r="BX1638" s="241"/>
      <c r="BY1638" s="241"/>
      <c r="BZ1638" s="241"/>
      <c r="CA1638" s="242"/>
      <c r="CB1638" s="242"/>
      <c r="CC1638" s="242"/>
      <c r="CD1638" s="242"/>
      <c r="CE1638" s="241"/>
    </row>
    <row r="1639" spans="1:83" ht="14.4" x14ac:dyDescent="0.3">
      <c r="A1639" s="270"/>
      <c r="B1639" s="269"/>
      <c r="C1639" s="272"/>
      <c r="D1639" s="272"/>
      <c r="E1639" s="272"/>
      <c r="F1639" s="272"/>
      <c r="G1639" s="272"/>
      <c r="H1639" s="272"/>
      <c r="I1639" s="272"/>
      <c r="J1639" s="272"/>
      <c r="K1639" s="272"/>
      <c r="L1639" s="272"/>
      <c r="M1639" s="272"/>
      <c r="N1639" s="273"/>
      <c r="O1639" s="273"/>
      <c r="P1639" s="273"/>
      <c r="Q1639" s="273"/>
      <c r="R1639" s="273"/>
      <c r="S1639" s="273"/>
      <c r="T1639" s="273"/>
      <c r="U1639" s="273"/>
      <c r="V1639" s="273"/>
      <c r="W1639" s="273"/>
      <c r="X1639" s="273"/>
      <c r="Y1639" s="273"/>
      <c r="Z1639" s="273"/>
      <c r="AA1639" s="273"/>
      <c r="BE1639" s="269"/>
      <c r="BH1639" s="250"/>
      <c r="BI1639" s="250"/>
      <c r="BJ1639" s="250"/>
      <c r="BK1639" s="250"/>
      <c r="BL1639" s="250"/>
      <c r="BM1639" s="250"/>
      <c r="BN1639" s="250"/>
      <c r="BO1639" s="250"/>
      <c r="BP1639" s="250"/>
      <c r="BQ1639" s="250"/>
      <c r="BR1639" s="250"/>
      <c r="BS1639" s="250"/>
      <c r="BT1639" s="250"/>
      <c r="BU1639" s="250"/>
      <c r="BV1639" s="250"/>
      <c r="BW1639" s="250"/>
      <c r="BX1639" s="250"/>
      <c r="BY1639" s="250"/>
      <c r="BZ1639" s="250"/>
      <c r="CE1639" s="250"/>
    </row>
    <row r="1640" spans="1:83" ht="14.4" x14ac:dyDescent="0.3">
      <c r="A1640" s="270"/>
      <c r="B1640" s="269"/>
      <c r="C1640" s="272"/>
      <c r="D1640" s="272"/>
      <c r="E1640" s="272"/>
      <c r="F1640" s="272"/>
      <c r="G1640" s="272"/>
      <c r="H1640" s="272"/>
      <c r="I1640" s="272"/>
      <c r="J1640" s="272"/>
      <c r="K1640" s="272"/>
      <c r="L1640" s="272"/>
      <c r="M1640" s="272"/>
      <c r="N1640" s="273"/>
      <c r="O1640" s="273"/>
      <c r="P1640" s="273"/>
      <c r="Q1640" s="273"/>
      <c r="R1640" s="273"/>
      <c r="S1640" s="273"/>
      <c r="T1640" s="273"/>
      <c r="U1640" s="273"/>
      <c r="V1640" s="273"/>
      <c r="W1640" s="273"/>
      <c r="X1640" s="273"/>
      <c r="Y1640" s="273"/>
      <c r="Z1640" s="273"/>
      <c r="AA1640" s="273"/>
      <c r="BE1640" s="269"/>
      <c r="BH1640" s="250"/>
      <c r="BI1640" s="250"/>
      <c r="BJ1640" s="250"/>
      <c r="BK1640" s="250"/>
      <c r="BL1640" s="250"/>
      <c r="BM1640" s="250"/>
      <c r="BN1640" s="250"/>
      <c r="BO1640" s="250"/>
      <c r="BP1640" s="250"/>
      <c r="BQ1640" s="250"/>
      <c r="BR1640" s="250"/>
      <c r="BS1640" s="250"/>
      <c r="BT1640" s="250"/>
      <c r="BU1640" s="250"/>
      <c r="BV1640" s="250"/>
      <c r="BW1640" s="250"/>
      <c r="BX1640" s="250"/>
      <c r="BY1640" s="250"/>
      <c r="BZ1640" s="250"/>
      <c r="CE1640" s="250"/>
    </row>
    <row r="1641" spans="1:83" ht="14.4" x14ac:dyDescent="0.3">
      <c r="A1641" s="270"/>
      <c r="B1641" s="269"/>
      <c r="C1641" s="272"/>
      <c r="D1641" s="272"/>
      <c r="E1641" s="272"/>
      <c r="F1641" s="272"/>
      <c r="G1641" s="272"/>
      <c r="H1641" s="272"/>
      <c r="I1641" s="272"/>
      <c r="J1641" s="272"/>
      <c r="K1641" s="272"/>
      <c r="L1641" s="272"/>
      <c r="M1641" s="272"/>
      <c r="N1641" s="273"/>
      <c r="O1641" s="273"/>
      <c r="P1641" s="273"/>
      <c r="Q1641" s="273"/>
      <c r="R1641" s="273"/>
      <c r="S1641" s="273"/>
      <c r="T1641" s="273"/>
      <c r="U1641" s="273"/>
      <c r="V1641" s="273"/>
      <c r="W1641" s="273"/>
      <c r="X1641" s="273"/>
      <c r="Y1641" s="273"/>
      <c r="Z1641" s="273"/>
      <c r="AA1641" s="273"/>
      <c r="BE1641" s="269"/>
      <c r="BH1641" s="250"/>
      <c r="BI1641" s="250"/>
      <c r="BJ1641" s="250"/>
      <c r="BK1641" s="250"/>
      <c r="BL1641" s="250"/>
      <c r="BM1641" s="250"/>
      <c r="BN1641" s="250"/>
      <c r="BO1641" s="250"/>
      <c r="BP1641" s="250"/>
      <c r="BQ1641" s="250"/>
      <c r="BR1641" s="250"/>
      <c r="BS1641" s="250"/>
      <c r="BT1641" s="250"/>
      <c r="BU1641" s="250"/>
      <c r="BV1641" s="250"/>
      <c r="BW1641" s="250"/>
      <c r="BX1641" s="250"/>
      <c r="BY1641" s="250"/>
      <c r="BZ1641" s="250"/>
      <c r="CE1641" s="250"/>
    </row>
    <row r="1642" spans="1:83" ht="14.4" x14ac:dyDescent="0.3">
      <c r="A1642" s="270"/>
      <c r="B1642" s="269"/>
      <c r="C1642" s="272"/>
      <c r="D1642" s="272"/>
      <c r="E1642" s="272"/>
      <c r="F1642" s="272"/>
      <c r="G1642" s="272"/>
      <c r="H1642" s="272"/>
      <c r="I1642" s="272"/>
      <c r="J1642" s="272"/>
      <c r="K1642" s="272"/>
      <c r="L1642" s="272"/>
      <c r="M1642" s="272"/>
      <c r="N1642" s="273"/>
      <c r="O1642" s="273"/>
      <c r="P1642" s="273"/>
      <c r="Q1642" s="273"/>
      <c r="R1642" s="273"/>
      <c r="S1642" s="273"/>
      <c r="T1642" s="273"/>
      <c r="U1642" s="273"/>
      <c r="V1642" s="273"/>
      <c r="W1642" s="273"/>
      <c r="X1642" s="273"/>
      <c r="Y1642" s="273"/>
      <c r="Z1642" s="273"/>
      <c r="AA1642" s="273"/>
      <c r="BE1642" s="269"/>
      <c r="BH1642" s="250"/>
      <c r="BI1642" s="250"/>
      <c r="BJ1642" s="250"/>
      <c r="BK1642" s="250"/>
      <c r="BL1642" s="250"/>
      <c r="BM1642" s="250"/>
      <c r="BN1642" s="250"/>
      <c r="BO1642" s="250"/>
      <c r="BP1642" s="250"/>
      <c r="BQ1642" s="250"/>
      <c r="BR1642" s="250"/>
      <c r="BS1642" s="250"/>
      <c r="BT1642" s="250"/>
      <c r="BU1642" s="250"/>
      <c r="BV1642" s="250"/>
      <c r="BW1642" s="250"/>
      <c r="BX1642" s="250"/>
      <c r="BY1642" s="250"/>
      <c r="BZ1642" s="250"/>
      <c r="CE1642" s="250"/>
    </row>
    <row r="1643" spans="1:83" ht="14.4" x14ac:dyDescent="0.3">
      <c r="A1643" s="270"/>
      <c r="B1643" s="269"/>
      <c r="C1643" s="272"/>
      <c r="D1643" s="272"/>
      <c r="E1643" s="272"/>
      <c r="F1643" s="272"/>
      <c r="G1643" s="272"/>
      <c r="H1643" s="272"/>
      <c r="I1643" s="272"/>
      <c r="J1643" s="272"/>
      <c r="K1643" s="272"/>
      <c r="L1643" s="272"/>
      <c r="M1643" s="272"/>
      <c r="N1643" s="273"/>
      <c r="O1643" s="273"/>
      <c r="P1643" s="273"/>
      <c r="Q1643" s="273"/>
      <c r="R1643" s="273"/>
      <c r="S1643" s="273"/>
      <c r="T1643" s="273"/>
      <c r="U1643" s="273"/>
      <c r="V1643" s="273"/>
      <c r="W1643" s="273"/>
      <c r="X1643" s="273"/>
      <c r="Y1643" s="273"/>
      <c r="Z1643" s="273"/>
      <c r="AA1643" s="273"/>
      <c r="BE1643" s="269"/>
      <c r="BH1643" s="250"/>
      <c r="BI1643" s="250"/>
      <c r="BJ1643" s="250"/>
      <c r="BK1643" s="250"/>
      <c r="BL1643" s="250"/>
      <c r="BM1643" s="250"/>
      <c r="BN1643" s="250"/>
      <c r="BO1643" s="250"/>
      <c r="BP1643" s="250"/>
      <c r="BQ1643" s="250"/>
      <c r="BR1643" s="250"/>
      <c r="BS1643" s="250"/>
      <c r="BT1643" s="250"/>
      <c r="BU1643" s="250"/>
      <c r="BV1643" s="250"/>
      <c r="BW1643" s="250"/>
      <c r="BX1643" s="250"/>
      <c r="BY1643" s="250"/>
      <c r="BZ1643" s="250"/>
      <c r="CE1643" s="250"/>
    </row>
    <row r="1644" spans="1:83" ht="14.4" x14ac:dyDescent="0.3">
      <c r="A1644" s="270"/>
      <c r="B1644" s="269"/>
      <c r="C1644" s="272"/>
      <c r="D1644" s="272"/>
      <c r="E1644" s="272"/>
      <c r="F1644" s="272"/>
      <c r="G1644" s="272"/>
      <c r="H1644" s="272"/>
      <c r="I1644" s="272"/>
      <c r="J1644" s="272"/>
      <c r="K1644" s="272"/>
      <c r="L1644" s="272"/>
      <c r="M1644" s="272"/>
      <c r="N1644" s="273"/>
      <c r="O1644" s="273"/>
      <c r="P1644" s="273"/>
      <c r="Q1644" s="273"/>
      <c r="R1644" s="273"/>
      <c r="S1644" s="273"/>
      <c r="T1644" s="273"/>
      <c r="U1644" s="273"/>
      <c r="V1644" s="273"/>
      <c r="W1644" s="273"/>
      <c r="X1644" s="273"/>
      <c r="Y1644" s="273"/>
      <c r="Z1644" s="273"/>
      <c r="AA1644" s="273"/>
      <c r="BE1644" s="269"/>
      <c r="BH1644" s="241"/>
      <c r="BI1644" s="241"/>
      <c r="BJ1644" s="241"/>
      <c r="BK1644" s="241"/>
      <c r="BL1644" s="241"/>
      <c r="BM1644" s="241"/>
      <c r="BN1644" s="241"/>
      <c r="BO1644" s="241"/>
      <c r="BP1644" s="241"/>
      <c r="BQ1644" s="241"/>
      <c r="BR1644" s="241"/>
      <c r="BS1644" s="241"/>
      <c r="BT1644" s="241"/>
      <c r="BU1644" s="241"/>
      <c r="BV1644" s="240"/>
      <c r="BW1644" s="241"/>
      <c r="BX1644" s="241"/>
      <c r="BY1644" s="241"/>
      <c r="BZ1644" s="241"/>
      <c r="CA1644" s="242"/>
      <c r="CB1644" s="242"/>
      <c r="CC1644" s="242"/>
      <c r="CD1644" s="242"/>
      <c r="CE1644" s="241"/>
    </row>
    <row r="1645" spans="1:83" ht="14.4" x14ac:dyDescent="0.3">
      <c r="A1645" s="270"/>
      <c r="B1645" s="269"/>
      <c r="C1645" s="272"/>
      <c r="D1645" s="272"/>
      <c r="E1645" s="272"/>
      <c r="F1645" s="272"/>
      <c r="G1645" s="272"/>
      <c r="H1645" s="272"/>
      <c r="I1645" s="272"/>
      <c r="J1645" s="272"/>
      <c r="K1645" s="272"/>
      <c r="L1645" s="272"/>
      <c r="M1645" s="272"/>
      <c r="N1645" s="273"/>
      <c r="O1645" s="273"/>
      <c r="P1645" s="273"/>
      <c r="Q1645" s="273"/>
      <c r="R1645" s="273"/>
      <c r="S1645" s="273"/>
      <c r="T1645" s="273"/>
      <c r="U1645" s="273"/>
      <c r="V1645" s="273"/>
      <c r="W1645" s="273"/>
      <c r="X1645" s="273"/>
      <c r="Y1645" s="273"/>
      <c r="Z1645" s="273"/>
      <c r="AA1645" s="273"/>
      <c r="BE1645" s="269"/>
      <c r="BH1645" s="250"/>
      <c r="BI1645" s="250"/>
      <c r="BJ1645" s="250"/>
      <c r="BK1645" s="250"/>
      <c r="BL1645" s="250"/>
      <c r="BM1645" s="250"/>
      <c r="BN1645" s="250"/>
      <c r="BO1645" s="250"/>
      <c r="BP1645" s="250"/>
      <c r="BQ1645" s="250"/>
      <c r="BR1645" s="250"/>
      <c r="BS1645" s="250"/>
      <c r="BT1645" s="250"/>
      <c r="BU1645" s="250"/>
      <c r="BV1645" s="250"/>
      <c r="BW1645" s="250"/>
      <c r="BX1645" s="250"/>
      <c r="BY1645" s="250"/>
      <c r="BZ1645" s="250"/>
      <c r="CE1645" s="250"/>
    </row>
    <row r="1646" spans="1:83" ht="14.4" x14ac:dyDescent="0.3">
      <c r="A1646" s="270"/>
      <c r="B1646" s="269"/>
      <c r="C1646" s="272"/>
      <c r="D1646" s="272"/>
      <c r="E1646" s="272"/>
      <c r="F1646" s="272"/>
      <c r="G1646" s="272"/>
      <c r="H1646" s="272"/>
      <c r="I1646" s="272"/>
      <c r="J1646" s="272"/>
      <c r="K1646" s="272"/>
      <c r="L1646" s="272"/>
      <c r="M1646" s="272"/>
      <c r="N1646" s="273"/>
      <c r="O1646" s="273"/>
      <c r="P1646" s="273"/>
      <c r="Q1646" s="273"/>
      <c r="R1646" s="273"/>
      <c r="S1646" s="273"/>
      <c r="T1646" s="273"/>
      <c r="U1646" s="273"/>
      <c r="V1646" s="273"/>
      <c r="W1646" s="273"/>
      <c r="X1646" s="273"/>
      <c r="Y1646" s="273"/>
      <c r="Z1646" s="273"/>
      <c r="AA1646" s="273"/>
      <c r="BE1646" s="269"/>
      <c r="BH1646" s="250"/>
      <c r="BI1646" s="250"/>
      <c r="BJ1646" s="250"/>
      <c r="BK1646" s="250"/>
      <c r="BL1646" s="250"/>
      <c r="BM1646" s="250"/>
      <c r="BN1646" s="250"/>
      <c r="BO1646" s="250"/>
      <c r="BP1646" s="250"/>
      <c r="BQ1646" s="250"/>
      <c r="BR1646" s="250"/>
      <c r="BS1646" s="250"/>
      <c r="BT1646" s="250"/>
      <c r="BU1646" s="250"/>
      <c r="BV1646" s="250"/>
      <c r="BW1646" s="250"/>
      <c r="BX1646" s="250"/>
      <c r="BY1646" s="250"/>
      <c r="BZ1646" s="250"/>
      <c r="CE1646" s="250"/>
    </row>
    <row r="1647" spans="1:83" ht="14.4" x14ac:dyDescent="0.3">
      <c r="A1647" s="270"/>
      <c r="B1647" s="271"/>
      <c r="C1647" s="272"/>
      <c r="D1647" s="272"/>
      <c r="E1647" s="272"/>
      <c r="F1647" s="272"/>
      <c r="G1647" s="272"/>
      <c r="H1647" s="272"/>
      <c r="I1647" s="272"/>
      <c r="J1647" s="272"/>
      <c r="K1647" s="272"/>
      <c r="L1647" s="272"/>
      <c r="M1647" s="272"/>
      <c r="BE1647" s="269"/>
      <c r="BH1647" s="250"/>
      <c r="BI1647" s="250"/>
      <c r="BJ1647" s="250"/>
      <c r="BK1647" s="250"/>
      <c r="BL1647" s="250"/>
      <c r="BM1647" s="250"/>
      <c r="BN1647" s="250"/>
      <c r="BO1647" s="250"/>
      <c r="BP1647" s="250"/>
      <c r="BQ1647" s="250"/>
      <c r="BR1647" s="250"/>
      <c r="BS1647" s="250"/>
      <c r="BT1647" s="250"/>
      <c r="BU1647" s="250"/>
      <c r="BV1647" s="250"/>
      <c r="BW1647" s="250"/>
      <c r="BX1647" s="250"/>
      <c r="BY1647" s="250"/>
      <c r="BZ1647" s="250"/>
      <c r="CE1647" s="250"/>
    </row>
    <row r="1648" spans="1:83" ht="14.4" x14ac:dyDescent="0.3">
      <c r="A1648" s="270"/>
      <c r="B1648" s="271"/>
      <c r="C1648" s="272"/>
      <c r="D1648" s="272"/>
      <c r="E1648" s="272"/>
      <c r="F1648" s="272"/>
      <c r="G1648" s="272"/>
      <c r="H1648" s="272"/>
      <c r="I1648" s="272"/>
      <c r="J1648" s="272"/>
      <c r="K1648" s="272"/>
      <c r="L1648" s="272"/>
      <c r="M1648" s="272"/>
      <c r="BE1648" s="269"/>
      <c r="BH1648" s="241"/>
      <c r="BI1648" s="241"/>
      <c r="BJ1648" s="241"/>
      <c r="BK1648" s="241"/>
      <c r="BL1648" s="241"/>
      <c r="BM1648" s="241"/>
      <c r="BN1648" s="241"/>
      <c r="BO1648" s="241"/>
      <c r="BP1648" s="241"/>
      <c r="BQ1648" s="241"/>
      <c r="BR1648" s="241"/>
      <c r="BS1648" s="241"/>
      <c r="BT1648" s="241"/>
      <c r="BU1648" s="241"/>
      <c r="BV1648" s="240"/>
      <c r="BW1648" s="241"/>
      <c r="BX1648" s="241"/>
      <c r="BY1648" s="241"/>
      <c r="BZ1648" s="241"/>
      <c r="CA1648" s="242"/>
      <c r="CB1648" s="242"/>
      <c r="CC1648" s="242"/>
      <c r="CD1648" s="242"/>
      <c r="CE1648" s="241"/>
    </row>
    <row r="1649" spans="1:83" ht="14.4" x14ac:dyDescent="0.3">
      <c r="A1649" s="270"/>
      <c r="B1649" s="271"/>
      <c r="C1649" s="272"/>
      <c r="D1649" s="272"/>
      <c r="E1649" s="272"/>
      <c r="F1649" s="272"/>
      <c r="G1649" s="272"/>
      <c r="H1649" s="272"/>
      <c r="I1649" s="272"/>
      <c r="J1649" s="272"/>
      <c r="K1649" s="272"/>
      <c r="L1649" s="272"/>
      <c r="M1649" s="272"/>
      <c r="BE1649" s="269"/>
      <c r="BH1649" s="250"/>
      <c r="BI1649" s="250"/>
      <c r="BJ1649" s="250"/>
      <c r="BK1649" s="250"/>
      <c r="BL1649" s="250"/>
      <c r="BM1649" s="250"/>
      <c r="BN1649" s="250"/>
      <c r="BO1649" s="250"/>
      <c r="BP1649" s="250"/>
      <c r="BQ1649" s="250"/>
      <c r="BR1649" s="250"/>
      <c r="BS1649" s="250"/>
      <c r="BT1649" s="250"/>
      <c r="BU1649" s="250"/>
      <c r="BV1649" s="250"/>
      <c r="BW1649" s="250"/>
      <c r="BX1649" s="250"/>
      <c r="BY1649" s="250"/>
      <c r="BZ1649" s="250"/>
      <c r="CE1649" s="250"/>
    </row>
    <row r="1650" spans="1:83" ht="14.4" x14ac:dyDescent="0.3">
      <c r="A1650" s="270"/>
      <c r="B1650" s="271"/>
      <c r="C1650" s="272"/>
      <c r="D1650" s="272"/>
      <c r="E1650" s="272"/>
      <c r="F1650" s="272"/>
      <c r="G1650" s="272"/>
      <c r="H1650" s="272"/>
      <c r="I1650" s="272"/>
      <c r="J1650" s="272"/>
      <c r="K1650" s="272"/>
      <c r="L1650" s="272"/>
      <c r="M1650" s="272"/>
      <c r="BE1650" s="269"/>
      <c r="BH1650" s="241"/>
      <c r="BI1650" s="241"/>
      <c r="BJ1650" s="241"/>
      <c r="BK1650" s="241"/>
      <c r="BL1650" s="241"/>
      <c r="BM1650" s="241"/>
      <c r="BN1650" s="241"/>
      <c r="BO1650" s="241"/>
      <c r="BP1650" s="241"/>
      <c r="BQ1650" s="241"/>
      <c r="BR1650" s="241"/>
      <c r="BS1650" s="241"/>
      <c r="BT1650" s="241"/>
      <c r="BU1650" s="241"/>
      <c r="BV1650" s="240"/>
      <c r="BW1650" s="241"/>
      <c r="BX1650" s="241"/>
      <c r="BY1650" s="241"/>
      <c r="BZ1650" s="241"/>
      <c r="CA1650" s="242"/>
      <c r="CB1650" s="242"/>
      <c r="CC1650" s="242"/>
      <c r="CD1650" s="242"/>
      <c r="CE1650" s="241"/>
    </row>
    <row r="1651" spans="1:83" ht="14.4" x14ac:dyDescent="0.3">
      <c r="A1651" s="270"/>
      <c r="B1651" s="271"/>
      <c r="C1651" s="272"/>
      <c r="D1651" s="272"/>
      <c r="E1651" s="272"/>
      <c r="F1651" s="272"/>
      <c r="G1651" s="272"/>
      <c r="H1651" s="272"/>
      <c r="I1651" s="272"/>
      <c r="J1651" s="272"/>
      <c r="K1651" s="272"/>
      <c r="L1651" s="272"/>
      <c r="M1651" s="272"/>
      <c r="BE1651" s="269"/>
      <c r="BH1651" s="241"/>
      <c r="BI1651" s="241"/>
      <c r="BJ1651" s="241"/>
      <c r="BK1651" s="241"/>
      <c r="BL1651" s="241"/>
      <c r="BM1651" s="241"/>
      <c r="BN1651" s="241"/>
      <c r="BO1651" s="241"/>
      <c r="BP1651" s="241"/>
      <c r="BQ1651" s="241"/>
      <c r="BR1651" s="241"/>
      <c r="BS1651" s="241"/>
      <c r="BT1651" s="241"/>
      <c r="BU1651" s="241"/>
      <c r="BV1651" s="240"/>
      <c r="BW1651" s="241"/>
      <c r="BX1651" s="241"/>
      <c r="BY1651" s="241"/>
      <c r="BZ1651" s="241"/>
      <c r="CA1651" s="242"/>
      <c r="CB1651" s="242"/>
      <c r="CC1651" s="242"/>
      <c r="CD1651" s="242"/>
      <c r="CE1651" s="241"/>
    </row>
    <row r="1652" spans="1:83" ht="14.4" x14ac:dyDescent="0.3">
      <c r="A1652" s="270"/>
      <c r="B1652" s="271"/>
      <c r="C1652" s="272"/>
      <c r="D1652" s="272"/>
      <c r="E1652" s="272"/>
      <c r="F1652" s="272"/>
      <c r="G1652" s="272"/>
      <c r="H1652" s="272"/>
      <c r="I1652" s="272"/>
      <c r="J1652" s="272"/>
      <c r="K1652" s="272"/>
      <c r="L1652" s="272"/>
      <c r="M1652" s="272"/>
      <c r="BE1652" s="269"/>
      <c r="BH1652" s="241"/>
      <c r="BI1652" s="241"/>
      <c r="BJ1652" s="241"/>
      <c r="BK1652" s="241"/>
      <c r="BL1652" s="241"/>
      <c r="BM1652" s="241"/>
      <c r="BN1652" s="241"/>
      <c r="BO1652" s="241"/>
      <c r="BP1652" s="241"/>
      <c r="BQ1652" s="241"/>
      <c r="BR1652" s="241"/>
      <c r="BS1652" s="241"/>
      <c r="BT1652" s="241"/>
      <c r="BU1652" s="241"/>
      <c r="BV1652" s="240"/>
      <c r="BW1652" s="241"/>
      <c r="BX1652" s="241"/>
      <c r="BY1652" s="241"/>
      <c r="BZ1652" s="241"/>
      <c r="CA1652" s="242"/>
      <c r="CB1652" s="242"/>
      <c r="CC1652" s="242"/>
      <c r="CD1652" s="242"/>
      <c r="CE1652" s="241"/>
    </row>
    <row r="1653" spans="1:83" ht="14.4" x14ac:dyDescent="0.3">
      <c r="A1653" s="270"/>
      <c r="B1653" s="271"/>
      <c r="C1653" s="272"/>
      <c r="D1653" s="272"/>
      <c r="E1653" s="272"/>
      <c r="F1653" s="272"/>
      <c r="G1653" s="272"/>
      <c r="H1653" s="272"/>
      <c r="I1653" s="272"/>
      <c r="J1653" s="272"/>
      <c r="K1653" s="272"/>
      <c r="L1653" s="272"/>
      <c r="M1653" s="272"/>
      <c r="BE1653" s="269"/>
      <c r="BH1653" s="241"/>
      <c r="BI1653" s="241"/>
      <c r="BJ1653" s="241"/>
      <c r="BK1653" s="241"/>
      <c r="BL1653" s="241"/>
      <c r="BM1653" s="241"/>
      <c r="BN1653" s="241"/>
      <c r="BO1653" s="241"/>
      <c r="BP1653" s="241"/>
      <c r="BQ1653" s="241"/>
      <c r="BR1653" s="241"/>
      <c r="BS1653" s="241"/>
      <c r="BT1653" s="241"/>
      <c r="BU1653" s="241"/>
      <c r="BV1653" s="240"/>
      <c r="BW1653" s="241"/>
      <c r="BX1653" s="241"/>
      <c r="BY1653" s="241"/>
      <c r="BZ1653" s="241"/>
      <c r="CA1653" s="242"/>
      <c r="CB1653" s="242"/>
      <c r="CC1653" s="242"/>
      <c r="CD1653" s="242"/>
      <c r="CE1653" s="241"/>
    </row>
    <row r="1654" spans="1:83" ht="14.4" x14ac:dyDescent="0.3">
      <c r="A1654" s="270"/>
      <c r="B1654" s="271"/>
      <c r="C1654" s="272"/>
      <c r="D1654" s="272"/>
      <c r="E1654" s="272"/>
      <c r="F1654" s="272"/>
      <c r="G1654" s="272"/>
      <c r="H1654" s="272"/>
      <c r="I1654" s="272"/>
      <c r="J1654" s="272"/>
      <c r="K1654" s="272"/>
      <c r="L1654" s="272"/>
      <c r="M1654" s="272"/>
      <c r="BE1654" s="269"/>
      <c r="BH1654" s="250"/>
      <c r="BI1654" s="250"/>
      <c r="BJ1654" s="250"/>
      <c r="BK1654" s="250"/>
      <c r="BL1654" s="250"/>
      <c r="BM1654" s="250"/>
      <c r="BN1654" s="250"/>
      <c r="BO1654" s="250"/>
      <c r="BP1654" s="250"/>
      <c r="BQ1654" s="250"/>
      <c r="BR1654" s="250"/>
      <c r="BS1654" s="250"/>
      <c r="BT1654" s="250"/>
      <c r="BU1654" s="250"/>
      <c r="BV1654" s="250"/>
      <c r="BW1654" s="250"/>
      <c r="BX1654" s="250"/>
      <c r="BY1654" s="250"/>
      <c r="BZ1654" s="250"/>
      <c r="CE1654" s="250"/>
    </row>
    <row r="1655" spans="1:83" ht="14.4" x14ac:dyDescent="0.3">
      <c r="A1655" s="270"/>
      <c r="B1655" s="271"/>
      <c r="C1655" s="272"/>
      <c r="D1655" s="272"/>
      <c r="E1655" s="272"/>
      <c r="F1655" s="272"/>
      <c r="G1655" s="272"/>
      <c r="H1655" s="272"/>
      <c r="I1655" s="272"/>
      <c r="J1655" s="272"/>
      <c r="K1655" s="272"/>
      <c r="L1655" s="272"/>
      <c r="M1655" s="272"/>
      <c r="BE1655" s="269"/>
      <c r="BH1655" s="250"/>
      <c r="BI1655" s="250"/>
      <c r="BJ1655" s="250"/>
      <c r="BK1655" s="250"/>
      <c r="BL1655" s="250"/>
      <c r="BM1655" s="250"/>
      <c r="BN1655" s="250"/>
      <c r="BO1655" s="250"/>
      <c r="BP1655" s="250"/>
      <c r="BQ1655" s="250"/>
      <c r="BR1655" s="250"/>
      <c r="BS1655" s="250"/>
      <c r="BT1655" s="250"/>
      <c r="BU1655" s="250"/>
      <c r="BV1655" s="250"/>
      <c r="BW1655" s="250"/>
      <c r="BX1655" s="250"/>
      <c r="BY1655" s="250"/>
      <c r="BZ1655" s="250"/>
      <c r="CE1655" s="250"/>
    </row>
    <row r="1656" spans="1:83" ht="14.4" x14ac:dyDescent="0.3">
      <c r="A1656" s="270"/>
      <c r="B1656" s="271"/>
      <c r="C1656" s="272"/>
      <c r="D1656" s="272"/>
      <c r="E1656" s="272"/>
      <c r="F1656" s="272"/>
      <c r="G1656" s="272"/>
      <c r="H1656" s="272"/>
      <c r="I1656" s="272"/>
      <c r="J1656" s="272"/>
      <c r="K1656" s="272"/>
      <c r="L1656" s="272"/>
      <c r="M1656" s="272"/>
      <c r="BE1656" s="269"/>
      <c r="BH1656" s="250"/>
      <c r="BI1656" s="250"/>
      <c r="BJ1656" s="250"/>
      <c r="BK1656" s="250"/>
      <c r="BL1656" s="250"/>
      <c r="BM1656" s="250"/>
      <c r="BN1656" s="250"/>
      <c r="BO1656" s="250"/>
      <c r="BP1656" s="250"/>
      <c r="BQ1656" s="250"/>
      <c r="BR1656" s="250"/>
      <c r="BS1656" s="250"/>
      <c r="BT1656" s="250"/>
      <c r="BU1656" s="250"/>
      <c r="BV1656" s="250"/>
      <c r="BW1656" s="250"/>
      <c r="BX1656" s="250"/>
      <c r="BY1656" s="250"/>
      <c r="BZ1656" s="250"/>
      <c r="CE1656" s="250"/>
    </row>
    <row r="1657" spans="1:83" ht="14.4" x14ac:dyDescent="0.3">
      <c r="A1657" s="270"/>
      <c r="B1657" s="271"/>
      <c r="C1657" s="272"/>
      <c r="D1657" s="272"/>
      <c r="E1657" s="272"/>
      <c r="F1657" s="272"/>
      <c r="G1657" s="272"/>
      <c r="H1657" s="272"/>
      <c r="I1657" s="272"/>
      <c r="J1657" s="272"/>
      <c r="K1657" s="272"/>
      <c r="L1657" s="272"/>
      <c r="M1657" s="272"/>
      <c r="BE1657" s="269"/>
      <c r="BH1657" s="250"/>
      <c r="BI1657" s="250"/>
      <c r="BJ1657" s="250"/>
      <c r="BK1657" s="250"/>
      <c r="BL1657" s="250"/>
      <c r="BM1657" s="250"/>
      <c r="BN1657" s="250"/>
      <c r="BO1657" s="250"/>
      <c r="BP1657" s="250"/>
      <c r="BQ1657" s="250"/>
      <c r="BR1657" s="250"/>
      <c r="BS1657" s="250"/>
      <c r="BT1657" s="250"/>
      <c r="BU1657" s="250"/>
      <c r="BV1657" s="250"/>
      <c r="BW1657" s="250"/>
      <c r="BX1657" s="250"/>
      <c r="BY1657" s="250"/>
      <c r="BZ1657" s="250"/>
      <c r="CE1657" s="250"/>
    </row>
    <row r="1658" spans="1:83" ht="14.4" x14ac:dyDescent="0.3">
      <c r="A1658" s="270"/>
      <c r="B1658" s="271"/>
      <c r="C1658" s="272"/>
      <c r="D1658" s="272"/>
      <c r="E1658" s="272"/>
      <c r="F1658" s="272"/>
      <c r="G1658" s="272"/>
      <c r="H1658" s="272"/>
      <c r="I1658" s="272"/>
      <c r="J1658" s="272"/>
      <c r="K1658" s="272"/>
      <c r="L1658" s="272"/>
      <c r="M1658" s="272"/>
      <c r="BE1658" s="269"/>
      <c r="BH1658" s="250"/>
      <c r="BI1658" s="250"/>
      <c r="BJ1658" s="250"/>
      <c r="BK1658" s="250"/>
      <c r="BL1658" s="250"/>
      <c r="BM1658" s="250"/>
      <c r="BN1658" s="250"/>
      <c r="BO1658" s="250"/>
      <c r="BP1658" s="250"/>
      <c r="BQ1658" s="250"/>
      <c r="BR1658" s="250"/>
      <c r="BS1658" s="250"/>
      <c r="BT1658" s="250"/>
      <c r="BU1658" s="250"/>
      <c r="BV1658" s="250"/>
      <c r="BW1658" s="250"/>
      <c r="BX1658" s="250"/>
      <c r="BY1658" s="250"/>
      <c r="BZ1658" s="250"/>
      <c r="CE1658" s="250"/>
    </row>
    <row r="1659" spans="1:83" ht="14.4" x14ac:dyDescent="0.3">
      <c r="A1659" s="270"/>
      <c r="B1659" s="271"/>
      <c r="C1659" s="272"/>
      <c r="D1659" s="272"/>
      <c r="E1659" s="272"/>
      <c r="F1659" s="272"/>
      <c r="G1659" s="272"/>
      <c r="H1659" s="272"/>
      <c r="I1659" s="272"/>
      <c r="J1659" s="272"/>
      <c r="K1659" s="272"/>
      <c r="L1659" s="272"/>
      <c r="M1659" s="272"/>
      <c r="BE1659" s="269"/>
      <c r="BH1659" s="250"/>
      <c r="BI1659" s="250"/>
      <c r="BJ1659" s="250"/>
      <c r="BK1659" s="250"/>
      <c r="BL1659" s="250"/>
      <c r="BM1659" s="250"/>
      <c r="BN1659" s="250"/>
      <c r="BO1659" s="250"/>
      <c r="BP1659" s="250"/>
      <c r="BQ1659" s="250"/>
      <c r="BR1659" s="250"/>
      <c r="BS1659" s="250"/>
      <c r="BT1659" s="250"/>
      <c r="BU1659" s="250"/>
      <c r="BV1659" s="250"/>
      <c r="BW1659" s="250"/>
      <c r="BX1659" s="250"/>
      <c r="BY1659" s="250"/>
      <c r="BZ1659" s="250"/>
      <c r="CE1659" s="250"/>
    </row>
    <row r="1660" spans="1:83" ht="14.4" x14ac:dyDescent="0.3">
      <c r="A1660" s="270"/>
      <c r="B1660" s="271"/>
      <c r="C1660" s="272"/>
      <c r="D1660" s="272"/>
      <c r="E1660" s="272"/>
      <c r="F1660" s="272"/>
      <c r="G1660" s="272"/>
      <c r="H1660" s="272"/>
      <c r="I1660" s="272"/>
      <c r="J1660" s="272"/>
      <c r="K1660" s="272"/>
      <c r="L1660" s="272"/>
      <c r="M1660" s="272"/>
      <c r="BE1660" s="269"/>
      <c r="BH1660" s="241"/>
      <c r="BI1660" s="241"/>
      <c r="BJ1660" s="241"/>
      <c r="BK1660" s="241"/>
      <c r="BL1660" s="241"/>
      <c r="BM1660" s="241"/>
      <c r="BN1660" s="241"/>
      <c r="BO1660" s="241"/>
      <c r="BP1660" s="241"/>
      <c r="BQ1660" s="241"/>
      <c r="BR1660" s="241"/>
      <c r="BS1660" s="241"/>
      <c r="BT1660" s="241"/>
      <c r="BU1660" s="241"/>
      <c r="BV1660" s="240"/>
      <c r="BW1660" s="241"/>
      <c r="BX1660" s="241"/>
      <c r="BY1660" s="241"/>
      <c r="BZ1660" s="241"/>
      <c r="CA1660" s="242"/>
      <c r="CB1660" s="242"/>
      <c r="CC1660" s="242"/>
      <c r="CD1660" s="242"/>
      <c r="CE1660" s="241"/>
    </row>
    <row r="1661" spans="1:83" ht="14.4" x14ac:dyDescent="0.3">
      <c r="A1661" s="270"/>
      <c r="B1661" s="271"/>
      <c r="C1661" s="272"/>
      <c r="D1661" s="272"/>
      <c r="E1661" s="272"/>
      <c r="F1661" s="272"/>
      <c r="G1661" s="272"/>
      <c r="H1661" s="272"/>
      <c r="I1661" s="272"/>
      <c r="J1661" s="272"/>
      <c r="K1661" s="272"/>
      <c r="L1661" s="272"/>
      <c r="M1661" s="272"/>
      <c r="BE1661" s="269"/>
      <c r="BH1661" s="241"/>
      <c r="BI1661" s="241"/>
      <c r="BJ1661" s="241"/>
      <c r="BK1661" s="241"/>
      <c r="BL1661" s="241"/>
      <c r="BM1661" s="241"/>
      <c r="BN1661" s="241"/>
      <c r="BO1661" s="241"/>
      <c r="BP1661" s="241"/>
      <c r="BQ1661" s="241"/>
      <c r="BR1661" s="241"/>
      <c r="BS1661" s="241"/>
      <c r="BT1661" s="241"/>
      <c r="BU1661" s="241"/>
      <c r="BV1661" s="240"/>
      <c r="BW1661" s="241"/>
      <c r="BX1661" s="241"/>
      <c r="BY1661" s="241"/>
      <c r="BZ1661" s="241"/>
      <c r="CA1661" s="242"/>
      <c r="CB1661" s="242"/>
      <c r="CC1661" s="242"/>
      <c r="CD1661" s="242"/>
      <c r="CE1661" s="241"/>
    </row>
    <row r="1662" spans="1:83" ht="14.4" x14ac:dyDescent="0.3">
      <c r="A1662" s="270"/>
      <c r="B1662" s="271"/>
      <c r="C1662" s="272"/>
      <c r="D1662" s="272"/>
      <c r="E1662" s="272"/>
      <c r="F1662" s="272"/>
      <c r="G1662" s="272"/>
      <c r="H1662" s="272"/>
      <c r="I1662" s="272"/>
      <c r="J1662" s="272"/>
      <c r="K1662" s="272"/>
      <c r="L1662" s="272"/>
      <c r="M1662" s="272"/>
      <c r="BE1662" s="269"/>
      <c r="BH1662" s="250"/>
      <c r="BI1662" s="250"/>
      <c r="BJ1662" s="250"/>
      <c r="BK1662" s="250"/>
      <c r="BL1662" s="250"/>
      <c r="BM1662" s="250"/>
      <c r="BN1662" s="250"/>
      <c r="BO1662" s="250"/>
      <c r="BP1662" s="250"/>
      <c r="BQ1662" s="250"/>
      <c r="BR1662" s="250"/>
      <c r="BS1662" s="250"/>
      <c r="BT1662" s="250"/>
      <c r="BU1662" s="250"/>
      <c r="BV1662" s="250"/>
      <c r="BW1662" s="250"/>
      <c r="BX1662" s="250"/>
      <c r="BY1662" s="250"/>
      <c r="BZ1662" s="250"/>
      <c r="CE1662" s="250"/>
    </row>
    <row r="1663" spans="1:83" ht="14.4" x14ac:dyDescent="0.3">
      <c r="A1663" s="270"/>
      <c r="B1663" s="271"/>
      <c r="C1663" s="272"/>
      <c r="D1663" s="272"/>
      <c r="E1663" s="272"/>
      <c r="F1663" s="272"/>
      <c r="G1663" s="272"/>
      <c r="H1663" s="272"/>
      <c r="I1663" s="272"/>
      <c r="J1663" s="272"/>
      <c r="K1663" s="272"/>
      <c r="L1663" s="272"/>
      <c r="M1663" s="272"/>
      <c r="BE1663" s="269"/>
      <c r="BH1663" s="241"/>
      <c r="BI1663" s="241"/>
      <c r="BJ1663" s="241"/>
      <c r="BK1663" s="241"/>
      <c r="BL1663" s="241"/>
      <c r="BM1663" s="241"/>
      <c r="BN1663" s="241"/>
      <c r="BO1663" s="241"/>
      <c r="BP1663" s="241"/>
      <c r="BQ1663" s="241"/>
      <c r="BR1663" s="241"/>
      <c r="BS1663" s="241"/>
      <c r="BT1663" s="241"/>
      <c r="BU1663" s="241"/>
      <c r="BV1663" s="240"/>
      <c r="BW1663" s="241"/>
      <c r="BX1663" s="241"/>
      <c r="BY1663" s="241"/>
      <c r="BZ1663" s="241"/>
      <c r="CA1663" s="242"/>
      <c r="CB1663" s="242"/>
      <c r="CC1663" s="242"/>
      <c r="CD1663" s="242"/>
      <c r="CE1663" s="241"/>
    </row>
    <row r="1664" spans="1:83" ht="14.4" x14ac:dyDescent="0.3">
      <c r="A1664" s="270"/>
      <c r="B1664" s="271"/>
      <c r="C1664" s="272"/>
      <c r="D1664" s="272"/>
      <c r="E1664" s="272"/>
      <c r="F1664" s="272"/>
      <c r="G1664" s="272"/>
      <c r="H1664" s="272"/>
      <c r="I1664" s="272"/>
      <c r="J1664" s="272"/>
      <c r="K1664" s="272"/>
      <c r="L1664" s="272"/>
      <c r="M1664" s="272"/>
      <c r="BE1664" s="269"/>
      <c r="BH1664" s="250"/>
      <c r="BI1664" s="250"/>
      <c r="BJ1664" s="250"/>
      <c r="BK1664" s="250"/>
      <c r="BL1664" s="250"/>
      <c r="BM1664" s="250"/>
      <c r="BN1664" s="250"/>
      <c r="BO1664" s="250"/>
      <c r="BP1664" s="250"/>
      <c r="BQ1664" s="250"/>
      <c r="BR1664" s="250"/>
      <c r="BS1664" s="250"/>
      <c r="BT1664" s="250"/>
      <c r="BU1664" s="250"/>
      <c r="BV1664" s="250"/>
      <c r="BW1664" s="250"/>
      <c r="BX1664" s="250"/>
      <c r="BY1664" s="250"/>
      <c r="BZ1664" s="250"/>
      <c r="CE1664" s="250"/>
    </row>
    <row r="1665" spans="1:83" ht="14.4" x14ac:dyDescent="0.3">
      <c r="A1665" s="270"/>
      <c r="B1665" s="271"/>
      <c r="C1665" s="272"/>
      <c r="D1665" s="272"/>
      <c r="E1665" s="272"/>
      <c r="F1665" s="272"/>
      <c r="G1665" s="272"/>
      <c r="H1665" s="272"/>
      <c r="I1665" s="272"/>
      <c r="J1665" s="272"/>
      <c r="K1665" s="272"/>
      <c r="L1665" s="272"/>
      <c r="M1665" s="272"/>
      <c r="BE1665" s="269"/>
      <c r="BH1665" s="250"/>
      <c r="BI1665" s="250"/>
      <c r="BJ1665" s="250"/>
      <c r="BK1665" s="250"/>
      <c r="BL1665" s="250"/>
      <c r="BM1665" s="250"/>
      <c r="BN1665" s="250"/>
      <c r="BO1665" s="250"/>
      <c r="BP1665" s="250"/>
      <c r="BQ1665" s="250"/>
      <c r="BR1665" s="250"/>
      <c r="BS1665" s="250"/>
      <c r="BT1665" s="250"/>
      <c r="BU1665" s="250"/>
      <c r="BV1665" s="250"/>
      <c r="BW1665" s="250"/>
      <c r="BX1665" s="250"/>
      <c r="BY1665" s="250"/>
      <c r="BZ1665" s="250"/>
      <c r="CE1665" s="250"/>
    </row>
    <row r="1666" spans="1:83" ht="14.4" x14ac:dyDescent="0.3">
      <c r="A1666" s="270"/>
      <c r="B1666" s="271"/>
      <c r="C1666" s="272"/>
      <c r="D1666" s="272"/>
      <c r="E1666" s="272"/>
      <c r="F1666" s="272"/>
      <c r="G1666" s="272"/>
      <c r="H1666" s="272"/>
      <c r="I1666" s="272"/>
      <c r="J1666" s="272"/>
      <c r="K1666" s="272"/>
      <c r="L1666" s="272"/>
      <c r="M1666" s="272"/>
      <c r="BE1666" s="269"/>
      <c r="BH1666" s="250"/>
      <c r="BI1666" s="250"/>
      <c r="BJ1666" s="250"/>
      <c r="BK1666" s="250"/>
      <c r="BL1666" s="250"/>
      <c r="BM1666" s="250"/>
      <c r="BN1666" s="250"/>
      <c r="BO1666" s="250"/>
      <c r="BP1666" s="250"/>
      <c r="BQ1666" s="250"/>
      <c r="BR1666" s="250"/>
      <c r="BS1666" s="250"/>
      <c r="BT1666" s="250"/>
      <c r="BU1666" s="250"/>
      <c r="BV1666" s="250"/>
      <c r="BW1666" s="250"/>
      <c r="BX1666" s="250"/>
      <c r="BY1666" s="250"/>
      <c r="BZ1666" s="250"/>
      <c r="CE1666" s="250"/>
    </row>
    <row r="1667" spans="1:83" ht="14.4" x14ac:dyDescent="0.3">
      <c r="A1667" s="270"/>
      <c r="B1667" s="271"/>
      <c r="C1667" s="272"/>
      <c r="D1667" s="272"/>
      <c r="E1667" s="272"/>
      <c r="F1667" s="272"/>
      <c r="G1667" s="272"/>
      <c r="H1667" s="272"/>
      <c r="I1667" s="272"/>
      <c r="J1667" s="272"/>
      <c r="K1667" s="272"/>
      <c r="L1667" s="272"/>
      <c r="M1667" s="272"/>
      <c r="BE1667" s="269"/>
      <c r="BH1667" s="250"/>
      <c r="BI1667" s="250"/>
      <c r="BJ1667" s="250"/>
      <c r="BK1667" s="250"/>
      <c r="BL1667" s="250"/>
      <c r="BM1667" s="250"/>
      <c r="BN1667" s="250"/>
      <c r="BO1667" s="250"/>
      <c r="BP1667" s="250"/>
      <c r="BQ1667" s="250"/>
      <c r="BR1667" s="250"/>
      <c r="BS1667" s="250"/>
      <c r="BT1667" s="250"/>
      <c r="BU1667" s="250"/>
      <c r="BV1667" s="250"/>
      <c r="BW1667" s="250"/>
      <c r="BX1667" s="250"/>
      <c r="BY1667" s="250"/>
      <c r="BZ1667" s="250"/>
      <c r="CE1667" s="250"/>
    </row>
    <row r="1668" spans="1:83" ht="14.4" x14ac:dyDescent="0.3">
      <c r="A1668" s="270"/>
      <c r="B1668" s="271"/>
      <c r="C1668" s="272"/>
      <c r="D1668" s="272"/>
      <c r="E1668" s="272"/>
      <c r="F1668" s="272"/>
      <c r="G1668" s="272"/>
      <c r="H1668" s="272"/>
      <c r="I1668" s="272"/>
      <c r="J1668" s="272"/>
      <c r="K1668" s="272"/>
      <c r="L1668" s="272"/>
      <c r="M1668" s="272"/>
      <c r="BE1668" s="269"/>
      <c r="BH1668" s="250"/>
      <c r="BI1668" s="250"/>
      <c r="BJ1668" s="250"/>
      <c r="BK1668" s="250"/>
      <c r="BL1668" s="250"/>
      <c r="BM1668" s="250"/>
      <c r="BN1668" s="250"/>
      <c r="BO1668" s="250"/>
      <c r="BP1668" s="250"/>
      <c r="BQ1668" s="250"/>
      <c r="BR1668" s="250"/>
      <c r="BS1668" s="250"/>
      <c r="BT1668" s="250"/>
      <c r="BU1668" s="250"/>
      <c r="BV1668" s="250"/>
      <c r="BW1668" s="250"/>
      <c r="BX1668" s="250"/>
      <c r="BY1668" s="250"/>
      <c r="BZ1668" s="250"/>
      <c r="CE1668" s="250"/>
    </row>
    <row r="1669" spans="1:83" ht="14.4" x14ac:dyDescent="0.3">
      <c r="A1669" s="270"/>
      <c r="B1669" s="271"/>
      <c r="C1669" s="272"/>
      <c r="D1669" s="272"/>
      <c r="E1669" s="272"/>
      <c r="F1669" s="272"/>
      <c r="G1669" s="272"/>
      <c r="H1669" s="272"/>
      <c r="I1669" s="272"/>
      <c r="J1669" s="272"/>
      <c r="K1669" s="272"/>
      <c r="L1669" s="272"/>
      <c r="M1669" s="272"/>
      <c r="BE1669" s="269"/>
      <c r="BH1669" s="250"/>
      <c r="BI1669" s="250"/>
      <c r="BJ1669" s="250"/>
      <c r="BK1669" s="250"/>
      <c r="BL1669" s="250"/>
      <c r="BM1669" s="250"/>
      <c r="BN1669" s="250"/>
      <c r="BO1669" s="250"/>
      <c r="BP1669" s="250"/>
      <c r="BQ1669" s="250"/>
      <c r="BR1669" s="250"/>
      <c r="BS1669" s="250"/>
      <c r="BT1669" s="250"/>
      <c r="BU1669" s="250"/>
      <c r="BV1669" s="250"/>
      <c r="BW1669" s="250"/>
      <c r="BX1669" s="250"/>
      <c r="BY1669" s="250"/>
      <c r="BZ1669" s="250"/>
      <c r="CE1669" s="250"/>
    </row>
    <row r="1670" spans="1:83" ht="14.4" x14ac:dyDescent="0.3">
      <c r="A1670" s="270"/>
      <c r="B1670" s="271"/>
      <c r="C1670" s="272"/>
      <c r="D1670" s="272"/>
      <c r="E1670" s="272"/>
      <c r="F1670" s="272"/>
      <c r="G1670" s="272"/>
      <c r="H1670" s="272"/>
      <c r="I1670" s="272"/>
      <c r="J1670" s="272"/>
      <c r="K1670" s="272"/>
      <c r="L1670" s="272"/>
      <c r="M1670" s="272"/>
      <c r="BE1670" s="269"/>
      <c r="BH1670" s="250"/>
      <c r="BI1670" s="250"/>
      <c r="BJ1670" s="250"/>
      <c r="BK1670" s="250"/>
      <c r="BL1670" s="250"/>
      <c r="BM1670" s="250"/>
      <c r="BN1670" s="250"/>
      <c r="BO1670" s="250"/>
      <c r="BP1670" s="250"/>
      <c r="BQ1670" s="250"/>
      <c r="BR1670" s="250"/>
      <c r="BS1670" s="250"/>
      <c r="BT1670" s="250"/>
      <c r="BU1670" s="250"/>
      <c r="BV1670" s="250"/>
      <c r="BW1670" s="250"/>
      <c r="BX1670" s="250"/>
      <c r="BY1670" s="250"/>
      <c r="BZ1670" s="250"/>
      <c r="CE1670" s="250"/>
    </row>
    <row r="1671" spans="1:83" ht="14.4" x14ac:dyDescent="0.3">
      <c r="A1671" s="270"/>
      <c r="B1671" s="271"/>
      <c r="C1671" s="272"/>
      <c r="D1671" s="272"/>
      <c r="E1671" s="272"/>
      <c r="F1671" s="272"/>
      <c r="G1671" s="272"/>
      <c r="H1671" s="272"/>
      <c r="I1671" s="272"/>
      <c r="J1671" s="272"/>
      <c r="K1671" s="272"/>
      <c r="L1671" s="272"/>
      <c r="M1671" s="272"/>
      <c r="BE1671" s="269"/>
      <c r="BH1671" s="250"/>
      <c r="BI1671" s="250"/>
      <c r="BJ1671" s="250"/>
      <c r="BK1671" s="250"/>
      <c r="BL1671" s="250"/>
      <c r="BM1671" s="250"/>
      <c r="BN1671" s="250"/>
      <c r="BO1671" s="250"/>
      <c r="BP1671" s="250"/>
      <c r="BQ1671" s="250"/>
      <c r="BR1671" s="250"/>
      <c r="BS1671" s="250"/>
      <c r="BT1671" s="250"/>
      <c r="BU1671" s="250"/>
      <c r="BV1671" s="250"/>
      <c r="BW1671" s="250"/>
      <c r="BX1671" s="250"/>
      <c r="BY1671" s="250"/>
      <c r="BZ1671" s="250"/>
      <c r="CE1671" s="250"/>
    </row>
    <row r="1672" spans="1:83" ht="14.4" x14ac:dyDescent="0.3">
      <c r="A1672" s="270"/>
      <c r="B1672" s="271"/>
      <c r="C1672" s="272"/>
      <c r="D1672" s="272"/>
      <c r="E1672" s="272"/>
      <c r="F1672" s="272"/>
      <c r="G1672" s="272"/>
      <c r="H1672" s="272"/>
      <c r="I1672" s="272"/>
      <c r="J1672" s="272"/>
      <c r="K1672" s="272"/>
      <c r="L1672" s="272"/>
      <c r="M1672" s="272"/>
      <c r="BE1672" s="269"/>
      <c r="BH1672" s="250"/>
      <c r="BI1672" s="250"/>
      <c r="BJ1672" s="250"/>
      <c r="BK1672" s="250"/>
      <c r="BL1672" s="250"/>
      <c r="BM1672" s="250"/>
      <c r="BN1672" s="250"/>
      <c r="BO1672" s="250"/>
      <c r="BP1672" s="250"/>
      <c r="BQ1672" s="250"/>
      <c r="BR1672" s="250"/>
      <c r="BS1672" s="250"/>
      <c r="BT1672" s="250"/>
      <c r="BU1672" s="250"/>
      <c r="BV1672" s="250"/>
      <c r="BW1672" s="250"/>
      <c r="BX1672" s="250"/>
      <c r="BY1672" s="250"/>
      <c r="BZ1672" s="250"/>
      <c r="CE1672" s="250"/>
    </row>
    <row r="1673" spans="1:83" ht="14.4" x14ac:dyDescent="0.3">
      <c r="A1673" s="270"/>
      <c r="B1673" s="271"/>
      <c r="C1673" s="272"/>
      <c r="D1673" s="272"/>
      <c r="E1673" s="272"/>
      <c r="F1673" s="272"/>
      <c r="G1673" s="272"/>
      <c r="H1673" s="272"/>
      <c r="I1673" s="272"/>
      <c r="J1673" s="272"/>
      <c r="K1673" s="272"/>
      <c r="L1673" s="272"/>
      <c r="M1673" s="272"/>
      <c r="BE1673" s="269"/>
      <c r="BH1673" s="250"/>
      <c r="BI1673" s="250"/>
      <c r="BJ1673" s="250"/>
      <c r="BK1673" s="250"/>
      <c r="BL1673" s="250"/>
      <c r="BM1673" s="250"/>
      <c r="BN1673" s="250"/>
      <c r="BO1673" s="250"/>
      <c r="BP1673" s="250"/>
      <c r="BQ1673" s="250"/>
      <c r="BR1673" s="250"/>
      <c r="BS1673" s="250"/>
      <c r="BT1673" s="250"/>
      <c r="BU1673" s="250"/>
      <c r="BV1673" s="250"/>
      <c r="BW1673" s="250"/>
      <c r="BX1673" s="250"/>
      <c r="BY1673" s="250"/>
      <c r="BZ1673" s="250"/>
      <c r="CE1673" s="250"/>
    </row>
    <row r="1674" spans="1:83" ht="14.4" x14ac:dyDescent="0.3">
      <c r="A1674" s="270"/>
      <c r="B1674" s="271"/>
      <c r="C1674" s="272"/>
      <c r="D1674" s="272"/>
      <c r="E1674" s="272"/>
      <c r="F1674" s="272"/>
      <c r="G1674" s="272"/>
      <c r="H1674" s="272"/>
      <c r="I1674" s="272"/>
      <c r="J1674" s="272"/>
      <c r="K1674" s="272"/>
      <c r="L1674" s="272"/>
      <c r="M1674" s="272"/>
      <c r="BE1674" s="269"/>
      <c r="BH1674" s="241"/>
      <c r="BI1674" s="241"/>
      <c r="BJ1674" s="241"/>
      <c r="BK1674" s="241"/>
      <c r="BL1674" s="241"/>
      <c r="BM1674" s="241"/>
      <c r="BN1674" s="241"/>
      <c r="BO1674" s="241"/>
      <c r="BP1674" s="241"/>
      <c r="BQ1674" s="241"/>
      <c r="BR1674" s="241"/>
      <c r="BS1674" s="241"/>
      <c r="BT1674" s="241"/>
      <c r="BU1674" s="241"/>
      <c r="BV1674" s="240"/>
      <c r="BW1674" s="241"/>
      <c r="BX1674" s="241"/>
      <c r="BY1674" s="241"/>
      <c r="BZ1674" s="241"/>
      <c r="CA1674" s="242"/>
      <c r="CB1674" s="242"/>
      <c r="CC1674" s="242"/>
      <c r="CD1674" s="242"/>
      <c r="CE1674" s="241"/>
    </row>
    <row r="1675" spans="1:83" ht="14.4" x14ac:dyDescent="0.3">
      <c r="A1675" s="270"/>
      <c r="B1675" s="271"/>
      <c r="C1675" s="272"/>
      <c r="D1675" s="272"/>
      <c r="E1675" s="272"/>
      <c r="F1675" s="272"/>
      <c r="G1675" s="272"/>
      <c r="H1675" s="272"/>
      <c r="I1675" s="272"/>
      <c r="J1675" s="272"/>
      <c r="K1675" s="272"/>
      <c r="L1675" s="272"/>
      <c r="M1675" s="272"/>
      <c r="BE1675" s="269"/>
      <c r="BH1675" s="250"/>
      <c r="BI1675" s="250"/>
      <c r="BJ1675" s="250"/>
      <c r="BK1675" s="250"/>
      <c r="BL1675" s="250"/>
      <c r="BM1675" s="250"/>
      <c r="BN1675" s="250"/>
      <c r="BO1675" s="250"/>
      <c r="BP1675" s="250"/>
      <c r="BQ1675" s="250"/>
      <c r="BR1675" s="250"/>
      <c r="BS1675" s="250"/>
      <c r="BT1675" s="250"/>
      <c r="BU1675" s="250"/>
      <c r="BV1675" s="250"/>
      <c r="BW1675" s="250"/>
      <c r="BX1675" s="250"/>
      <c r="BY1675" s="250"/>
      <c r="BZ1675" s="250"/>
      <c r="CE1675" s="250"/>
    </row>
    <row r="1676" spans="1:83" ht="14.4" x14ac:dyDescent="0.3">
      <c r="A1676" s="270"/>
      <c r="B1676" s="271"/>
      <c r="C1676" s="272"/>
      <c r="D1676" s="272"/>
      <c r="E1676" s="272"/>
      <c r="F1676" s="272"/>
      <c r="G1676" s="272"/>
      <c r="H1676" s="272"/>
      <c r="I1676" s="272"/>
      <c r="J1676" s="272"/>
      <c r="K1676" s="272"/>
      <c r="L1676" s="272"/>
      <c r="M1676" s="272"/>
      <c r="BE1676" s="269"/>
      <c r="BH1676" s="250"/>
      <c r="BI1676" s="250"/>
      <c r="BJ1676" s="250"/>
      <c r="BK1676" s="250"/>
      <c r="BL1676" s="250"/>
      <c r="BM1676" s="250"/>
      <c r="BN1676" s="250"/>
      <c r="BO1676" s="250"/>
      <c r="BP1676" s="250"/>
      <c r="BQ1676" s="250"/>
      <c r="BR1676" s="250"/>
      <c r="BS1676" s="250"/>
      <c r="BT1676" s="250"/>
      <c r="BU1676" s="250"/>
      <c r="BV1676" s="250"/>
      <c r="BW1676" s="250"/>
      <c r="BX1676" s="250"/>
      <c r="BY1676" s="250"/>
      <c r="BZ1676" s="250"/>
      <c r="CE1676" s="250"/>
    </row>
    <row r="1677" spans="1:83" ht="14.4" x14ac:dyDescent="0.3">
      <c r="A1677" s="270"/>
      <c r="B1677" s="271"/>
      <c r="C1677" s="272"/>
      <c r="D1677" s="272"/>
      <c r="E1677" s="272"/>
      <c r="F1677" s="272"/>
      <c r="G1677" s="272"/>
      <c r="H1677" s="272"/>
      <c r="I1677" s="272"/>
      <c r="J1677" s="272"/>
      <c r="K1677" s="272"/>
      <c r="L1677" s="272"/>
      <c r="M1677" s="272"/>
      <c r="BE1677" s="269"/>
      <c r="BH1677" s="250"/>
      <c r="BI1677" s="250"/>
      <c r="BJ1677" s="250"/>
      <c r="BK1677" s="250"/>
      <c r="BL1677" s="250"/>
      <c r="BM1677" s="250"/>
      <c r="BN1677" s="250"/>
      <c r="BO1677" s="250"/>
      <c r="BP1677" s="250"/>
      <c r="BQ1677" s="250"/>
      <c r="BR1677" s="250"/>
      <c r="BS1677" s="250"/>
      <c r="BT1677" s="250"/>
      <c r="BU1677" s="250"/>
      <c r="BV1677" s="250"/>
      <c r="BW1677" s="250"/>
      <c r="BX1677" s="250"/>
      <c r="BY1677" s="250"/>
      <c r="BZ1677" s="250"/>
      <c r="CE1677" s="250"/>
    </row>
    <row r="1678" spans="1:83" ht="14.4" x14ac:dyDescent="0.3">
      <c r="A1678" s="270"/>
      <c r="B1678" s="271"/>
      <c r="C1678" s="272"/>
      <c r="D1678" s="272"/>
      <c r="E1678" s="272"/>
      <c r="F1678" s="272"/>
      <c r="G1678" s="272"/>
      <c r="H1678" s="272"/>
      <c r="I1678" s="272"/>
      <c r="J1678" s="272"/>
      <c r="K1678" s="272"/>
      <c r="L1678" s="272"/>
      <c r="M1678" s="272"/>
      <c r="BE1678" s="269"/>
      <c r="BH1678" s="241"/>
      <c r="BI1678" s="241"/>
      <c r="BJ1678" s="241"/>
      <c r="BK1678" s="241"/>
      <c r="BL1678" s="241"/>
      <c r="BM1678" s="241"/>
      <c r="BN1678" s="241"/>
      <c r="BO1678" s="241"/>
      <c r="BP1678" s="241"/>
      <c r="BQ1678" s="241"/>
      <c r="BR1678" s="241"/>
      <c r="BS1678" s="241"/>
      <c r="BT1678" s="241"/>
      <c r="BU1678" s="241"/>
      <c r="BV1678" s="240"/>
      <c r="BW1678" s="241"/>
      <c r="BX1678" s="241"/>
      <c r="BY1678" s="241"/>
      <c r="BZ1678" s="241"/>
      <c r="CA1678" s="242"/>
      <c r="CB1678" s="242"/>
      <c r="CC1678" s="242"/>
      <c r="CD1678" s="242"/>
      <c r="CE1678" s="241"/>
    </row>
    <row r="1679" spans="1:83" ht="14.4" x14ac:dyDescent="0.3">
      <c r="A1679" s="270"/>
      <c r="B1679" s="271"/>
      <c r="C1679" s="272"/>
      <c r="D1679" s="272"/>
      <c r="E1679" s="272"/>
      <c r="F1679" s="272"/>
      <c r="G1679" s="272"/>
      <c r="H1679" s="272"/>
      <c r="I1679" s="272"/>
      <c r="J1679" s="272"/>
      <c r="K1679" s="272"/>
      <c r="L1679" s="272"/>
      <c r="M1679" s="272"/>
      <c r="BE1679" s="269"/>
      <c r="BH1679" s="241"/>
      <c r="BI1679" s="241"/>
      <c r="BJ1679" s="241"/>
      <c r="BK1679" s="241"/>
      <c r="BL1679" s="241"/>
      <c r="BM1679" s="241"/>
      <c r="BN1679" s="241"/>
      <c r="BO1679" s="241"/>
      <c r="BP1679" s="241"/>
      <c r="BQ1679" s="241"/>
      <c r="BR1679" s="241"/>
      <c r="BS1679" s="241"/>
      <c r="BT1679" s="241"/>
      <c r="BU1679" s="241"/>
      <c r="BV1679" s="240"/>
      <c r="BW1679" s="241"/>
      <c r="BX1679" s="241"/>
      <c r="BY1679" s="241"/>
      <c r="BZ1679" s="241"/>
      <c r="CA1679" s="242"/>
      <c r="CB1679" s="242"/>
      <c r="CC1679" s="242"/>
      <c r="CD1679" s="242"/>
      <c r="CE1679" s="241"/>
    </row>
    <row r="1680" spans="1:83" ht="14.4" x14ac:dyDescent="0.3">
      <c r="A1680" s="270"/>
      <c r="B1680" s="271"/>
      <c r="C1680" s="272"/>
      <c r="D1680" s="272"/>
      <c r="E1680" s="272"/>
      <c r="F1680" s="272"/>
      <c r="G1680" s="272"/>
      <c r="H1680" s="272"/>
      <c r="I1680" s="272"/>
      <c r="J1680" s="272"/>
      <c r="K1680" s="272"/>
      <c r="L1680" s="272"/>
      <c r="M1680" s="272"/>
      <c r="BE1680" s="269"/>
      <c r="BH1680" s="250"/>
      <c r="BI1680" s="250"/>
      <c r="BJ1680" s="250"/>
      <c r="BK1680" s="250"/>
      <c r="BL1680" s="250"/>
      <c r="BM1680" s="250"/>
      <c r="BN1680" s="250"/>
      <c r="BO1680" s="250"/>
      <c r="BP1680" s="250"/>
      <c r="BQ1680" s="250"/>
      <c r="BR1680" s="250"/>
      <c r="BS1680" s="250"/>
      <c r="BT1680" s="250"/>
      <c r="BU1680" s="250"/>
      <c r="BV1680" s="250"/>
      <c r="BW1680" s="250"/>
      <c r="BX1680" s="250"/>
      <c r="BY1680" s="250"/>
      <c r="BZ1680" s="250"/>
      <c r="CE1680" s="250"/>
    </row>
    <row r="1681" spans="1:83" ht="14.4" x14ac:dyDescent="0.3">
      <c r="A1681" s="270"/>
      <c r="B1681" s="271"/>
      <c r="C1681" s="272"/>
      <c r="D1681" s="272"/>
      <c r="E1681" s="272"/>
      <c r="F1681" s="272"/>
      <c r="G1681" s="272"/>
      <c r="H1681" s="272"/>
      <c r="I1681" s="272"/>
      <c r="J1681" s="272"/>
      <c r="K1681" s="272"/>
      <c r="L1681" s="272"/>
      <c r="M1681" s="272"/>
      <c r="BE1681" s="269"/>
      <c r="BH1681" s="250"/>
      <c r="BI1681" s="250"/>
      <c r="BJ1681" s="250"/>
      <c r="BK1681" s="250"/>
      <c r="BL1681" s="250"/>
      <c r="BM1681" s="250"/>
      <c r="BN1681" s="250"/>
      <c r="BO1681" s="250"/>
      <c r="BP1681" s="250"/>
      <c r="BQ1681" s="250"/>
      <c r="BR1681" s="250"/>
      <c r="BS1681" s="250"/>
      <c r="BT1681" s="250"/>
      <c r="BU1681" s="250"/>
      <c r="BV1681" s="250"/>
      <c r="BW1681" s="250"/>
      <c r="BX1681" s="250"/>
      <c r="BY1681" s="250"/>
      <c r="BZ1681" s="250"/>
      <c r="CE1681" s="250"/>
    </row>
    <row r="1682" spans="1:83" ht="14.4" x14ac:dyDescent="0.3">
      <c r="A1682" s="270"/>
      <c r="B1682" s="271"/>
      <c r="C1682" s="272"/>
      <c r="D1682" s="272"/>
      <c r="E1682" s="272"/>
      <c r="F1682" s="272"/>
      <c r="G1682" s="272"/>
      <c r="H1682" s="272"/>
      <c r="I1682" s="272"/>
      <c r="J1682" s="272"/>
      <c r="K1682" s="272"/>
      <c r="L1682" s="272"/>
      <c r="M1682" s="272"/>
      <c r="BE1682" s="269"/>
      <c r="BH1682" s="250"/>
      <c r="BI1682" s="250"/>
      <c r="BJ1682" s="250"/>
      <c r="BK1682" s="250"/>
      <c r="BL1682" s="250"/>
      <c r="BM1682" s="250"/>
      <c r="BN1682" s="250"/>
      <c r="BO1682" s="250"/>
      <c r="BP1682" s="250"/>
      <c r="BQ1682" s="250"/>
      <c r="BR1682" s="250"/>
      <c r="BS1682" s="250"/>
      <c r="BT1682" s="250"/>
      <c r="BU1682" s="250"/>
      <c r="BV1682" s="250"/>
      <c r="BW1682" s="250"/>
      <c r="BX1682" s="250"/>
      <c r="BY1682" s="250"/>
      <c r="BZ1682" s="250"/>
      <c r="CE1682" s="250"/>
    </row>
    <row r="1683" spans="1:83" ht="14.4" x14ac:dyDescent="0.3">
      <c r="A1683" s="270"/>
      <c r="B1683" s="271"/>
      <c r="C1683" s="272"/>
      <c r="D1683" s="272"/>
      <c r="E1683" s="272"/>
      <c r="F1683" s="272"/>
      <c r="G1683" s="272"/>
      <c r="H1683" s="272"/>
      <c r="I1683" s="272"/>
      <c r="J1683" s="272"/>
      <c r="K1683" s="272"/>
      <c r="L1683" s="272"/>
      <c r="M1683" s="272"/>
      <c r="BE1683" s="269"/>
      <c r="BH1683" s="250"/>
      <c r="BI1683" s="250"/>
      <c r="BJ1683" s="250"/>
      <c r="BK1683" s="250"/>
      <c r="BL1683" s="250"/>
      <c r="BM1683" s="250"/>
      <c r="BN1683" s="250"/>
      <c r="BO1683" s="250"/>
      <c r="BP1683" s="250"/>
      <c r="BQ1683" s="250"/>
      <c r="BR1683" s="250"/>
      <c r="BS1683" s="250"/>
      <c r="BT1683" s="250"/>
      <c r="BU1683" s="250"/>
      <c r="BV1683" s="250"/>
      <c r="BW1683" s="250"/>
      <c r="BX1683" s="250"/>
      <c r="BY1683" s="250"/>
      <c r="BZ1683" s="250"/>
      <c r="CE1683" s="250"/>
    </row>
    <row r="1684" spans="1:83" ht="14.4" x14ac:dyDescent="0.3">
      <c r="A1684" s="270"/>
      <c r="B1684" s="271"/>
      <c r="C1684" s="272"/>
      <c r="D1684" s="272"/>
      <c r="E1684" s="272"/>
      <c r="F1684" s="272"/>
      <c r="G1684" s="272"/>
      <c r="H1684" s="272"/>
      <c r="I1684" s="272"/>
      <c r="J1684" s="272"/>
      <c r="K1684" s="272"/>
      <c r="L1684" s="272"/>
      <c r="M1684" s="272"/>
      <c r="BE1684" s="269"/>
      <c r="BH1684" s="241"/>
      <c r="BI1684" s="241"/>
      <c r="BJ1684" s="241"/>
      <c r="BK1684" s="241"/>
      <c r="BL1684" s="241"/>
      <c r="BM1684" s="241"/>
      <c r="BN1684" s="241"/>
      <c r="BO1684" s="241"/>
      <c r="BP1684" s="241"/>
      <c r="BQ1684" s="241"/>
      <c r="BR1684" s="241"/>
      <c r="BS1684" s="241"/>
      <c r="BT1684" s="241"/>
      <c r="BU1684" s="241"/>
      <c r="BV1684" s="240"/>
      <c r="BW1684" s="241"/>
      <c r="BX1684" s="241"/>
      <c r="BY1684" s="241"/>
      <c r="BZ1684" s="241"/>
      <c r="CA1684" s="242"/>
      <c r="CB1684" s="242"/>
      <c r="CC1684" s="242"/>
      <c r="CD1684" s="242"/>
      <c r="CE1684" s="241"/>
    </row>
    <row r="1685" spans="1:83" ht="14.4" x14ac:dyDescent="0.3">
      <c r="A1685" s="270"/>
      <c r="B1685" s="271"/>
      <c r="C1685" s="272"/>
      <c r="D1685" s="272"/>
      <c r="E1685" s="272"/>
      <c r="F1685" s="272"/>
      <c r="G1685" s="272"/>
      <c r="H1685" s="272"/>
      <c r="I1685" s="272"/>
      <c r="J1685" s="272"/>
      <c r="K1685" s="272"/>
      <c r="L1685" s="272"/>
      <c r="M1685" s="272"/>
      <c r="BE1685" s="269"/>
      <c r="BH1685" s="241"/>
      <c r="BI1685" s="241"/>
      <c r="BJ1685" s="241"/>
      <c r="BK1685" s="241"/>
      <c r="BL1685" s="241"/>
      <c r="BM1685" s="241"/>
      <c r="BN1685" s="241"/>
      <c r="BO1685" s="241"/>
      <c r="BP1685" s="241"/>
      <c r="BQ1685" s="241"/>
      <c r="BR1685" s="241"/>
      <c r="BS1685" s="241"/>
      <c r="BT1685" s="241"/>
      <c r="BU1685" s="241"/>
      <c r="BV1685" s="240"/>
      <c r="BW1685" s="241"/>
      <c r="BX1685" s="241"/>
      <c r="BY1685" s="241"/>
      <c r="BZ1685" s="241"/>
      <c r="CA1685" s="242"/>
      <c r="CB1685" s="242"/>
      <c r="CC1685" s="242"/>
      <c r="CD1685" s="242"/>
      <c r="CE1685" s="241"/>
    </row>
    <row r="1686" spans="1:83" ht="14.4" x14ac:dyDescent="0.3">
      <c r="A1686" s="270"/>
      <c r="B1686" s="271"/>
      <c r="C1686" s="272"/>
      <c r="D1686" s="272"/>
      <c r="E1686" s="272"/>
      <c r="F1686" s="272"/>
      <c r="G1686" s="272"/>
      <c r="H1686" s="272"/>
      <c r="I1686" s="272"/>
      <c r="J1686" s="272"/>
      <c r="K1686" s="272"/>
      <c r="L1686" s="272"/>
      <c r="M1686" s="272"/>
      <c r="BE1686" s="269"/>
      <c r="BH1686" s="250"/>
      <c r="BI1686" s="250"/>
      <c r="BJ1686" s="250"/>
      <c r="BK1686" s="250"/>
      <c r="BL1686" s="250"/>
      <c r="BM1686" s="250"/>
      <c r="BN1686" s="250"/>
      <c r="BO1686" s="250"/>
      <c r="BP1686" s="250"/>
      <c r="BQ1686" s="250"/>
      <c r="BR1686" s="250"/>
      <c r="BS1686" s="250"/>
      <c r="BT1686" s="250"/>
      <c r="BU1686" s="250"/>
      <c r="BV1686" s="250"/>
      <c r="BW1686" s="250"/>
      <c r="BX1686" s="250"/>
      <c r="BY1686" s="250"/>
      <c r="BZ1686" s="250"/>
      <c r="CE1686" s="250"/>
    </row>
    <row r="1687" spans="1:83" ht="14.4" x14ac:dyDescent="0.3">
      <c r="A1687" s="270"/>
      <c r="B1687" s="271"/>
      <c r="C1687" s="272"/>
      <c r="D1687" s="272"/>
      <c r="E1687" s="272"/>
      <c r="F1687" s="272"/>
      <c r="G1687" s="272"/>
      <c r="H1687" s="272"/>
      <c r="I1687" s="272"/>
      <c r="J1687" s="272"/>
      <c r="K1687" s="272"/>
      <c r="L1687" s="272"/>
      <c r="M1687" s="272"/>
      <c r="BE1687" s="269"/>
      <c r="BH1687" s="250"/>
      <c r="BI1687" s="250"/>
      <c r="BJ1687" s="250"/>
      <c r="BK1687" s="250"/>
      <c r="BL1687" s="250"/>
      <c r="BM1687" s="250"/>
      <c r="BN1687" s="250"/>
      <c r="BO1687" s="250"/>
      <c r="BP1687" s="250"/>
      <c r="BQ1687" s="250"/>
      <c r="BR1687" s="250"/>
      <c r="BS1687" s="250"/>
      <c r="BT1687" s="250"/>
      <c r="BU1687" s="250"/>
      <c r="BV1687" s="250"/>
      <c r="BW1687" s="250"/>
      <c r="BX1687" s="250"/>
      <c r="BY1687" s="250"/>
      <c r="BZ1687" s="250"/>
      <c r="CE1687" s="250"/>
    </row>
    <row r="1688" spans="1:83" ht="14.4" x14ac:dyDescent="0.3">
      <c r="A1688" s="270"/>
      <c r="B1688" s="271"/>
      <c r="C1688" s="272"/>
      <c r="D1688" s="272"/>
      <c r="E1688" s="272"/>
      <c r="F1688" s="272"/>
      <c r="G1688" s="272"/>
      <c r="H1688" s="272"/>
      <c r="I1688" s="272"/>
      <c r="J1688" s="272"/>
      <c r="K1688" s="272"/>
      <c r="L1688" s="272"/>
      <c r="M1688" s="272"/>
      <c r="BE1688" s="269"/>
      <c r="BH1688" s="250"/>
      <c r="BI1688" s="250"/>
      <c r="BJ1688" s="250"/>
      <c r="BK1688" s="250"/>
      <c r="BL1688" s="250"/>
      <c r="BM1688" s="250"/>
      <c r="BN1688" s="250"/>
      <c r="BO1688" s="250"/>
      <c r="BP1688" s="250"/>
      <c r="BQ1688" s="250"/>
      <c r="BR1688" s="250"/>
      <c r="BS1688" s="250"/>
      <c r="BT1688" s="250"/>
      <c r="BU1688" s="250"/>
      <c r="BV1688" s="250"/>
      <c r="BW1688" s="250"/>
      <c r="BX1688" s="250"/>
      <c r="BY1688" s="250"/>
      <c r="BZ1688" s="250"/>
      <c r="CE1688" s="250"/>
    </row>
    <row r="1689" spans="1:83" ht="14.4" x14ac:dyDescent="0.3">
      <c r="A1689" s="270"/>
      <c r="B1689" s="271"/>
      <c r="C1689" s="272"/>
      <c r="D1689" s="272"/>
      <c r="E1689" s="272"/>
      <c r="F1689" s="272"/>
      <c r="G1689" s="272"/>
      <c r="H1689" s="272"/>
      <c r="I1689" s="272"/>
      <c r="J1689" s="272"/>
      <c r="K1689" s="272"/>
      <c r="L1689" s="272"/>
      <c r="M1689" s="272"/>
      <c r="BE1689" s="269"/>
      <c r="BH1689" s="250"/>
      <c r="BI1689" s="250"/>
      <c r="BJ1689" s="250"/>
      <c r="BK1689" s="250"/>
      <c r="BL1689" s="250"/>
      <c r="BM1689" s="250"/>
      <c r="BN1689" s="250"/>
      <c r="BO1689" s="250"/>
      <c r="BP1689" s="250"/>
      <c r="BQ1689" s="250"/>
      <c r="BR1689" s="250"/>
      <c r="BS1689" s="250"/>
      <c r="BT1689" s="250"/>
      <c r="BU1689" s="250"/>
      <c r="BV1689" s="250"/>
      <c r="BW1689" s="250"/>
      <c r="BX1689" s="250"/>
      <c r="BY1689" s="250"/>
      <c r="BZ1689" s="250"/>
      <c r="CE1689" s="250"/>
    </row>
    <row r="1690" spans="1:83" ht="14.4" x14ac:dyDescent="0.3">
      <c r="A1690" s="270"/>
      <c r="B1690" s="271"/>
      <c r="C1690" s="272"/>
      <c r="D1690" s="272"/>
      <c r="E1690" s="272"/>
      <c r="F1690" s="272"/>
      <c r="G1690" s="272"/>
      <c r="H1690" s="272"/>
      <c r="I1690" s="272"/>
      <c r="J1690" s="272"/>
      <c r="K1690" s="272"/>
      <c r="L1690" s="272"/>
      <c r="M1690" s="272"/>
      <c r="BE1690" s="269"/>
      <c r="BH1690" s="241"/>
      <c r="BI1690" s="241"/>
      <c r="BJ1690" s="241"/>
      <c r="BK1690" s="241"/>
      <c r="BL1690" s="241"/>
      <c r="BM1690" s="241"/>
      <c r="BN1690" s="241"/>
      <c r="BO1690" s="241"/>
      <c r="BP1690" s="241"/>
      <c r="BQ1690" s="241"/>
      <c r="BR1690" s="241"/>
      <c r="BS1690" s="241"/>
      <c r="BT1690" s="241"/>
      <c r="BU1690" s="241"/>
      <c r="BV1690" s="240"/>
      <c r="BW1690" s="241"/>
      <c r="BX1690" s="241"/>
      <c r="BY1690" s="241"/>
      <c r="BZ1690" s="241"/>
      <c r="CA1690" s="242"/>
      <c r="CB1690" s="242"/>
      <c r="CC1690" s="242"/>
      <c r="CD1690" s="242"/>
      <c r="CE1690" s="241"/>
    </row>
    <row r="1691" spans="1:83" ht="14.4" x14ac:dyDescent="0.3">
      <c r="A1691" s="270"/>
      <c r="B1691" s="271"/>
      <c r="C1691" s="272"/>
      <c r="D1691" s="272"/>
      <c r="E1691" s="272"/>
      <c r="F1691" s="272"/>
      <c r="G1691" s="272"/>
      <c r="H1691" s="272"/>
      <c r="I1691" s="272"/>
      <c r="J1691" s="272"/>
      <c r="K1691" s="272"/>
      <c r="L1691" s="272"/>
      <c r="M1691" s="272"/>
      <c r="BE1691" s="269"/>
      <c r="BH1691" s="241"/>
      <c r="BI1691" s="241"/>
      <c r="BJ1691" s="241"/>
      <c r="BK1691" s="241"/>
      <c r="BL1691" s="241"/>
      <c r="BM1691" s="241"/>
      <c r="BN1691" s="241"/>
      <c r="BO1691" s="241"/>
      <c r="BP1691" s="241"/>
      <c r="BQ1691" s="241"/>
      <c r="BR1691" s="241"/>
      <c r="BS1691" s="241"/>
      <c r="BT1691" s="241"/>
      <c r="BU1691" s="241"/>
      <c r="BV1691" s="240"/>
      <c r="BW1691" s="241"/>
      <c r="BX1691" s="241"/>
      <c r="BY1691" s="241"/>
      <c r="BZ1691" s="241"/>
      <c r="CA1691" s="242"/>
      <c r="CB1691" s="242"/>
      <c r="CC1691" s="242"/>
      <c r="CD1691" s="242"/>
      <c r="CE1691" s="241"/>
    </row>
    <row r="1692" spans="1:83" ht="14.4" x14ac:dyDescent="0.3">
      <c r="A1692" s="270"/>
      <c r="B1692" s="271"/>
      <c r="C1692" s="272"/>
      <c r="D1692" s="272"/>
      <c r="E1692" s="272"/>
      <c r="F1692" s="272"/>
      <c r="G1692" s="272"/>
      <c r="H1692" s="272"/>
      <c r="I1692" s="272"/>
      <c r="J1692" s="272"/>
      <c r="K1692" s="272"/>
      <c r="L1692" s="272"/>
      <c r="M1692" s="272"/>
      <c r="BE1692" s="269"/>
      <c r="BH1692" s="250"/>
      <c r="BI1692" s="250"/>
      <c r="BJ1692" s="250"/>
      <c r="BK1692" s="250"/>
      <c r="BL1692" s="250"/>
      <c r="BM1692" s="250"/>
      <c r="BN1692" s="250"/>
      <c r="BO1692" s="250"/>
      <c r="BP1692" s="250"/>
      <c r="BQ1692" s="250"/>
      <c r="BR1692" s="250"/>
      <c r="BS1692" s="250"/>
      <c r="BT1692" s="250"/>
      <c r="BU1692" s="250"/>
      <c r="BV1692" s="250"/>
      <c r="BW1692" s="250"/>
      <c r="BX1692" s="250"/>
      <c r="BY1692" s="250"/>
      <c r="BZ1692" s="250"/>
      <c r="CE1692" s="250"/>
    </row>
    <row r="1693" spans="1:83" ht="14.4" x14ac:dyDescent="0.3">
      <c r="A1693" s="270"/>
      <c r="B1693" s="271"/>
      <c r="C1693" s="272"/>
      <c r="D1693" s="272"/>
      <c r="E1693" s="272"/>
      <c r="F1693" s="272"/>
      <c r="G1693" s="272"/>
      <c r="H1693" s="272"/>
      <c r="I1693" s="272"/>
      <c r="J1693" s="272"/>
      <c r="K1693" s="272"/>
      <c r="L1693" s="272"/>
      <c r="M1693" s="272"/>
      <c r="BE1693" s="269"/>
      <c r="BH1693" s="250"/>
      <c r="BI1693" s="250"/>
      <c r="BJ1693" s="250"/>
      <c r="BK1693" s="250"/>
      <c r="BL1693" s="250"/>
      <c r="BM1693" s="250"/>
      <c r="BN1693" s="250"/>
      <c r="BO1693" s="250"/>
      <c r="BP1693" s="250"/>
      <c r="BQ1693" s="250"/>
      <c r="BR1693" s="250"/>
      <c r="BS1693" s="250"/>
      <c r="BT1693" s="250"/>
      <c r="BU1693" s="250"/>
      <c r="BV1693" s="250"/>
      <c r="BW1693" s="250"/>
      <c r="BX1693" s="250"/>
      <c r="BY1693" s="250"/>
      <c r="BZ1693" s="250"/>
      <c r="CE1693" s="250"/>
    </row>
    <row r="1694" spans="1:83" ht="14.4" x14ac:dyDescent="0.3">
      <c r="A1694" s="270"/>
      <c r="B1694" s="271"/>
      <c r="C1694" s="272"/>
      <c r="D1694" s="272"/>
      <c r="E1694" s="272"/>
      <c r="F1694" s="272"/>
      <c r="G1694" s="272"/>
      <c r="H1694" s="272"/>
      <c r="I1694" s="272"/>
      <c r="J1694" s="272"/>
      <c r="K1694" s="272"/>
      <c r="L1694" s="272"/>
      <c r="M1694" s="272"/>
      <c r="BE1694" s="269"/>
      <c r="BH1694" s="241"/>
      <c r="BI1694" s="241"/>
      <c r="BJ1694" s="241"/>
      <c r="BK1694" s="241"/>
      <c r="BL1694" s="241"/>
      <c r="BM1694" s="241"/>
      <c r="BN1694" s="241"/>
      <c r="BO1694" s="241"/>
      <c r="BP1694" s="241"/>
      <c r="BQ1694" s="241"/>
      <c r="BR1694" s="241"/>
      <c r="BS1694" s="241"/>
      <c r="BT1694" s="241"/>
      <c r="BU1694" s="241"/>
      <c r="BV1694" s="240"/>
      <c r="BW1694" s="241"/>
      <c r="BX1694" s="241"/>
      <c r="BY1694" s="241"/>
      <c r="BZ1694" s="241"/>
      <c r="CA1694" s="242"/>
      <c r="CB1694" s="242"/>
      <c r="CC1694" s="242"/>
      <c r="CD1694" s="242"/>
      <c r="CE1694" s="241"/>
    </row>
    <row r="1695" spans="1:83" ht="14.4" x14ac:dyDescent="0.3">
      <c r="A1695" s="270"/>
      <c r="B1695" s="271"/>
      <c r="C1695" s="272"/>
      <c r="D1695" s="272"/>
      <c r="E1695" s="272"/>
      <c r="F1695" s="272"/>
      <c r="G1695" s="272"/>
      <c r="H1695" s="272"/>
      <c r="I1695" s="272"/>
      <c r="J1695" s="272"/>
      <c r="K1695" s="272"/>
      <c r="L1695" s="272"/>
      <c r="M1695" s="272"/>
      <c r="BE1695" s="269"/>
      <c r="BH1695" s="250"/>
      <c r="BI1695" s="250"/>
      <c r="BJ1695" s="250"/>
      <c r="BK1695" s="250"/>
      <c r="BL1695" s="250"/>
      <c r="BM1695" s="250"/>
      <c r="BN1695" s="250"/>
      <c r="BO1695" s="250"/>
      <c r="BP1695" s="250"/>
      <c r="BQ1695" s="250"/>
      <c r="BR1695" s="250"/>
      <c r="BS1695" s="250"/>
      <c r="BT1695" s="250"/>
      <c r="BU1695" s="250"/>
      <c r="BV1695" s="250"/>
      <c r="BW1695" s="250"/>
      <c r="BX1695" s="250"/>
      <c r="BY1695" s="250"/>
      <c r="BZ1695" s="250"/>
      <c r="CE1695" s="250"/>
    </row>
    <row r="1696" spans="1:83" ht="14.4" x14ac:dyDescent="0.3">
      <c r="A1696" s="270"/>
      <c r="B1696" s="271"/>
      <c r="C1696" s="272"/>
      <c r="D1696" s="272"/>
      <c r="E1696" s="272"/>
      <c r="F1696" s="272"/>
      <c r="G1696" s="272"/>
      <c r="H1696" s="272"/>
      <c r="I1696" s="272"/>
      <c r="J1696" s="272"/>
      <c r="K1696" s="272"/>
      <c r="L1696" s="272"/>
      <c r="M1696" s="272"/>
      <c r="BE1696" s="269"/>
      <c r="BH1696" s="241"/>
      <c r="BI1696" s="241"/>
      <c r="BJ1696" s="241"/>
      <c r="BK1696" s="241"/>
      <c r="BL1696" s="241"/>
      <c r="BM1696" s="241"/>
      <c r="BN1696" s="241"/>
      <c r="BO1696" s="241"/>
      <c r="BP1696" s="241"/>
      <c r="BQ1696" s="241"/>
      <c r="BR1696" s="241"/>
      <c r="BS1696" s="241"/>
      <c r="BT1696" s="241"/>
      <c r="BU1696" s="241"/>
      <c r="BV1696" s="240"/>
      <c r="BW1696" s="241"/>
      <c r="BX1696" s="241"/>
      <c r="BY1696" s="241"/>
      <c r="BZ1696" s="241"/>
      <c r="CA1696" s="242"/>
      <c r="CB1696" s="242"/>
      <c r="CC1696" s="242"/>
      <c r="CD1696" s="242"/>
      <c r="CE1696" s="241"/>
    </row>
    <row r="1697" spans="1:83" ht="14.4" x14ac:dyDescent="0.3">
      <c r="A1697" s="270"/>
      <c r="B1697" s="271"/>
      <c r="C1697" s="272"/>
      <c r="D1697" s="272"/>
      <c r="E1697" s="272"/>
      <c r="F1697" s="272"/>
      <c r="G1697" s="272"/>
      <c r="H1697" s="272"/>
      <c r="I1697" s="272"/>
      <c r="J1697" s="272"/>
      <c r="K1697" s="272"/>
      <c r="L1697" s="272"/>
      <c r="M1697" s="272"/>
      <c r="BE1697" s="269"/>
      <c r="BH1697" s="250"/>
      <c r="BI1697" s="250"/>
      <c r="BJ1697" s="250"/>
      <c r="BK1697" s="250"/>
      <c r="BL1697" s="250"/>
      <c r="BM1697" s="250"/>
      <c r="BN1697" s="250"/>
      <c r="BO1697" s="250"/>
      <c r="BP1697" s="250"/>
      <c r="BQ1697" s="250"/>
      <c r="BR1697" s="250"/>
      <c r="BS1697" s="250"/>
      <c r="BT1697" s="250"/>
      <c r="BU1697" s="250"/>
      <c r="BV1697" s="250"/>
      <c r="BW1697" s="250"/>
      <c r="BX1697" s="250"/>
      <c r="BY1697" s="250"/>
      <c r="BZ1697" s="250"/>
      <c r="CE1697" s="250"/>
    </row>
    <row r="1698" spans="1:83" ht="14.4" x14ac:dyDescent="0.3">
      <c r="A1698" s="270"/>
      <c r="B1698" s="271"/>
      <c r="C1698" s="272"/>
      <c r="D1698" s="272"/>
      <c r="E1698" s="272"/>
      <c r="F1698" s="272"/>
      <c r="G1698" s="272"/>
      <c r="H1698" s="272"/>
      <c r="I1698" s="272"/>
      <c r="J1698" s="272"/>
      <c r="K1698" s="272"/>
      <c r="L1698" s="272"/>
      <c r="M1698" s="272"/>
      <c r="BE1698" s="269"/>
      <c r="BH1698" s="250"/>
      <c r="BI1698" s="250"/>
      <c r="BJ1698" s="250"/>
      <c r="BK1698" s="250"/>
      <c r="BL1698" s="250"/>
      <c r="BM1698" s="250"/>
      <c r="BN1698" s="250"/>
      <c r="BO1698" s="250"/>
      <c r="BP1698" s="250"/>
      <c r="BQ1698" s="250"/>
      <c r="BR1698" s="250"/>
      <c r="BS1698" s="250"/>
      <c r="BT1698" s="250"/>
      <c r="BU1698" s="250"/>
      <c r="BV1698" s="250"/>
      <c r="BW1698" s="250"/>
      <c r="BX1698" s="250"/>
      <c r="BY1698" s="250"/>
      <c r="BZ1698" s="250"/>
      <c r="CE1698" s="250"/>
    </row>
    <row r="1699" spans="1:83" ht="14.4" x14ac:dyDescent="0.3">
      <c r="A1699" s="270"/>
      <c r="B1699" s="271"/>
      <c r="C1699" s="272"/>
      <c r="D1699" s="272"/>
      <c r="E1699" s="272"/>
      <c r="F1699" s="272"/>
      <c r="G1699" s="272"/>
      <c r="H1699" s="272"/>
      <c r="I1699" s="272"/>
      <c r="J1699" s="272"/>
      <c r="K1699" s="272"/>
      <c r="L1699" s="272"/>
      <c r="M1699" s="272"/>
      <c r="BE1699" s="269"/>
      <c r="BH1699" s="241"/>
      <c r="BI1699" s="241"/>
      <c r="BJ1699" s="241"/>
      <c r="BK1699" s="241"/>
      <c r="BL1699" s="241"/>
      <c r="BM1699" s="241"/>
      <c r="BN1699" s="241"/>
      <c r="BO1699" s="241"/>
      <c r="BP1699" s="241"/>
      <c r="BQ1699" s="241"/>
      <c r="BR1699" s="241"/>
      <c r="BS1699" s="241"/>
      <c r="BT1699" s="241"/>
      <c r="BU1699" s="241"/>
      <c r="BV1699" s="240"/>
      <c r="BW1699" s="241"/>
      <c r="BX1699" s="241"/>
      <c r="BY1699" s="241"/>
      <c r="BZ1699" s="241"/>
      <c r="CA1699" s="242"/>
      <c r="CB1699" s="242"/>
      <c r="CC1699" s="242"/>
      <c r="CD1699" s="242"/>
      <c r="CE1699" s="241"/>
    </row>
    <row r="1700" spans="1:83" ht="14.4" x14ac:dyDescent="0.3">
      <c r="A1700" s="270"/>
      <c r="B1700" s="271"/>
      <c r="C1700" s="272"/>
      <c r="D1700" s="272"/>
      <c r="E1700" s="272"/>
      <c r="F1700" s="272"/>
      <c r="G1700" s="272"/>
      <c r="H1700" s="272"/>
      <c r="I1700" s="272"/>
      <c r="J1700" s="272"/>
      <c r="K1700" s="272"/>
      <c r="L1700" s="272"/>
      <c r="M1700" s="272"/>
      <c r="BE1700" s="269"/>
      <c r="BH1700" s="241"/>
      <c r="BI1700" s="241"/>
      <c r="BJ1700" s="241"/>
      <c r="BK1700" s="241"/>
      <c r="BL1700" s="241"/>
      <c r="BM1700" s="241"/>
      <c r="BN1700" s="241"/>
      <c r="BO1700" s="241"/>
      <c r="BP1700" s="241"/>
      <c r="BQ1700" s="241"/>
      <c r="BR1700" s="241"/>
      <c r="BS1700" s="241"/>
      <c r="BT1700" s="241"/>
      <c r="BU1700" s="241"/>
      <c r="BV1700" s="240"/>
      <c r="BW1700" s="241"/>
      <c r="BX1700" s="241"/>
      <c r="BY1700" s="241"/>
      <c r="BZ1700" s="241"/>
      <c r="CA1700" s="242"/>
      <c r="CB1700" s="242"/>
      <c r="CC1700" s="242"/>
      <c r="CD1700" s="242"/>
      <c r="CE1700" s="241"/>
    </row>
    <row r="1701" spans="1:83" ht="14.4" x14ac:dyDescent="0.3">
      <c r="A1701" s="270"/>
      <c r="B1701" s="271"/>
      <c r="C1701" s="272"/>
      <c r="D1701" s="272"/>
      <c r="E1701" s="272"/>
      <c r="F1701" s="272"/>
      <c r="G1701" s="272"/>
      <c r="H1701" s="272"/>
      <c r="I1701" s="272"/>
      <c r="J1701" s="272"/>
      <c r="K1701" s="272"/>
      <c r="L1701" s="272"/>
      <c r="M1701" s="272"/>
      <c r="BE1701" s="269"/>
      <c r="BH1701" s="250"/>
      <c r="BI1701" s="250"/>
      <c r="BJ1701" s="250"/>
      <c r="BK1701" s="250"/>
      <c r="BL1701" s="250"/>
      <c r="BM1701" s="250"/>
      <c r="BN1701" s="250"/>
      <c r="BO1701" s="250"/>
      <c r="BP1701" s="250"/>
      <c r="BQ1701" s="250"/>
      <c r="BR1701" s="250"/>
      <c r="BS1701" s="250"/>
      <c r="BT1701" s="250"/>
      <c r="BU1701" s="250"/>
      <c r="BV1701" s="250"/>
      <c r="BW1701" s="250"/>
      <c r="BX1701" s="250"/>
      <c r="BY1701" s="250"/>
      <c r="BZ1701" s="250"/>
      <c r="CE1701" s="250"/>
    </row>
    <row r="1702" spans="1:83" ht="14.4" x14ac:dyDescent="0.3">
      <c r="A1702" s="270"/>
      <c r="B1702" s="271"/>
      <c r="C1702" s="272"/>
      <c r="D1702" s="272"/>
      <c r="E1702" s="272"/>
      <c r="F1702" s="272"/>
      <c r="G1702" s="272"/>
      <c r="H1702" s="272"/>
      <c r="I1702" s="272"/>
      <c r="J1702" s="272"/>
      <c r="K1702" s="272"/>
      <c r="L1702" s="272"/>
      <c r="M1702" s="272"/>
      <c r="BE1702" s="269"/>
      <c r="BH1702" s="250"/>
      <c r="BI1702" s="250"/>
      <c r="BJ1702" s="250"/>
      <c r="BK1702" s="250"/>
      <c r="BL1702" s="250"/>
      <c r="BM1702" s="250"/>
      <c r="BN1702" s="250"/>
      <c r="BO1702" s="250"/>
      <c r="BP1702" s="250"/>
      <c r="BQ1702" s="250"/>
      <c r="BR1702" s="250"/>
      <c r="BS1702" s="250"/>
      <c r="BT1702" s="250"/>
      <c r="BU1702" s="250"/>
      <c r="BV1702" s="250"/>
      <c r="BW1702" s="250"/>
      <c r="BX1702" s="250"/>
      <c r="BY1702" s="250"/>
      <c r="BZ1702" s="250"/>
      <c r="CE1702" s="250"/>
    </row>
    <row r="1703" spans="1:83" ht="14.4" x14ac:dyDescent="0.3">
      <c r="A1703" s="270"/>
      <c r="B1703" s="271"/>
      <c r="C1703" s="272"/>
      <c r="D1703" s="272"/>
      <c r="E1703" s="272"/>
      <c r="F1703" s="272"/>
      <c r="G1703" s="272"/>
      <c r="H1703" s="272"/>
      <c r="I1703" s="272"/>
      <c r="J1703" s="272"/>
      <c r="K1703" s="272"/>
      <c r="L1703" s="272"/>
      <c r="M1703" s="272"/>
      <c r="BE1703" s="269"/>
      <c r="BH1703" s="250"/>
      <c r="BI1703" s="250"/>
      <c r="BJ1703" s="250"/>
      <c r="BK1703" s="250"/>
      <c r="BL1703" s="250"/>
      <c r="BM1703" s="250"/>
      <c r="BN1703" s="250"/>
      <c r="BO1703" s="250"/>
      <c r="BP1703" s="250"/>
      <c r="BQ1703" s="250"/>
      <c r="BR1703" s="250"/>
      <c r="BS1703" s="250"/>
      <c r="BT1703" s="250"/>
      <c r="BU1703" s="250"/>
      <c r="BV1703" s="250"/>
      <c r="BW1703" s="250"/>
      <c r="BX1703" s="250"/>
      <c r="BY1703" s="250"/>
      <c r="BZ1703" s="250"/>
      <c r="CE1703" s="250"/>
    </row>
    <row r="1704" spans="1:83" ht="14.4" x14ac:dyDescent="0.3">
      <c r="A1704" s="270"/>
      <c r="B1704" s="271"/>
      <c r="C1704" s="272"/>
      <c r="D1704" s="272"/>
      <c r="E1704" s="272"/>
      <c r="F1704" s="272"/>
      <c r="G1704" s="272"/>
      <c r="H1704" s="272"/>
      <c r="I1704" s="272"/>
      <c r="J1704" s="272"/>
      <c r="K1704" s="272"/>
      <c r="L1704" s="272"/>
      <c r="M1704" s="272"/>
      <c r="BE1704" s="269"/>
      <c r="BH1704" s="241"/>
      <c r="BI1704" s="241"/>
      <c r="BJ1704" s="241"/>
      <c r="BK1704" s="241"/>
      <c r="BL1704" s="241"/>
      <c r="BM1704" s="241"/>
      <c r="BN1704" s="241"/>
      <c r="BO1704" s="241"/>
      <c r="BP1704" s="241"/>
      <c r="BQ1704" s="241"/>
      <c r="BR1704" s="241"/>
      <c r="BS1704" s="241"/>
      <c r="BT1704" s="241"/>
      <c r="BU1704" s="241"/>
      <c r="BV1704" s="240"/>
      <c r="BW1704" s="241"/>
      <c r="BX1704" s="241"/>
      <c r="BY1704" s="241"/>
      <c r="BZ1704" s="241"/>
      <c r="CA1704" s="242"/>
      <c r="CB1704" s="242"/>
      <c r="CC1704" s="242"/>
      <c r="CD1704" s="242"/>
      <c r="CE1704" s="241"/>
    </row>
    <row r="1705" spans="1:83" ht="14.4" x14ac:dyDescent="0.3">
      <c r="A1705" s="270"/>
      <c r="B1705" s="271"/>
      <c r="C1705" s="272"/>
      <c r="D1705" s="272"/>
      <c r="E1705" s="272"/>
      <c r="F1705" s="272"/>
      <c r="G1705" s="272"/>
      <c r="H1705" s="272"/>
      <c r="I1705" s="272"/>
      <c r="J1705" s="272"/>
      <c r="K1705" s="272"/>
      <c r="L1705" s="272"/>
      <c r="M1705" s="272"/>
      <c r="BE1705" s="269"/>
      <c r="BH1705" s="250"/>
      <c r="BI1705" s="250"/>
      <c r="BJ1705" s="250"/>
      <c r="BK1705" s="250"/>
      <c r="BL1705" s="250"/>
      <c r="BM1705" s="250"/>
      <c r="BN1705" s="250"/>
      <c r="BO1705" s="250"/>
      <c r="BP1705" s="250"/>
      <c r="BQ1705" s="250"/>
      <c r="BR1705" s="250"/>
      <c r="BS1705" s="250"/>
      <c r="BT1705" s="250"/>
      <c r="BU1705" s="250"/>
      <c r="BV1705" s="250"/>
      <c r="BW1705" s="250"/>
      <c r="BX1705" s="250"/>
      <c r="BY1705" s="250"/>
      <c r="BZ1705" s="250"/>
      <c r="CE1705" s="250"/>
    </row>
    <row r="1706" spans="1:83" ht="14.4" x14ac:dyDescent="0.3">
      <c r="A1706" s="270"/>
      <c r="B1706" s="271"/>
      <c r="C1706" s="272"/>
      <c r="D1706" s="272"/>
      <c r="E1706" s="272"/>
      <c r="F1706" s="272"/>
      <c r="G1706" s="272"/>
      <c r="H1706" s="272"/>
      <c r="I1706" s="272"/>
      <c r="J1706" s="272"/>
      <c r="K1706" s="272"/>
      <c r="L1706" s="272"/>
      <c r="M1706" s="272"/>
      <c r="BE1706" s="269"/>
      <c r="BH1706" s="241"/>
      <c r="BI1706" s="241"/>
      <c r="BJ1706" s="241"/>
      <c r="BK1706" s="241"/>
      <c r="BL1706" s="241"/>
      <c r="BM1706" s="241"/>
      <c r="BN1706" s="241"/>
      <c r="BO1706" s="241"/>
      <c r="BP1706" s="241"/>
      <c r="BQ1706" s="241"/>
      <c r="BR1706" s="241"/>
      <c r="BS1706" s="241"/>
      <c r="BT1706" s="241"/>
      <c r="BU1706" s="241"/>
      <c r="BV1706" s="240"/>
      <c r="BW1706" s="241"/>
      <c r="BX1706" s="241"/>
      <c r="BY1706" s="241"/>
      <c r="BZ1706" s="241"/>
      <c r="CA1706" s="242"/>
      <c r="CB1706" s="242"/>
      <c r="CC1706" s="242"/>
      <c r="CD1706" s="242"/>
      <c r="CE1706" s="241"/>
    </row>
    <row r="1707" spans="1:83" ht="14.4" x14ac:dyDescent="0.3">
      <c r="A1707" s="270"/>
      <c r="B1707" s="271"/>
      <c r="C1707" s="272"/>
      <c r="D1707" s="272"/>
      <c r="E1707" s="272"/>
      <c r="F1707" s="272"/>
      <c r="G1707" s="272"/>
      <c r="H1707" s="272"/>
      <c r="I1707" s="272"/>
      <c r="J1707" s="272"/>
      <c r="K1707" s="272"/>
      <c r="L1707" s="272"/>
      <c r="M1707" s="272"/>
      <c r="BE1707" s="269"/>
      <c r="BH1707" s="250"/>
      <c r="BI1707" s="250"/>
      <c r="BJ1707" s="250"/>
      <c r="BK1707" s="250"/>
      <c r="BL1707" s="250"/>
      <c r="BM1707" s="250"/>
      <c r="BN1707" s="250"/>
      <c r="BO1707" s="250"/>
      <c r="BP1707" s="250"/>
      <c r="BQ1707" s="250"/>
      <c r="BR1707" s="250"/>
      <c r="BS1707" s="250"/>
      <c r="BT1707" s="250"/>
      <c r="BU1707" s="250"/>
      <c r="BV1707" s="250"/>
      <c r="BW1707" s="250"/>
      <c r="BX1707" s="250"/>
      <c r="BY1707" s="250"/>
      <c r="BZ1707" s="250"/>
      <c r="CE1707" s="250"/>
    </row>
    <row r="1708" spans="1:83" ht="14.4" x14ac:dyDescent="0.3">
      <c r="A1708" s="270"/>
      <c r="B1708" s="271"/>
      <c r="C1708" s="272"/>
      <c r="D1708" s="272"/>
      <c r="E1708" s="272"/>
      <c r="F1708" s="272"/>
      <c r="G1708" s="272"/>
      <c r="H1708" s="272"/>
      <c r="I1708" s="272"/>
      <c r="J1708" s="272"/>
      <c r="K1708" s="272"/>
      <c r="L1708" s="272"/>
      <c r="M1708" s="272"/>
      <c r="BE1708" s="269"/>
      <c r="BH1708" s="241"/>
      <c r="BI1708" s="241"/>
      <c r="BJ1708" s="241"/>
      <c r="BK1708" s="241"/>
      <c r="BL1708" s="241"/>
      <c r="BM1708" s="241"/>
      <c r="BN1708" s="241"/>
      <c r="BO1708" s="241"/>
      <c r="BP1708" s="241"/>
      <c r="BQ1708" s="241"/>
      <c r="BR1708" s="241"/>
      <c r="BS1708" s="241"/>
      <c r="BT1708" s="241"/>
      <c r="BU1708" s="241"/>
      <c r="BV1708" s="240"/>
      <c r="BW1708" s="241"/>
      <c r="BX1708" s="241"/>
      <c r="BY1708" s="241"/>
      <c r="BZ1708" s="241"/>
      <c r="CA1708" s="242"/>
      <c r="CB1708" s="242"/>
      <c r="CC1708" s="242"/>
      <c r="CD1708" s="242"/>
      <c r="CE1708" s="241"/>
    </row>
    <row r="1709" spans="1:83" ht="14.4" x14ac:dyDescent="0.3">
      <c r="A1709" s="270"/>
      <c r="B1709" s="271"/>
      <c r="C1709" s="272"/>
      <c r="D1709" s="272"/>
      <c r="E1709" s="272"/>
      <c r="F1709" s="272"/>
      <c r="G1709" s="272"/>
      <c r="H1709" s="272"/>
      <c r="I1709" s="272"/>
      <c r="J1709" s="272"/>
      <c r="K1709" s="272"/>
      <c r="L1709" s="272"/>
      <c r="M1709" s="272"/>
      <c r="BE1709" s="269"/>
      <c r="BH1709" s="241"/>
      <c r="BI1709" s="241"/>
      <c r="BJ1709" s="241"/>
      <c r="BK1709" s="241"/>
      <c r="BL1709" s="241"/>
      <c r="BM1709" s="241"/>
      <c r="BN1709" s="241"/>
      <c r="BO1709" s="241"/>
      <c r="BP1709" s="241"/>
      <c r="BQ1709" s="241"/>
      <c r="BR1709" s="241"/>
      <c r="BS1709" s="241"/>
      <c r="BT1709" s="241"/>
      <c r="BU1709" s="241"/>
      <c r="BV1709" s="240"/>
      <c r="BW1709" s="241"/>
      <c r="BX1709" s="241"/>
      <c r="BY1709" s="241"/>
      <c r="BZ1709" s="241"/>
      <c r="CA1709" s="242"/>
      <c r="CB1709" s="242"/>
      <c r="CC1709" s="242"/>
      <c r="CD1709" s="242"/>
      <c r="CE1709" s="241"/>
    </row>
    <row r="1710" spans="1:83" ht="14.4" x14ac:dyDescent="0.3">
      <c r="A1710" s="270"/>
      <c r="B1710" s="271"/>
      <c r="C1710" s="272"/>
      <c r="D1710" s="272"/>
      <c r="E1710" s="272"/>
      <c r="F1710" s="272"/>
      <c r="G1710" s="272"/>
      <c r="H1710" s="272"/>
      <c r="I1710" s="272"/>
      <c r="J1710" s="272"/>
      <c r="K1710" s="272"/>
      <c r="L1710" s="272"/>
      <c r="M1710" s="272"/>
      <c r="BE1710" s="269"/>
      <c r="BH1710" s="250"/>
      <c r="BI1710" s="250"/>
      <c r="BJ1710" s="250"/>
      <c r="BK1710" s="250"/>
      <c r="BL1710" s="250"/>
      <c r="BM1710" s="250"/>
      <c r="BN1710" s="250"/>
      <c r="BO1710" s="250"/>
      <c r="BP1710" s="250"/>
      <c r="BQ1710" s="250"/>
      <c r="BR1710" s="250"/>
      <c r="BS1710" s="250"/>
      <c r="BT1710" s="250"/>
      <c r="BU1710" s="250"/>
      <c r="BV1710" s="250"/>
      <c r="BW1710" s="250"/>
      <c r="BX1710" s="250"/>
      <c r="BY1710" s="250"/>
      <c r="BZ1710" s="250"/>
      <c r="CE1710" s="250"/>
    </row>
    <row r="1711" spans="1:83" ht="14.4" x14ac:dyDescent="0.3">
      <c r="A1711" s="270"/>
      <c r="B1711" s="271"/>
      <c r="C1711" s="272"/>
      <c r="D1711" s="272"/>
      <c r="E1711" s="272"/>
      <c r="F1711" s="272"/>
      <c r="G1711" s="272"/>
      <c r="H1711" s="272"/>
      <c r="I1711" s="272"/>
      <c r="J1711" s="272"/>
      <c r="K1711" s="272"/>
      <c r="L1711" s="272"/>
      <c r="M1711" s="272"/>
      <c r="BE1711" s="269"/>
      <c r="BH1711" s="250"/>
      <c r="BI1711" s="250"/>
      <c r="BJ1711" s="250"/>
      <c r="BK1711" s="250"/>
      <c r="BL1711" s="250"/>
      <c r="BM1711" s="250"/>
      <c r="BN1711" s="250"/>
      <c r="BO1711" s="250"/>
      <c r="BP1711" s="250"/>
      <c r="BQ1711" s="250"/>
      <c r="BR1711" s="250"/>
      <c r="BS1711" s="250"/>
      <c r="BT1711" s="250"/>
      <c r="BU1711" s="250"/>
      <c r="BV1711" s="250"/>
      <c r="BW1711" s="250"/>
      <c r="BX1711" s="250"/>
      <c r="BY1711" s="250"/>
      <c r="BZ1711" s="250"/>
      <c r="CE1711" s="250"/>
    </row>
    <row r="1712" spans="1:83" ht="14.4" x14ac:dyDescent="0.3">
      <c r="A1712" s="270"/>
      <c r="B1712" s="271"/>
      <c r="C1712" s="272"/>
      <c r="D1712" s="272"/>
      <c r="E1712" s="272"/>
      <c r="F1712" s="272"/>
      <c r="G1712" s="272"/>
      <c r="H1712" s="272"/>
      <c r="I1712" s="272"/>
      <c r="J1712" s="272"/>
      <c r="K1712" s="272"/>
      <c r="L1712" s="272"/>
      <c r="M1712" s="272"/>
      <c r="BE1712" s="269"/>
      <c r="BH1712" s="241"/>
      <c r="BI1712" s="241"/>
      <c r="BJ1712" s="241"/>
      <c r="BK1712" s="241"/>
      <c r="BL1712" s="241"/>
      <c r="BM1712" s="241"/>
      <c r="BN1712" s="241"/>
      <c r="BO1712" s="241"/>
      <c r="BP1712" s="241"/>
      <c r="BQ1712" s="241"/>
      <c r="BR1712" s="241"/>
      <c r="BS1712" s="241"/>
      <c r="BT1712" s="241"/>
      <c r="BU1712" s="241"/>
      <c r="BV1712" s="240"/>
      <c r="BW1712" s="241"/>
      <c r="BX1712" s="241"/>
      <c r="BY1712" s="241"/>
      <c r="BZ1712" s="241"/>
      <c r="CA1712" s="242"/>
      <c r="CB1712" s="242"/>
      <c r="CC1712" s="242"/>
      <c r="CD1712" s="242"/>
      <c r="CE1712" s="241"/>
    </row>
    <row r="1713" spans="1:83" ht="14.4" x14ac:dyDescent="0.3">
      <c r="A1713" s="270"/>
      <c r="B1713" s="271"/>
      <c r="C1713" s="272"/>
      <c r="D1713" s="272"/>
      <c r="E1713" s="272"/>
      <c r="F1713" s="272"/>
      <c r="G1713" s="272"/>
      <c r="H1713" s="272"/>
      <c r="I1713" s="272"/>
      <c r="J1713" s="272"/>
      <c r="K1713" s="272"/>
      <c r="L1713" s="272"/>
      <c r="M1713" s="272"/>
      <c r="BE1713" s="269"/>
      <c r="BH1713" s="241"/>
      <c r="BI1713" s="241"/>
      <c r="BJ1713" s="241"/>
      <c r="BK1713" s="241"/>
      <c r="BL1713" s="241"/>
      <c r="BM1713" s="241"/>
      <c r="BN1713" s="241"/>
      <c r="BO1713" s="241"/>
      <c r="BP1713" s="241"/>
      <c r="BQ1713" s="241"/>
      <c r="BR1713" s="241"/>
      <c r="BS1713" s="241"/>
      <c r="BT1713" s="241"/>
      <c r="BU1713" s="241"/>
      <c r="BV1713" s="240"/>
      <c r="BW1713" s="241"/>
      <c r="BX1713" s="241"/>
      <c r="BY1713" s="241"/>
      <c r="BZ1713" s="241"/>
      <c r="CA1713" s="242"/>
      <c r="CB1713" s="242"/>
      <c r="CC1713" s="242"/>
      <c r="CD1713" s="242"/>
      <c r="CE1713" s="241"/>
    </row>
    <row r="1714" spans="1:83" ht="14.4" x14ac:dyDescent="0.3">
      <c r="A1714" s="270"/>
      <c r="B1714" s="271"/>
      <c r="C1714" s="272"/>
      <c r="D1714" s="272"/>
      <c r="E1714" s="272"/>
      <c r="F1714" s="272"/>
      <c r="G1714" s="272"/>
      <c r="H1714" s="272"/>
      <c r="I1714" s="272"/>
      <c r="J1714" s="272"/>
      <c r="K1714" s="272"/>
      <c r="L1714" s="272"/>
      <c r="M1714" s="272"/>
      <c r="BE1714" s="269"/>
      <c r="BH1714" s="250"/>
      <c r="BI1714" s="250"/>
      <c r="BJ1714" s="250"/>
      <c r="BK1714" s="250"/>
      <c r="BL1714" s="250"/>
      <c r="BM1714" s="250"/>
      <c r="BN1714" s="250"/>
      <c r="BO1714" s="250"/>
      <c r="BP1714" s="250"/>
      <c r="BQ1714" s="250"/>
      <c r="BR1714" s="250"/>
      <c r="BS1714" s="250"/>
      <c r="BT1714" s="250"/>
      <c r="BU1714" s="250"/>
      <c r="BV1714" s="250"/>
      <c r="BW1714" s="250"/>
      <c r="BX1714" s="250"/>
      <c r="BY1714" s="250"/>
      <c r="BZ1714" s="250"/>
      <c r="CE1714" s="250"/>
    </row>
    <row r="1715" spans="1:83" ht="14.4" x14ac:dyDescent="0.3">
      <c r="A1715" s="270"/>
      <c r="B1715" s="271"/>
      <c r="C1715" s="272"/>
      <c r="D1715" s="272"/>
      <c r="E1715" s="272"/>
      <c r="F1715" s="272"/>
      <c r="G1715" s="272"/>
      <c r="H1715" s="272"/>
      <c r="I1715" s="272"/>
      <c r="J1715" s="272"/>
      <c r="K1715" s="272"/>
      <c r="L1715" s="272"/>
      <c r="M1715" s="272"/>
      <c r="BE1715" s="269"/>
      <c r="BH1715" s="241"/>
      <c r="BI1715" s="241"/>
      <c r="BJ1715" s="241"/>
      <c r="BK1715" s="241"/>
      <c r="BL1715" s="241"/>
      <c r="BM1715" s="241"/>
      <c r="BN1715" s="241"/>
      <c r="BO1715" s="241"/>
      <c r="BP1715" s="241"/>
      <c r="BQ1715" s="241"/>
      <c r="BR1715" s="241"/>
      <c r="BS1715" s="241"/>
      <c r="BT1715" s="241"/>
      <c r="BU1715" s="241"/>
      <c r="BV1715" s="240"/>
      <c r="BW1715" s="241"/>
      <c r="BX1715" s="241"/>
      <c r="BY1715" s="241"/>
      <c r="BZ1715" s="241"/>
      <c r="CA1715" s="242"/>
      <c r="CB1715" s="242"/>
      <c r="CC1715" s="242"/>
      <c r="CD1715" s="242"/>
      <c r="CE1715" s="241"/>
    </row>
    <row r="1716" spans="1:83" ht="14.4" x14ac:dyDescent="0.3">
      <c r="A1716" s="270"/>
      <c r="B1716" s="271"/>
      <c r="C1716" s="272"/>
      <c r="D1716" s="272"/>
      <c r="E1716" s="272"/>
      <c r="F1716" s="272"/>
      <c r="G1716" s="272"/>
      <c r="H1716" s="272"/>
      <c r="I1716" s="272"/>
      <c r="J1716" s="272"/>
      <c r="K1716" s="272"/>
      <c r="L1716" s="272"/>
      <c r="M1716" s="272"/>
      <c r="BE1716" s="269"/>
      <c r="BH1716" s="241"/>
      <c r="BI1716" s="241"/>
      <c r="BJ1716" s="241"/>
      <c r="BK1716" s="241"/>
      <c r="BL1716" s="241"/>
      <c r="BM1716" s="241"/>
      <c r="BN1716" s="241"/>
      <c r="BO1716" s="241"/>
      <c r="BP1716" s="241"/>
      <c r="BQ1716" s="241"/>
      <c r="BR1716" s="241"/>
      <c r="BS1716" s="241"/>
      <c r="BT1716" s="241"/>
      <c r="BU1716" s="241"/>
      <c r="BV1716" s="240"/>
      <c r="BW1716" s="241"/>
      <c r="BX1716" s="241"/>
      <c r="BY1716" s="241"/>
      <c r="BZ1716" s="241"/>
      <c r="CA1716" s="242"/>
      <c r="CB1716" s="242"/>
      <c r="CC1716" s="242"/>
      <c r="CD1716" s="242"/>
      <c r="CE1716" s="241"/>
    </row>
    <row r="1717" spans="1:83" ht="14.4" x14ac:dyDescent="0.3">
      <c r="A1717" s="270"/>
      <c r="B1717" s="271"/>
      <c r="C1717" s="272"/>
      <c r="D1717" s="272"/>
      <c r="E1717" s="272"/>
      <c r="F1717" s="272"/>
      <c r="G1717" s="272"/>
      <c r="H1717" s="272"/>
      <c r="I1717" s="272"/>
      <c r="J1717" s="272"/>
      <c r="K1717" s="272"/>
      <c r="L1717" s="272"/>
      <c r="M1717" s="272"/>
      <c r="BE1717" s="269"/>
      <c r="BH1717" s="241"/>
      <c r="BI1717" s="241"/>
      <c r="BJ1717" s="241"/>
      <c r="BK1717" s="241"/>
      <c r="BL1717" s="241"/>
      <c r="BM1717" s="241"/>
      <c r="BN1717" s="241"/>
      <c r="BO1717" s="241"/>
      <c r="BP1717" s="241"/>
      <c r="BQ1717" s="241"/>
      <c r="BR1717" s="241"/>
      <c r="BS1717" s="241"/>
      <c r="BT1717" s="241"/>
      <c r="BU1717" s="241"/>
      <c r="BV1717" s="240"/>
      <c r="BW1717" s="241"/>
      <c r="BX1717" s="241"/>
      <c r="BY1717" s="241"/>
      <c r="BZ1717" s="241"/>
      <c r="CA1717" s="242"/>
      <c r="CB1717" s="242"/>
      <c r="CC1717" s="242"/>
      <c r="CD1717" s="242"/>
      <c r="CE1717" s="241"/>
    </row>
    <row r="1718" spans="1:83" ht="14.4" x14ac:dyDescent="0.3">
      <c r="A1718" s="270"/>
      <c r="B1718" s="271"/>
      <c r="C1718" s="272"/>
      <c r="D1718" s="272"/>
      <c r="E1718" s="272"/>
      <c r="F1718" s="272"/>
      <c r="G1718" s="272"/>
      <c r="H1718" s="272"/>
      <c r="I1718" s="272"/>
      <c r="J1718" s="272"/>
      <c r="K1718" s="272"/>
      <c r="L1718" s="272"/>
      <c r="M1718" s="272"/>
      <c r="BE1718" s="269"/>
      <c r="BH1718" s="250"/>
      <c r="BI1718" s="250"/>
      <c r="BJ1718" s="250"/>
      <c r="BK1718" s="250"/>
      <c r="BL1718" s="250"/>
      <c r="BM1718" s="250"/>
      <c r="BN1718" s="250"/>
      <c r="BO1718" s="250"/>
      <c r="BP1718" s="250"/>
      <c r="BQ1718" s="250"/>
      <c r="BR1718" s="250"/>
      <c r="BS1718" s="250"/>
      <c r="BT1718" s="250"/>
      <c r="BU1718" s="250"/>
      <c r="BV1718" s="250"/>
      <c r="BW1718" s="250"/>
      <c r="BX1718" s="250"/>
      <c r="BY1718" s="250"/>
      <c r="BZ1718" s="250"/>
      <c r="CE1718" s="250"/>
    </row>
    <row r="1719" spans="1:83" ht="14.4" x14ac:dyDescent="0.3">
      <c r="A1719" s="270"/>
      <c r="B1719" s="271"/>
      <c r="C1719" s="272"/>
      <c r="D1719" s="272"/>
      <c r="E1719" s="272"/>
      <c r="F1719" s="272"/>
      <c r="G1719" s="272"/>
      <c r="H1719" s="272"/>
      <c r="I1719" s="272"/>
      <c r="J1719" s="272"/>
      <c r="K1719" s="272"/>
      <c r="L1719" s="272"/>
      <c r="M1719" s="272"/>
      <c r="BE1719" s="269"/>
      <c r="BH1719" s="250"/>
      <c r="BI1719" s="250"/>
      <c r="BJ1719" s="250"/>
      <c r="BK1719" s="250"/>
      <c r="BL1719" s="250"/>
      <c r="BM1719" s="250"/>
      <c r="BN1719" s="250"/>
      <c r="BO1719" s="250"/>
      <c r="BP1719" s="250"/>
      <c r="BQ1719" s="250"/>
      <c r="BR1719" s="250"/>
      <c r="BS1719" s="250"/>
      <c r="BT1719" s="250"/>
      <c r="BU1719" s="250"/>
      <c r="BV1719" s="250"/>
      <c r="BW1719" s="250"/>
      <c r="BX1719" s="250"/>
      <c r="BY1719" s="250"/>
      <c r="BZ1719" s="250"/>
      <c r="CE1719" s="250"/>
    </row>
    <row r="1720" spans="1:83" ht="14.4" x14ac:dyDescent="0.3">
      <c r="A1720" s="270"/>
      <c r="B1720" s="271"/>
      <c r="C1720" s="272"/>
      <c r="D1720" s="272"/>
      <c r="E1720" s="272"/>
      <c r="F1720" s="272"/>
      <c r="G1720" s="272"/>
      <c r="H1720" s="272"/>
      <c r="I1720" s="272"/>
      <c r="J1720" s="272"/>
      <c r="K1720" s="272"/>
      <c r="L1720" s="272"/>
      <c r="M1720" s="272"/>
      <c r="BE1720" s="269"/>
      <c r="BH1720" s="250"/>
      <c r="BI1720" s="250"/>
      <c r="BJ1720" s="250"/>
      <c r="BK1720" s="250"/>
      <c r="BL1720" s="250"/>
      <c r="BM1720" s="250"/>
      <c r="BN1720" s="250"/>
      <c r="BO1720" s="250"/>
      <c r="BP1720" s="250"/>
      <c r="BQ1720" s="250"/>
      <c r="BR1720" s="250"/>
      <c r="BS1720" s="250"/>
      <c r="BT1720" s="250"/>
      <c r="BU1720" s="250"/>
      <c r="BV1720" s="250"/>
      <c r="BW1720" s="250"/>
      <c r="BX1720" s="250"/>
      <c r="BY1720" s="250"/>
      <c r="BZ1720" s="250"/>
      <c r="CE1720" s="250"/>
    </row>
    <row r="1721" spans="1:83" ht="14.4" x14ac:dyDescent="0.3">
      <c r="A1721" s="270"/>
      <c r="B1721" s="271"/>
      <c r="C1721" s="272"/>
      <c r="D1721" s="272"/>
      <c r="E1721" s="272"/>
      <c r="F1721" s="272"/>
      <c r="G1721" s="272"/>
      <c r="H1721" s="272"/>
      <c r="I1721" s="272"/>
      <c r="J1721" s="272"/>
      <c r="K1721" s="272"/>
      <c r="L1721" s="272"/>
      <c r="M1721" s="272"/>
      <c r="BE1721" s="269"/>
      <c r="BH1721" s="250"/>
      <c r="BI1721" s="250"/>
      <c r="BJ1721" s="250"/>
      <c r="BK1721" s="250"/>
      <c r="BL1721" s="250"/>
      <c r="BM1721" s="250"/>
      <c r="BN1721" s="250"/>
      <c r="BO1721" s="250"/>
      <c r="BP1721" s="250"/>
      <c r="BQ1721" s="250"/>
      <c r="BR1721" s="250"/>
      <c r="BS1721" s="250"/>
      <c r="BT1721" s="250"/>
      <c r="BU1721" s="250"/>
      <c r="BV1721" s="250"/>
      <c r="BW1721" s="250"/>
      <c r="BX1721" s="250"/>
      <c r="BY1721" s="250"/>
      <c r="BZ1721" s="250"/>
      <c r="CE1721" s="250"/>
    </row>
    <row r="1722" spans="1:83" ht="14.4" x14ac:dyDescent="0.3">
      <c r="A1722" s="270"/>
      <c r="B1722" s="271"/>
      <c r="C1722" s="272"/>
      <c r="D1722" s="272"/>
      <c r="E1722" s="272"/>
      <c r="F1722" s="272"/>
      <c r="G1722" s="272"/>
      <c r="H1722" s="272"/>
      <c r="I1722" s="272"/>
      <c r="J1722" s="272"/>
      <c r="K1722" s="272"/>
      <c r="L1722" s="272"/>
      <c r="M1722" s="272"/>
      <c r="BE1722" s="269"/>
      <c r="BH1722" s="241"/>
      <c r="BI1722" s="241"/>
      <c r="BJ1722" s="241"/>
      <c r="BK1722" s="241"/>
      <c r="BL1722" s="241"/>
      <c r="BM1722" s="241"/>
      <c r="BN1722" s="241"/>
      <c r="BO1722" s="241"/>
      <c r="BP1722" s="241"/>
      <c r="BQ1722" s="241"/>
      <c r="BR1722" s="241"/>
      <c r="BS1722" s="241"/>
      <c r="BT1722" s="241"/>
      <c r="BU1722" s="241"/>
      <c r="BV1722" s="240"/>
      <c r="BW1722" s="241"/>
      <c r="BX1722" s="241"/>
      <c r="BY1722" s="241"/>
      <c r="BZ1722" s="241"/>
      <c r="CA1722" s="242"/>
      <c r="CB1722" s="242"/>
      <c r="CC1722" s="242"/>
      <c r="CD1722" s="242"/>
      <c r="CE1722" s="241"/>
    </row>
    <row r="1723" spans="1:83" ht="14.4" x14ac:dyDescent="0.3">
      <c r="A1723" s="270"/>
      <c r="B1723" s="271"/>
      <c r="C1723" s="272"/>
      <c r="D1723" s="272"/>
      <c r="E1723" s="272"/>
      <c r="F1723" s="272"/>
      <c r="G1723" s="272"/>
      <c r="H1723" s="272"/>
      <c r="I1723" s="272"/>
      <c r="J1723" s="272"/>
      <c r="K1723" s="272"/>
      <c r="L1723" s="272"/>
      <c r="M1723" s="272"/>
      <c r="BE1723" s="269"/>
      <c r="BH1723" s="241"/>
      <c r="BI1723" s="241"/>
      <c r="BJ1723" s="241"/>
      <c r="BK1723" s="241"/>
      <c r="BL1723" s="241"/>
      <c r="BM1723" s="241"/>
      <c r="BN1723" s="241"/>
      <c r="BO1723" s="241"/>
      <c r="BP1723" s="241"/>
      <c r="BQ1723" s="241"/>
      <c r="BR1723" s="241"/>
      <c r="BS1723" s="241"/>
      <c r="BT1723" s="241"/>
      <c r="BU1723" s="241"/>
      <c r="BV1723" s="240"/>
      <c r="BW1723" s="241"/>
      <c r="BX1723" s="241"/>
      <c r="BY1723" s="241"/>
      <c r="BZ1723" s="241"/>
      <c r="CA1723" s="242"/>
      <c r="CB1723" s="242"/>
      <c r="CC1723" s="242"/>
      <c r="CD1723" s="242"/>
      <c r="CE1723" s="241"/>
    </row>
    <row r="1724" spans="1:83" ht="14.4" x14ac:dyDescent="0.3">
      <c r="A1724" s="270"/>
      <c r="B1724" s="271"/>
      <c r="C1724" s="272"/>
      <c r="D1724" s="272"/>
      <c r="E1724" s="272"/>
      <c r="F1724" s="272"/>
      <c r="G1724" s="272"/>
      <c r="H1724" s="272"/>
      <c r="I1724" s="272"/>
      <c r="J1724" s="272"/>
      <c r="K1724" s="272"/>
      <c r="L1724" s="272"/>
      <c r="M1724" s="272"/>
      <c r="BE1724" s="269"/>
      <c r="BH1724" s="250"/>
      <c r="BI1724" s="250"/>
      <c r="BJ1724" s="250"/>
      <c r="BK1724" s="250"/>
      <c r="BL1724" s="250"/>
      <c r="BM1724" s="250"/>
      <c r="BN1724" s="250"/>
      <c r="BO1724" s="250"/>
      <c r="BP1724" s="250"/>
      <c r="BQ1724" s="250"/>
      <c r="BR1724" s="250"/>
      <c r="BS1724" s="250"/>
      <c r="BT1724" s="250"/>
      <c r="BU1724" s="250"/>
      <c r="BV1724" s="250"/>
      <c r="BW1724" s="250"/>
      <c r="BX1724" s="250"/>
      <c r="BY1724" s="250"/>
      <c r="BZ1724" s="250"/>
      <c r="CE1724" s="250"/>
    </row>
    <row r="1725" spans="1:83" ht="14.4" x14ac:dyDescent="0.3">
      <c r="A1725" s="270"/>
      <c r="B1725" s="271"/>
      <c r="C1725" s="272"/>
      <c r="D1725" s="272"/>
      <c r="E1725" s="272"/>
      <c r="F1725" s="272"/>
      <c r="G1725" s="272"/>
      <c r="H1725" s="272"/>
      <c r="I1725" s="272"/>
      <c r="J1725" s="272"/>
      <c r="K1725" s="272"/>
      <c r="L1725" s="272"/>
      <c r="M1725" s="272"/>
      <c r="BE1725" s="269"/>
      <c r="BH1725" s="250"/>
      <c r="BI1725" s="250"/>
      <c r="BJ1725" s="250"/>
      <c r="BK1725" s="250"/>
      <c r="BL1725" s="250"/>
      <c r="BM1725" s="250"/>
      <c r="BN1725" s="250"/>
      <c r="BO1725" s="250"/>
      <c r="BP1725" s="250"/>
      <c r="BQ1725" s="250"/>
      <c r="BR1725" s="250"/>
      <c r="BS1725" s="250"/>
      <c r="BT1725" s="250"/>
      <c r="BU1725" s="250"/>
      <c r="BV1725" s="250"/>
      <c r="BW1725" s="250"/>
      <c r="BX1725" s="250"/>
      <c r="BY1725" s="250"/>
      <c r="BZ1725" s="250"/>
      <c r="CE1725" s="250"/>
    </row>
    <row r="1726" spans="1:83" ht="14.4" x14ac:dyDescent="0.3">
      <c r="A1726" s="270"/>
      <c r="B1726" s="271"/>
      <c r="C1726" s="272"/>
      <c r="D1726" s="272"/>
      <c r="E1726" s="272"/>
      <c r="F1726" s="272"/>
      <c r="G1726" s="272"/>
      <c r="H1726" s="272"/>
      <c r="I1726" s="272"/>
      <c r="J1726" s="272"/>
      <c r="K1726" s="272"/>
      <c r="L1726" s="272"/>
      <c r="M1726" s="272"/>
      <c r="BE1726" s="269"/>
      <c r="BH1726" s="250"/>
      <c r="BI1726" s="250"/>
      <c r="BJ1726" s="250"/>
      <c r="BK1726" s="250"/>
      <c r="BL1726" s="250"/>
      <c r="BM1726" s="250"/>
      <c r="BN1726" s="250"/>
      <c r="BO1726" s="250"/>
      <c r="BP1726" s="250"/>
      <c r="BQ1726" s="250"/>
      <c r="BR1726" s="250"/>
      <c r="BS1726" s="250"/>
      <c r="BT1726" s="250"/>
      <c r="BU1726" s="250"/>
      <c r="BV1726" s="250"/>
      <c r="BW1726" s="250"/>
      <c r="BX1726" s="250"/>
      <c r="BY1726" s="250"/>
      <c r="BZ1726" s="250"/>
      <c r="CE1726" s="250"/>
    </row>
    <row r="1727" spans="1:83" ht="14.4" x14ac:dyDescent="0.3">
      <c r="A1727" s="270"/>
      <c r="B1727" s="271"/>
      <c r="C1727" s="272"/>
      <c r="D1727" s="272"/>
      <c r="E1727" s="272"/>
      <c r="F1727" s="272"/>
      <c r="G1727" s="272"/>
      <c r="H1727" s="272"/>
      <c r="I1727" s="272"/>
      <c r="J1727" s="272"/>
      <c r="K1727" s="272"/>
      <c r="L1727" s="272"/>
      <c r="M1727" s="272"/>
      <c r="BE1727" s="269"/>
      <c r="BH1727" s="250"/>
      <c r="BI1727" s="250"/>
      <c r="BJ1727" s="250"/>
      <c r="BK1727" s="250"/>
      <c r="BL1727" s="250"/>
      <c r="BM1727" s="250"/>
      <c r="BN1727" s="250"/>
      <c r="BO1727" s="250"/>
      <c r="BP1727" s="250"/>
      <c r="BQ1727" s="250"/>
      <c r="BR1727" s="250"/>
      <c r="BS1727" s="250"/>
      <c r="BT1727" s="250"/>
      <c r="BU1727" s="250"/>
      <c r="BV1727" s="250"/>
      <c r="BW1727" s="250"/>
      <c r="BX1727" s="250"/>
      <c r="BY1727" s="250"/>
      <c r="BZ1727" s="250"/>
      <c r="CE1727" s="250"/>
    </row>
    <row r="1728" spans="1:83" ht="14.4" x14ac:dyDescent="0.3">
      <c r="A1728" s="270"/>
      <c r="B1728" s="271"/>
      <c r="C1728" s="272"/>
      <c r="D1728" s="272"/>
      <c r="E1728" s="272"/>
      <c r="F1728" s="272"/>
      <c r="G1728" s="272"/>
      <c r="H1728" s="272"/>
      <c r="I1728" s="272"/>
      <c r="J1728" s="272"/>
      <c r="K1728" s="272"/>
      <c r="L1728" s="272"/>
      <c r="M1728" s="272"/>
      <c r="BE1728" s="269"/>
      <c r="BH1728" s="250"/>
      <c r="BI1728" s="250"/>
      <c r="BJ1728" s="250"/>
      <c r="BK1728" s="250"/>
      <c r="BL1728" s="250"/>
      <c r="BM1728" s="250"/>
      <c r="BN1728" s="250"/>
      <c r="BO1728" s="250"/>
      <c r="BP1728" s="250"/>
      <c r="BQ1728" s="250"/>
      <c r="BR1728" s="250"/>
      <c r="BS1728" s="250"/>
      <c r="BT1728" s="250"/>
      <c r="BU1728" s="250"/>
      <c r="BV1728" s="250"/>
      <c r="BW1728" s="250"/>
      <c r="BX1728" s="250"/>
      <c r="BY1728" s="250"/>
      <c r="BZ1728" s="250"/>
      <c r="CE1728" s="250"/>
    </row>
    <row r="1729" spans="1:83" ht="14.4" x14ac:dyDescent="0.3">
      <c r="A1729" s="270"/>
      <c r="B1729" s="271"/>
      <c r="C1729" s="272"/>
      <c r="D1729" s="272"/>
      <c r="E1729" s="272"/>
      <c r="F1729" s="272"/>
      <c r="G1729" s="272"/>
      <c r="H1729" s="272"/>
      <c r="I1729" s="272"/>
      <c r="J1729" s="272"/>
      <c r="K1729" s="272"/>
      <c r="L1729" s="272"/>
      <c r="M1729" s="272"/>
      <c r="BE1729" s="269"/>
      <c r="BH1729" s="250"/>
      <c r="BI1729" s="250"/>
      <c r="BJ1729" s="250"/>
      <c r="BK1729" s="250"/>
      <c r="BL1729" s="250"/>
      <c r="BM1729" s="250"/>
      <c r="BN1729" s="250"/>
      <c r="BO1729" s="250"/>
      <c r="BP1729" s="250"/>
      <c r="BQ1729" s="250"/>
      <c r="BR1729" s="250"/>
      <c r="BS1729" s="250"/>
      <c r="BT1729" s="250"/>
      <c r="BU1729" s="250"/>
      <c r="BV1729" s="250"/>
      <c r="BW1729" s="250"/>
      <c r="BX1729" s="250"/>
      <c r="BY1729" s="250"/>
      <c r="BZ1729" s="250"/>
      <c r="CE1729" s="250"/>
    </row>
    <row r="1730" spans="1:83" ht="14.4" x14ac:dyDescent="0.3">
      <c r="A1730" s="270"/>
      <c r="B1730" s="271"/>
      <c r="C1730" s="272"/>
      <c r="D1730" s="272"/>
      <c r="E1730" s="272"/>
      <c r="F1730" s="272"/>
      <c r="G1730" s="272"/>
      <c r="H1730" s="272"/>
      <c r="I1730" s="272"/>
      <c r="J1730" s="272"/>
      <c r="K1730" s="272"/>
      <c r="L1730" s="272"/>
      <c r="M1730" s="272"/>
      <c r="BE1730" s="269"/>
      <c r="BH1730" s="250"/>
      <c r="BI1730" s="250"/>
      <c r="BJ1730" s="250"/>
      <c r="BK1730" s="250"/>
      <c r="BL1730" s="250"/>
      <c r="BM1730" s="250"/>
      <c r="BN1730" s="250"/>
      <c r="BO1730" s="250"/>
      <c r="BP1730" s="250"/>
      <c r="BQ1730" s="250"/>
      <c r="BR1730" s="250"/>
      <c r="BS1730" s="250"/>
      <c r="BT1730" s="250"/>
      <c r="BU1730" s="250"/>
      <c r="BV1730" s="250"/>
      <c r="BW1730" s="250"/>
      <c r="BX1730" s="250"/>
      <c r="BY1730" s="250"/>
      <c r="BZ1730" s="250"/>
      <c r="CE1730" s="250"/>
    </row>
    <row r="1731" spans="1:83" ht="14.4" x14ac:dyDescent="0.3">
      <c r="A1731" s="270"/>
      <c r="B1731" s="271"/>
      <c r="C1731" s="272"/>
      <c r="D1731" s="272"/>
      <c r="E1731" s="272"/>
      <c r="F1731" s="272"/>
      <c r="G1731" s="272"/>
      <c r="H1731" s="272"/>
      <c r="I1731" s="272"/>
      <c r="J1731" s="272"/>
      <c r="K1731" s="272"/>
      <c r="L1731" s="272"/>
      <c r="M1731" s="272"/>
      <c r="BE1731" s="269"/>
      <c r="BH1731" s="241"/>
      <c r="BI1731" s="241"/>
      <c r="BJ1731" s="241"/>
      <c r="BK1731" s="241"/>
      <c r="BL1731" s="241"/>
      <c r="BM1731" s="241"/>
      <c r="BN1731" s="241"/>
      <c r="BO1731" s="241"/>
      <c r="BP1731" s="241"/>
      <c r="BQ1731" s="241"/>
      <c r="BR1731" s="241"/>
      <c r="BS1731" s="241"/>
      <c r="BT1731" s="241"/>
      <c r="BU1731" s="241"/>
      <c r="BV1731" s="240"/>
      <c r="BW1731" s="241"/>
      <c r="BX1731" s="241"/>
      <c r="BY1731" s="241"/>
      <c r="BZ1731" s="241"/>
      <c r="CA1731" s="251"/>
      <c r="CB1731" s="251"/>
      <c r="CC1731" s="251"/>
      <c r="CD1731" s="251"/>
      <c r="CE1731" s="241"/>
    </row>
    <row r="1732" spans="1:83" ht="14.4" x14ac:dyDescent="0.3">
      <c r="A1732" s="270"/>
      <c r="B1732" s="271"/>
      <c r="C1732" s="272"/>
      <c r="D1732" s="272"/>
      <c r="E1732" s="272"/>
      <c r="F1732" s="272"/>
      <c r="G1732" s="272"/>
      <c r="H1732" s="272"/>
      <c r="I1732" s="272"/>
      <c r="J1732" s="272"/>
      <c r="K1732" s="272"/>
      <c r="L1732" s="272"/>
      <c r="M1732" s="272"/>
      <c r="BE1732" s="269"/>
      <c r="BH1732" s="241"/>
      <c r="BI1732" s="241"/>
      <c r="BJ1732" s="241"/>
      <c r="BK1732" s="241"/>
      <c r="BL1732" s="241"/>
      <c r="BM1732" s="241"/>
      <c r="BN1732" s="241"/>
      <c r="BO1732" s="241"/>
      <c r="BP1732" s="241"/>
      <c r="BQ1732" s="241"/>
      <c r="BR1732" s="241"/>
      <c r="BS1732" s="241"/>
      <c r="BT1732" s="241"/>
      <c r="BU1732" s="241"/>
      <c r="BV1732" s="240"/>
      <c r="BW1732" s="241"/>
      <c r="BX1732" s="241"/>
      <c r="BY1732" s="241"/>
      <c r="BZ1732" s="241"/>
      <c r="CA1732" s="242"/>
      <c r="CB1732" s="242"/>
      <c r="CC1732" s="242"/>
      <c r="CD1732" s="242"/>
      <c r="CE1732" s="241"/>
    </row>
    <row r="1733" spans="1:83" ht="14.4" x14ac:dyDescent="0.3">
      <c r="A1733" s="270"/>
      <c r="B1733" s="271"/>
      <c r="C1733" s="272"/>
      <c r="D1733" s="272"/>
      <c r="E1733" s="272"/>
      <c r="F1733" s="272"/>
      <c r="G1733" s="272"/>
      <c r="H1733" s="272"/>
      <c r="I1733" s="272"/>
      <c r="J1733" s="272"/>
      <c r="K1733" s="272"/>
      <c r="L1733" s="272"/>
      <c r="M1733" s="272"/>
      <c r="BE1733" s="269"/>
      <c r="BH1733" s="241"/>
      <c r="BI1733" s="241"/>
      <c r="BJ1733" s="241"/>
      <c r="BK1733" s="241"/>
      <c r="BL1733" s="241"/>
      <c r="BM1733" s="241"/>
      <c r="BN1733" s="241"/>
      <c r="BO1733" s="241"/>
      <c r="BP1733" s="241"/>
      <c r="BQ1733" s="241"/>
      <c r="BR1733" s="241"/>
      <c r="BS1733" s="241"/>
      <c r="BT1733" s="241"/>
      <c r="BU1733" s="241"/>
      <c r="BV1733" s="240"/>
      <c r="BW1733" s="241"/>
      <c r="BX1733" s="241"/>
      <c r="BY1733" s="241"/>
      <c r="BZ1733" s="241"/>
      <c r="CA1733" s="242"/>
      <c r="CB1733" s="242"/>
      <c r="CC1733" s="242"/>
      <c r="CD1733" s="242"/>
      <c r="CE1733" s="241"/>
    </row>
    <row r="1734" spans="1:83" ht="14.4" x14ac:dyDescent="0.3">
      <c r="A1734" s="270"/>
      <c r="B1734" s="271"/>
      <c r="C1734" s="272"/>
      <c r="D1734" s="272"/>
      <c r="E1734" s="272"/>
      <c r="F1734" s="272"/>
      <c r="G1734" s="272"/>
      <c r="H1734" s="272"/>
      <c r="I1734" s="272"/>
      <c r="J1734" s="272"/>
      <c r="K1734" s="272"/>
      <c r="L1734" s="272"/>
      <c r="M1734" s="272"/>
      <c r="BE1734" s="269"/>
      <c r="BH1734" s="241"/>
      <c r="BI1734" s="241"/>
      <c r="BJ1734" s="241"/>
      <c r="BK1734" s="241"/>
      <c r="BL1734" s="241"/>
      <c r="BM1734" s="241"/>
      <c r="BN1734" s="241"/>
      <c r="BO1734" s="241"/>
      <c r="BP1734" s="241"/>
      <c r="BQ1734" s="241"/>
      <c r="BR1734" s="241"/>
      <c r="BS1734" s="241"/>
      <c r="BT1734" s="241"/>
      <c r="BU1734" s="241"/>
      <c r="BV1734" s="240"/>
      <c r="BW1734" s="241"/>
      <c r="BX1734" s="241"/>
      <c r="BY1734" s="241"/>
      <c r="BZ1734" s="241"/>
      <c r="CA1734" s="242"/>
      <c r="CB1734" s="242"/>
      <c r="CC1734" s="242"/>
      <c r="CD1734" s="242"/>
      <c r="CE1734" s="241"/>
    </row>
    <row r="1735" spans="1:83" ht="14.4" x14ac:dyDescent="0.3">
      <c r="A1735" s="270"/>
      <c r="B1735" s="271"/>
      <c r="C1735" s="272"/>
      <c r="D1735" s="272"/>
      <c r="E1735" s="272"/>
      <c r="F1735" s="272"/>
      <c r="G1735" s="272"/>
      <c r="H1735" s="272"/>
      <c r="I1735" s="272"/>
      <c r="J1735" s="272"/>
      <c r="K1735" s="272"/>
      <c r="L1735" s="272"/>
      <c r="M1735" s="272"/>
      <c r="BE1735" s="269"/>
      <c r="BH1735" s="250"/>
      <c r="BI1735" s="250"/>
      <c r="BJ1735" s="250"/>
      <c r="BK1735" s="250"/>
      <c r="BL1735" s="250"/>
      <c r="BM1735" s="250"/>
      <c r="BN1735" s="250"/>
      <c r="BO1735" s="250"/>
      <c r="BP1735" s="250"/>
      <c r="BQ1735" s="250"/>
      <c r="BR1735" s="250"/>
      <c r="BS1735" s="250"/>
      <c r="BT1735" s="250"/>
      <c r="BU1735" s="250"/>
      <c r="BV1735" s="250"/>
      <c r="BW1735" s="250"/>
      <c r="BX1735" s="250"/>
      <c r="BY1735" s="250"/>
      <c r="BZ1735" s="250"/>
      <c r="CE1735" s="250"/>
    </row>
    <row r="1736" spans="1:83" ht="14.4" x14ac:dyDescent="0.3">
      <c r="A1736" s="270"/>
      <c r="B1736" s="271"/>
      <c r="C1736" s="272"/>
      <c r="D1736" s="272"/>
      <c r="E1736" s="272"/>
      <c r="F1736" s="272"/>
      <c r="G1736" s="272"/>
      <c r="H1736" s="272"/>
      <c r="I1736" s="272"/>
      <c r="J1736" s="272"/>
      <c r="K1736" s="272"/>
      <c r="L1736" s="272"/>
      <c r="M1736" s="272"/>
      <c r="BE1736" s="269"/>
      <c r="BH1736" s="250"/>
      <c r="BI1736" s="250"/>
      <c r="BJ1736" s="250"/>
      <c r="BK1736" s="250"/>
      <c r="BL1736" s="250"/>
      <c r="BM1736" s="250"/>
      <c r="BN1736" s="250"/>
      <c r="BO1736" s="250"/>
      <c r="BP1736" s="250"/>
      <c r="BQ1736" s="250"/>
      <c r="BR1736" s="250"/>
      <c r="BS1736" s="250"/>
      <c r="BT1736" s="250"/>
      <c r="BU1736" s="250"/>
      <c r="BV1736" s="250"/>
      <c r="BW1736" s="250"/>
      <c r="BX1736" s="250"/>
      <c r="BY1736" s="250"/>
      <c r="BZ1736" s="250"/>
      <c r="CA1736" s="250"/>
      <c r="CE1736" s="250"/>
    </row>
    <row r="1737" spans="1:83" ht="14.4" x14ac:dyDescent="0.3">
      <c r="A1737" s="270"/>
      <c r="B1737" s="271"/>
      <c r="C1737" s="272"/>
      <c r="D1737" s="272"/>
      <c r="E1737" s="272"/>
      <c r="F1737" s="272"/>
      <c r="G1737" s="272"/>
      <c r="H1737" s="272"/>
      <c r="I1737" s="272"/>
      <c r="J1737" s="272"/>
      <c r="K1737" s="272"/>
      <c r="L1737" s="272"/>
      <c r="M1737" s="272"/>
      <c r="BE1737" s="269"/>
      <c r="BH1737" s="250"/>
      <c r="BI1737" s="250"/>
      <c r="BJ1737" s="250"/>
      <c r="BK1737" s="250"/>
      <c r="BL1737" s="250"/>
      <c r="BM1737" s="250"/>
      <c r="BN1737" s="250"/>
      <c r="BO1737" s="250"/>
      <c r="BP1737" s="250"/>
      <c r="BQ1737" s="250"/>
      <c r="BR1737" s="250"/>
      <c r="BS1737" s="250"/>
      <c r="BT1737" s="250"/>
      <c r="BU1737" s="250"/>
      <c r="BV1737" s="250"/>
      <c r="BW1737" s="250"/>
      <c r="BX1737" s="250"/>
      <c r="BY1737" s="250"/>
      <c r="BZ1737" s="250"/>
      <c r="CE1737" s="250"/>
    </row>
    <row r="1738" spans="1:83" ht="14.4" x14ac:dyDescent="0.3">
      <c r="A1738" s="270"/>
      <c r="B1738" s="271"/>
      <c r="C1738" s="272"/>
      <c r="D1738" s="272"/>
      <c r="E1738" s="272"/>
      <c r="F1738" s="272"/>
      <c r="G1738" s="272"/>
      <c r="H1738" s="272"/>
      <c r="I1738" s="272"/>
      <c r="J1738" s="272"/>
      <c r="K1738" s="272"/>
      <c r="L1738" s="272"/>
      <c r="M1738" s="272"/>
      <c r="BE1738" s="269"/>
      <c r="BH1738" s="250"/>
      <c r="BI1738" s="250"/>
      <c r="BJ1738" s="250"/>
      <c r="BK1738" s="250"/>
      <c r="BL1738" s="250"/>
      <c r="BM1738" s="250"/>
      <c r="BN1738" s="250"/>
      <c r="BO1738" s="250"/>
      <c r="BP1738" s="250"/>
      <c r="BQ1738" s="250"/>
      <c r="BR1738" s="250"/>
      <c r="BS1738" s="250"/>
      <c r="BT1738" s="250"/>
      <c r="BU1738" s="250"/>
      <c r="BV1738" s="250"/>
      <c r="BW1738" s="250"/>
      <c r="BX1738" s="250"/>
      <c r="BY1738" s="250"/>
      <c r="BZ1738" s="250"/>
      <c r="CE1738" s="250"/>
    </row>
    <row r="1739" spans="1:83" ht="14.4" x14ac:dyDescent="0.3">
      <c r="A1739" s="270"/>
      <c r="B1739" s="271"/>
      <c r="C1739" s="272"/>
      <c r="D1739" s="272"/>
      <c r="E1739" s="272"/>
      <c r="F1739" s="272"/>
      <c r="G1739" s="272"/>
      <c r="H1739" s="272"/>
      <c r="I1739" s="272"/>
      <c r="J1739" s="272"/>
      <c r="K1739" s="272"/>
      <c r="L1739" s="272"/>
      <c r="M1739" s="272"/>
      <c r="BE1739" s="269"/>
      <c r="BH1739" s="250"/>
      <c r="BI1739" s="250"/>
      <c r="BJ1739" s="250"/>
      <c r="BK1739" s="250"/>
      <c r="BL1739" s="250"/>
      <c r="BM1739" s="250"/>
      <c r="BN1739" s="250"/>
      <c r="BO1739" s="250"/>
      <c r="BP1739" s="250"/>
      <c r="BQ1739" s="250"/>
      <c r="BR1739" s="250"/>
      <c r="BS1739" s="250"/>
      <c r="BT1739" s="250"/>
      <c r="BU1739" s="250"/>
      <c r="BV1739" s="250"/>
      <c r="BW1739" s="250"/>
      <c r="BX1739" s="250"/>
      <c r="BY1739" s="250"/>
      <c r="BZ1739" s="250"/>
      <c r="CE1739" s="250"/>
    </row>
    <row r="1740" spans="1:83" ht="14.4" x14ac:dyDescent="0.3">
      <c r="A1740" s="270"/>
      <c r="B1740" s="271"/>
      <c r="C1740" s="272"/>
      <c r="D1740" s="272"/>
      <c r="E1740" s="272"/>
      <c r="F1740" s="272"/>
      <c r="G1740" s="272"/>
      <c r="H1740" s="272"/>
      <c r="I1740" s="272"/>
      <c r="J1740" s="272"/>
      <c r="K1740" s="272"/>
      <c r="L1740" s="272"/>
      <c r="M1740" s="272"/>
      <c r="BE1740" s="269"/>
      <c r="BH1740" s="241"/>
      <c r="BI1740" s="241"/>
      <c r="BJ1740" s="241"/>
      <c r="BK1740" s="241"/>
      <c r="BL1740" s="241"/>
      <c r="BM1740" s="241"/>
      <c r="BN1740" s="241"/>
      <c r="BO1740" s="241"/>
      <c r="BP1740" s="241"/>
      <c r="BQ1740" s="241"/>
      <c r="BR1740" s="241"/>
      <c r="BS1740" s="241"/>
      <c r="BT1740" s="241"/>
      <c r="BU1740" s="241"/>
      <c r="BV1740" s="240"/>
      <c r="BW1740" s="241"/>
      <c r="BX1740" s="241"/>
      <c r="BY1740" s="241"/>
      <c r="BZ1740" s="241"/>
      <c r="CA1740" s="242"/>
      <c r="CB1740" s="242"/>
      <c r="CC1740" s="242"/>
      <c r="CD1740" s="242"/>
      <c r="CE1740" s="241"/>
    </row>
    <row r="1741" spans="1:83" ht="14.4" x14ac:dyDescent="0.3">
      <c r="A1741" s="270"/>
      <c r="B1741" s="271"/>
      <c r="C1741" s="272"/>
      <c r="D1741" s="272"/>
      <c r="E1741" s="272"/>
      <c r="F1741" s="272"/>
      <c r="G1741" s="272"/>
      <c r="H1741" s="272"/>
      <c r="I1741" s="272"/>
      <c r="J1741" s="272"/>
      <c r="K1741" s="272"/>
      <c r="L1741" s="272"/>
      <c r="M1741" s="272"/>
      <c r="BE1741" s="269"/>
      <c r="BH1741" s="250"/>
      <c r="BI1741" s="250"/>
      <c r="BJ1741" s="250"/>
      <c r="BK1741" s="250"/>
      <c r="BL1741" s="250"/>
      <c r="BM1741" s="250"/>
      <c r="BN1741" s="250"/>
      <c r="BO1741" s="250"/>
      <c r="BP1741" s="250"/>
      <c r="BQ1741" s="250"/>
      <c r="BR1741" s="250"/>
      <c r="BS1741" s="250"/>
      <c r="BT1741" s="250"/>
      <c r="BU1741" s="250"/>
      <c r="BV1741" s="250"/>
      <c r="BW1741" s="250"/>
      <c r="BX1741" s="250"/>
      <c r="BY1741" s="250"/>
      <c r="BZ1741" s="250"/>
      <c r="CE1741" s="250"/>
    </row>
    <row r="1742" spans="1:83" ht="14.4" x14ac:dyDescent="0.3">
      <c r="A1742" s="270"/>
      <c r="B1742" s="271"/>
      <c r="C1742" s="272"/>
      <c r="D1742" s="272"/>
      <c r="E1742" s="272"/>
      <c r="F1742" s="272"/>
      <c r="G1742" s="272"/>
      <c r="H1742" s="272"/>
      <c r="I1742" s="272"/>
      <c r="J1742" s="272"/>
      <c r="K1742" s="272"/>
      <c r="L1742" s="272"/>
      <c r="M1742" s="272"/>
      <c r="BE1742" s="269"/>
      <c r="BH1742" s="241"/>
      <c r="BI1742" s="241"/>
      <c r="BJ1742" s="241"/>
      <c r="BK1742" s="241"/>
      <c r="BL1742" s="241"/>
      <c r="BM1742" s="241"/>
      <c r="BN1742" s="241"/>
      <c r="BO1742" s="241"/>
      <c r="BP1742" s="241"/>
      <c r="BQ1742" s="241"/>
      <c r="BR1742" s="241"/>
      <c r="BS1742" s="241"/>
      <c r="BT1742" s="241"/>
      <c r="BU1742" s="241"/>
      <c r="BV1742" s="240"/>
      <c r="BW1742" s="241"/>
      <c r="BX1742" s="241"/>
      <c r="BY1742" s="241"/>
      <c r="BZ1742" s="241"/>
      <c r="CA1742" s="251"/>
      <c r="CB1742" s="251"/>
      <c r="CC1742" s="251"/>
      <c r="CD1742" s="251"/>
      <c r="CE1742" s="241"/>
    </row>
    <row r="1743" spans="1:83" ht="14.4" x14ac:dyDescent="0.3">
      <c r="A1743" s="270"/>
      <c r="B1743" s="271"/>
      <c r="C1743" s="272"/>
      <c r="D1743" s="272"/>
      <c r="E1743" s="272"/>
      <c r="F1743" s="272"/>
      <c r="G1743" s="272"/>
      <c r="H1743" s="272"/>
      <c r="I1743" s="272"/>
      <c r="J1743" s="272"/>
      <c r="K1743" s="272"/>
      <c r="L1743" s="272"/>
      <c r="M1743" s="272"/>
      <c r="BE1743" s="269"/>
      <c r="BH1743" s="250"/>
      <c r="BI1743" s="250"/>
      <c r="BJ1743" s="250"/>
      <c r="BK1743" s="250"/>
      <c r="BL1743" s="250"/>
      <c r="BM1743" s="250"/>
      <c r="BN1743" s="250"/>
      <c r="BO1743" s="250"/>
      <c r="BP1743" s="250"/>
      <c r="BQ1743" s="250"/>
      <c r="BR1743" s="250"/>
      <c r="BS1743" s="250"/>
      <c r="BT1743" s="250"/>
      <c r="BU1743" s="250"/>
      <c r="BV1743" s="250"/>
      <c r="BW1743" s="250"/>
      <c r="BX1743" s="250"/>
      <c r="BY1743" s="250"/>
      <c r="BZ1743" s="250"/>
      <c r="CE1743" s="250"/>
    </row>
    <row r="1744" spans="1:83" ht="14.4" x14ac:dyDescent="0.3">
      <c r="A1744" s="270"/>
      <c r="B1744" s="271"/>
      <c r="C1744" s="272"/>
      <c r="D1744" s="272"/>
      <c r="E1744" s="272"/>
      <c r="F1744" s="272"/>
      <c r="G1744" s="272"/>
      <c r="H1744" s="272"/>
      <c r="I1744" s="272"/>
      <c r="J1744" s="272"/>
      <c r="K1744" s="272"/>
      <c r="L1744" s="272"/>
      <c r="M1744" s="272"/>
      <c r="BE1744" s="269"/>
      <c r="BH1744" s="241"/>
      <c r="BI1744" s="241"/>
      <c r="BJ1744" s="241"/>
      <c r="BK1744" s="241"/>
      <c r="BL1744" s="241"/>
      <c r="BM1744" s="241"/>
      <c r="BN1744" s="241"/>
      <c r="BO1744" s="241"/>
      <c r="BP1744" s="241"/>
      <c r="BQ1744" s="241"/>
      <c r="BR1744" s="241"/>
      <c r="BS1744" s="241"/>
      <c r="BT1744" s="241"/>
      <c r="BU1744" s="241"/>
      <c r="BV1744" s="240"/>
      <c r="BW1744" s="241"/>
      <c r="BX1744" s="241"/>
      <c r="BY1744" s="241"/>
      <c r="BZ1744" s="241"/>
      <c r="CA1744" s="242"/>
      <c r="CB1744" s="242"/>
      <c r="CC1744" s="242"/>
      <c r="CD1744" s="242"/>
      <c r="CE1744" s="241"/>
    </row>
    <row r="1745" spans="1:83" ht="14.4" x14ac:dyDescent="0.3">
      <c r="A1745" s="270"/>
      <c r="B1745" s="271"/>
      <c r="C1745" s="272"/>
      <c r="D1745" s="272"/>
      <c r="E1745" s="272"/>
      <c r="F1745" s="272"/>
      <c r="G1745" s="272"/>
      <c r="H1745" s="272"/>
      <c r="I1745" s="272"/>
      <c r="J1745" s="272"/>
      <c r="K1745" s="272"/>
      <c r="L1745" s="272"/>
      <c r="M1745" s="272"/>
      <c r="BE1745" s="269"/>
      <c r="BH1745" s="241"/>
      <c r="BI1745" s="241"/>
      <c r="BJ1745" s="241"/>
      <c r="BK1745" s="241"/>
      <c r="BL1745" s="241"/>
      <c r="BM1745" s="241"/>
      <c r="BN1745" s="241"/>
      <c r="BO1745" s="241"/>
      <c r="BP1745" s="241"/>
      <c r="BQ1745" s="241"/>
      <c r="BR1745" s="241"/>
      <c r="BS1745" s="241"/>
      <c r="BT1745" s="241"/>
      <c r="BU1745" s="241"/>
      <c r="BV1745" s="240"/>
      <c r="BW1745" s="241"/>
      <c r="BX1745" s="241"/>
      <c r="BY1745" s="241"/>
      <c r="BZ1745" s="241"/>
      <c r="CA1745" s="242"/>
      <c r="CB1745" s="242"/>
      <c r="CC1745" s="242"/>
      <c r="CD1745" s="242"/>
      <c r="CE1745" s="241"/>
    </row>
    <row r="1746" spans="1:83" ht="14.4" x14ac:dyDescent="0.3">
      <c r="A1746" s="270"/>
      <c r="B1746" s="271"/>
      <c r="C1746" s="272"/>
      <c r="D1746" s="272"/>
      <c r="E1746" s="272"/>
      <c r="F1746" s="272"/>
      <c r="G1746" s="272"/>
      <c r="H1746" s="272"/>
      <c r="I1746" s="272"/>
      <c r="J1746" s="272"/>
      <c r="K1746" s="272"/>
      <c r="L1746" s="272"/>
      <c r="M1746" s="272"/>
      <c r="BE1746" s="269"/>
      <c r="BH1746" s="250"/>
      <c r="BI1746" s="250"/>
      <c r="BJ1746" s="250"/>
      <c r="BK1746" s="250"/>
      <c r="BL1746" s="250"/>
      <c r="BM1746" s="250"/>
      <c r="BN1746" s="250"/>
      <c r="BO1746" s="250"/>
      <c r="BP1746" s="250"/>
      <c r="BQ1746" s="250"/>
      <c r="BR1746" s="250"/>
      <c r="BS1746" s="250"/>
      <c r="BT1746" s="250"/>
      <c r="BU1746" s="250"/>
      <c r="BV1746" s="250"/>
      <c r="BW1746" s="250"/>
      <c r="BX1746" s="250"/>
      <c r="BY1746" s="250"/>
      <c r="BZ1746" s="250"/>
      <c r="CE1746" s="250"/>
    </row>
    <row r="1747" spans="1:83" ht="14.4" x14ac:dyDescent="0.3">
      <c r="A1747" s="270"/>
      <c r="B1747" s="271"/>
      <c r="C1747" s="272"/>
      <c r="D1747" s="272"/>
      <c r="E1747" s="272"/>
      <c r="F1747" s="272"/>
      <c r="G1747" s="272"/>
      <c r="H1747" s="272"/>
      <c r="I1747" s="272"/>
      <c r="J1747" s="272"/>
      <c r="K1747" s="272"/>
      <c r="L1747" s="272"/>
      <c r="M1747" s="272"/>
      <c r="BE1747" s="269"/>
      <c r="BH1747" s="250"/>
      <c r="BI1747" s="250"/>
      <c r="BJ1747" s="250"/>
      <c r="BK1747" s="250"/>
      <c r="BL1747" s="250"/>
      <c r="BM1747" s="250"/>
      <c r="BN1747" s="250"/>
      <c r="BO1747" s="250"/>
      <c r="BP1747" s="250"/>
      <c r="BQ1747" s="250"/>
      <c r="BR1747" s="250"/>
      <c r="BS1747" s="250"/>
      <c r="BT1747" s="250"/>
      <c r="BU1747" s="250"/>
      <c r="BV1747" s="250"/>
      <c r="BW1747" s="250"/>
      <c r="BX1747" s="250"/>
      <c r="BY1747" s="250"/>
      <c r="BZ1747" s="250"/>
      <c r="CE1747" s="250"/>
    </row>
    <row r="1748" spans="1:83" ht="14.4" x14ac:dyDescent="0.3">
      <c r="A1748" s="270"/>
      <c r="B1748" s="271"/>
      <c r="C1748" s="272"/>
      <c r="D1748" s="272"/>
      <c r="E1748" s="272"/>
      <c r="F1748" s="272"/>
      <c r="G1748" s="272"/>
      <c r="H1748" s="272"/>
      <c r="I1748" s="272"/>
      <c r="J1748" s="272"/>
      <c r="K1748" s="272"/>
      <c r="L1748" s="272"/>
      <c r="M1748" s="272"/>
      <c r="BE1748" s="269"/>
      <c r="BH1748" s="250"/>
      <c r="BI1748" s="250"/>
      <c r="BJ1748" s="250"/>
      <c r="BK1748" s="250"/>
      <c r="BL1748" s="250"/>
      <c r="BM1748" s="250"/>
      <c r="BN1748" s="250"/>
      <c r="BO1748" s="250"/>
      <c r="BP1748" s="250"/>
      <c r="BQ1748" s="250"/>
      <c r="BR1748" s="250"/>
      <c r="BS1748" s="250"/>
      <c r="BT1748" s="250"/>
      <c r="BU1748" s="250"/>
      <c r="BV1748" s="250"/>
      <c r="BW1748" s="250"/>
      <c r="BX1748" s="250"/>
      <c r="BY1748" s="250"/>
      <c r="BZ1748" s="250"/>
      <c r="CE1748" s="250"/>
    </row>
    <row r="1749" spans="1:83" ht="14.4" x14ac:dyDescent="0.3">
      <c r="A1749" s="270"/>
      <c r="B1749" s="271"/>
      <c r="C1749" s="272"/>
      <c r="D1749" s="272"/>
      <c r="E1749" s="272"/>
      <c r="F1749" s="272"/>
      <c r="G1749" s="272"/>
      <c r="H1749" s="272"/>
      <c r="I1749" s="272"/>
      <c r="J1749" s="272"/>
      <c r="K1749" s="272"/>
      <c r="L1749" s="272"/>
      <c r="M1749" s="272"/>
      <c r="BE1749" s="269"/>
      <c r="BH1749" s="250"/>
      <c r="BI1749" s="250"/>
      <c r="BJ1749" s="250"/>
      <c r="BK1749" s="250"/>
      <c r="BL1749" s="250"/>
      <c r="BM1749" s="250"/>
      <c r="BN1749" s="250"/>
      <c r="BO1749" s="250"/>
      <c r="BP1749" s="250"/>
      <c r="BQ1749" s="250"/>
      <c r="BR1749" s="250"/>
      <c r="BS1749" s="250"/>
      <c r="BT1749" s="250"/>
      <c r="BU1749" s="250"/>
      <c r="BV1749" s="250"/>
      <c r="BW1749" s="250"/>
      <c r="BX1749" s="250"/>
      <c r="BY1749" s="250"/>
      <c r="BZ1749" s="250"/>
      <c r="CE1749" s="250"/>
    </row>
    <row r="1750" spans="1:83" ht="14.4" x14ac:dyDescent="0.3">
      <c r="A1750" s="270"/>
      <c r="B1750" s="271"/>
      <c r="C1750" s="272"/>
      <c r="D1750" s="272"/>
      <c r="E1750" s="272"/>
      <c r="F1750" s="272"/>
      <c r="G1750" s="272"/>
      <c r="H1750" s="272"/>
      <c r="I1750" s="272"/>
      <c r="J1750" s="272"/>
      <c r="K1750" s="272"/>
      <c r="L1750" s="272"/>
      <c r="M1750" s="272"/>
      <c r="BE1750" s="269"/>
      <c r="BH1750" s="250"/>
      <c r="BI1750" s="250"/>
      <c r="BJ1750" s="250"/>
      <c r="BK1750" s="250"/>
      <c r="BL1750" s="250"/>
      <c r="BM1750" s="250"/>
      <c r="BN1750" s="250"/>
      <c r="BO1750" s="250"/>
      <c r="BP1750" s="250"/>
      <c r="BQ1750" s="250"/>
      <c r="BR1750" s="250"/>
      <c r="BS1750" s="250"/>
      <c r="BT1750" s="250"/>
      <c r="BU1750" s="250"/>
      <c r="BV1750" s="250"/>
      <c r="BW1750" s="250"/>
      <c r="BX1750" s="250"/>
      <c r="BY1750" s="250"/>
      <c r="BZ1750" s="250"/>
      <c r="CE1750" s="250"/>
    </row>
    <row r="1751" spans="1:83" ht="14.4" x14ac:dyDescent="0.3">
      <c r="A1751" s="270"/>
      <c r="B1751" s="271"/>
      <c r="C1751" s="272"/>
      <c r="D1751" s="272"/>
      <c r="E1751" s="272"/>
      <c r="F1751" s="272"/>
      <c r="G1751" s="272"/>
      <c r="H1751" s="272"/>
      <c r="I1751" s="272"/>
      <c r="J1751" s="272"/>
      <c r="K1751" s="272"/>
      <c r="L1751" s="272"/>
      <c r="M1751" s="272"/>
      <c r="BE1751" s="269"/>
      <c r="BH1751" s="250"/>
      <c r="BI1751" s="250"/>
      <c r="BJ1751" s="250"/>
      <c r="BK1751" s="250"/>
      <c r="BL1751" s="250"/>
      <c r="BM1751" s="250"/>
      <c r="BN1751" s="250"/>
      <c r="BO1751" s="250"/>
      <c r="BP1751" s="250"/>
      <c r="BQ1751" s="250"/>
      <c r="BR1751" s="250"/>
      <c r="BS1751" s="250"/>
      <c r="BT1751" s="250"/>
      <c r="BU1751" s="250"/>
      <c r="BV1751" s="250"/>
      <c r="BW1751" s="250"/>
      <c r="BX1751" s="250"/>
      <c r="BY1751" s="250"/>
      <c r="BZ1751" s="250"/>
      <c r="CE1751" s="250"/>
    </row>
    <row r="1752" spans="1:83" ht="14.4" x14ac:dyDescent="0.3">
      <c r="A1752" s="270"/>
      <c r="B1752" s="271"/>
      <c r="C1752" s="272"/>
      <c r="D1752" s="272"/>
      <c r="E1752" s="272"/>
      <c r="F1752" s="272"/>
      <c r="G1752" s="272"/>
      <c r="H1752" s="272"/>
      <c r="I1752" s="272"/>
      <c r="J1752" s="272"/>
      <c r="K1752" s="272"/>
      <c r="L1752" s="272"/>
      <c r="M1752" s="272"/>
      <c r="BE1752" s="269"/>
      <c r="BH1752" s="250"/>
      <c r="BI1752" s="250"/>
      <c r="BJ1752" s="250"/>
      <c r="BK1752" s="250"/>
      <c r="BL1752" s="250"/>
      <c r="BM1752" s="250"/>
      <c r="BN1752" s="250"/>
      <c r="BO1752" s="250"/>
      <c r="BP1752" s="250"/>
      <c r="BQ1752" s="250"/>
      <c r="BR1752" s="250"/>
      <c r="BS1752" s="250"/>
      <c r="BT1752" s="250"/>
      <c r="BU1752" s="250"/>
      <c r="BV1752" s="250"/>
      <c r="BW1752" s="250"/>
      <c r="BX1752" s="250"/>
      <c r="BY1752" s="250"/>
      <c r="BZ1752" s="250"/>
      <c r="CE1752" s="250"/>
    </row>
    <row r="1753" spans="1:83" ht="14.4" x14ac:dyDescent="0.3">
      <c r="A1753" s="270"/>
      <c r="B1753" s="271"/>
      <c r="C1753" s="272"/>
      <c r="D1753" s="272"/>
      <c r="E1753" s="272"/>
      <c r="F1753" s="272"/>
      <c r="G1753" s="272"/>
      <c r="H1753" s="272"/>
      <c r="I1753" s="272"/>
      <c r="J1753" s="272"/>
      <c r="K1753" s="272"/>
      <c r="L1753" s="272"/>
      <c r="M1753" s="272"/>
      <c r="BE1753" s="269"/>
      <c r="BH1753" s="241"/>
      <c r="BI1753" s="241"/>
      <c r="BJ1753" s="241"/>
      <c r="BK1753" s="241"/>
      <c r="BL1753" s="241"/>
      <c r="BM1753" s="241"/>
      <c r="BN1753" s="241"/>
      <c r="BO1753" s="241"/>
      <c r="BP1753" s="241"/>
      <c r="BQ1753" s="241"/>
      <c r="BR1753" s="241"/>
      <c r="BS1753" s="241"/>
      <c r="BT1753" s="241"/>
      <c r="BU1753" s="241"/>
      <c r="BV1753" s="240"/>
      <c r="BW1753" s="241"/>
      <c r="BX1753" s="241"/>
      <c r="BY1753" s="241"/>
      <c r="BZ1753" s="241"/>
      <c r="CA1753" s="242"/>
      <c r="CB1753" s="242"/>
      <c r="CC1753" s="242"/>
      <c r="CD1753" s="242"/>
      <c r="CE1753" s="241"/>
    </row>
    <row r="1754" spans="1:83" ht="14.4" x14ac:dyDescent="0.3">
      <c r="A1754" s="270"/>
      <c r="B1754" s="271"/>
      <c r="C1754" s="272"/>
      <c r="D1754" s="272"/>
      <c r="E1754" s="272"/>
      <c r="F1754" s="272"/>
      <c r="G1754" s="272"/>
      <c r="H1754" s="272"/>
      <c r="I1754" s="272"/>
      <c r="J1754" s="272"/>
      <c r="K1754" s="272"/>
      <c r="L1754" s="272"/>
      <c r="M1754" s="272"/>
      <c r="BE1754" s="269"/>
      <c r="BH1754" s="250"/>
      <c r="BI1754" s="250"/>
      <c r="BJ1754" s="250"/>
      <c r="BK1754" s="250"/>
      <c r="BL1754" s="250"/>
      <c r="BM1754" s="250"/>
      <c r="BN1754" s="250"/>
      <c r="BO1754" s="250"/>
      <c r="BP1754" s="250"/>
      <c r="BQ1754" s="250"/>
      <c r="BR1754" s="250"/>
      <c r="BS1754" s="250"/>
      <c r="BT1754" s="250"/>
      <c r="BU1754" s="250"/>
      <c r="BV1754" s="250"/>
      <c r="BW1754" s="250"/>
      <c r="BX1754" s="250"/>
      <c r="BY1754" s="250"/>
      <c r="BZ1754" s="250"/>
      <c r="CE1754" s="250"/>
    </row>
    <row r="1755" spans="1:83" ht="14.4" x14ac:dyDescent="0.3">
      <c r="A1755" s="270"/>
      <c r="B1755" s="271"/>
      <c r="C1755" s="272"/>
      <c r="D1755" s="272"/>
      <c r="E1755" s="272"/>
      <c r="F1755" s="272"/>
      <c r="G1755" s="272"/>
      <c r="H1755" s="272"/>
      <c r="I1755" s="272"/>
      <c r="J1755" s="272"/>
      <c r="K1755" s="272"/>
      <c r="L1755" s="272"/>
      <c r="M1755" s="272"/>
      <c r="BE1755" s="269"/>
      <c r="BH1755" s="250"/>
      <c r="BI1755" s="250"/>
      <c r="BJ1755" s="250"/>
      <c r="BK1755" s="250"/>
      <c r="BL1755" s="250"/>
      <c r="BM1755" s="250"/>
      <c r="BN1755" s="250"/>
      <c r="BO1755" s="250"/>
      <c r="BP1755" s="250"/>
      <c r="BQ1755" s="250"/>
      <c r="BR1755" s="250"/>
      <c r="BS1755" s="250"/>
      <c r="BT1755" s="250"/>
      <c r="BU1755" s="250"/>
      <c r="BV1755" s="250"/>
      <c r="BW1755" s="250"/>
      <c r="BX1755" s="250"/>
      <c r="BY1755" s="250"/>
      <c r="BZ1755" s="250"/>
      <c r="CE1755" s="250"/>
    </row>
    <row r="1756" spans="1:83" ht="14.4" x14ac:dyDescent="0.3">
      <c r="A1756" s="270"/>
      <c r="B1756" s="271"/>
      <c r="C1756" s="272"/>
      <c r="D1756" s="272"/>
      <c r="E1756" s="272"/>
      <c r="F1756" s="272"/>
      <c r="G1756" s="272"/>
      <c r="H1756" s="272"/>
      <c r="I1756" s="272"/>
      <c r="J1756" s="272"/>
      <c r="K1756" s="272"/>
      <c r="L1756" s="272"/>
      <c r="M1756" s="272"/>
      <c r="BE1756" s="269"/>
      <c r="BH1756" s="241"/>
      <c r="BI1756" s="241"/>
      <c r="BJ1756" s="241"/>
      <c r="BK1756" s="241"/>
      <c r="BL1756" s="241"/>
      <c r="BM1756" s="241"/>
      <c r="BN1756" s="241"/>
      <c r="BO1756" s="241"/>
      <c r="BP1756" s="241"/>
      <c r="BQ1756" s="241"/>
      <c r="BR1756" s="241"/>
      <c r="BS1756" s="241"/>
      <c r="BT1756" s="241"/>
      <c r="BU1756" s="241"/>
      <c r="BV1756" s="240"/>
      <c r="BW1756" s="241"/>
      <c r="BX1756" s="241"/>
      <c r="BY1756" s="241"/>
      <c r="BZ1756" s="241"/>
      <c r="CA1756" s="242"/>
      <c r="CB1756" s="242"/>
      <c r="CC1756" s="242"/>
      <c r="CD1756" s="242"/>
      <c r="CE1756" s="241"/>
    </row>
    <row r="1757" spans="1:83" ht="14.4" x14ac:dyDescent="0.3">
      <c r="A1757" s="270"/>
      <c r="B1757" s="271"/>
      <c r="C1757" s="272"/>
      <c r="D1757" s="272"/>
      <c r="E1757" s="272"/>
      <c r="F1757" s="272"/>
      <c r="G1757" s="272"/>
      <c r="H1757" s="272"/>
      <c r="I1757" s="272"/>
      <c r="J1757" s="272"/>
      <c r="K1757" s="272"/>
      <c r="L1757" s="272"/>
      <c r="M1757" s="272"/>
      <c r="BE1757" s="269"/>
      <c r="BH1757" s="241"/>
      <c r="BI1757" s="241"/>
      <c r="BJ1757" s="241"/>
      <c r="BK1757" s="241"/>
      <c r="BL1757" s="241"/>
      <c r="BM1757" s="241"/>
      <c r="BN1757" s="241"/>
      <c r="BO1757" s="241"/>
      <c r="BP1757" s="241"/>
      <c r="BQ1757" s="241"/>
      <c r="BR1757" s="241"/>
      <c r="BS1757" s="241"/>
      <c r="BT1757" s="241"/>
      <c r="BU1757" s="241"/>
      <c r="BV1757" s="240"/>
      <c r="BW1757" s="241"/>
      <c r="BX1757" s="241"/>
      <c r="BY1757" s="241"/>
      <c r="BZ1757" s="241"/>
      <c r="CA1757" s="242"/>
      <c r="CB1757" s="242"/>
      <c r="CC1757" s="242"/>
      <c r="CD1757" s="242"/>
      <c r="CE1757" s="241"/>
    </row>
    <row r="1758" spans="1:83" ht="14.4" x14ac:dyDescent="0.3">
      <c r="A1758" s="270"/>
      <c r="B1758" s="271"/>
      <c r="C1758" s="272"/>
      <c r="D1758" s="272"/>
      <c r="E1758" s="272"/>
      <c r="F1758" s="272"/>
      <c r="G1758" s="272"/>
      <c r="H1758" s="272"/>
      <c r="I1758" s="272"/>
      <c r="J1758" s="272"/>
      <c r="K1758" s="272"/>
      <c r="L1758" s="272"/>
      <c r="M1758" s="272"/>
      <c r="BE1758" s="269"/>
      <c r="BH1758" s="241"/>
      <c r="BI1758" s="241"/>
      <c r="BJ1758" s="241"/>
      <c r="BK1758" s="241"/>
      <c r="BL1758" s="241"/>
      <c r="BM1758" s="241"/>
      <c r="BN1758" s="241"/>
      <c r="BO1758" s="241"/>
      <c r="BP1758" s="241"/>
      <c r="BQ1758" s="241"/>
      <c r="BR1758" s="241"/>
      <c r="BS1758" s="241"/>
      <c r="BT1758" s="241"/>
      <c r="BU1758" s="241"/>
      <c r="BV1758" s="240"/>
      <c r="BW1758" s="241"/>
      <c r="BX1758" s="241"/>
      <c r="BY1758" s="241"/>
      <c r="BZ1758" s="241"/>
      <c r="CA1758" s="242"/>
      <c r="CB1758" s="242"/>
      <c r="CC1758" s="242"/>
      <c r="CD1758" s="242"/>
      <c r="CE1758" s="241"/>
    </row>
    <row r="1759" spans="1:83" ht="14.4" x14ac:dyDescent="0.3">
      <c r="A1759" s="270"/>
      <c r="B1759" s="271"/>
      <c r="C1759" s="272"/>
      <c r="D1759" s="272"/>
      <c r="E1759" s="272"/>
      <c r="F1759" s="272"/>
      <c r="G1759" s="272"/>
      <c r="H1759" s="272"/>
      <c r="I1759" s="272"/>
      <c r="J1759" s="272"/>
      <c r="K1759" s="272"/>
      <c r="L1759" s="272"/>
      <c r="M1759" s="272"/>
      <c r="BE1759" s="269"/>
      <c r="BH1759" s="241"/>
      <c r="BI1759" s="241"/>
      <c r="BJ1759" s="241"/>
      <c r="BK1759" s="241"/>
      <c r="BL1759" s="241"/>
      <c r="BM1759" s="241"/>
      <c r="BN1759" s="241"/>
      <c r="BO1759" s="241"/>
      <c r="BP1759" s="241"/>
      <c r="BQ1759" s="241"/>
      <c r="BR1759" s="241"/>
      <c r="BS1759" s="241"/>
      <c r="BT1759" s="241"/>
      <c r="BU1759" s="241"/>
      <c r="BV1759" s="240"/>
      <c r="BW1759" s="241"/>
      <c r="BX1759" s="241"/>
      <c r="BY1759" s="241"/>
      <c r="BZ1759" s="241"/>
      <c r="CA1759" s="242"/>
      <c r="CB1759" s="242"/>
      <c r="CC1759" s="242"/>
      <c r="CD1759" s="242"/>
      <c r="CE1759" s="241"/>
    </row>
    <row r="1760" spans="1:83" ht="14.4" x14ac:dyDescent="0.3">
      <c r="A1760" s="270"/>
      <c r="B1760" s="271"/>
      <c r="C1760" s="272"/>
      <c r="D1760" s="272"/>
      <c r="E1760" s="272"/>
      <c r="F1760" s="272"/>
      <c r="G1760" s="272"/>
      <c r="H1760" s="272"/>
      <c r="I1760" s="272"/>
      <c r="J1760" s="272"/>
      <c r="K1760" s="272"/>
      <c r="L1760" s="272"/>
      <c r="M1760" s="272"/>
      <c r="BE1760" s="269"/>
      <c r="BH1760" s="250"/>
      <c r="BI1760" s="250"/>
      <c r="BJ1760" s="250"/>
      <c r="BK1760" s="250"/>
      <c r="BL1760" s="250"/>
      <c r="BM1760" s="250"/>
      <c r="BN1760" s="250"/>
      <c r="BO1760" s="250"/>
      <c r="BP1760" s="250"/>
      <c r="BQ1760" s="250"/>
      <c r="BR1760" s="250"/>
      <c r="BS1760" s="250"/>
      <c r="BT1760" s="250"/>
      <c r="BU1760" s="250"/>
      <c r="BV1760" s="250"/>
      <c r="BW1760" s="250"/>
      <c r="BX1760" s="250"/>
      <c r="BY1760" s="250"/>
      <c r="BZ1760" s="250"/>
      <c r="CE1760" s="250"/>
    </row>
    <row r="1761" spans="1:83" ht="14.4" x14ac:dyDescent="0.3">
      <c r="A1761" s="270"/>
      <c r="B1761" s="271"/>
      <c r="C1761" s="272"/>
      <c r="D1761" s="272"/>
      <c r="E1761" s="272"/>
      <c r="F1761" s="272"/>
      <c r="G1761" s="272"/>
      <c r="H1761" s="272"/>
      <c r="I1761" s="272"/>
      <c r="J1761" s="272"/>
      <c r="K1761" s="272"/>
      <c r="L1761" s="272"/>
      <c r="M1761" s="272"/>
      <c r="BE1761" s="269"/>
      <c r="BH1761" s="250"/>
      <c r="BI1761" s="250"/>
      <c r="BJ1761" s="250"/>
      <c r="BK1761" s="250"/>
      <c r="BL1761" s="250"/>
      <c r="BM1761" s="250"/>
      <c r="BN1761" s="250"/>
      <c r="BO1761" s="250"/>
      <c r="BP1761" s="250"/>
      <c r="BQ1761" s="250"/>
      <c r="BR1761" s="250"/>
      <c r="BS1761" s="250"/>
      <c r="BT1761" s="250"/>
      <c r="BU1761" s="250"/>
      <c r="BV1761" s="250"/>
      <c r="BW1761" s="250"/>
      <c r="BX1761" s="250"/>
      <c r="BY1761" s="250"/>
      <c r="BZ1761" s="250"/>
      <c r="CE1761" s="250"/>
    </row>
    <row r="1762" spans="1:83" ht="14.4" x14ac:dyDescent="0.3">
      <c r="A1762" s="270"/>
      <c r="B1762" s="271"/>
      <c r="C1762" s="272"/>
      <c r="D1762" s="272"/>
      <c r="E1762" s="272"/>
      <c r="F1762" s="272"/>
      <c r="G1762" s="272"/>
      <c r="H1762" s="272"/>
      <c r="I1762" s="272"/>
      <c r="J1762" s="272"/>
      <c r="K1762" s="272"/>
      <c r="L1762" s="272"/>
      <c r="M1762" s="272"/>
      <c r="BE1762" s="269"/>
      <c r="BH1762" s="250"/>
      <c r="BI1762" s="250"/>
      <c r="BJ1762" s="250"/>
      <c r="BK1762" s="250"/>
      <c r="BL1762" s="250"/>
      <c r="BM1762" s="250"/>
      <c r="BN1762" s="250"/>
      <c r="BO1762" s="250"/>
      <c r="BP1762" s="250"/>
      <c r="BQ1762" s="250"/>
      <c r="BR1762" s="250"/>
      <c r="BS1762" s="250"/>
      <c r="BT1762" s="250"/>
      <c r="BU1762" s="250"/>
      <c r="BV1762" s="250"/>
      <c r="BW1762" s="250"/>
      <c r="BX1762" s="250"/>
      <c r="BY1762" s="250"/>
      <c r="BZ1762" s="250"/>
      <c r="CE1762" s="250"/>
    </row>
    <row r="1763" spans="1:83" ht="14.4" x14ac:dyDescent="0.3">
      <c r="A1763" s="270"/>
      <c r="B1763" s="271"/>
      <c r="C1763" s="272"/>
      <c r="D1763" s="272"/>
      <c r="E1763" s="272"/>
      <c r="F1763" s="272"/>
      <c r="G1763" s="272"/>
      <c r="H1763" s="272"/>
      <c r="I1763" s="272"/>
      <c r="J1763" s="272"/>
      <c r="K1763" s="272"/>
      <c r="L1763" s="272"/>
      <c r="M1763" s="272"/>
      <c r="BE1763" s="269"/>
      <c r="BH1763" s="250"/>
      <c r="BI1763" s="250"/>
      <c r="BJ1763" s="250"/>
      <c r="BK1763" s="250"/>
      <c r="BL1763" s="250"/>
      <c r="BM1763" s="250"/>
      <c r="BN1763" s="250"/>
      <c r="BO1763" s="250"/>
      <c r="BP1763" s="250"/>
      <c r="BQ1763" s="250"/>
      <c r="BR1763" s="250"/>
      <c r="BS1763" s="250"/>
      <c r="BT1763" s="250"/>
      <c r="BU1763" s="250"/>
      <c r="BV1763" s="250"/>
      <c r="BW1763" s="250"/>
      <c r="BX1763" s="250"/>
      <c r="BY1763" s="250"/>
      <c r="BZ1763" s="250"/>
      <c r="CE1763" s="250"/>
    </row>
    <row r="1764" spans="1:83" ht="14.4" x14ac:dyDescent="0.3">
      <c r="A1764" s="270"/>
      <c r="B1764" s="271"/>
      <c r="C1764" s="272"/>
      <c r="D1764" s="272"/>
      <c r="E1764" s="272"/>
      <c r="F1764" s="272"/>
      <c r="G1764" s="272"/>
      <c r="H1764" s="272"/>
      <c r="I1764" s="272"/>
      <c r="J1764" s="272"/>
      <c r="K1764" s="272"/>
      <c r="L1764" s="272"/>
      <c r="M1764" s="272"/>
      <c r="BE1764" s="269"/>
      <c r="BH1764" s="241"/>
      <c r="BI1764" s="241"/>
      <c r="BJ1764" s="241"/>
      <c r="BK1764" s="241"/>
      <c r="BL1764" s="241"/>
      <c r="BM1764" s="241"/>
      <c r="BN1764" s="241"/>
      <c r="BO1764" s="241"/>
      <c r="BP1764" s="241"/>
      <c r="BQ1764" s="241"/>
      <c r="BR1764" s="241"/>
      <c r="BS1764" s="241"/>
      <c r="BT1764" s="241"/>
      <c r="BU1764" s="241"/>
      <c r="BV1764" s="240"/>
      <c r="BW1764" s="241"/>
      <c r="BX1764" s="241"/>
      <c r="BY1764" s="241"/>
      <c r="BZ1764" s="241"/>
      <c r="CA1764" s="252"/>
      <c r="CB1764" s="252"/>
      <c r="CC1764" s="252"/>
      <c r="CD1764" s="252"/>
      <c r="CE1764" s="241"/>
    </row>
    <row r="1765" spans="1:83" ht="14.4" x14ac:dyDescent="0.3">
      <c r="A1765" s="270"/>
      <c r="B1765" s="271"/>
      <c r="C1765" s="272"/>
      <c r="D1765" s="272"/>
      <c r="E1765" s="272"/>
      <c r="F1765" s="272"/>
      <c r="G1765" s="272"/>
      <c r="H1765" s="272"/>
      <c r="I1765" s="272"/>
      <c r="J1765" s="272"/>
      <c r="K1765" s="272"/>
      <c r="L1765" s="272"/>
      <c r="M1765" s="272"/>
      <c r="BE1765" s="269"/>
      <c r="BH1765" s="241"/>
      <c r="BI1765" s="241"/>
      <c r="BJ1765" s="241"/>
      <c r="BK1765" s="241"/>
      <c r="BL1765" s="241"/>
      <c r="BM1765" s="241"/>
      <c r="BN1765" s="241"/>
      <c r="BO1765" s="241"/>
      <c r="BP1765" s="241"/>
      <c r="BQ1765" s="241"/>
      <c r="BR1765" s="241"/>
      <c r="BS1765" s="241"/>
      <c r="BT1765" s="241"/>
      <c r="BU1765" s="241"/>
      <c r="BV1765" s="240"/>
      <c r="BW1765" s="241"/>
      <c r="BX1765" s="241"/>
      <c r="BY1765" s="241"/>
      <c r="BZ1765" s="241"/>
      <c r="CA1765" s="242"/>
      <c r="CB1765" s="242"/>
      <c r="CC1765" s="242"/>
      <c r="CD1765" s="242"/>
      <c r="CE1765" s="241"/>
    </row>
    <row r="1766" spans="1:83" ht="14.4" x14ac:dyDescent="0.3">
      <c r="A1766" s="270"/>
      <c r="B1766" s="271"/>
      <c r="C1766" s="272"/>
      <c r="D1766" s="272"/>
      <c r="E1766" s="272"/>
      <c r="F1766" s="272"/>
      <c r="G1766" s="272"/>
      <c r="H1766" s="272"/>
      <c r="I1766" s="272"/>
      <c r="J1766" s="272"/>
      <c r="K1766" s="272"/>
      <c r="L1766" s="272"/>
      <c r="M1766" s="272"/>
      <c r="BE1766" s="269"/>
      <c r="BH1766" s="250"/>
      <c r="BI1766" s="250"/>
      <c r="BJ1766" s="250"/>
      <c r="BK1766" s="250"/>
      <c r="BL1766" s="250"/>
      <c r="BM1766" s="250"/>
      <c r="BN1766" s="250"/>
      <c r="BO1766" s="250"/>
      <c r="BP1766" s="250"/>
      <c r="BQ1766" s="250"/>
      <c r="BR1766" s="250"/>
      <c r="BS1766" s="250"/>
      <c r="BT1766" s="250"/>
      <c r="BU1766" s="250"/>
      <c r="BV1766" s="250"/>
      <c r="BW1766" s="250"/>
      <c r="BX1766" s="250"/>
      <c r="BY1766" s="250"/>
      <c r="BZ1766" s="250"/>
      <c r="CE1766" s="250"/>
    </row>
    <row r="1767" spans="1:83" ht="14.4" x14ac:dyDescent="0.3">
      <c r="A1767" s="270"/>
      <c r="B1767" s="271"/>
      <c r="C1767" s="272"/>
      <c r="D1767" s="272"/>
      <c r="E1767" s="272"/>
      <c r="F1767" s="272"/>
      <c r="G1767" s="272"/>
      <c r="H1767" s="272"/>
      <c r="I1767" s="272"/>
      <c r="J1767" s="272"/>
      <c r="K1767" s="272"/>
      <c r="L1767" s="272"/>
      <c r="M1767" s="272"/>
      <c r="BE1767" s="269"/>
      <c r="BH1767" s="241"/>
      <c r="BI1767" s="241"/>
      <c r="BJ1767" s="241"/>
      <c r="BK1767" s="241"/>
      <c r="BL1767" s="241"/>
      <c r="BM1767" s="241"/>
      <c r="BN1767" s="241"/>
      <c r="BO1767" s="241"/>
      <c r="BP1767" s="241"/>
      <c r="BQ1767" s="241"/>
      <c r="BR1767" s="241"/>
      <c r="BS1767" s="241"/>
      <c r="BT1767" s="241"/>
      <c r="BU1767" s="241"/>
      <c r="BV1767" s="240"/>
      <c r="BW1767" s="241"/>
      <c r="BX1767" s="241"/>
      <c r="BY1767" s="241"/>
      <c r="BZ1767" s="241"/>
      <c r="CA1767" s="242"/>
      <c r="CB1767" s="242"/>
      <c r="CC1767" s="242"/>
      <c r="CD1767" s="242"/>
      <c r="CE1767" s="241"/>
    </row>
    <row r="1768" spans="1:83" ht="14.4" x14ac:dyDescent="0.3">
      <c r="A1768" s="270"/>
      <c r="B1768" s="271"/>
      <c r="C1768" s="272"/>
      <c r="D1768" s="272"/>
      <c r="E1768" s="272"/>
      <c r="F1768" s="272"/>
      <c r="G1768" s="272"/>
      <c r="H1768" s="272"/>
      <c r="I1768" s="272"/>
      <c r="J1768" s="272"/>
      <c r="K1768" s="272"/>
      <c r="L1768" s="272"/>
      <c r="M1768" s="272"/>
      <c r="BE1768" s="269"/>
      <c r="BH1768" s="250"/>
      <c r="BI1768" s="250"/>
      <c r="BJ1768" s="250"/>
      <c r="BK1768" s="250"/>
      <c r="BL1768" s="250"/>
      <c r="BM1768" s="250"/>
      <c r="BN1768" s="250"/>
      <c r="BO1768" s="250"/>
      <c r="BP1768" s="250"/>
      <c r="BQ1768" s="250"/>
      <c r="BR1768" s="250"/>
      <c r="BS1768" s="250"/>
      <c r="BT1768" s="250"/>
      <c r="BU1768" s="250"/>
      <c r="BV1768" s="250"/>
      <c r="BW1768" s="250"/>
      <c r="BX1768" s="250"/>
      <c r="BY1768" s="250"/>
      <c r="BZ1768" s="250"/>
      <c r="CE1768" s="250"/>
    </row>
    <row r="1769" spans="1:83" ht="14.4" x14ac:dyDescent="0.3">
      <c r="A1769" s="270"/>
      <c r="B1769" s="271"/>
      <c r="C1769" s="272"/>
      <c r="D1769" s="272"/>
      <c r="E1769" s="272"/>
      <c r="F1769" s="272"/>
      <c r="G1769" s="272"/>
      <c r="H1769" s="272"/>
      <c r="I1769" s="272"/>
      <c r="J1769" s="272"/>
      <c r="K1769" s="272"/>
      <c r="L1769" s="272"/>
      <c r="M1769" s="272"/>
      <c r="BE1769" s="269"/>
      <c r="BH1769" s="250"/>
      <c r="BI1769" s="250"/>
      <c r="BJ1769" s="250"/>
      <c r="BK1769" s="250"/>
      <c r="BL1769" s="250"/>
      <c r="BM1769" s="250"/>
      <c r="BN1769" s="250"/>
      <c r="BO1769" s="250"/>
      <c r="BP1769" s="250"/>
      <c r="BQ1769" s="250"/>
      <c r="BR1769" s="250"/>
      <c r="BS1769" s="250"/>
      <c r="BT1769" s="250"/>
      <c r="BU1769" s="250"/>
      <c r="BV1769" s="250"/>
      <c r="BW1769" s="250"/>
      <c r="BX1769" s="250"/>
      <c r="BY1769" s="250"/>
      <c r="BZ1769" s="250"/>
      <c r="CE1769" s="250"/>
    </row>
    <row r="1770" spans="1:83" ht="14.4" x14ac:dyDescent="0.3">
      <c r="A1770" s="270"/>
      <c r="B1770" s="271"/>
      <c r="C1770" s="272"/>
      <c r="D1770" s="272"/>
      <c r="E1770" s="272"/>
      <c r="F1770" s="272"/>
      <c r="G1770" s="272"/>
      <c r="H1770" s="272"/>
      <c r="I1770" s="272"/>
      <c r="J1770" s="272"/>
      <c r="K1770" s="272"/>
      <c r="L1770" s="272"/>
      <c r="M1770" s="272"/>
      <c r="BE1770" s="269"/>
      <c r="BH1770" s="241"/>
      <c r="BI1770" s="241"/>
      <c r="BJ1770" s="241"/>
      <c r="BK1770" s="241"/>
      <c r="BL1770" s="241"/>
      <c r="BM1770" s="241"/>
      <c r="BN1770" s="241"/>
      <c r="BO1770" s="241"/>
      <c r="BP1770" s="241"/>
      <c r="BQ1770" s="241"/>
      <c r="BR1770" s="241"/>
      <c r="BS1770" s="241"/>
      <c r="BT1770" s="241"/>
      <c r="BU1770" s="241"/>
      <c r="BV1770" s="240"/>
      <c r="BW1770" s="241"/>
      <c r="BX1770" s="241"/>
      <c r="BY1770" s="241"/>
      <c r="BZ1770" s="241"/>
      <c r="CA1770" s="242"/>
      <c r="CB1770" s="242"/>
      <c r="CC1770" s="242"/>
      <c r="CD1770" s="242"/>
      <c r="CE1770" s="241"/>
    </row>
    <row r="1771" spans="1:83" ht="14.4" x14ac:dyDescent="0.3">
      <c r="A1771" s="270"/>
      <c r="B1771" s="271"/>
      <c r="C1771" s="272"/>
      <c r="D1771" s="272"/>
      <c r="E1771" s="272"/>
      <c r="F1771" s="272"/>
      <c r="G1771" s="272"/>
      <c r="H1771" s="272"/>
      <c r="I1771" s="272"/>
      <c r="J1771" s="272"/>
      <c r="K1771" s="272"/>
      <c r="L1771" s="272"/>
      <c r="M1771" s="272"/>
      <c r="BE1771" s="269"/>
      <c r="BH1771" s="250"/>
      <c r="BI1771" s="250"/>
      <c r="BJ1771" s="250"/>
      <c r="BK1771" s="250"/>
      <c r="BL1771" s="250"/>
      <c r="BM1771" s="250"/>
      <c r="BN1771" s="250"/>
      <c r="BO1771" s="250"/>
      <c r="BP1771" s="250"/>
      <c r="BQ1771" s="250"/>
      <c r="BR1771" s="250"/>
      <c r="BS1771" s="250"/>
      <c r="BT1771" s="250"/>
      <c r="BU1771" s="250"/>
      <c r="BV1771" s="250"/>
      <c r="BW1771" s="250"/>
      <c r="BX1771" s="250"/>
      <c r="BY1771" s="250"/>
      <c r="BZ1771" s="250"/>
      <c r="CE1771" s="250"/>
    </row>
    <row r="1772" spans="1:83" ht="14.4" x14ac:dyDescent="0.3">
      <c r="A1772" s="270"/>
      <c r="B1772" s="271"/>
      <c r="C1772" s="272"/>
      <c r="D1772" s="272"/>
      <c r="E1772" s="272"/>
      <c r="F1772" s="272"/>
      <c r="G1772" s="272"/>
      <c r="H1772" s="272"/>
      <c r="I1772" s="272"/>
      <c r="J1772" s="272"/>
      <c r="K1772" s="272"/>
      <c r="L1772" s="272"/>
      <c r="M1772" s="272"/>
      <c r="BE1772" s="269"/>
      <c r="BH1772" s="250"/>
      <c r="BI1772" s="250"/>
      <c r="BJ1772" s="250"/>
      <c r="BK1772" s="250"/>
      <c r="BL1772" s="250"/>
      <c r="BM1772" s="250"/>
      <c r="BN1772" s="250"/>
      <c r="BO1772" s="250"/>
      <c r="BP1772" s="250"/>
      <c r="BQ1772" s="250"/>
      <c r="BR1772" s="250"/>
      <c r="BS1772" s="250"/>
      <c r="BT1772" s="250"/>
      <c r="BU1772" s="250"/>
      <c r="BV1772" s="250"/>
      <c r="BW1772" s="250"/>
      <c r="BX1772" s="250"/>
      <c r="BY1772" s="250"/>
      <c r="BZ1772" s="250"/>
      <c r="CE1772" s="250"/>
    </row>
    <row r="1773" spans="1:83" ht="14.4" x14ac:dyDescent="0.3">
      <c r="A1773" s="270"/>
      <c r="B1773" s="271"/>
      <c r="C1773" s="272"/>
      <c r="D1773" s="272"/>
      <c r="E1773" s="272"/>
      <c r="F1773" s="272"/>
      <c r="G1773" s="272"/>
      <c r="H1773" s="272"/>
      <c r="I1773" s="272"/>
      <c r="J1773" s="272"/>
      <c r="K1773" s="272"/>
      <c r="L1773" s="272"/>
      <c r="M1773" s="272"/>
      <c r="BE1773" s="269"/>
      <c r="BH1773" s="250"/>
      <c r="BI1773" s="250"/>
      <c r="BJ1773" s="250"/>
      <c r="BK1773" s="250"/>
      <c r="BL1773" s="250"/>
      <c r="BM1773" s="250"/>
      <c r="BN1773" s="250"/>
      <c r="BO1773" s="250"/>
      <c r="BP1773" s="250"/>
      <c r="BQ1773" s="250"/>
      <c r="BR1773" s="250"/>
      <c r="BS1773" s="250"/>
      <c r="BT1773" s="250"/>
      <c r="BU1773" s="250"/>
      <c r="BV1773" s="250"/>
      <c r="BW1773" s="250"/>
      <c r="BX1773" s="250"/>
      <c r="BY1773" s="250"/>
      <c r="BZ1773" s="250"/>
      <c r="CE1773" s="250"/>
    </row>
    <row r="1774" spans="1:83" ht="14.4" x14ac:dyDescent="0.3">
      <c r="A1774" s="270"/>
      <c r="B1774" s="271"/>
      <c r="C1774" s="272"/>
      <c r="D1774" s="272"/>
      <c r="E1774" s="272"/>
      <c r="F1774" s="272"/>
      <c r="G1774" s="272"/>
      <c r="H1774" s="272"/>
      <c r="I1774" s="272"/>
      <c r="J1774" s="272"/>
      <c r="K1774" s="272"/>
      <c r="L1774" s="272"/>
      <c r="M1774" s="272"/>
      <c r="BE1774" s="269"/>
      <c r="BH1774" s="250"/>
      <c r="BI1774" s="250"/>
      <c r="BJ1774" s="250"/>
      <c r="BK1774" s="250"/>
      <c r="BL1774" s="250"/>
      <c r="BM1774" s="250"/>
      <c r="BN1774" s="250"/>
      <c r="BO1774" s="250"/>
      <c r="BP1774" s="250"/>
      <c r="BQ1774" s="250"/>
      <c r="BR1774" s="250"/>
      <c r="BS1774" s="250"/>
      <c r="BT1774" s="250"/>
      <c r="BU1774" s="250"/>
      <c r="BV1774" s="250"/>
      <c r="BW1774" s="250"/>
      <c r="BX1774" s="250"/>
      <c r="BY1774" s="250"/>
      <c r="BZ1774" s="250"/>
      <c r="CE1774" s="250"/>
    </row>
    <row r="1775" spans="1:83" ht="14.4" x14ac:dyDescent="0.3">
      <c r="A1775" s="270"/>
      <c r="B1775" s="271"/>
      <c r="C1775" s="272"/>
      <c r="D1775" s="272"/>
      <c r="E1775" s="272"/>
      <c r="F1775" s="272"/>
      <c r="G1775" s="272"/>
      <c r="H1775" s="272"/>
      <c r="I1775" s="272"/>
      <c r="J1775" s="272"/>
      <c r="K1775" s="272"/>
      <c r="L1775" s="272"/>
      <c r="M1775" s="272"/>
      <c r="BE1775" s="269"/>
      <c r="BH1775" s="241"/>
      <c r="BI1775" s="241"/>
      <c r="BJ1775" s="241"/>
      <c r="BK1775" s="241"/>
      <c r="BL1775" s="241"/>
      <c r="BM1775" s="241"/>
      <c r="BN1775" s="241"/>
      <c r="BO1775" s="241"/>
      <c r="BP1775" s="241"/>
      <c r="BQ1775" s="241"/>
      <c r="BR1775" s="241"/>
      <c r="BS1775" s="241"/>
      <c r="BT1775" s="241"/>
      <c r="BU1775" s="241"/>
      <c r="BV1775" s="240"/>
      <c r="BW1775" s="241"/>
      <c r="BX1775" s="241"/>
      <c r="BY1775" s="241"/>
      <c r="BZ1775" s="241"/>
      <c r="CA1775" s="242"/>
      <c r="CB1775" s="242"/>
      <c r="CC1775" s="242"/>
      <c r="CD1775" s="242"/>
      <c r="CE1775" s="241"/>
    </row>
    <row r="1776" spans="1:83" ht="14.4" x14ac:dyDescent="0.3">
      <c r="A1776" s="270"/>
      <c r="B1776" s="271"/>
      <c r="C1776" s="272"/>
      <c r="D1776" s="272"/>
      <c r="E1776" s="272"/>
      <c r="F1776" s="272"/>
      <c r="G1776" s="272"/>
      <c r="H1776" s="272"/>
      <c r="I1776" s="272"/>
      <c r="J1776" s="272"/>
      <c r="K1776" s="272"/>
      <c r="L1776" s="272"/>
      <c r="M1776" s="272"/>
      <c r="BE1776" s="269"/>
      <c r="BH1776" s="241"/>
      <c r="BI1776" s="241"/>
      <c r="BJ1776" s="241"/>
      <c r="BK1776" s="241"/>
      <c r="BL1776" s="241"/>
      <c r="BM1776" s="241"/>
      <c r="BN1776" s="241"/>
      <c r="BO1776" s="241"/>
      <c r="BP1776" s="241"/>
      <c r="BQ1776" s="241"/>
      <c r="BR1776" s="241"/>
      <c r="BS1776" s="241"/>
      <c r="BT1776" s="241"/>
      <c r="BU1776" s="241"/>
      <c r="BV1776" s="240"/>
      <c r="BW1776" s="241"/>
      <c r="BX1776" s="241"/>
      <c r="BY1776" s="241"/>
      <c r="BZ1776" s="241"/>
      <c r="CA1776" s="242"/>
      <c r="CB1776" s="242"/>
      <c r="CC1776" s="242"/>
      <c r="CD1776" s="242"/>
      <c r="CE1776" s="241"/>
    </row>
    <row r="1777" spans="1:83" ht="14.4" x14ac:dyDescent="0.3">
      <c r="A1777" s="270"/>
      <c r="B1777" s="271"/>
      <c r="C1777" s="272"/>
      <c r="D1777" s="272"/>
      <c r="E1777" s="272"/>
      <c r="F1777" s="272"/>
      <c r="G1777" s="272"/>
      <c r="H1777" s="272"/>
      <c r="I1777" s="272"/>
      <c r="J1777" s="272"/>
      <c r="K1777" s="272"/>
      <c r="L1777" s="272"/>
      <c r="M1777" s="272"/>
      <c r="BE1777" s="269"/>
      <c r="BH1777" s="250"/>
      <c r="BI1777" s="250"/>
      <c r="BJ1777" s="250"/>
      <c r="BK1777" s="250"/>
      <c r="BL1777" s="250"/>
      <c r="BM1777" s="250"/>
      <c r="BN1777" s="250"/>
      <c r="BO1777" s="250"/>
      <c r="BP1777" s="250"/>
      <c r="BQ1777" s="250"/>
      <c r="BR1777" s="250"/>
      <c r="BS1777" s="250"/>
      <c r="BT1777" s="250"/>
      <c r="BU1777" s="250"/>
      <c r="BV1777" s="250"/>
      <c r="BW1777" s="250"/>
      <c r="BX1777" s="250"/>
      <c r="BY1777" s="250"/>
      <c r="BZ1777" s="250"/>
      <c r="CE1777" s="250"/>
    </row>
    <row r="1778" spans="1:83" ht="14.4" x14ac:dyDescent="0.3">
      <c r="A1778" s="270"/>
      <c r="B1778" s="271"/>
      <c r="C1778" s="272"/>
      <c r="D1778" s="272"/>
      <c r="E1778" s="272"/>
      <c r="F1778" s="272"/>
      <c r="G1778" s="272"/>
      <c r="H1778" s="272"/>
      <c r="I1778" s="272"/>
      <c r="J1778" s="272"/>
      <c r="K1778" s="272"/>
      <c r="L1778" s="272"/>
      <c r="M1778" s="272"/>
      <c r="BE1778" s="269"/>
      <c r="BH1778" s="241"/>
      <c r="BI1778" s="241"/>
      <c r="BJ1778" s="241"/>
      <c r="BK1778" s="241"/>
      <c r="BL1778" s="241"/>
      <c r="BM1778" s="241"/>
      <c r="BN1778" s="241"/>
      <c r="BO1778" s="241"/>
      <c r="BP1778" s="241"/>
      <c r="BQ1778" s="241"/>
      <c r="BR1778" s="241"/>
      <c r="BS1778" s="241"/>
      <c r="BT1778" s="241"/>
      <c r="BU1778" s="241"/>
      <c r="BV1778" s="240"/>
      <c r="BW1778" s="241"/>
      <c r="BX1778" s="241"/>
      <c r="BY1778" s="241"/>
      <c r="BZ1778" s="241"/>
      <c r="CA1778" s="242"/>
      <c r="CB1778" s="242"/>
      <c r="CC1778" s="242"/>
      <c r="CD1778" s="242"/>
      <c r="CE1778" s="241"/>
    </row>
    <row r="1779" spans="1:83" ht="14.4" x14ac:dyDescent="0.3">
      <c r="A1779" s="270"/>
      <c r="B1779" s="271"/>
      <c r="C1779" s="272"/>
      <c r="D1779" s="272"/>
      <c r="E1779" s="272"/>
      <c r="F1779" s="272"/>
      <c r="G1779" s="272"/>
      <c r="H1779" s="272"/>
      <c r="I1779" s="272"/>
      <c r="J1779" s="272"/>
      <c r="K1779" s="272"/>
      <c r="L1779" s="272"/>
      <c r="M1779" s="272"/>
      <c r="BE1779" s="269"/>
      <c r="BH1779" s="250"/>
      <c r="BI1779" s="250"/>
      <c r="BJ1779" s="250"/>
      <c r="BK1779" s="250"/>
      <c r="BL1779" s="250"/>
      <c r="BM1779" s="250"/>
      <c r="BN1779" s="250"/>
      <c r="BO1779" s="250"/>
      <c r="BP1779" s="250"/>
      <c r="BQ1779" s="250"/>
      <c r="BR1779" s="250"/>
      <c r="BS1779" s="250"/>
      <c r="BT1779" s="250"/>
      <c r="BU1779" s="250"/>
      <c r="BV1779" s="250"/>
      <c r="BW1779" s="250"/>
      <c r="BX1779" s="250"/>
      <c r="BY1779" s="250"/>
      <c r="BZ1779" s="250"/>
      <c r="CE1779" s="250"/>
    </row>
    <row r="1780" spans="1:83" ht="14.4" x14ac:dyDescent="0.3">
      <c r="A1780" s="270"/>
      <c r="B1780" s="271"/>
      <c r="C1780" s="272"/>
      <c r="D1780" s="272"/>
      <c r="E1780" s="272"/>
      <c r="F1780" s="272"/>
      <c r="G1780" s="272"/>
      <c r="H1780" s="272"/>
      <c r="I1780" s="272"/>
      <c r="J1780" s="272"/>
      <c r="K1780" s="272"/>
      <c r="L1780" s="272"/>
      <c r="M1780" s="272"/>
      <c r="BE1780" s="269"/>
      <c r="BH1780" s="250"/>
      <c r="BI1780" s="250"/>
      <c r="BJ1780" s="250"/>
      <c r="BK1780" s="250"/>
      <c r="BL1780" s="250"/>
      <c r="BM1780" s="250"/>
      <c r="BN1780" s="250"/>
      <c r="BO1780" s="250"/>
      <c r="BP1780" s="250"/>
      <c r="BQ1780" s="250"/>
      <c r="BR1780" s="250"/>
      <c r="BS1780" s="250"/>
      <c r="BT1780" s="250"/>
      <c r="BU1780" s="250"/>
      <c r="BV1780" s="250"/>
      <c r="BW1780" s="250"/>
      <c r="BX1780" s="250"/>
      <c r="BY1780" s="250"/>
      <c r="BZ1780" s="250"/>
      <c r="CE1780" s="250"/>
    </row>
    <row r="1781" spans="1:83" ht="14.4" x14ac:dyDescent="0.3">
      <c r="A1781" s="270"/>
      <c r="B1781" s="271"/>
      <c r="C1781" s="272"/>
      <c r="D1781" s="272"/>
      <c r="E1781" s="272"/>
      <c r="F1781" s="272"/>
      <c r="G1781" s="272"/>
      <c r="H1781" s="272"/>
      <c r="I1781" s="272"/>
      <c r="J1781" s="272"/>
      <c r="K1781" s="272"/>
      <c r="L1781" s="272"/>
      <c r="M1781" s="272"/>
      <c r="BE1781" s="269"/>
      <c r="BH1781" s="250"/>
      <c r="BI1781" s="250"/>
      <c r="BJ1781" s="250"/>
      <c r="BK1781" s="250"/>
      <c r="BL1781" s="250"/>
      <c r="BM1781" s="250"/>
      <c r="BN1781" s="250"/>
      <c r="BO1781" s="250"/>
      <c r="BP1781" s="250"/>
      <c r="BQ1781" s="250"/>
      <c r="BR1781" s="250"/>
      <c r="BS1781" s="250"/>
      <c r="BT1781" s="250"/>
      <c r="BU1781" s="250"/>
      <c r="BV1781" s="250"/>
      <c r="BW1781" s="250"/>
      <c r="BX1781" s="250"/>
      <c r="BY1781" s="250"/>
      <c r="BZ1781" s="250"/>
      <c r="CE1781" s="250"/>
    </row>
    <row r="1782" spans="1:83" ht="14.4" x14ac:dyDescent="0.3">
      <c r="A1782" s="270"/>
      <c r="B1782" s="271"/>
      <c r="C1782" s="272"/>
      <c r="D1782" s="272"/>
      <c r="E1782" s="272"/>
      <c r="F1782" s="272"/>
      <c r="G1782" s="272"/>
      <c r="H1782" s="272"/>
      <c r="I1782" s="272"/>
      <c r="J1782" s="272"/>
      <c r="K1782" s="272"/>
      <c r="L1782" s="272"/>
      <c r="M1782" s="272"/>
      <c r="BE1782" s="269"/>
      <c r="BH1782" s="241"/>
      <c r="BI1782" s="241"/>
      <c r="BJ1782" s="241"/>
      <c r="BK1782" s="241"/>
      <c r="BL1782" s="241"/>
      <c r="BM1782" s="241"/>
      <c r="BN1782" s="241"/>
      <c r="BO1782" s="241"/>
      <c r="BP1782" s="241"/>
      <c r="BQ1782" s="241"/>
      <c r="BR1782" s="241"/>
      <c r="BS1782" s="241"/>
      <c r="BT1782" s="241"/>
      <c r="BU1782" s="241"/>
      <c r="BV1782" s="240"/>
      <c r="BW1782" s="241"/>
      <c r="BX1782" s="241"/>
      <c r="BY1782" s="241"/>
      <c r="BZ1782" s="241"/>
      <c r="CA1782" s="242"/>
      <c r="CB1782" s="242"/>
      <c r="CC1782" s="242"/>
      <c r="CD1782" s="242"/>
      <c r="CE1782" s="241"/>
    </row>
    <row r="1783" spans="1:83" ht="14.4" x14ac:dyDescent="0.3">
      <c r="A1783" s="270"/>
      <c r="B1783" s="271"/>
      <c r="C1783" s="272"/>
      <c r="D1783" s="272"/>
      <c r="E1783" s="272"/>
      <c r="F1783" s="272"/>
      <c r="G1783" s="272"/>
      <c r="H1783" s="272"/>
      <c r="I1783" s="272"/>
      <c r="J1783" s="272"/>
      <c r="K1783" s="272"/>
      <c r="L1783" s="272"/>
      <c r="M1783" s="272"/>
      <c r="BE1783" s="269"/>
      <c r="BH1783" s="250"/>
      <c r="BI1783" s="250"/>
      <c r="BJ1783" s="250"/>
      <c r="BK1783" s="250"/>
      <c r="BL1783" s="250"/>
      <c r="BM1783" s="250"/>
      <c r="BN1783" s="250"/>
      <c r="BO1783" s="250"/>
      <c r="BP1783" s="250"/>
      <c r="BQ1783" s="250"/>
      <c r="BR1783" s="250"/>
      <c r="BS1783" s="250"/>
      <c r="BT1783" s="250"/>
      <c r="BU1783" s="250"/>
      <c r="BV1783" s="250"/>
      <c r="BW1783" s="250"/>
      <c r="BX1783" s="250"/>
      <c r="BY1783" s="250"/>
      <c r="BZ1783" s="250"/>
      <c r="CE1783" s="250"/>
    </row>
    <row r="1784" spans="1:83" ht="14.4" x14ac:dyDescent="0.3">
      <c r="A1784" s="270"/>
      <c r="B1784" s="271"/>
      <c r="C1784" s="272"/>
      <c r="D1784" s="272"/>
      <c r="E1784" s="272"/>
      <c r="F1784" s="272"/>
      <c r="G1784" s="272"/>
      <c r="H1784" s="272"/>
      <c r="I1784" s="272"/>
      <c r="J1784" s="272"/>
      <c r="K1784" s="272"/>
      <c r="L1784" s="272"/>
      <c r="M1784" s="272"/>
      <c r="BE1784" s="269"/>
      <c r="BH1784" s="250"/>
      <c r="BI1784" s="250"/>
      <c r="BJ1784" s="250"/>
      <c r="BK1784" s="250"/>
      <c r="BL1784" s="250"/>
      <c r="BM1784" s="250"/>
      <c r="BN1784" s="250"/>
      <c r="BO1784" s="250"/>
      <c r="BP1784" s="250"/>
      <c r="BQ1784" s="250"/>
      <c r="BR1784" s="250"/>
      <c r="BS1784" s="250"/>
      <c r="BT1784" s="250"/>
      <c r="BU1784" s="250"/>
      <c r="BV1784" s="250"/>
      <c r="BW1784" s="250"/>
      <c r="BX1784" s="250"/>
      <c r="BY1784" s="250"/>
      <c r="BZ1784" s="250"/>
      <c r="CE1784" s="250"/>
    </row>
    <row r="1785" spans="1:83" ht="14.4" x14ac:dyDescent="0.3">
      <c r="A1785" s="270"/>
      <c r="B1785" s="271"/>
      <c r="C1785" s="272"/>
      <c r="D1785" s="272"/>
      <c r="E1785" s="272"/>
      <c r="F1785" s="272"/>
      <c r="G1785" s="272"/>
      <c r="H1785" s="272"/>
      <c r="I1785" s="272"/>
      <c r="J1785" s="272"/>
      <c r="K1785" s="272"/>
      <c r="L1785" s="272"/>
      <c r="M1785" s="272"/>
      <c r="BE1785" s="269"/>
      <c r="BH1785" s="250"/>
      <c r="BI1785" s="250"/>
      <c r="BJ1785" s="250"/>
      <c r="BK1785" s="250"/>
      <c r="BL1785" s="250"/>
      <c r="BM1785" s="250"/>
      <c r="BN1785" s="250"/>
      <c r="BO1785" s="250"/>
      <c r="BP1785" s="250"/>
      <c r="BQ1785" s="250"/>
      <c r="BR1785" s="250"/>
      <c r="BS1785" s="250"/>
      <c r="BT1785" s="250"/>
      <c r="BU1785" s="250"/>
      <c r="BV1785" s="250"/>
      <c r="BW1785" s="250"/>
      <c r="BX1785" s="250"/>
      <c r="BY1785" s="250"/>
      <c r="BZ1785" s="250"/>
      <c r="CE1785" s="250"/>
    </row>
    <row r="1786" spans="1:83" ht="14.4" x14ac:dyDescent="0.3">
      <c r="A1786" s="270"/>
      <c r="B1786" s="271"/>
      <c r="C1786" s="272"/>
      <c r="D1786" s="272"/>
      <c r="E1786" s="272"/>
      <c r="F1786" s="272"/>
      <c r="G1786" s="272"/>
      <c r="H1786" s="272"/>
      <c r="I1786" s="272"/>
      <c r="J1786" s="272"/>
      <c r="K1786" s="272"/>
      <c r="L1786" s="272"/>
      <c r="M1786" s="272"/>
      <c r="BE1786" s="269"/>
      <c r="BH1786" s="250"/>
      <c r="BI1786" s="250"/>
      <c r="BJ1786" s="250"/>
      <c r="BK1786" s="250"/>
      <c r="BL1786" s="250"/>
      <c r="BM1786" s="250"/>
      <c r="BN1786" s="250"/>
      <c r="BO1786" s="250"/>
      <c r="BP1786" s="250"/>
      <c r="BQ1786" s="250"/>
      <c r="BR1786" s="250"/>
      <c r="BS1786" s="250"/>
      <c r="BT1786" s="250"/>
      <c r="BU1786" s="250"/>
      <c r="BV1786" s="250"/>
      <c r="BW1786" s="250"/>
      <c r="BX1786" s="250"/>
      <c r="BY1786" s="250"/>
      <c r="BZ1786" s="250"/>
      <c r="CE1786" s="250"/>
    </row>
    <row r="1787" spans="1:83" ht="14.4" x14ac:dyDescent="0.3">
      <c r="A1787" s="270"/>
      <c r="B1787" s="271"/>
      <c r="C1787" s="272"/>
      <c r="D1787" s="272"/>
      <c r="E1787" s="272"/>
      <c r="F1787" s="272"/>
      <c r="G1787" s="272"/>
      <c r="H1787" s="272"/>
      <c r="I1787" s="272"/>
      <c r="J1787" s="272"/>
      <c r="K1787" s="272"/>
      <c r="L1787" s="272"/>
      <c r="M1787" s="272"/>
      <c r="N1787" s="265"/>
      <c r="O1787" s="265"/>
      <c r="P1787" s="265"/>
      <c r="Q1787" s="265"/>
      <c r="R1787" s="265"/>
      <c r="S1787" s="265"/>
      <c r="T1787" s="265"/>
      <c r="U1787" s="265"/>
      <c r="V1787" s="265"/>
      <c r="W1787" s="265"/>
      <c r="X1787" s="265"/>
      <c r="Y1787" s="265"/>
      <c r="Z1787" s="265"/>
      <c r="AA1787" s="265"/>
      <c r="BE1787" s="269"/>
      <c r="BH1787" s="250"/>
      <c r="BI1787" s="250"/>
      <c r="BJ1787" s="250"/>
      <c r="BK1787" s="250"/>
      <c r="BL1787" s="250"/>
      <c r="BM1787" s="250"/>
      <c r="BN1787" s="250"/>
      <c r="BO1787" s="250"/>
      <c r="BP1787" s="250"/>
      <c r="BQ1787" s="250"/>
      <c r="BR1787" s="250"/>
      <c r="BS1787" s="250"/>
      <c r="BT1787" s="250"/>
      <c r="BU1787" s="250"/>
      <c r="BV1787" s="250"/>
      <c r="BW1787" s="250"/>
      <c r="BX1787" s="250"/>
      <c r="BY1787" s="250"/>
      <c r="BZ1787" s="250"/>
      <c r="CE1787" s="250"/>
    </row>
    <row r="1788" spans="1:83" ht="14.4" x14ac:dyDescent="0.3">
      <c r="A1788" s="270"/>
      <c r="B1788" s="271"/>
      <c r="C1788" s="272"/>
      <c r="D1788" s="272"/>
      <c r="E1788" s="272"/>
      <c r="F1788" s="272"/>
      <c r="G1788" s="272"/>
      <c r="H1788" s="272"/>
      <c r="I1788" s="272"/>
      <c r="J1788" s="272"/>
      <c r="K1788" s="272"/>
      <c r="L1788" s="272"/>
      <c r="M1788" s="272"/>
      <c r="N1788" s="265"/>
      <c r="O1788" s="265"/>
      <c r="P1788" s="265"/>
      <c r="Q1788" s="265"/>
      <c r="R1788" s="265"/>
      <c r="S1788" s="265"/>
      <c r="T1788" s="265"/>
      <c r="U1788" s="265"/>
      <c r="V1788" s="265"/>
      <c r="W1788" s="265"/>
      <c r="X1788" s="265"/>
      <c r="Y1788" s="265"/>
      <c r="Z1788" s="265"/>
      <c r="AA1788" s="265"/>
      <c r="BE1788" s="269"/>
      <c r="BH1788" s="250"/>
      <c r="BI1788" s="250"/>
      <c r="BJ1788" s="250"/>
      <c r="BK1788" s="250"/>
      <c r="BL1788" s="250"/>
      <c r="BM1788" s="250"/>
      <c r="BN1788" s="250"/>
      <c r="BO1788" s="250"/>
      <c r="BP1788" s="250"/>
      <c r="BQ1788" s="250"/>
      <c r="BR1788" s="250"/>
      <c r="BS1788" s="250"/>
      <c r="BT1788" s="250"/>
      <c r="BU1788" s="250"/>
      <c r="BV1788" s="250"/>
      <c r="BW1788" s="250"/>
      <c r="BX1788" s="250"/>
      <c r="BY1788" s="250"/>
      <c r="BZ1788" s="250"/>
      <c r="CE1788" s="250"/>
    </row>
    <row r="1789" spans="1:83" ht="14.4" x14ac:dyDescent="0.3">
      <c r="A1789" s="270"/>
      <c r="B1789" s="271"/>
      <c r="C1789" s="272"/>
      <c r="D1789" s="272"/>
      <c r="E1789" s="272"/>
      <c r="F1789" s="272"/>
      <c r="G1789" s="272"/>
      <c r="H1789" s="272"/>
      <c r="I1789" s="272"/>
      <c r="J1789" s="272"/>
      <c r="K1789" s="272"/>
      <c r="L1789" s="272"/>
      <c r="M1789" s="272"/>
      <c r="N1789" s="265"/>
      <c r="O1789" s="265"/>
      <c r="P1789" s="265"/>
      <c r="Q1789" s="265"/>
      <c r="R1789" s="265"/>
      <c r="S1789" s="265"/>
      <c r="T1789" s="265"/>
      <c r="U1789" s="265"/>
      <c r="V1789" s="265"/>
      <c r="W1789" s="265"/>
      <c r="X1789" s="265"/>
      <c r="Y1789" s="265"/>
      <c r="Z1789" s="265"/>
      <c r="AA1789" s="265"/>
      <c r="BE1789" s="269"/>
      <c r="BH1789" s="250"/>
      <c r="BI1789" s="250"/>
      <c r="BJ1789" s="250"/>
      <c r="BK1789" s="250"/>
      <c r="BL1789" s="250"/>
      <c r="BM1789" s="250"/>
      <c r="BN1789" s="250"/>
      <c r="BO1789" s="250"/>
      <c r="BP1789" s="250"/>
      <c r="BQ1789" s="250"/>
      <c r="BR1789" s="250"/>
      <c r="BS1789" s="250"/>
      <c r="BT1789" s="250"/>
      <c r="BU1789" s="250"/>
      <c r="BV1789" s="250"/>
      <c r="BW1789" s="250"/>
      <c r="BX1789" s="250"/>
      <c r="BY1789" s="250"/>
      <c r="BZ1789" s="250"/>
      <c r="CE1789" s="250"/>
    </row>
    <row r="1790" spans="1:83" ht="14.4" x14ac:dyDescent="0.3">
      <c r="A1790" s="270"/>
      <c r="B1790" s="271"/>
      <c r="C1790" s="272"/>
      <c r="D1790" s="272"/>
      <c r="E1790" s="272"/>
      <c r="F1790" s="272"/>
      <c r="G1790" s="272"/>
      <c r="H1790" s="272"/>
      <c r="I1790" s="272"/>
      <c r="J1790" s="272"/>
      <c r="K1790" s="272"/>
      <c r="L1790" s="272"/>
      <c r="M1790" s="272"/>
      <c r="N1790" s="265"/>
      <c r="O1790" s="265"/>
      <c r="P1790" s="265"/>
      <c r="Q1790" s="265"/>
      <c r="R1790" s="265"/>
      <c r="S1790" s="265"/>
      <c r="T1790" s="265"/>
      <c r="U1790" s="265"/>
      <c r="V1790" s="265"/>
      <c r="W1790" s="265"/>
      <c r="X1790" s="265"/>
      <c r="Y1790" s="265"/>
      <c r="Z1790" s="265"/>
      <c r="AA1790" s="265"/>
      <c r="BE1790" s="269"/>
      <c r="BH1790" s="250"/>
      <c r="BI1790" s="250"/>
      <c r="BJ1790" s="250"/>
      <c r="BK1790" s="250"/>
      <c r="BL1790" s="250"/>
      <c r="BM1790" s="250"/>
      <c r="BN1790" s="250"/>
      <c r="BO1790" s="250"/>
      <c r="BP1790" s="250"/>
      <c r="BQ1790" s="250"/>
      <c r="BR1790" s="250"/>
      <c r="BS1790" s="250"/>
      <c r="BT1790" s="250"/>
      <c r="BU1790" s="250"/>
      <c r="BV1790" s="250"/>
      <c r="BW1790" s="250"/>
      <c r="BX1790" s="250"/>
      <c r="BY1790" s="250"/>
      <c r="BZ1790" s="250"/>
      <c r="CE1790" s="250"/>
    </row>
    <row r="1791" spans="1:83" ht="14.4" x14ac:dyDescent="0.3">
      <c r="A1791" s="270"/>
      <c r="B1791" s="271"/>
      <c r="C1791" s="272"/>
      <c r="D1791" s="272"/>
      <c r="E1791" s="272"/>
      <c r="F1791" s="272"/>
      <c r="G1791" s="272"/>
      <c r="H1791" s="272"/>
      <c r="I1791" s="272"/>
      <c r="J1791" s="272"/>
      <c r="K1791" s="272"/>
      <c r="L1791" s="272"/>
      <c r="M1791" s="272"/>
      <c r="N1791" s="265"/>
      <c r="O1791" s="265"/>
      <c r="P1791" s="265"/>
      <c r="Q1791" s="265"/>
      <c r="R1791" s="265"/>
      <c r="S1791" s="265"/>
      <c r="T1791" s="265"/>
      <c r="U1791" s="265"/>
      <c r="V1791" s="265"/>
      <c r="W1791" s="265"/>
      <c r="X1791" s="265"/>
      <c r="Y1791" s="265"/>
      <c r="Z1791" s="265"/>
      <c r="AA1791" s="265"/>
      <c r="BE1791" s="269"/>
      <c r="BH1791" s="250"/>
      <c r="BI1791" s="250"/>
      <c r="BJ1791" s="250"/>
      <c r="BK1791" s="250"/>
      <c r="BL1791" s="250"/>
      <c r="BM1791" s="250"/>
      <c r="BN1791" s="250"/>
      <c r="BO1791" s="250"/>
      <c r="BP1791" s="250"/>
      <c r="BQ1791" s="250"/>
      <c r="BR1791" s="250"/>
      <c r="BS1791" s="250"/>
      <c r="BT1791" s="250"/>
      <c r="BU1791" s="250"/>
      <c r="BV1791" s="250"/>
      <c r="BW1791" s="250"/>
      <c r="BX1791" s="250"/>
      <c r="BY1791" s="250"/>
      <c r="BZ1791" s="250"/>
      <c r="CE1791" s="250"/>
    </row>
    <row r="1792" spans="1:83" ht="14.4" x14ac:dyDescent="0.3">
      <c r="A1792" s="270"/>
      <c r="B1792" s="271"/>
      <c r="C1792" s="272"/>
      <c r="D1792" s="272"/>
      <c r="E1792" s="272"/>
      <c r="F1792" s="272"/>
      <c r="G1792" s="272"/>
      <c r="H1792" s="272"/>
      <c r="I1792" s="272"/>
      <c r="J1792" s="272"/>
      <c r="K1792" s="272"/>
      <c r="L1792" s="272"/>
      <c r="M1792" s="272"/>
      <c r="N1792" s="265"/>
      <c r="O1792" s="265"/>
      <c r="P1792" s="265"/>
      <c r="Q1792" s="265"/>
      <c r="R1792" s="265"/>
      <c r="S1792" s="265"/>
      <c r="T1792" s="265"/>
      <c r="U1792" s="265"/>
      <c r="V1792" s="265"/>
      <c r="W1792" s="265"/>
      <c r="X1792" s="265"/>
      <c r="Y1792" s="265"/>
      <c r="Z1792" s="265"/>
      <c r="AA1792" s="265"/>
      <c r="BE1792" s="269"/>
      <c r="BH1792" s="241"/>
      <c r="BI1792" s="241"/>
      <c r="BJ1792" s="241"/>
      <c r="BK1792" s="241"/>
      <c r="BL1792" s="241"/>
      <c r="BM1792" s="241"/>
      <c r="BN1792" s="241"/>
      <c r="BO1792" s="241"/>
      <c r="BP1792" s="241"/>
      <c r="BQ1792" s="241"/>
      <c r="BR1792" s="241"/>
      <c r="BS1792" s="241"/>
      <c r="BT1792" s="241"/>
      <c r="BU1792" s="241"/>
      <c r="BV1792" s="240"/>
      <c r="BW1792" s="241"/>
      <c r="BX1792" s="241"/>
      <c r="BY1792" s="241"/>
      <c r="BZ1792" s="241"/>
      <c r="CA1792" s="242"/>
      <c r="CB1792" s="242"/>
      <c r="CC1792" s="242"/>
      <c r="CD1792" s="242"/>
      <c r="CE1792" s="241"/>
    </row>
    <row r="1793" spans="1:83" ht="14.4" x14ac:dyDescent="0.3">
      <c r="A1793" s="270"/>
      <c r="B1793" s="271"/>
      <c r="C1793" s="272"/>
      <c r="D1793" s="272"/>
      <c r="E1793" s="272"/>
      <c r="F1793" s="272"/>
      <c r="G1793" s="272"/>
      <c r="H1793" s="272"/>
      <c r="I1793" s="272"/>
      <c r="J1793" s="272"/>
      <c r="K1793" s="272"/>
      <c r="L1793" s="272"/>
      <c r="M1793" s="272"/>
      <c r="N1793" s="265"/>
      <c r="O1793" s="265"/>
      <c r="P1793" s="265"/>
      <c r="Q1793" s="265"/>
      <c r="R1793" s="265"/>
      <c r="S1793" s="265"/>
      <c r="T1793" s="265"/>
      <c r="U1793" s="265"/>
      <c r="V1793" s="265"/>
      <c r="W1793" s="265"/>
      <c r="X1793" s="265"/>
      <c r="Y1793" s="265"/>
      <c r="Z1793" s="265"/>
      <c r="AA1793" s="265"/>
      <c r="BE1793" s="269"/>
      <c r="BH1793" s="250"/>
      <c r="BI1793" s="250"/>
      <c r="BJ1793" s="250"/>
      <c r="BK1793" s="250"/>
      <c r="BL1793" s="250"/>
      <c r="BM1793" s="250"/>
      <c r="BN1793" s="250"/>
      <c r="BO1793" s="250"/>
      <c r="BP1793" s="250"/>
      <c r="BQ1793" s="250"/>
      <c r="BR1793" s="250"/>
      <c r="BS1793" s="250"/>
      <c r="BT1793" s="250"/>
      <c r="BU1793" s="250"/>
      <c r="BV1793" s="250"/>
      <c r="BW1793" s="250"/>
      <c r="BX1793" s="250"/>
      <c r="BY1793" s="250"/>
      <c r="BZ1793" s="250"/>
      <c r="CE1793" s="250"/>
    </row>
    <row r="1794" spans="1:83" ht="14.4" x14ac:dyDescent="0.3">
      <c r="A1794" s="270"/>
      <c r="B1794" s="271"/>
      <c r="C1794" s="272"/>
      <c r="D1794" s="272"/>
      <c r="E1794" s="272"/>
      <c r="F1794" s="272"/>
      <c r="G1794" s="272"/>
      <c r="H1794" s="272"/>
      <c r="I1794" s="272"/>
      <c r="J1794" s="272"/>
      <c r="K1794" s="272"/>
      <c r="L1794" s="272"/>
      <c r="M1794" s="272"/>
      <c r="N1794" s="265"/>
      <c r="O1794" s="265"/>
      <c r="P1794" s="265"/>
      <c r="Q1794" s="265"/>
      <c r="R1794" s="265"/>
      <c r="S1794" s="265"/>
      <c r="T1794" s="265"/>
      <c r="U1794" s="265"/>
      <c r="V1794" s="265"/>
      <c r="W1794" s="265"/>
      <c r="X1794" s="265"/>
      <c r="Y1794" s="265"/>
      <c r="Z1794" s="265"/>
      <c r="AA1794" s="265"/>
      <c r="BE1794" s="269"/>
      <c r="BH1794" s="250"/>
      <c r="BI1794" s="250"/>
      <c r="BJ1794" s="250"/>
      <c r="BK1794" s="250"/>
      <c r="BL1794" s="250"/>
      <c r="BM1794" s="250"/>
      <c r="BN1794" s="250"/>
      <c r="BO1794" s="250"/>
      <c r="BP1794" s="250"/>
      <c r="BQ1794" s="250"/>
      <c r="BR1794" s="250"/>
      <c r="BS1794" s="250"/>
      <c r="BT1794" s="250"/>
      <c r="BU1794" s="250"/>
      <c r="BV1794" s="250"/>
      <c r="BW1794" s="250"/>
      <c r="BX1794" s="250"/>
      <c r="BY1794" s="250"/>
      <c r="BZ1794" s="250"/>
      <c r="CE1794" s="250"/>
    </row>
    <row r="1795" spans="1:83" ht="14.4" x14ac:dyDescent="0.3">
      <c r="A1795" s="270"/>
      <c r="B1795" s="271"/>
      <c r="C1795" s="272"/>
      <c r="D1795" s="272"/>
      <c r="E1795" s="272"/>
      <c r="F1795" s="272"/>
      <c r="G1795" s="272"/>
      <c r="H1795" s="272"/>
      <c r="I1795" s="272"/>
      <c r="J1795" s="272"/>
      <c r="K1795" s="272"/>
      <c r="L1795" s="272"/>
      <c r="M1795" s="272"/>
      <c r="N1795" s="265"/>
      <c r="O1795" s="265"/>
      <c r="P1795" s="265"/>
      <c r="Q1795" s="265"/>
      <c r="R1795" s="265"/>
      <c r="S1795" s="265"/>
      <c r="T1795" s="265"/>
      <c r="U1795" s="265"/>
      <c r="V1795" s="265"/>
      <c r="W1795" s="265"/>
      <c r="X1795" s="265"/>
      <c r="Y1795" s="265"/>
      <c r="Z1795" s="265"/>
      <c r="AA1795" s="265"/>
      <c r="BE1795" s="269"/>
      <c r="BH1795" s="250"/>
      <c r="BI1795" s="250"/>
      <c r="BJ1795" s="250"/>
      <c r="BK1795" s="250"/>
      <c r="BL1795" s="250"/>
      <c r="BM1795" s="250"/>
      <c r="BN1795" s="250"/>
      <c r="BO1795" s="250"/>
      <c r="BP1795" s="250"/>
      <c r="BQ1795" s="250"/>
      <c r="BR1795" s="250"/>
      <c r="BS1795" s="250"/>
      <c r="BT1795" s="250"/>
      <c r="BU1795" s="250"/>
      <c r="BV1795" s="250"/>
      <c r="BW1795" s="250"/>
      <c r="BX1795" s="250"/>
      <c r="BY1795" s="250"/>
      <c r="BZ1795" s="250"/>
      <c r="CE1795" s="250"/>
    </row>
    <row r="1796" spans="1:83" ht="14.4" x14ac:dyDescent="0.3">
      <c r="A1796" s="270"/>
      <c r="B1796" s="271"/>
      <c r="C1796" s="272"/>
      <c r="D1796" s="272"/>
      <c r="E1796" s="272"/>
      <c r="F1796" s="272"/>
      <c r="G1796" s="272"/>
      <c r="H1796" s="272"/>
      <c r="I1796" s="272"/>
      <c r="J1796" s="272"/>
      <c r="K1796" s="272"/>
      <c r="L1796" s="272"/>
      <c r="M1796" s="272"/>
      <c r="N1796" s="265"/>
      <c r="O1796" s="265"/>
      <c r="P1796" s="265"/>
      <c r="Q1796" s="265"/>
      <c r="R1796" s="265"/>
      <c r="S1796" s="265"/>
      <c r="T1796" s="265"/>
      <c r="U1796" s="265"/>
      <c r="V1796" s="265"/>
      <c r="W1796" s="265"/>
      <c r="X1796" s="265"/>
      <c r="Y1796" s="265"/>
      <c r="Z1796" s="265"/>
      <c r="AA1796" s="265"/>
      <c r="BE1796" s="269"/>
      <c r="BH1796" s="241"/>
      <c r="BI1796" s="241"/>
      <c r="BJ1796" s="241"/>
      <c r="BK1796" s="241"/>
      <c r="BL1796" s="241"/>
      <c r="BM1796" s="241"/>
      <c r="BN1796" s="241"/>
      <c r="BO1796" s="241"/>
      <c r="BP1796" s="241"/>
      <c r="BQ1796" s="241"/>
      <c r="BR1796" s="241"/>
      <c r="BS1796" s="241"/>
      <c r="BT1796" s="241"/>
      <c r="BU1796" s="241"/>
      <c r="BV1796" s="240"/>
      <c r="BW1796" s="241"/>
      <c r="BX1796" s="241"/>
      <c r="BY1796" s="241"/>
      <c r="BZ1796" s="241"/>
      <c r="CA1796" s="242"/>
      <c r="CB1796" s="242"/>
      <c r="CC1796" s="242"/>
      <c r="CD1796" s="242"/>
      <c r="CE1796" s="241"/>
    </row>
    <row r="1797" spans="1:83" ht="14.4" x14ac:dyDescent="0.3">
      <c r="A1797" s="270"/>
      <c r="B1797" s="271"/>
      <c r="C1797" s="272"/>
      <c r="D1797" s="272"/>
      <c r="E1797" s="272"/>
      <c r="F1797" s="272"/>
      <c r="G1797" s="272"/>
      <c r="H1797" s="272"/>
      <c r="I1797" s="272"/>
      <c r="J1797" s="272"/>
      <c r="K1797" s="272"/>
      <c r="L1797" s="272"/>
      <c r="M1797" s="272"/>
      <c r="N1797" s="265"/>
      <c r="O1797" s="265"/>
      <c r="P1797" s="265"/>
      <c r="Q1797" s="265"/>
      <c r="R1797" s="265"/>
      <c r="S1797" s="265"/>
      <c r="T1797" s="265"/>
      <c r="U1797" s="265"/>
      <c r="V1797" s="265"/>
      <c r="W1797" s="265"/>
      <c r="X1797" s="265"/>
      <c r="Y1797" s="265"/>
      <c r="Z1797" s="265"/>
      <c r="AA1797" s="265"/>
      <c r="BE1797" s="269"/>
      <c r="BH1797" s="241"/>
      <c r="BI1797" s="241"/>
      <c r="BJ1797" s="241"/>
      <c r="BK1797" s="241"/>
      <c r="BL1797" s="241"/>
      <c r="BM1797" s="241"/>
      <c r="BN1797" s="241"/>
      <c r="BO1797" s="241"/>
      <c r="BP1797" s="241"/>
      <c r="BQ1797" s="241"/>
      <c r="BR1797" s="241"/>
      <c r="BS1797" s="241"/>
      <c r="BT1797" s="241"/>
      <c r="BU1797" s="241"/>
      <c r="BV1797" s="240"/>
      <c r="BW1797" s="241"/>
      <c r="BX1797" s="241"/>
      <c r="BY1797" s="241"/>
      <c r="BZ1797" s="241"/>
      <c r="CA1797" s="242"/>
      <c r="CB1797" s="242"/>
      <c r="CC1797" s="242"/>
      <c r="CD1797" s="242"/>
      <c r="CE1797" s="241"/>
    </row>
    <row r="1798" spans="1:83" ht="14.4" x14ac:dyDescent="0.3">
      <c r="A1798" s="270"/>
      <c r="B1798" s="271"/>
      <c r="C1798" s="272"/>
      <c r="D1798" s="272"/>
      <c r="E1798" s="272"/>
      <c r="F1798" s="272"/>
      <c r="G1798" s="272"/>
      <c r="H1798" s="272"/>
      <c r="I1798" s="272"/>
      <c r="J1798" s="272"/>
      <c r="K1798" s="272"/>
      <c r="L1798" s="272"/>
      <c r="M1798" s="272"/>
      <c r="N1798" s="265"/>
      <c r="O1798" s="265"/>
      <c r="P1798" s="265"/>
      <c r="Q1798" s="265"/>
      <c r="R1798" s="265"/>
      <c r="S1798" s="265"/>
      <c r="T1798" s="265"/>
      <c r="U1798" s="265"/>
      <c r="V1798" s="265"/>
      <c r="W1798" s="265"/>
      <c r="X1798" s="265"/>
      <c r="Y1798" s="265"/>
      <c r="Z1798" s="265"/>
      <c r="AA1798" s="265"/>
      <c r="BE1798" s="269"/>
      <c r="BH1798" s="250"/>
      <c r="BI1798" s="250"/>
      <c r="BJ1798" s="250"/>
      <c r="BK1798" s="250"/>
      <c r="BL1798" s="250"/>
      <c r="BM1798" s="250"/>
      <c r="BN1798" s="250"/>
      <c r="BO1798" s="250"/>
      <c r="BP1798" s="250"/>
      <c r="BQ1798" s="250"/>
      <c r="BR1798" s="250"/>
      <c r="BS1798" s="250"/>
      <c r="BT1798" s="250"/>
      <c r="BU1798" s="250"/>
      <c r="BV1798" s="250"/>
      <c r="BW1798" s="250"/>
      <c r="BX1798" s="250"/>
      <c r="BY1798" s="250"/>
      <c r="BZ1798" s="250"/>
      <c r="CE1798" s="250"/>
    </row>
    <row r="1799" spans="1:83" ht="14.4" x14ac:dyDescent="0.3">
      <c r="A1799" s="270"/>
      <c r="B1799" s="271"/>
      <c r="C1799" s="272"/>
      <c r="D1799" s="272"/>
      <c r="E1799" s="272"/>
      <c r="F1799" s="272"/>
      <c r="G1799" s="272"/>
      <c r="H1799" s="272"/>
      <c r="I1799" s="272"/>
      <c r="J1799" s="272"/>
      <c r="K1799" s="272"/>
      <c r="L1799" s="272"/>
      <c r="M1799" s="272"/>
      <c r="N1799" s="265"/>
      <c r="O1799" s="265"/>
      <c r="P1799" s="265"/>
      <c r="Q1799" s="265"/>
      <c r="R1799" s="265"/>
      <c r="S1799" s="265"/>
      <c r="T1799" s="265"/>
      <c r="U1799" s="265"/>
      <c r="V1799" s="265"/>
      <c r="W1799" s="265"/>
      <c r="X1799" s="265"/>
      <c r="Y1799" s="265"/>
      <c r="Z1799" s="265"/>
      <c r="AA1799" s="265"/>
      <c r="BE1799" s="269"/>
      <c r="BH1799" s="241"/>
      <c r="BI1799" s="241"/>
      <c r="BJ1799" s="241"/>
      <c r="BK1799" s="241"/>
      <c r="BL1799" s="241"/>
      <c r="BM1799" s="241"/>
      <c r="BN1799" s="241"/>
      <c r="BO1799" s="241"/>
      <c r="BP1799" s="241"/>
      <c r="BQ1799" s="241"/>
      <c r="BR1799" s="241"/>
      <c r="BS1799" s="241"/>
      <c r="BT1799" s="241"/>
      <c r="BU1799" s="241"/>
      <c r="BV1799" s="240"/>
      <c r="BW1799" s="241"/>
      <c r="BX1799" s="241"/>
      <c r="BY1799" s="241"/>
      <c r="BZ1799" s="241"/>
      <c r="CA1799" s="242"/>
      <c r="CB1799" s="242"/>
      <c r="CC1799" s="242"/>
      <c r="CD1799" s="242"/>
      <c r="CE1799" s="241"/>
    </row>
    <row r="1800" spans="1:83" ht="14.4" x14ac:dyDescent="0.3">
      <c r="A1800" s="270"/>
      <c r="B1800" s="271"/>
      <c r="C1800" s="272"/>
      <c r="D1800" s="272"/>
      <c r="E1800" s="272"/>
      <c r="F1800" s="272"/>
      <c r="G1800" s="272"/>
      <c r="H1800" s="272"/>
      <c r="I1800" s="272"/>
      <c r="J1800" s="272"/>
      <c r="K1800" s="272"/>
      <c r="L1800" s="272"/>
      <c r="M1800" s="272"/>
      <c r="N1800" s="265"/>
      <c r="O1800" s="265"/>
      <c r="P1800" s="265"/>
      <c r="Q1800" s="265"/>
      <c r="R1800" s="265"/>
      <c r="S1800" s="265"/>
      <c r="T1800" s="265"/>
      <c r="U1800" s="265"/>
      <c r="V1800" s="265"/>
      <c r="W1800" s="265"/>
      <c r="X1800" s="265"/>
      <c r="Y1800" s="265"/>
      <c r="Z1800" s="265"/>
      <c r="AA1800" s="265"/>
      <c r="BE1800" s="269"/>
      <c r="BH1800" s="241"/>
      <c r="BI1800" s="241"/>
      <c r="BJ1800" s="241"/>
      <c r="BK1800" s="241"/>
      <c r="BL1800" s="241"/>
      <c r="BM1800" s="241"/>
      <c r="BN1800" s="241"/>
      <c r="BO1800" s="241"/>
      <c r="BP1800" s="241"/>
      <c r="BQ1800" s="241"/>
      <c r="BR1800" s="241"/>
      <c r="BS1800" s="241"/>
      <c r="BT1800" s="241"/>
      <c r="BU1800" s="241"/>
      <c r="BV1800" s="240"/>
      <c r="BW1800" s="241"/>
      <c r="BX1800" s="241"/>
      <c r="BY1800" s="241"/>
      <c r="BZ1800" s="241"/>
      <c r="CA1800" s="242"/>
      <c r="CB1800" s="242"/>
      <c r="CC1800" s="242"/>
      <c r="CD1800" s="242"/>
      <c r="CE1800" s="241"/>
    </row>
    <row r="1801" spans="1:83" ht="14.4" x14ac:dyDescent="0.3">
      <c r="A1801" s="270"/>
      <c r="B1801" s="271"/>
      <c r="C1801" s="272"/>
      <c r="D1801" s="272"/>
      <c r="E1801" s="272"/>
      <c r="F1801" s="272"/>
      <c r="G1801" s="272"/>
      <c r="H1801" s="272"/>
      <c r="I1801" s="272"/>
      <c r="J1801" s="272"/>
      <c r="K1801" s="272"/>
      <c r="L1801" s="272"/>
      <c r="M1801" s="272"/>
      <c r="N1801" s="265"/>
      <c r="O1801" s="265"/>
      <c r="P1801" s="265"/>
      <c r="Q1801" s="265"/>
      <c r="R1801" s="265"/>
      <c r="S1801" s="265"/>
      <c r="T1801" s="265"/>
      <c r="U1801" s="265"/>
      <c r="V1801" s="265"/>
      <c r="W1801" s="265"/>
      <c r="X1801" s="265"/>
      <c r="Y1801" s="265"/>
      <c r="Z1801" s="265"/>
      <c r="AA1801" s="265"/>
      <c r="BE1801" s="269"/>
      <c r="BH1801" s="250"/>
      <c r="BI1801" s="250"/>
      <c r="BJ1801" s="250"/>
      <c r="BK1801" s="250"/>
      <c r="BL1801" s="250"/>
      <c r="BM1801" s="250"/>
      <c r="BN1801" s="250"/>
      <c r="BO1801" s="250"/>
      <c r="BP1801" s="250"/>
      <c r="BQ1801" s="250"/>
      <c r="BR1801" s="250"/>
      <c r="BS1801" s="250"/>
      <c r="BT1801" s="250"/>
      <c r="BU1801" s="250"/>
      <c r="BV1801" s="250"/>
      <c r="BW1801" s="250"/>
      <c r="BX1801" s="250"/>
      <c r="BY1801" s="250"/>
      <c r="BZ1801" s="250"/>
      <c r="CE1801" s="250"/>
    </row>
    <row r="1802" spans="1:83" ht="14.4" x14ac:dyDescent="0.3">
      <c r="A1802" s="270"/>
      <c r="B1802" s="271"/>
      <c r="C1802" s="272"/>
      <c r="D1802" s="272"/>
      <c r="E1802" s="272"/>
      <c r="F1802" s="272"/>
      <c r="G1802" s="272"/>
      <c r="H1802" s="272"/>
      <c r="I1802" s="272"/>
      <c r="J1802" s="272"/>
      <c r="K1802" s="272"/>
      <c r="L1802" s="272"/>
      <c r="M1802" s="272"/>
      <c r="N1802" s="265"/>
      <c r="O1802" s="265"/>
      <c r="P1802" s="265"/>
      <c r="Q1802" s="265"/>
      <c r="R1802" s="265"/>
      <c r="S1802" s="265"/>
      <c r="T1802" s="265"/>
      <c r="U1802" s="265"/>
      <c r="V1802" s="265"/>
      <c r="W1802" s="265"/>
      <c r="X1802" s="265"/>
      <c r="Y1802" s="265"/>
      <c r="Z1802" s="265"/>
      <c r="AA1802" s="265"/>
      <c r="BE1802" s="269"/>
      <c r="BH1802" s="250"/>
      <c r="BI1802" s="250"/>
      <c r="BJ1802" s="250"/>
      <c r="BK1802" s="250"/>
      <c r="BL1802" s="250"/>
      <c r="BM1802" s="250"/>
      <c r="BN1802" s="250"/>
      <c r="BO1802" s="250"/>
      <c r="BP1802" s="250"/>
      <c r="BQ1802" s="250"/>
      <c r="BR1802" s="250"/>
      <c r="BS1802" s="250"/>
      <c r="BT1802" s="250"/>
      <c r="BU1802" s="250"/>
      <c r="BV1802" s="250"/>
      <c r="BW1802" s="250"/>
      <c r="BX1802" s="250"/>
      <c r="BY1802" s="250"/>
      <c r="BZ1802" s="250"/>
      <c r="CE1802" s="250"/>
    </row>
    <row r="1803" spans="1:83" ht="14.4" x14ac:dyDescent="0.3">
      <c r="A1803" s="270"/>
      <c r="B1803" s="271"/>
      <c r="C1803" s="272"/>
      <c r="D1803" s="272"/>
      <c r="E1803" s="272"/>
      <c r="F1803" s="272"/>
      <c r="G1803" s="272"/>
      <c r="H1803" s="272"/>
      <c r="I1803" s="272"/>
      <c r="J1803" s="272"/>
      <c r="K1803" s="272"/>
      <c r="L1803" s="272"/>
      <c r="M1803" s="272"/>
      <c r="N1803" s="265"/>
      <c r="O1803" s="265"/>
      <c r="P1803" s="265"/>
      <c r="Q1803" s="265"/>
      <c r="R1803" s="265"/>
      <c r="S1803" s="265"/>
      <c r="T1803" s="265"/>
      <c r="U1803" s="265"/>
      <c r="V1803" s="265"/>
      <c r="W1803" s="265"/>
      <c r="X1803" s="265"/>
      <c r="Y1803" s="265"/>
      <c r="Z1803" s="265"/>
      <c r="AA1803" s="265"/>
      <c r="BE1803" s="269"/>
      <c r="BH1803" s="250"/>
      <c r="BI1803" s="250"/>
      <c r="BJ1803" s="250"/>
      <c r="BK1803" s="250"/>
      <c r="BL1803" s="250"/>
      <c r="BM1803" s="250"/>
      <c r="BN1803" s="250"/>
      <c r="BO1803" s="250"/>
      <c r="BP1803" s="250"/>
      <c r="BQ1803" s="250"/>
      <c r="BR1803" s="250"/>
      <c r="BS1803" s="250"/>
      <c r="BT1803" s="250"/>
      <c r="BU1803" s="250"/>
      <c r="BV1803" s="250"/>
      <c r="BW1803" s="250"/>
      <c r="BX1803" s="250"/>
      <c r="BY1803" s="250"/>
      <c r="BZ1803" s="250"/>
      <c r="CE1803" s="250"/>
    </row>
    <row r="1804" spans="1:83" ht="14.4" x14ac:dyDescent="0.3">
      <c r="A1804" s="270"/>
      <c r="B1804" s="271"/>
      <c r="C1804" s="272"/>
      <c r="D1804" s="272"/>
      <c r="E1804" s="272"/>
      <c r="F1804" s="272"/>
      <c r="G1804" s="272"/>
      <c r="H1804" s="272"/>
      <c r="I1804" s="272"/>
      <c r="J1804" s="272"/>
      <c r="K1804" s="272"/>
      <c r="L1804" s="272"/>
      <c r="M1804" s="272"/>
      <c r="N1804" s="265"/>
      <c r="O1804" s="265"/>
      <c r="P1804" s="265"/>
      <c r="Q1804" s="265"/>
      <c r="R1804" s="265"/>
      <c r="S1804" s="265"/>
      <c r="T1804" s="265"/>
      <c r="U1804" s="265"/>
      <c r="V1804" s="265"/>
      <c r="W1804" s="265"/>
      <c r="X1804" s="265"/>
      <c r="Y1804" s="265"/>
      <c r="Z1804" s="265"/>
      <c r="AA1804" s="265"/>
      <c r="BE1804" s="269"/>
      <c r="BH1804" s="250"/>
      <c r="BI1804" s="250"/>
      <c r="BJ1804" s="250"/>
      <c r="BK1804" s="250"/>
      <c r="BL1804" s="250"/>
      <c r="BM1804" s="250"/>
      <c r="BN1804" s="250"/>
      <c r="BO1804" s="250"/>
      <c r="BP1804" s="250"/>
      <c r="BQ1804" s="250"/>
      <c r="BR1804" s="250"/>
      <c r="BS1804" s="250"/>
      <c r="BT1804" s="250"/>
      <c r="BU1804" s="250"/>
      <c r="BV1804" s="250"/>
      <c r="BW1804" s="250"/>
      <c r="BX1804" s="250"/>
      <c r="BY1804" s="250"/>
      <c r="BZ1804" s="250"/>
      <c r="CE1804" s="250"/>
    </row>
    <row r="1805" spans="1:83" ht="14.4" x14ac:dyDescent="0.3">
      <c r="A1805" s="270"/>
      <c r="B1805" s="271"/>
      <c r="C1805" s="272"/>
      <c r="D1805" s="272"/>
      <c r="E1805" s="272"/>
      <c r="F1805" s="272"/>
      <c r="G1805" s="272"/>
      <c r="H1805" s="272"/>
      <c r="I1805" s="272"/>
      <c r="J1805" s="272"/>
      <c r="K1805" s="272"/>
      <c r="L1805" s="272"/>
      <c r="M1805" s="272"/>
      <c r="N1805" s="265"/>
      <c r="O1805" s="265"/>
      <c r="P1805" s="265"/>
      <c r="Q1805" s="265"/>
      <c r="R1805" s="265"/>
      <c r="S1805" s="265"/>
      <c r="T1805" s="265"/>
      <c r="U1805" s="265"/>
      <c r="V1805" s="265"/>
      <c r="W1805" s="265"/>
      <c r="X1805" s="265"/>
      <c r="Y1805" s="265"/>
      <c r="Z1805" s="265"/>
      <c r="AA1805" s="265"/>
      <c r="BE1805" s="269"/>
      <c r="BH1805" s="250"/>
      <c r="BI1805" s="250"/>
      <c r="BJ1805" s="250"/>
      <c r="BK1805" s="250"/>
      <c r="BL1805" s="250"/>
      <c r="BM1805" s="250"/>
      <c r="BN1805" s="250"/>
      <c r="BO1805" s="250"/>
      <c r="BP1805" s="250"/>
      <c r="BQ1805" s="250"/>
      <c r="BR1805" s="250"/>
      <c r="BS1805" s="250"/>
      <c r="BT1805" s="250"/>
      <c r="BU1805" s="250"/>
      <c r="BV1805" s="250"/>
      <c r="BW1805" s="250"/>
      <c r="BX1805" s="250"/>
      <c r="BY1805" s="250"/>
      <c r="BZ1805" s="250"/>
      <c r="CE1805" s="250"/>
    </row>
    <row r="1806" spans="1:83" ht="14.4" x14ac:dyDescent="0.3">
      <c r="A1806" s="270"/>
      <c r="B1806" s="271"/>
      <c r="C1806" s="272"/>
      <c r="D1806" s="272"/>
      <c r="E1806" s="272"/>
      <c r="F1806" s="272"/>
      <c r="G1806" s="272"/>
      <c r="H1806" s="272"/>
      <c r="I1806" s="272"/>
      <c r="J1806" s="272"/>
      <c r="K1806" s="272"/>
      <c r="L1806" s="272"/>
      <c r="M1806" s="272"/>
      <c r="N1806" s="265"/>
      <c r="O1806" s="265"/>
      <c r="P1806" s="265"/>
      <c r="Q1806" s="265"/>
      <c r="R1806" s="265"/>
      <c r="S1806" s="265"/>
      <c r="T1806" s="265"/>
      <c r="U1806" s="265"/>
      <c r="V1806" s="265"/>
      <c r="W1806" s="265"/>
      <c r="X1806" s="265"/>
      <c r="Y1806" s="265"/>
      <c r="Z1806" s="265"/>
      <c r="AA1806" s="265"/>
      <c r="BE1806" s="269"/>
      <c r="BH1806" s="250"/>
      <c r="BI1806" s="250"/>
      <c r="BJ1806" s="250"/>
      <c r="BK1806" s="250"/>
      <c r="BL1806" s="250"/>
      <c r="BM1806" s="250"/>
      <c r="BN1806" s="250"/>
      <c r="BO1806" s="250"/>
      <c r="BP1806" s="250"/>
      <c r="BQ1806" s="250"/>
      <c r="BR1806" s="250"/>
      <c r="BS1806" s="250"/>
      <c r="BT1806" s="250"/>
      <c r="BU1806" s="250"/>
      <c r="BV1806" s="250"/>
      <c r="BW1806" s="250"/>
      <c r="BX1806" s="250"/>
      <c r="BY1806" s="250"/>
      <c r="BZ1806" s="250"/>
      <c r="CE1806" s="250"/>
    </row>
    <row r="1807" spans="1:83" ht="14.4" x14ac:dyDescent="0.3">
      <c r="A1807" s="270"/>
      <c r="B1807" s="271"/>
      <c r="C1807" s="272"/>
      <c r="D1807" s="272"/>
      <c r="E1807" s="272"/>
      <c r="F1807" s="272"/>
      <c r="G1807" s="272"/>
      <c r="H1807" s="272"/>
      <c r="I1807" s="272"/>
      <c r="J1807" s="272"/>
      <c r="K1807" s="272"/>
      <c r="L1807" s="272"/>
      <c r="M1807" s="272"/>
      <c r="N1807" s="265"/>
      <c r="O1807" s="265"/>
      <c r="P1807" s="265"/>
      <c r="Q1807" s="265"/>
      <c r="R1807" s="265"/>
      <c r="S1807" s="265"/>
      <c r="T1807" s="265"/>
      <c r="U1807" s="265"/>
      <c r="V1807" s="265"/>
      <c r="W1807" s="265"/>
      <c r="X1807" s="265"/>
      <c r="Y1807" s="265"/>
      <c r="Z1807" s="265"/>
      <c r="AA1807" s="265"/>
      <c r="BE1807" s="269"/>
      <c r="BH1807" s="250"/>
      <c r="BI1807" s="250"/>
      <c r="BJ1807" s="250"/>
      <c r="BK1807" s="250"/>
      <c r="BL1807" s="250"/>
      <c r="BM1807" s="250"/>
      <c r="BN1807" s="250"/>
      <c r="BO1807" s="250"/>
      <c r="BP1807" s="250"/>
      <c r="BQ1807" s="250"/>
      <c r="BR1807" s="250"/>
      <c r="BS1807" s="250"/>
      <c r="BT1807" s="250"/>
      <c r="BU1807" s="250"/>
      <c r="BV1807" s="250"/>
      <c r="BW1807" s="250"/>
      <c r="BX1807" s="250"/>
      <c r="BY1807" s="250"/>
      <c r="BZ1807" s="250"/>
      <c r="CE1807" s="250"/>
    </row>
    <row r="1808" spans="1:83" ht="14.4" x14ac:dyDescent="0.3">
      <c r="A1808" s="270"/>
      <c r="B1808" s="271"/>
      <c r="C1808" s="272"/>
      <c r="D1808" s="272"/>
      <c r="E1808" s="272"/>
      <c r="F1808" s="272"/>
      <c r="G1808" s="272"/>
      <c r="H1808" s="272"/>
      <c r="I1808" s="272"/>
      <c r="J1808" s="272"/>
      <c r="K1808" s="272"/>
      <c r="L1808" s="272"/>
      <c r="M1808" s="272"/>
      <c r="N1808" s="265"/>
      <c r="O1808" s="265"/>
      <c r="P1808" s="265"/>
      <c r="Q1808" s="265"/>
      <c r="R1808" s="265"/>
      <c r="S1808" s="265"/>
      <c r="T1808" s="265"/>
      <c r="U1808" s="265"/>
      <c r="V1808" s="265"/>
      <c r="W1808" s="265"/>
      <c r="X1808" s="265"/>
      <c r="Y1808" s="265"/>
      <c r="Z1808" s="265"/>
      <c r="AA1808" s="265"/>
      <c r="BE1808" s="269"/>
      <c r="BH1808" s="241"/>
      <c r="BI1808" s="241"/>
      <c r="BJ1808" s="241"/>
      <c r="BK1808" s="241"/>
      <c r="BL1808" s="241"/>
      <c r="BM1808" s="241"/>
      <c r="BN1808" s="241"/>
      <c r="BO1808" s="241"/>
      <c r="BP1808" s="241"/>
      <c r="BQ1808" s="241"/>
      <c r="BR1808" s="241"/>
      <c r="BS1808" s="241"/>
      <c r="BT1808" s="241"/>
      <c r="BU1808" s="241"/>
      <c r="BV1808" s="240"/>
      <c r="BW1808" s="241"/>
      <c r="BX1808" s="241"/>
      <c r="BY1808" s="241"/>
      <c r="BZ1808" s="241"/>
      <c r="CA1808" s="242"/>
      <c r="CB1808" s="242"/>
      <c r="CC1808" s="242"/>
      <c r="CD1808" s="242"/>
      <c r="CE1808" s="241"/>
    </row>
    <row r="1809" spans="1:83" ht="14.4" x14ac:dyDescent="0.3">
      <c r="A1809" s="270"/>
      <c r="B1809" s="271"/>
      <c r="C1809" s="272"/>
      <c r="D1809" s="272"/>
      <c r="E1809" s="272"/>
      <c r="F1809" s="272"/>
      <c r="G1809" s="272"/>
      <c r="H1809" s="272"/>
      <c r="I1809" s="272"/>
      <c r="J1809" s="272"/>
      <c r="K1809" s="272"/>
      <c r="L1809" s="272"/>
      <c r="M1809" s="272"/>
      <c r="N1809" s="265"/>
      <c r="O1809" s="265"/>
      <c r="P1809" s="265"/>
      <c r="Q1809" s="265"/>
      <c r="R1809" s="265"/>
      <c r="S1809" s="265"/>
      <c r="T1809" s="265"/>
      <c r="U1809" s="265"/>
      <c r="V1809" s="265"/>
      <c r="W1809" s="265"/>
      <c r="X1809" s="265"/>
      <c r="Y1809" s="265"/>
      <c r="Z1809" s="265"/>
      <c r="AA1809" s="265"/>
      <c r="BE1809" s="269"/>
      <c r="BH1809" s="250"/>
      <c r="BI1809" s="250"/>
      <c r="BJ1809" s="250"/>
      <c r="BK1809" s="250"/>
      <c r="BL1809" s="250"/>
      <c r="BM1809" s="250"/>
      <c r="BN1809" s="250"/>
      <c r="BO1809" s="250"/>
      <c r="BP1809" s="250"/>
      <c r="BQ1809" s="250"/>
      <c r="BR1809" s="250"/>
      <c r="BS1809" s="250"/>
      <c r="BT1809" s="250"/>
      <c r="BU1809" s="250"/>
      <c r="BV1809" s="250"/>
      <c r="BW1809" s="250"/>
      <c r="BX1809" s="250"/>
      <c r="BY1809" s="250"/>
      <c r="BZ1809" s="250"/>
      <c r="CE1809" s="250"/>
    </row>
    <row r="1810" spans="1:83" ht="14.4" x14ac:dyDescent="0.3">
      <c r="A1810" s="270"/>
      <c r="B1810" s="271"/>
      <c r="C1810" s="272"/>
      <c r="D1810" s="272"/>
      <c r="E1810" s="272"/>
      <c r="F1810" s="272"/>
      <c r="G1810" s="272"/>
      <c r="H1810" s="272"/>
      <c r="I1810" s="272"/>
      <c r="J1810" s="272"/>
      <c r="K1810" s="272"/>
      <c r="L1810" s="272"/>
      <c r="M1810" s="272"/>
      <c r="N1810" s="265"/>
      <c r="O1810" s="265"/>
      <c r="P1810" s="265"/>
      <c r="Q1810" s="265"/>
      <c r="R1810" s="265"/>
      <c r="S1810" s="265"/>
      <c r="T1810" s="265"/>
      <c r="U1810" s="265"/>
      <c r="V1810" s="265"/>
      <c r="W1810" s="265"/>
      <c r="X1810" s="265"/>
      <c r="Y1810" s="265"/>
      <c r="Z1810" s="265"/>
      <c r="AA1810" s="265"/>
      <c r="BE1810" s="269"/>
      <c r="BH1810" s="250"/>
      <c r="BI1810" s="250"/>
      <c r="BJ1810" s="250"/>
      <c r="BK1810" s="250"/>
      <c r="BL1810" s="250"/>
      <c r="BM1810" s="250"/>
      <c r="BN1810" s="250"/>
      <c r="BO1810" s="250"/>
      <c r="BP1810" s="250"/>
      <c r="BQ1810" s="250"/>
      <c r="BR1810" s="250"/>
      <c r="BS1810" s="250"/>
      <c r="BT1810" s="250"/>
      <c r="BU1810" s="250"/>
      <c r="BV1810" s="250"/>
      <c r="BW1810" s="250"/>
      <c r="BX1810" s="250"/>
      <c r="BY1810" s="250"/>
      <c r="BZ1810" s="250"/>
      <c r="CE1810" s="250"/>
    </row>
    <row r="1811" spans="1:83" ht="14.4" x14ac:dyDescent="0.3">
      <c r="A1811" s="270"/>
      <c r="B1811" s="271"/>
      <c r="C1811" s="272"/>
      <c r="D1811" s="272"/>
      <c r="E1811" s="272"/>
      <c r="F1811" s="272"/>
      <c r="G1811" s="272"/>
      <c r="H1811" s="272"/>
      <c r="I1811" s="272"/>
      <c r="J1811" s="272"/>
      <c r="K1811" s="272"/>
      <c r="L1811" s="272"/>
      <c r="M1811" s="272"/>
      <c r="N1811" s="265"/>
      <c r="O1811" s="265"/>
      <c r="P1811" s="265"/>
      <c r="Q1811" s="265"/>
      <c r="R1811" s="265"/>
      <c r="S1811" s="265"/>
      <c r="T1811" s="265"/>
      <c r="U1811" s="265"/>
      <c r="V1811" s="265"/>
      <c r="W1811" s="265"/>
      <c r="X1811" s="265"/>
      <c r="Y1811" s="265"/>
      <c r="Z1811" s="265"/>
      <c r="AA1811" s="265"/>
      <c r="BE1811" s="269"/>
      <c r="BH1811" s="250"/>
      <c r="BI1811" s="250"/>
      <c r="BJ1811" s="250"/>
      <c r="BK1811" s="250"/>
      <c r="BL1811" s="250"/>
      <c r="BM1811" s="250"/>
      <c r="BN1811" s="250"/>
      <c r="BO1811" s="250"/>
      <c r="BP1811" s="250"/>
      <c r="BQ1811" s="250"/>
      <c r="BR1811" s="250"/>
      <c r="BS1811" s="250"/>
      <c r="BT1811" s="250"/>
      <c r="BU1811" s="250"/>
      <c r="BV1811" s="250"/>
      <c r="BW1811" s="250"/>
      <c r="BX1811" s="250"/>
      <c r="BY1811" s="250"/>
      <c r="BZ1811" s="250"/>
      <c r="CE1811" s="250"/>
    </row>
    <row r="1812" spans="1:83" ht="14.4" x14ac:dyDescent="0.3">
      <c r="A1812" s="270"/>
      <c r="B1812" s="271"/>
      <c r="C1812" s="272"/>
      <c r="D1812" s="272"/>
      <c r="E1812" s="272"/>
      <c r="F1812" s="272"/>
      <c r="G1812" s="272"/>
      <c r="H1812" s="272"/>
      <c r="I1812" s="272"/>
      <c r="J1812" s="272"/>
      <c r="K1812" s="272"/>
      <c r="L1812" s="272"/>
      <c r="M1812" s="272"/>
      <c r="N1812" s="265"/>
      <c r="O1812" s="265"/>
      <c r="P1812" s="265"/>
      <c r="Q1812" s="265"/>
      <c r="R1812" s="265"/>
      <c r="S1812" s="265"/>
      <c r="T1812" s="265"/>
      <c r="U1812" s="265"/>
      <c r="V1812" s="265"/>
      <c r="W1812" s="265"/>
      <c r="X1812" s="265"/>
      <c r="Y1812" s="265"/>
      <c r="Z1812" s="265"/>
      <c r="AA1812" s="265"/>
      <c r="BE1812" s="269"/>
      <c r="BH1812" s="250"/>
      <c r="BI1812" s="250"/>
      <c r="BJ1812" s="250"/>
      <c r="BK1812" s="250"/>
      <c r="BL1812" s="250"/>
      <c r="BM1812" s="250"/>
      <c r="BN1812" s="250"/>
      <c r="BO1812" s="250"/>
      <c r="BP1812" s="250"/>
      <c r="BQ1812" s="250"/>
      <c r="BR1812" s="250"/>
      <c r="BS1812" s="250"/>
      <c r="BT1812" s="250"/>
      <c r="BU1812" s="250"/>
      <c r="BV1812" s="250"/>
      <c r="BW1812" s="250"/>
      <c r="BX1812" s="250"/>
      <c r="BY1812" s="250"/>
      <c r="BZ1812" s="250"/>
      <c r="CE1812" s="250"/>
    </row>
    <row r="1813" spans="1:83" ht="14.4" x14ac:dyDescent="0.3">
      <c r="A1813" s="270"/>
      <c r="B1813" s="271"/>
      <c r="C1813" s="272"/>
      <c r="D1813" s="272"/>
      <c r="E1813" s="272"/>
      <c r="F1813" s="272"/>
      <c r="G1813" s="272"/>
      <c r="H1813" s="272"/>
      <c r="I1813" s="272"/>
      <c r="J1813" s="272"/>
      <c r="K1813" s="272"/>
      <c r="L1813" s="272"/>
      <c r="M1813" s="272"/>
      <c r="N1813" s="265"/>
      <c r="O1813" s="265"/>
      <c r="P1813" s="265"/>
      <c r="Q1813" s="265"/>
      <c r="R1813" s="265"/>
      <c r="S1813" s="265"/>
      <c r="T1813" s="265"/>
      <c r="U1813" s="265"/>
      <c r="V1813" s="265"/>
      <c r="W1813" s="265"/>
      <c r="X1813" s="265"/>
      <c r="Y1813" s="265"/>
      <c r="Z1813" s="265"/>
      <c r="AA1813" s="265"/>
      <c r="BE1813" s="269"/>
      <c r="BH1813" s="250"/>
      <c r="BI1813" s="250"/>
      <c r="BJ1813" s="250"/>
      <c r="BK1813" s="250"/>
      <c r="BL1813" s="250"/>
      <c r="BM1813" s="250"/>
      <c r="BN1813" s="250"/>
      <c r="BO1813" s="250"/>
      <c r="BP1813" s="250"/>
      <c r="BQ1813" s="250"/>
      <c r="BR1813" s="250"/>
      <c r="BS1813" s="250"/>
      <c r="BT1813" s="250"/>
      <c r="BU1813" s="250"/>
      <c r="BV1813" s="250"/>
      <c r="BW1813" s="250"/>
      <c r="BX1813" s="250"/>
      <c r="BY1813" s="250"/>
      <c r="BZ1813" s="250"/>
      <c r="CE1813" s="250"/>
    </row>
    <row r="1814" spans="1:83" ht="14.4" x14ac:dyDescent="0.3">
      <c r="A1814" s="270"/>
      <c r="B1814" s="271"/>
      <c r="C1814" s="272"/>
      <c r="D1814" s="272"/>
      <c r="E1814" s="272"/>
      <c r="F1814" s="272"/>
      <c r="G1814" s="272"/>
      <c r="H1814" s="272"/>
      <c r="I1814" s="272"/>
      <c r="J1814" s="272"/>
      <c r="K1814" s="272"/>
      <c r="L1814" s="272"/>
      <c r="M1814" s="272"/>
      <c r="N1814" s="265"/>
      <c r="O1814" s="265"/>
      <c r="P1814" s="265"/>
      <c r="Q1814" s="265"/>
      <c r="R1814" s="265"/>
      <c r="S1814" s="265"/>
      <c r="T1814" s="265"/>
      <c r="U1814" s="265"/>
      <c r="V1814" s="265"/>
      <c r="W1814" s="265"/>
      <c r="X1814" s="265"/>
      <c r="Y1814" s="265"/>
      <c r="Z1814" s="265"/>
      <c r="AA1814" s="265"/>
      <c r="BE1814" s="269"/>
      <c r="BH1814" s="250"/>
      <c r="BI1814" s="250"/>
      <c r="BJ1814" s="250"/>
      <c r="BK1814" s="250"/>
      <c r="BL1814" s="250"/>
      <c r="BM1814" s="250"/>
      <c r="BN1814" s="250"/>
      <c r="BO1814" s="250"/>
      <c r="BP1814" s="250"/>
      <c r="BQ1814" s="250"/>
      <c r="BR1814" s="250"/>
      <c r="BS1814" s="250"/>
      <c r="BT1814" s="250"/>
      <c r="BU1814" s="250"/>
      <c r="BV1814" s="250"/>
      <c r="BW1814" s="250"/>
      <c r="BX1814" s="250"/>
      <c r="BY1814" s="250"/>
      <c r="BZ1814" s="250"/>
      <c r="CE1814" s="250"/>
    </row>
    <row r="1815" spans="1:83" ht="14.4" x14ac:dyDescent="0.3">
      <c r="A1815" s="270"/>
      <c r="B1815" s="271"/>
      <c r="C1815" s="272"/>
      <c r="D1815" s="272"/>
      <c r="E1815" s="272"/>
      <c r="F1815" s="272"/>
      <c r="G1815" s="272"/>
      <c r="H1815" s="272"/>
      <c r="I1815" s="272"/>
      <c r="J1815" s="272"/>
      <c r="K1815" s="272"/>
      <c r="L1815" s="272"/>
      <c r="M1815" s="272"/>
      <c r="N1815" s="265"/>
      <c r="O1815" s="265"/>
      <c r="P1815" s="265"/>
      <c r="Q1815" s="265"/>
      <c r="R1815" s="265"/>
      <c r="S1815" s="265"/>
      <c r="T1815" s="265"/>
      <c r="U1815" s="265"/>
      <c r="V1815" s="265"/>
      <c r="W1815" s="265"/>
      <c r="X1815" s="265"/>
      <c r="Y1815" s="265"/>
      <c r="Z1815" s="265"/>
      <c r="AA1815" s="265"/>
      <c r="BE1815" s="269"/>
      <c r="BH1815" s="250"/>
      <c r="BI1815" s="250"/>
      <c r="BJ1815" s="250"/>
      <c r="BK1815" s="250"/>
      <c r="BL1815" s="250"/>
      <c r="BM1815" s="250"/>
      <c r="BN1815" s="250"/>
      <c r="BO1815" s="250"/>
      <c r="BP1815" s="250"/>
      <c r="BQ1815" s="250"/>
      <c r="BR1815" s="250"/>
      <c r="BS1815" s="250"/>
      <c r="BT1815" s="250"/>
      <c r="BU1815" s="250"/>
      <c r="BV1815" s="250"/>
      <c r="BW1815" s="250"/>
      <c r="BX1815" s="250"/>
      <c r="BY1815" s="250"/>
      <c r="BZ1815" s="250"/>
      <c r="CE1815" s="250"/>
    </row>
    <row r="1816" spans="1:83" ht="14.4" x14ac:dyDescent="0.3">
      <c r="A1816" s="270"/>
      <c r="B1816" s="271"/>
      <c r="C1816" s="272"/>
      <c r="D1816" s="272"/>
      <c r="E1816" s="272"/>
      <c r="F1816" s="272"/>
      <c r="G1816" s="272"/>
      <c r="H1816" s="272"/>
      <c r="I1816" s="272"/>
      <c r="J1816" s="272"/>
      <c r="K1816" s="272"/>
      <c r="L1816" s="272"/>
      <c r="M1816" s="272"/>
      <c r="N1816" s="265"/>
      <c r="O1816" s="265"/>
      <c r="P1816" s="265"/>
      <c r="Q1816" s="265"/>
      <c r="R1816" s="265"/>
      <c r="S1816" s="265"/>
      <c r="T1816" s="265"/>
      <c r="U1816" s="265"/>
      <c r="V1816" s="265"/>
      <c r="W1816" s="265"/>
      <c r="X1816" s="265"/>
      <c r="Y1816" s="265"/>
      <c r="Z1816" s="265"/>
      <c r="AA1816" s="265"/>
      <c r="BE1816" s="269"/>
      <c r="BH1816" s="250"/>
      <c r="BI1816" s="250"/>
      <c r="BJ1816" s="250"/>
      <c r="BK1816" s="250"/>
      <c r="BL1816" s="250"/>
      <c r="BM1816" s="250"/>
      <c r="BN1816" s="250"/>
      <c r="BO1816" s="250"/>
      <c r="BP1816" s="250"/>
      <c r="BQ1816" s="250"/>
      <c r="BR1816" s="250"/>
      <c r="BS1816" s="250"/>
      <c r="BT1816" s="250"/>
      <c r="BU1816" s="250"/>
      <c r="BV1816" s="250"/>
      <c r="BW1816" s="250"/>
      <c r="BX1816" s="250"/>
      <c r="BY1816" s="250"/>
      <c r="BZ1816" s="250"/>
      <c r="CE1816" s="250"/>
    </row>
    <row r="1817" spans="1:83" ht="14.4" x14ac:dyDescent="0.3">
      <c r="A1817" s="270"/>
      <c r="B1817" s="271"/>
      <c r="C1817" s="272"/>
      <c r="D1817" s="272"/>
      <c r="E1817" s="272"/>
      <c r="F1817" s="272"/>
      <c r="G1817" s="272"/>
      <c r="H1817" s="272"/>
      <c r="I1817" s="272"/>
      <c r="J1817" s="272"/>
      <c r="K1817" s="272"/>
      <c r="L1817" s="272"/>
      <c r="M1817" s="272"/>
      <c r="N1817" s="265"/>
      <c r="O1817" s="265"/>
      <c r="P1817" s="265"/>
      <c r="Q1817" s="265"/>
      <c r="R1817" s="265"/>
      <c r="S1817" s="265"/>
      <c r="T1817" s="265"/>
      <c r="U1817" s="265"/>
      <c r="V1817" s="265"/>
      <c r="W1817" s="265"/>
      <c r="X1817" s="265"/>
      <c r="Y1817" s="265"/>
      <c r="Z1817" s="265"/>
      <c r="AA1817" s="265"/>
      <c r="BE1817" s="269"/>
      <c r="BH1817" s="241"/>
      <c r="BI1817" s="241"/>
      <c r="BJ1817" s="241"/>
      <c r="BK1817" s="241"/>
      <c r="BL1817" s="241"/>
      <c r="BM1817" s="241"/>
      <c r="BN1817" s="241"/>
      <c r="BO1817" s="241"/>
      <c r="BP1817" s="241"/>
      <c r="BQ1817" s="241"/>
      <c r="BR1817" s="241"/>
      <c r="BS1817" s="241"/>
      <c r="BT1817" s="241"/>
      <c r="BU1817" s="241"/>
      <c r="BV1817" s="240"/>
      <c r="BW1817" s="241"/>
      <c r="BX1817" s="241"/>
      <c r="BY1817" s="241"/>
      <c r="BZ1817" s="241"/>
      <c r="CA1817" s="242"/>
      <c r="CB1817" s="242"/>
      <c r="CC1817" s="242"/>
      <c r="CD1817" s="242"/>
      <c r="CE1817" s="241"/>
    </row>
    <row r="1818" spans="1:83" ht="14.4" x14ac:dyDescent="0.3">
      <c r="A1818" s="270"/>
      <c r="B1818" s="271"/>
      <c r="C1818" s="272"/>
      <c r="D1818" s="272"/>
      <c r="E1818" s="272"/>
      <c r="F1818" s="272"/>
      <c r="G1818" s="272"/>
      <c r="H1818" s="272"/>
      <c r="I1818" s="272"/>
      <c r="J1818" s="272"/>
      <c r="K1818" s="272"/>
      <c r="L1818" s="272"/>
      <c r="M1818" s="272"/>
      <c r="N1818" s="265"/>
      <c r="O1818" s="265"/>
      <c r="P1818" s="265"/>
      <c r="Q1818" s="265"/>
      <c r="R1818" s="265"/>
      <c r="S1818" s="265"/>
      <c r="T1818" s="265"/>
      <c r="U1818" s="265"/>
      <c r="V1818" s="265"/>
      <c r="W1818" s="265"/>
      <c r="X1818" s="265"/>
      <c r="Y1818" s="265"/>
      <c r="Z1818" s="265"/>
      <c r="AA1818" s="265"/>
      <c r="BE1818" s="269"/>
      <c r="BH1818" s="250"/>
      <c r="BI1818" s="250"/>
      <c r="BJ1818" s="250"/>
      <c r="BK1818" s="250"/>
      <c r="BL1818" s="250"/>
      <c r="BM1818" s="250"/>
      <c r="BN1818" s="250"/>
      <c r="BO1818" s="250"/>
      <c r="BP1818" s="250"/>
      <c r="BQ1818" s="250"/>
      <c r="BR1818" s="250"/>
      <c r="BS1818" s="250"/>
      <c r="BT1818" s="250"/>
      <c r="BU1818" s="250"/>
      <c r="BV1818" s="250"/>
      <c r="BW1818" s="250"/>
      <c r="BX1818" s="250"/>
      <c r="BY1818" s="250"/>
      <c r="BZ1818" s="250"/>
      <c r="CE1818" s="250"/>
    </row>
    <row r="1819" spans="1:83" ht="14.4" x14ac:dyDescent="0.3">
      <c r="A1819" s="270"/>
      <c r="B1819" s="271"/>
      <c r="C1819" s="272"/>
      <c r="D1819" s="272"/>
      <c r="E1819" s="272"/>
      <c r="F1819" s="272"/>
      <c r="G1819" s="272"/>
      <c r="H1819" s="272"/>
      <c r="I1819" s="272"/>
      <c r="J1819" s="272"/>
      <c r="K1819" s="272"/>
      <c r="L1819" s="272"/>
      <c r="M1819" s="272"/>
      <c r="N1819" s="265"/>
      <c r="O1819" s="265"/>
      <c r="P1819" s="265"/>
      <c r="Q1819" s="265"/>
      <c r="R1819" s="265"/>
      <c r="S1819" s="265"/>
      <c r="T1819" s="265"/>
      <c r="U1819" s="265"/>
      <c r="V1819" s="265"/>
      <c r="W1819" s="265"/>
      <c r="X1819" s="265"/>
      <c r="Y1819" s="265"/>
      <c r="Z1819" s="265"/>
      <c r="AA1819" s="265"/>
      <c r="BE1819" s="269"/>
      <c r="BH1819" s="250"/>
      <c r="BI1819" s="250"/>
      <c r="BJ1819" s="250"/>
      <c r="BK1819" s="250"/>
      <c r="BL1819" s="250"/>
      <c r="BM1819" s="250"/>
      <c r="BN1819" s="250"/>
      <c r="BO1819" s="250"/>
      <c r="BP1819" s="250"/>
      <c r="BQ1819" s="250"/>
      <c r="BR1819" s="250"/>
      <c r="BS1819" s="250"/>
      <c r="BT1819" s="250"/>
      <c r="BU1819" s="250"/>
      <c r="BV1819" s="250"/>
      <c r="BW1819" s="250"/>
      <c r="BX1819" s="250"/>
      <c r="BY1819" s="250"/>
      <c r="BZ1819" s="250"/>
      <c r="CE1819" s="250"/>
    </row>
    <row r="1820" spans="1:83" ht="14.4" x14ac:dyDescent="0.3">
      <c r="A1820" s="270"/>
      <c r="B1820" s="271"/>
      <c r="C1820" s="272"/>
      <c r="D1820" s="272"/>
      <c r="E1820" s="272"/>
      <c r="F1820" s="272"/>
      <c r="G1820" s="272"/>
      <c r="H1820" s="272"/>
      <c r="I1820" s="272"/>
      <c r="J1820" s="272"/>
      <c r="K1820" s="272"/>
      <c r="L1820" s="272"/>
      <c r="M1820" s="272"/>
      <c r="N1820" s="265"/>
      <c r="O1820" s="265"/>
      <c r="P1820" s="265"/>
      <c r="Q1820" s="265"/>
      <c r="R1820" s="265"/>
      <c r="S1820" s="265"/>
      <c r="T1820" s="265"/>
      <c r="U1820" s="265"/>
      <c r="V1820" s="265"/>
      <c r="W1820" s="265"/>
      <c r="X1820" s="265"/>
      <c r="Y1820" s="265"/>
      <c r="Z1820" s="265"/>
      <c r="AA1820" s="265"/>
      <c r="BE1820" s="269"/>
      <c r="BH1820" s="250"/>
      <c r="BI1820" s="250"/>
      <c r="BJ1820" s="250"/>
      <c r="BK1820" s="250"/>
      <c r="BL1820" s="250"/>
      <c r="BM1820" s="250"/>
      <c r="BN1820" s="250"/>
      <c r="BO1820" s="250"/>
      <c r="BP1820" s="250"/>
      <c r="BQ1820" s="250"/>
      <c r="BR1820" s="250"/>
      <c r="BS1820" s="250"/>
      <c r="BT1820" s="250"/>
      <c r="BU1820" s="250"/>
      <c r="BV1820" s="250"/>
      <c r="BW1820" s="250"/>
      <c r="BX1820" s="250"/>
      <c r="BY1820" s="250"/>
      <c r="BZ1820" s="250"/>
      <c r="CE1820" s="250"/>
    </row>
    <row r="1821" spans="1:83" ht="14.4" x14ac:dyDescent="0.3">
      <c r="A1821" s="270"/>
      <c r="B1821" s="269"/>
      <c r="C1821" s="272"/>
      <c r="D1821" s="272"/>
      <c r="E1821" s="272"/>
      <c r="F1821" s="272"/>
      <c r="G1821" s="272"/>
      <c r="H1821" s="272"/>
      <c r="I1821" s="272"/>
      <c r="J1821" s="272"/>
      <c r="K1821" s="272"/>
      <c r="L1821" s="272"/>
      <c r="M1821" s="272"/>
      <c r="N1821" s="272"/>
      <c r="O1821" s="272"/>
      <c r="P1821" s="272"/>
      <c r="Q1821" s="272"/>
      <c r="R1821" s="272"/>
      <c r="S1821" s="272"/>
      <c r="T1821" s="272"/>
      <c r="U1821" s="272"/>
      <c r="V1821" s="272"/>
      <c r="W1821" s="272"/>
      <c r="X1821" s="272"/>
      <c r="Y1821" s="272"/>
      <c r="Z1821" s="272"/>
      <c r="AA1821" s="272"/>
      <c r="BE1821" s="269"/>
      <c r="BH1821" s="250"/>
      <c r="BI1821" s="250"/>
      <c r="BJ1821" s="250"/>
      <c r="BK1821" s="250"/>
      <c r="BL1821" s="250"/>
      <c r="BM1821" s="250"/>
      <c r="BN1821" s="250"/>
      <c r="BO1821" s="250"/>
      <c r="BP1821" s="250"/>
      <c r="BQ1821" s="250"/>
      <c r="BR1821" s="250"/>
      <c r="BS1821" s="250"/>
      <c r="BT1821" s="250"/>
      <c r="BU1821" s="250"/>
      <c r="BV1821" s="250"/>
      <c r="BW1821" s="250"/>
      <c r="BX1821" s="250"/>
      <c r="BY1821" s="250"/>
      <c r="BZ1821" s="250"/>
      <c r="CE1821" s="250"/>
    </row>
    <row r="1822" spans="1:83" ht="14.4" x14ac:dyDescent="0.3">
      <c r="A1822" s="270"/>
      <c r="B1822" s="271"/>
      <c r="C1822" s="272"/>
      <c r="D1822" s="272"/>
      <c r="E1822" s="272"/>
      <c r="F1822" s="272"/>
      <c r="G1822" s="272"/>
      <c r="H1822" s="272"/>
      <c r="I1822" s="272"/>
      <c r="J1822" s="272"/>
      <c r="K1822" s="272"/>
      <c r="L1822" s="272"/>
      <c r="M1822" s="272"/>
      <c r="N1822" s="265"/>
      <c r="O1822" s="265"/>
      <c r="P1822" s="265"/>
      <c r="Q1822" s="265"/>
      <c r="R1822" s="265"/>
      <c r="S1822" s="265"/>
      <c r="T1822" s="265"/>
      <c r="U1822" s="265"/>
      <c r="V1822" s="265"/>
      <c r="W1822" s="265"/>
      <c r="X1822" s="265"/>
      <c r="Y1822" s="265"/>
      <c r="Z1822" s="265"/>
      <c r="AA1822" s="265"/>
      <c r="BE1822" s="269"/>
      <c r="BH1822" s="250"/>
      <c r="BI1822" s="250"/>
      <c r="BJ1822" s="250"/>
      <c r="BK1822" s="250"/>
      <c r="BL1822" s="250"/>
      <c r="BM1822" s="250"/>
      <c r="BN1822" s="250"/>
      <c r="BO1822" s="250"/>
      <c r="BP1822" s="250"/>
      <c r="BQ1822" s="250"/>
      <c r="BR1822" s="250"/>
      <c r="BS1822" s="250"/>
      <c r="BT1822" s="250"/>
      <c r="BU1822" s="250"/>
      <c r="BV1822" s="250"/>
      <c r="BW1822" s="250"/>
      <c r="BX1822" s="250"/>
      <c r="BY1822" s="250"/>
      <c r="BZ1822" s="250"/>
      <c r="CE1822" s="250"/>
    </row>
    <row r="1823" spans="1:83" ht="14.4" x14ac:dyDescent="0.3">
      <c r="A1823" s="270"/>
      <c r="B1823" s="271"/>
      <c r="C1823" s="272"/>
      <c r="D1823" s="272"/>
      <c r="E1823" s="272"/>
      <c r="F1823" s="272"/>
      <c r="G1823" s="272"/>
      <c r="H1823" s="272"/>
      <c r="I1823" s="272"/>
      <c r="J1823" s="272"/>
      <c r="K1823" s="272"/>
      <c r="L1823" s="272"/>
      <c r="M1823" s="272"/>
      <c r="N1823" s="265"/>
      <c r="O1823" s="265"/>
      <c r="P1823" s="265"/>
      <c r="Q1823" s="265"/>
      <c r="R1823" s="265"/>
      <c r="S1823" s="265"/>
      <c r="T1823" s="265"/>
      <c r="U1823" s="265"/>
      <c r="V1823" s="265"/>
      <c r="W1823" s="265"/>
      <c r="X1823" s="265"/>
      <c r="Y1823" s="265"/>
      <c r="Z1823" s="265"/>
      <c r="AA1823" s="265"/>
      <c r="BE1823" s="269"/>
      <c r="BH1823" s="241"/>
      <c r="BI1823" s="241"/>
      <c r="BJ1823" s="241"/>
      <c r="BK1823" s="241"/>
      <c r="BL1823" s="241"/>
      <c r="BM1823" s="241"/>
      <c r="BN1823" s="241"/>
      <c r="BO1823" s="241"/>
      <c r="BP1823" s="241"/>
      <c r="BQ1823" s="241"/>
      <c r="BR1823" s="241"/>
      <c r="BS1823" s="241"/>
      <c r="BT1823" s="241"/>
      <c r="BU1823" s="241"/>
      <c r="BV1823" s="240"/>
      <c r="BW1823" s="241"/>
      <c r="BX1823" s="241"/>
      <c r="BY1823" s="241"/>
      <c r="BZ1823" s="241"/>
      <c r="CA1823" s="242"/>
      <c r="CB1823" s="242"/>
      <c r="CC1823" s="242"/>
      <c r="CD1823" s="242"/>
      <c r="CE1823" s="241"/>
    </row>
    <row r="1824" spans="1:83" ht="14.4" x14ac:dyDescent="0.3">
      <c r="A1824" s="270"/>
      <c r="B1824" s="271"/>
      <c r="C1824" s="272"/>
      <c r="D1824" s="272"/>
      <c r="E1824" s="272"/>
      <c r="F1824" s="272"/>
      <c r="G1824" s="272"/>
      <c r="H1824" s="272"/>
      <c r="I1824" s="272"/>
      <c r="J1824" s="272"/>
      <c r="K1824" s="272"/>
      <c r="L1824" s="272"/>
      <c r="M1824" s="272"/>
      <c r="N1824" s="265"/>
      <c r="O1824" s="265"/>
      <c r="P1824" s="265"/>
      <c r="Q1824" s="265"/>
      <c r="R1824" s="265"/>
      <c r="S1824" s="265"/>
      <c r="T1824" s="265"/>
      <c r="U1824" s="265"/>
      <c r="V1824" s="265"/>
      <c r="W1824" s="265"/>
      <c r="X1824" s="265"/>
      <c r="Y1824" s="265"/>
      <c r="Z1824" s="265"/>
      <c r="AA1824" s="265"/>
      <c r="BE1824" s="269"/>
      <c r="BH1824" s="241"/>
      <c r="BI1824" s="241"/>
      <c r="BJ1824" s="241"/>
      <c r="BK1824" s="241"/>
      <c r="BL1824" s="241"/>
      <c r="BM1824" s="241"/>
      <c r="BN1824" s="241"/>
      <c r="BO1824" s="241"/>
      <c r="BP1824" s="241"/>
      <c r="BQ1824" s="241"/>
      <c r="BR1824" s="241"/>
      <c r="BS1824" s="241"/>
      <c r="BT1824" s="241"/>
      <c r="BU1824" s="241"/>
      <c r="BV1824" s="240"/>
      <c r="BW1824" s="241"/>
      <c r="BX1824" s="241"/>
      <c r="BY1824" s="241"/>
      <c r="BZ1824" s="241"/>
      <c r="CA1824" s="242"/>
      <c r="CB1824" s="242"/>
      <c r="CC1824" s="242"/>
      <c r="CD1824" s="242"/>
      <c r="CE1824" s="241"/>
    </row>
    <row r="1825" spans="1:83" ht="14.4" x14ac:dyDescent="0.3">
      <c r="A1825" s="270"/>
      <c r="B1825" s="271"/>
      <c r="C1825" s="272"/>
      <c r="D1825" s="272"/>
      <c r="E1825" s="272"/>
      <c r="F1825" s="272"/>
      <c r="G1825" s="272"/>
      <c r="H1825" s="272"/>
      <c r="I1825" s="272"/>
      <c r="J1825" s="272"/>
      <c r="K1825" s="272"/>
      <c r="L1825" s="272"/>
      <c r="M1825" s="272"/>
      <c r="N1825" s="265"/>
      <c r="O1825" s="265"/>
      <c r="P1825" s="265"/>
      <c r="Q1825" s="265"/>
      <c r="R1825" s="265"/>
      <c r="S1825" s="265"/>
      <c r="T1825" s="265"/>
      <c r="U1825" s="265"/>
      <c r="V1825" s="265"/>
      <c r="W1825" s="265"/>
      <c r="X1825" s="265"/>
      <c r="Y1825" s="265"/>
      <c r="Z1825" s="265"/>
      <c r="AA1825" s="265"/>
      <c r="BE1825" s="269"/>
      <c r="BH1825" s="241"/>
      <c r="BI1825" s="241"/>
      <c r="BJ1825" s="241"/>
      <c r="BK1825" s="241"/>
      <c r="BL1825" s="241"/>
      <c r="BM1825" s="241"/>
      <c r="BN1825" s="241"/>
      <c r="BO1825" s="241"/>
      <c r="BP1825" s="241"/>
      <c r="BQ1825" s="241"/>
      <c r="BR1825" s="241"/>
      <c r="BS1825" s="241"/>
      <c r="BT1825" s="241"/>
      <c r="BU1825" s="241"/>
      <c r="BV1825" s="240"/>
      <c r="BW1825" s="241"/>
      <c r="BX1825" s="241"/>
      <c r="BY1825" s="241"/>
      <c r="BZ1825" s="241"/>
      <c r="CA1825" s="242"/>
      <c r="CB1825" s="242"/>
      <c r="CC1825" s="242"/>
      <c r="CD1825" s="242"/>
      <c r="CE1825" s="241"/>
    </row>
    <row r="1826" spans="1:83" ht="14.4" x14ac:dyDescent="0.3">
      <c r="A1826" s="270"/>
      <c r="B1826" s="271"/>
      <c r="C1826" s="272"/>
      <c r="D1826" s="272"/>
      <c r="E1826" s="272"/>
      <c r="F1826" s="272"/>
      <c r="G1826" s="272"/>
      <c r="H1826" s="272"/>
      <c r="I1826" s="272"/>
      <c r="J1826" s="272"/>
      <c r="K1826" s="272"/>
      <c r="L1826" s="272"/>
      <c r="M1826" s="272"/>
      <c r="N1826" s="265"/>
      <c r="O1826" s="265"/>
      <c r="P1826" s="265"/>
      <c r="Q1826" s="265"/>
      <c r="R1826" s="265"/>
      <c r="S1826" s="265"/>
      <c r="T1826" s="265"/>
      <c r="U1826" s="265"/>
      <c r="V1826" s="265"/>
      <c r="W1826" s="265"/>
      <c r="X1826" s="265"/>
      <c r="Y1826" s="265"/>
      <c r="Z1826" s="265"/>
      <c r="AA1826" s="265"/>
      <c r="BE1826" s="269"/>
      <c r="BH1826" s="241"/>
      <c r="BI1826" s="241"/>
      <c r="BJ1826" s="241"/>
      <c r="BK1826" s="241"/>
      <c r="BL1826" s="241"/>
      <c r="BM1826" s="241"/>
      <c r="BN1826" s="241"/>
      <c r="BO1826" s="241"/>
      <c r="BP1826" s="241"/>
      <c r="BQ1826" s="241"/>
      <c r="BR1826" s="241"/>
      <c r="BS1826" s="241"/>
      <c r="BT1826" s="241"/>
      <c r="BU1826" s="241"/>
      <c r="BV1826" s="240"/>
      <c r="BW1826" s="241"/>
      <c r="BX1826" s="241"/>
      <c r="BY1826" s="241"/>
      <c r="BZ1826" s="241"/>
      <c r="CA1826" s="242"/>
      <c r="CB1826" s="242"/>
      <c r="CC1826" s="242"/>
      <c r="CD1826" s="242"/>
      <c r="CE1826" s="241"/>
    </row>
    <row r="1827" spans="1:83" ht="14.4" x14ac:dyDescent="0.3">
      <c r="A1827" s="270"/>
      <c r="B1827" s="271"/>
      <c r="C1827" s="272"/>
      <c r="D1827" s="272"/>
      <c r="E1827" s="272"/>
      <c r="F1827" s="272"/>
      <c r="G1827" s="272"/>
      <c r="H1827" s="272"/>
      <c r="I1827" s="272"/>
      <c r="J1827" s="272"/>
      <c r="K1827" s="272"/>
      <c r="L1827" s="272"/>
      <c r="M1827" s="272"/>
      <c r="N1827" s="265"/>
      <c r="O1827" s="265"/>
      <c r="P1827" s="265"/>
      <c r="Q1827" s="265"/>
      <c r="R1827" s="265"/>
      <c r="S1827" s="265"/>
      <c r="T1827" s="265"/>
      <c r="U1827" s="265"/>
      <c r="V1827" s="265"/>
      <c r="W1827" s="265"/>
      <c r="X1827" s="265"/>
      <c r="Y1827" s="265"/>
      <c r="Z1827" s="265"/>
      <c r="AA1827" s="265"/>
      <c r="BE1827" s="269"/>
      <c r="BH1827" s="250"/>
      <c r="BI1827" s="250"/>
      <c r="BJ1827" s="250"/>
      <c r="BK1827" s="250"/>
      <c r="BL1827" s="250"/>
      <c r="BM1827" s="250"/>
      <c r="BN1827" s="250"/>
      <c r="BO1827" s="250"/>
      <c r="BP1827" s="250"/>
      <c r="BQ1827" s="250"/>
      <c r="BR1827" s="250"/>
      <c r="BS1827" s="250"/>
      <c r="BT1827" s="250"/>
      <c r="BU1827" s="250"/>
      <c r="BV1827" s="250"/>
      <c r="BW1827" s="250"/>
      <c r="BX1827" s="250"/>
      <c r="BY1827" s="250"/>
      <c r="BZ1827" s="250"/>
      <c r="CE1827" s="250"/>
    </row>
    <row r="1828" spans="1:83" ht="14.4" x14ac:dyDescent="0.3">
      <c r="A1828" s="270"/>
      <c r="B1828" s="271"/>
      <c r="C1828" s="272"/>
      <c r="D1828" s="272"/>
      <c r="E1828" s="272"/>
      <c r="F1828" s="272"/>
      <c r="G1828" s="272"/>
      <c r="H1828" s="272"/>
      <c r="I1828" s="272"/>
      <c r="J1828" s="272"/>
      <c r="K1828" s="272"/>
      <c r="L1828" s="272"/>
      <c r="M1828" s="272"/>
      <c r="N1828" s="265"/>
      <c r="O1828" s="265"/>
      <c r="P1828" s="265"/>
      <c r="Q1828" s="265"/>
      <c r="R1828" s="265"/>
      <c r="S1828" s="265"/>
      <c r="T1828" s="265"/>
      <c r="U1828" s="265"/>
      <c r="V1828" s="265"/>
      <c r="W1828" s="265"/>
      <c r="X1828" s="265"/>
      <c r="Y1828" s="265"/>
      <c r="Z1828" s="265"/>
      <c r="AA1828" s="265"/>
      <c r="BE1828" s="269"/>
      <c r="BH1828" s="250"/>
      <c r="BI1828" s="250"/>
      <c r="BJ1828" s="250"/>
      <c r="BK1828" s="250"/>
      <c r="BL1828" s="250"/>
      <c r="BM1828" s="250"/>
      <c r="BN1828" s="250"/>
      <c r="BO1828" s="250"/>
      <c r="BP1828" s="250"/>
      <c r="BQ1828" s="250"/>
      <c r="BR1828" s="250"/>
      <c r="BS1828" s="250"/>
      <c r="BT1828" s="250"/>
      <c r="BU1828" s="250"/>
      <c r="BV1828" s="250"/>
      <c r="BW1828" s="250"/>
      <c r="BX1828" s="250"/>
      <c r="BY1828" s="250"/>
      <c r="BZ1828" s="250"/>
      <c r="CE1828" s="250"/>
    </row>
    <row r="1829" spans="1:83" ht="14.4" x14ac:dyDescent="0.3">
      <c r="A1829" s="270"/>
      <c r="B1829" s="271"/>
      <c r="C1829" s="272"/>
      <c r="D1829" s="272"/>
      <c r="E1829" s="272"/>
      <c r="F1829" s="272"/>
      <c r="G1829" s="272"/>
      <c r="H1829" s="272"/>
      <c r="I1829" s="272"/>
      <c r="J1829" s="272"/>
      <c r="K1829" s="272"/>
      <c r="L1829" s="272"/>
      <c r="M1829" s="272"/>
      <c r="N1829" s="265"/>
      <c r="O1829" s="265"/>
      <c r="P1829" s="265"/>
      <c r="Q1829" s="265"/>
      <c r="R1829" s="265"/>
      <c r="S1829" s="265"/>
      <c r="T1829" s="265"/>
      <c r="U1829" s="265"/>
      <c r="V1829" s="265"/>
      <c r="W1829" s="265"/>
      <c r="X1829" s="265"/>
      <c r="Y1829" s="265"/>
      <c r="Z1829" s="265"/>
      <c r="AA1829" s="265"/>
      <c r="BE1829" s="269"/>
      <c r="BH1829" s="250"/>
      <c r="BI1829" s="250"/>
      <c r="BJ1829" s="250"/>
      <c r="BK1829" s="250"/>
      <c r="BL1829" s="250"/>
      <c r="BM1829" s="250"/>
      <c r="BN1829" s="250"/>
      <c r="BO1829" s="250"/>
      <c r="BP1829" s="250"/>
      <c r="BQ1829" s="250"/>
      <c r="BR1829" s="250"/>
      <c r="BS1829" s="250"/>
      <c r="BT1829" s="250"/>
      <c r="BU1829" s="250"/>
      <c r="BV1829" s="250"/>
      <c r="BW1829" s="250"/>
      <c r="BX1829" s="250"/>
      <c r="BY1829" s="250"/>
      <c r="BZ1829" s="250"/>
      <c r="CE1829" s="250"/>
    </row>
    <row r="1830" spans="1:83" ht="14.4" x14ac:dyDescent="0.3">
      <c r="A1830" s="270"/>
      <c r="B1830" s="271"/>
      <c r="C1830" s="272"/>
      <c r="D1830" s="272"/>
      <c r="E1830" s="272"/>
      <c r="F1830" s="272"/>
      <c r="G1830" s="272"/>
      <c r="H1830" s="272"/>
      <c r="I1830" s="272"/>
      <c r="J1830" s="272"/>
      <c r="K1830" s="272"/>
      <c r="L1830" s="272"/>
      <c r="M1830" s="272"/>
      <c r="N1830" s="265"/>
      <c r="O1830" s="265"/>
      <c r="P1830" s="265"/>
      <c r="Q1830" s="265"/>
      <c r="R1830" s="265"/>
      <c r="S1830" s="265"/>
      <c r="T1830" s="265"/>
      <c r="U1830" s="265"/>
      <c r="V1830" s="265"/>
      <c r="W1830" s="265"/>
      <c r="X1830" s="265"/>
      <c r="Y1830" s="265"/>
      <c r="Z1830" s="265"/>
      <c r="AA1830" s="265"/>
      <c r="BE1830" s="269"/>
      <c r="BH1830" s="241"/>
      <c r="BI1830" s="241"/>
      <c r="BJ1830" s="241"/>
      <c r="BK1830" s="241"/>
      <c r="BL1830" s="241"/>
      <c r="BM1830" s="241"/>
      <c r="BN1830" s="241"/>
      <c r="BO1830" s="241"/>
      <c r="BP1830" s="241"/>
      <c r="BQ1830" s="241"/>
      <c r="BR1830" s="241"/>
      <c r="BS1830" s="241"/>
      <c r="BT1830" s="241"/>
      <c r="BU1830" s="241"/>
      <c r="BV1830" s="240"/>
      <c r="BW1830" s="241"/>
      <c r="BX1830" s="241"/>
      <c r="BY1830" s="241"/>
      <c r="BZ1830" s="241"/>
      <c r="CA1830" s="242"/>
      <c r="CB1830" s="242"/>
      <c r="CC1830" s="242"/>
      <c r="CD1830" s="242"/>
      <c r="CE1830" s="241"/>
    </row>
    <row r="1831" spans="1:83" ht="14.4" x14ac:dyDescent="0.3">
      <c r="A1831" s="270"/>
      <c r="B1831" s="271"/>
      <c r="C1831" s="272"/>
      <c r="D1831" s="272"/>
      <c r="E1831" s="272"/>
      <c r="F1831" s="272"/>
      <c r="G1831" s="272"/>
      <c r="H1831" s="272"/>
      <c r="I1831" s="272"/>
      <c r="J1831" s="272"/>
      <c r="K1831" s="272"/>
      <c r="L1831" s="272"/>
      <c r="M1831" s="272"/>
      <c r="N1831" s="265"/>
      <c r="O1831" s="265"/>
      <c r="P1831" s="265"/>
      <c r="Q1831" s="265"/>
      <c r="R1831" s="265"/>
      <c r="S1831" s="265"/>
      <c r="T1831" s="265"/>
      <c r="U1831" s="265"/>
      <c r="V1831" s="265"/>
      <c r="W1831" s="265"/>
      <c r="X1831" s="265"/>
      <c r="Y1831" s="265"/>
      <c r="Z1831" s="265"/>
      <c r="AA1831" s="265"/>
      <c r="BE1831" s="269"/>
      <c r="BH1831" s="241"/>
      <c r="BI1831" s="241"/>
      <c r="BJ1831" s="241"/>
      <c r="BK1831" s="241"/>
      <c r="BL1831" s="241"/>
      <c r="BM1831" s="241"/>
      <c r="BN1831" s="241"/>
      <c r="BO1831" s="241"/>
      <c r="BP1831" s="241"/>
      <c r="BQ1831" s="241"/>
      <c r="BR1831" s="241"/>
      <c r="BS1831" s="241"/>
      <c r="BT1831" s="241"/>
      <c r="BU1831" s="241"/>
      <c r="BV1831" s="240"/>
      <c r="BW1831" s="241"/>
      <c r="BX1831" s="241"/>
      <c r="BY1831" s="241"/>
      <c r="BZ1831" s="241"/>
      <c r="CA1831" s="242"/>
      <c r="CB1831" s="242"/>
      <c r="CC1831" s="242"/>
      <c r="CD1831" s="242"/>
      <c r="CE1831" s="241"/>
    </row>
    <row r="1832" spans="1:83" ht="14.4" x14ac:dyDescent="0.3">
      <c r="A1832" s="270"/>
      <c r="B1832" s="271"/>
      <c r="C1832" s="272"/>
      <c r="D1832" s="272"/>
      <c r="E1832" s="272"/>
      <c r="F1832" s="272"/>
      <c r="G1832" s="272"/>
      <c r="H1832" s="272"/>
      <c r="I1832" s="272"/>
      <c r="J1832" s="272"/>
      <c r="K1832" s="272"/>
      <c r="L1832" s="272"/>
      <c r="M1832" s="272"/>
      <c r="N1832" s="265"/>
      <c r="O1832" s="265"/>
      <c r="P1832" s="265"/>
      <c r="Q1832" s="265"/>
      <c r="R1832" s="265"/>
      <c r="S1832" s="265"/>
      <c r="T1832" s="265"/>
      <c r="U1832" s="265"/>
      <c r="V1832" s="265"/>
      <c r="W1832" s="265"/>
      <c r="X1832" s="265"/>
      <c r="Y1832" s="265"/>
      <c r="Z1832" s="265"/>
      <c r="AA1832" s="265"/>
      <c r="BE1832" s="269"/>
      <c r="BH1832" s="241"/>
      <c r="BI1832" s="241"/>
      <c r="BJ1832" s="241"/>
      <c r="BK1832" s="241"/>
      <c r="BL1832" s="241"/>
      <c r="BM1832" s="241"/>
      <c r="BN1832" s="241"/>
      <c r="BO1832" s="241"/>
      <c r="BP1832" s="241"/>
      <c r="BQ1832" s="241"/>
      <c r="BR1832" s="241"/>
      <c r="BS1832" s="241"/>
      <c r="BT1832" s="241"/>
      <c r="BU1832" s="241"/>
      <c r="BV1832" s="240"/>
      <c r="BW1832" s="241"/>
      <c r="BX1832" s="241"/>
      <c r="BY1832" s="241"/>
      <c r="BZ1832" s="241"/>
      <c r="CA1832" s="242"/>
      <c r="CB1832" s="242"/>
      <c r="CC1832" s="242"/>
      <c r="CD1832" s="242"/>
      <c r="CE1832" s="241"/>
    </row>
    <row r="1833" spans="1:83" ht="14.4" x14ac:dyDescent="0.3">
      <c r="A1833" s="270"/>
      <c r="B1833" s="271"/>
      <c r="C1833" s="272"/>
      <c r="D1833" s="272"/>
      <c r="E1833" s="272"/>
      <c r="F1833" s="272"/>
      <c r="G1833" s="272"/>
      <c r="H1833" s="272"/>
      <c r="I1833" s="272"/>
      <c r="J1833" s="272"/>
      <c r="K1833" s="272"/>
      <c r="L1833" s="272"/>
      <c r="M1833" s="272"/>
      <c r="N1833" s="265"/>
      <c r="O1833" s="265"/>
      <c r="P1833" s="265"/>
      <c r="Q1833" s="265"/>
      <c r="R1833" s="265"/>
      <c r="S1833" s="265"/>
      <c r="T1833" s="265"/>
      <c r="U1833" s="265"/>
      <c r="V1833" s="265"/>
      <c r="W1833" s="265"/>
      <c r="X1833" s="265"/>
      <c r="Y1833" s="265"/>
      <c r="Z1833" s="265"/>
      <c r="AA1833" s="265"/>
      <c r="BE1833" s="269"/>
      <c r="BH1833" s="250"/>
      <c r="BI1833" s="250"/>
      <c r="BJ1833" s="250"/>
      <c r="BK1833" s="250"/>
      <c r="BL1833" s="250"/>
      <c r="BM1833" s="250"/>
      <c r="BN1833" s="250"/>
      <c r="BO1833" s="250"/>
      <c r="BP1833" s="250"/>
      <c r="BQ1833" s="250"/>
      <c r="BR1833" s="250"/>
      <c r="BS1833" s="250"/>
      <c r="BT1833" s="250"/>
      <c r="BU1833" s="250"/>
      <c r="BV1833" s="250"/>
      <c r="BW1833" s="250"/>
      <c r="BX1833" s="250"/>
      <c r="BY1833" s="250"/>
      <c r="BZ1833" s="250"/>
      <c r="CE1833" s="250"/>
    </row>
    <row r="1834" spans="1:83" ht="14.4" x14ac:dyDescent="0.3">
      <c r="A1834" s="270"/>
      <c r="B1834" s="271"/>
      <c r="C1834" s="272"/>
      <c r="D1834" s="272"/>
      <c r="E1834" s="272"/>
      <c r="F1834" s="272"/>
      <c r="G1834" s="272"/>
      <c r="H1834" s="272"/>
      <c r="I1834" s="272"/>
      <c r="J1834" s="272"/>
      <c r="K1834" s="272"/>
      <c r="L1834" s="272"/>
      <c r="M1834" s="272"/>
      <c r="N1834" s="265"/>
      <c r="O1834" s="265"/>
      <c r="P1834" s="265"/>
      <c r="Q1834" s="265"/>
      <c r="R1834" s="265"/>
      <c r="S1834" s="265"/>
      <c r="T1834" s="265"/>
      <c r="U1834" s="265"/>
      <c r="V1834" s="265"/>
      <c r="W1834" s="265"/>
      <c r="X1834" s="265"/>
      <c r="Y1834" s="265"/>
      <c r="Z1834" s="265"/>
      <c r="AA1834" s="265"/>
      <c r="BE1834" s="269"/>
      <c r="BH1834" s="250"/>
      <c r="BI1834" s="250"/>
      <c r="BJ1834" s="250"/>
      <c r="BK1834" s="250"/>
      <c r="BL1834" s="250"/>
      <c r="BM1834" s="250"/>
      <c r="BN1834" s="250"/>
      <c r="BO1834" s="250"/>
      <c r="BP1834" s="250"/>
      <c r="BQ1834" s="250"/>
      <c r="BR1834" s="250"/>
      <c r="BS1834" s="250"/>
      <c r="BT1834" s="250"/>
      <c r="BU1834" s="250"/>
      <c r="BV1834" s="250"/>
      <c r="BW1834" s="250"/>
      <c r="BX1834" s="250"/>
      <c r="BY1834" s="250"/>
      <c r="BZ1834" s="250"/>
      <c r="CE1834" s="250"/>
    </row>
    <row r="1835" spans="1:83" ht="14.4" x14ac:dyDescent="0.3">
      <c r="A1835" s="270"/>
      <c r="B1835" s="271"/>
      <c r="C1835" s="272"/>
      <c r="D1835" s="272"/>
      <c r="E1835" s="272"/>
      <c r="F1835" s="272"/>
      <c r="G1835" s="272"/>
      <c r="H1835" s="272"/>
      <c r="I1835" s="272"/>
      <c r="J1835" s="272"/>
      <c r="K1835" s="272"/>
      <c r="L1835" s="272"/>
      <c r="M1835" s="272"/>
      <c r="N1835" s="265"/>
      <c r="O1835" s="265"/>
      <c r="P1835" s="265"/>
      <c r="Q1835" s="265"/>
      <c r="R1835" s="265"/>
      <c r="S1835" s="265"/>
      <c r="T1835" s="265"/>
      <c r="U1835" s="265"/>
      <c r="V1835" s="265"/>
      <c r="W1835" s="265"/>
      <c r="X1835" s="265"/>
      <c r="Y1835" s="265"/>
      <c r="Z1835" s="265"/>
      <c r="AA1835" s="265"/>
      <c r="BE1835" s="269"/>
      <c r="BH1835" s="250"/>
      <c r="BI1835" s="250"/>
      <c r="BJ1835" s="250"/>
      <c r="BK1835" s="250"/>
      <c r="BL1835" s="250"/>
      <c r="BM1835" s="250"/>
      <c r="BN1835" s="250"/>
      <c r="BO1835" s="250"/>
      <c r="BP1835" s="250"/>
      <c r="BQ1835" s="250"/>
      <c r="BR1835" s="250"/>
      <c r="BS1835" s="250"/>
      <c r="BT1835" s="250"/>
      <c r="BU1835" s="250"/>
      <c r="BV1835" s="250"/>
      <c r="BW1835" s="250"/>
      <c r="BX1835" s="250"/>
      <c r="BY1835" s="250"/>
      <c r="BZ1835" s="250"/>
      <c r="CE1835" s="250"/>
    </row>
    <row r="1836" spans="1:83" ht="14.4" x14ac:dyDescent="0.3">
      <c r="A1836" s="270"/>
      <c r="B1836" s="271"/>
      <c r="C1836" s="272"/>
      <c r="D1836" s="272"/>
      <c r="E1836" s="272"/>
      <c r="F1836" s="272"/>
      <c r="G1836" s="272"/>
      <c r="H1836" s="272"/>
      <c r="I1836" s="272"/>
      <c r="J1836" s="272"/>
      <c r="K1836" s="272"/>
      <c r="L1836" s="272"/>
      <c r="M1836" s="272"/>
      <c r="N1836" s="265"/>
      <c r="O1836" s="265"/>
      <c r="P1836" s="265"/>
      <c r="Q1836" s="265"/>
      <c r="R1836" s="265"/>
      <c r="S1836" s="265"/>
      <c r="T1836" s="265"/>
      <c r="U1836" s="265"/>
      <c r="V1836" s="265"/>
      <c r="W1836" s="265"/>
      <c r="X1836" s="265"/>
      <c r="Y1836" s="265"/>
      <c r="Z1836" s="265"/>
      <c r="AA1836" s="265"/>
      <c r="BE1836" s="269"/>
      <c r="BH1836" s="250"/>
      <c r="BI1836" s="250"/>
      <c r="BJ1836" s="250"/>
      <c r="BK1836" s="250"/>
      <c r="BL1836" s="250"/>
      <c r="BM1836" s="250"/>
      <c r="BN1836" s="250"/>
      <c r="BO1836" s="250"/>
      <c r="BP1836" s="250"/>
      <c r="BQ1836" s="250"/>
      <c r="BR1836" s="250"/>
      <c r="BS1836" s="250"/>
      <c r="BT1836" s="250"/>
      <c r="BU1836" s="250"/>
      <c r="BV1836" s="250"/>
      <c r="BW1836" s="250"/>
      <c r="BX1836" s="250"/>
      <c r="BY1836" s="250"/>
      <c r="BZ1836" s="250"/>
      <c r="CE1836" s="250"/>
    </row>
    <row r="1837" spans="1:83" ht="14.4" x14ac:dyDescent="0.3">
      <c r="A1837" s="270"/>
      <c r="B1837" s="271"/>
      <c r="C1837" s="272"/>
      <c r="D1837" s="272"/>
      <c r="E1837" s="272"/>
      <c r="F1837" s="272"/>
      <c r="G1837" s="272"/>
      <c r="H1837" s="272"/>
      <c r="I1837" s="272"/>
      <c r="J1837" s="272"/>
      <c r="K1837" s="272"/>
      <c r="L1837" s="272"/>
      <c r="M1837" s="272"/>
      <c r="N1837" s="265"/>
      <c r="O1837" s="265"/>
      <c r="P1837" s="265"/>
      <c r="Q1837" s="265"/>
      <c r="R1837" s="265"/>
      <c r="S1837" s="265"/>
      <c r="T1837" s="265"/>
      <c r="U1837" s="265"/>
      <c r="V1837" s="265"/>
      <c r="W1837" s="265"/>
      <c r="X1837" s="265"/>
      <c r="Y1837" s="265"/>
      <c r="Z1837" s="265"/>
      <c r="AA1837" s="265"/>
      <c r="BE1837" s="269"/>
      <c r="BH1837" s="250"/>
      <c r="BI1837" s="250"/>
      <c r="BJ1837" s="250"/>
      <c r="BK1837" s="250"/>
      <c r="BL1837" s="250"/>
      <c r="BM1837" s="250"/>
      <c r="BN1837" s="250"/>
      <c r="BO1837" s="250"/>
      <c r="BP1837" s="250"/>
      <c r="BQ1837" s="250"/>
      <c r="BR1837" s="250"/>
      <c r="BS1837" s="250"/>
      <c r="BT1837" s="250"/>
      <c r="BU1837" s="250"/>
      <c r="BV1837" s="250"/>
      <c r="BW1837" s="250"/>
      <c r="BX1837" s="250"/>
      <c r="BY1837" s="250"/>
      <c r="BZ1837" s="250"/>
      <c r="CE1837" s="250"/>
    </row>
    <row r="1838" spans="1:83" ht="14.4" x14ac:dyDescent="0.3">
      <c r="A1838" s="270"/>
      <c r="B1838" s="271"/>
      <c r="C1838" s="272"/>
      <c r="D1838" s="272"/>
      <c r="E1838" s="272"/>
      <c r="F1838" s="272"/>
      <c r="G1838" s="272"/>
      <c r="H1838" s="272"/>
      <c r="I1838" s="272"/>
      <c r="J1838" s="272"/>
      <c r="K1838" s="272"/>
      <c r="L1838" s="272"/>
      <c r="M1838" s="272"/>
      <c r="N1838" s="265"/>
      <c r="O1838" s="265"/>
      <c r="P1838" s="265"/>
      <c r="Q1838" s="265"/>
      <c r="R1838" s="265"/>
      <c r="S1838" s="265"/>
      <c r="T1838" s="265"/>
      <c r="U1838" s="265"/>
      <c r="V1838" s="265"/>
      <c r="W1838" s="265"/>
      <c r="X1838" s="265"/>
      <c r="Y1838" s="265"/>
      <c r="Z1838" s="265"/>
      <c r="AA1838" s="265"/>
      <c r="BE1838" s="269"/>
      <c r="BH1838" s="250"/>
      <c r="BI1838" s="250"/>
      <c r="BJ1838" s="250"/>
      <c r="BK1838" s="250"/>
      <c r="BL1838" s="250"/>
      <c r="BM1838" s="250"/>
      <c r="BN1838" s="250"/>
      <c r="BO1838" s="250"/>
      <c r="BP1838" s="250"/>
      <c r="BQ1838" s="250"/>
      <c r="BR1838" s="250"/>
      <c r="BS1838" s="250"/>
      <c r="BT1838" s="250"/>
      <c r="BU1838" s="250"/>
      <c r="BV1838" s="250"/>
      <c r="BW1838" s="250"/>
      <c r="BX1838" s="250"/>
      <c r="BY1838" s="250"/>
      <c r="BZ1838" s="250"/>
      <c r="CE1838" s="250"/>
    </row>
    <row r="1839" spans="1:83" ht="14.4" x14ac:dyDescent="0.3">
      <c r="A1839" s="270"/>
      <c r="B1839" s="271"/>
      <c r="C1839" s="272"/>
      <c r="D1839" s="272"/>
      <c r="E1839" s="272"/>
      <c r="F1839" s="272"/>
      <c r="G1839" s="272"/>
      <c r="H1839" s="272"/>
      <c r="I1839" s="272"/>
      <c r="J1839" s="272"/>
      <c r="K1839" s="272"/>
      <c r="L1839" s="272"/>
      <c r="M1839" s="272"/>
      <c r="N1839" s="265"/>
      <c r="O1839" s="265"/>
      <c r="P1839" s="265"/>
      <c r="Q1839" s="265"/>
      <c r="R1839" s="265"/>
      <c r="S1839" s="265"/>
      <c r="T1839" s="265"/>
      <c r="U1839" s="265"/>
      <c r="V1839" s="265"/>
      <c r="W1839" s="265"/>
      <c r="X1839" s="265"/>
      <c r="Y1839" s="265"/>
      <c r="Z1839" s="265"/>
      <c r="AA1839" s="265"/>
      <c r="BE1839" s="269"/>
      <c r="BH1839" s="250"/>
      <c r="BI1839" s="250"/>
      <c r="BJ1839" s="250"/>
      <c r="BK1839" s="250"/>
      <c r="BL1839" s="250"/>
      <c r="BM1839" s="250"/>
      <c r="BN1839" s="250"/>
      <c r="BO1839" s="250"/>
      <c r="BP1839" s="250"/>
      <c r="BQ1839" s="250"/>
      <c r="BR1839" s="250"/>
      <c r="BS1839" s="250"/>
      <c r="BT1839" s="250"/>
      <c r="BU1839" s="250"/>
      <c r="BV1839" s="250"/>
      <c r="BW1839" s="250"/>
      <c r="BX1839" s="250"/>
      <c r="BY1839" s="250"/>
      <c r="BZ1839" s="250"/>
      <c r="CE1839" s="250"/>
    </row>
    <row r="1840" spans="1:83" ht="14.4" x14ac:dyDescent="0.3">
      <c r="A1840" s="270"/>
      <c r="B1840" s="271"/>
      <c r="C1840" s="272"/>
      <c r="D1840" s="272"/>
      <c r="E1840" s="272"/>
      <c r="F1840" s="272"/>
      <c r="G1840" s="272"/>
      <c r="H1840" s="272"/>
      <c r="I1840" s="272"/>
      <c r="J1840" s="272"/>
      <c r="K1840" s="272"/>
      <c r="L1840" s="272"/>
      <c r="M1840" s="272"/>
      <c r="N1840" s="265"/>
      <c r="O1840" s="265"/>
      <c r="P1840" s="265"/>
      <c r="Q1840" s="265"/>
      <c r="R1840" s="265"/>
      <c r="S1840" s="265"/>
      <c r="T1840" s="265"/>
      <c r="U1840" s="265"/>
      <c r="V1840" s="265"/>
      <c r="W1840" s="265"/>
      <c r="X1840" s="265"/>
      <c r="Y1840" s="265"/>
      <c r="Z1840" s="265"/>
      <c r="AA1840" s="265"/>
      <c r="BE1840" s="269"/>
      <c r="BH1840" s="241"/>
      <c r="BI1840" s="241"/>
      <c r="BJ1840" s="241"/>
      <c r="BK1840" s="241"/>
      <c r="BL1840" s="241"/>
      <c r="BM1840" s="241"/>
      <c r="BN1840" s="241"/>
      <c r="BO1840" s="241"/>
      <c r="BP1840" s="241"/>
      <c r="BQ1840" s="241"/>
      <c r="BR1840" s="241"/>
      <c r="BS1840" s="241"/>
      <c r="BT1840" s="241"/>
      <c r="BU1840" s="241"/>
      <c r="BV1840" s="240"/>
      <c r="BW1840" s="241"/>
      <c r="BX1840" s="241"/>
      <c r="BY1840" s="241"/>
      <c r="BZ1840" s="241"/>
      <c r="CA1840" s="242"/>
      <c r="CB1840" s="242"/>
      <c r="CC1840" s="242"/>
      <c r="CD1840" s="242"/>
      <c r="CE1840" s="241"/>
    </row>
    <row r="1841" spans="1:83" ht="14.4" x14ac:dyDescent="0.3">
      <c r="A1841" s="270"/>
      <c r="B1841" s="271"/>
      <c r="C1841" s="272"/>
      <c r="D1841" s="272"/>
      <c r="E1841" s="272"/>
      <c r="F1841" s="272"/>
      <c r="G1841" s="272"/>
      <c r="H1841" s="272"/>
      <c r="I1841" s="272"/>
      <c r="J1841" s="272"/>
      <c r="K1841" s="272"/>
      <c r="L1841" s="272"/>
      <c r="M1841" s="272"/>
      <c r="N1841" s="265"/>
      <c r="O1841" s="265"/>
      <c r="P1841" s="265"/>
      <c r="Q1841" s="265"/>
      <c r="R1841" s="265"/>
      <c r="S1841" s="265"/>
      <c r="T1841" s="265"/>
      <c r="U1841" s="265"/>
      <c r="V1841" s="265"/>
      <c r="W1841" s="265"/>
      <c r="X1841" s="265"/>
      <c r="Y1841" s="265"/>
      <c r="Z1841" s="265"/>
      <c r="AA1841" s="265"/>
      <c r="BE1841" s="269"/>
      <c r="BH1841" s="241"/>
      <c r="BI1841" s="241"/>
      <c r="BJ1841" s="241"/>
      <c r="BK1841" s="241"/>
      <c r="BL1841" s="241"/>
      <c r="BM1841" s="241"/>
      <c r="BN1841" s="241"/>
      <c r="BO1841" s="241"/>
      <c r="BP1841" s="241"/>
      <c r="BQ1841" s="241"/>
      <c r="BR1841" s="241"/>
      <c r="BS1841" s="241"/>
      <c r="BT1841" s="241"/>
      <c r="BU1841" s="241"/>
      <c r="BV1841" s="240"/>
      <c r="BW1841" s="241"/>
      <c r="BX1841" s="241"/>
      <c r="BY1841" s="241"/>
      <c r="BZ1841" s="241"/>
      <c r="CA1841" s="242"/>
      <c r="CB1841" s="242"/>
      <c r="CC1841" s="242"/>
      <c r="CD1841" s="242"/>
      <c r="CE1841" s="241"/>
    </row>
    <row r="1842" spans="1:83" ht="14.4" x14ac:dyDescent="0.3">
      <c r="A1842" s="270"/>
      <c r="B1842" s="271"/>
      <c r="C1842" s="272"/>
      <c r="D1842" s="272"/>
      <c r="E1842" s="272"/>
      <c r="F1842" s="272"/>
      <c r="G1842" s="272"/>
      <c r="H1842" s="272"/>
      <c r="I1842" s="272"/>
      <c r="J1842" s="272"/>
      <c r="K1842" s="272"/>
      <c r="L1842" s="272"/>
      <c r="M1842" s="272"/>
      <c r="N1842" s="265"/>
      <c r="O1842" s="265"/>
      <c r="P1842" s="265"/>
      <c r="Q1842" s="265"/>
      <c r="R1842" s="265"/>
      <c r="S1842" s="265"/>
      <c r="T1842" s="265"/>
      <c r="U1842" s="265"/>
      <c r="V1842" s="265"/>
      <c r="W1842" s="265"/>
      <c r="X1842" s="265"/>
      <c r="Y1842" s="265"/>
      <c r="Z1842" s="265"/>
      <c r="AA1842" s="265"/>
      <c r="BE1842" s="269"/>
      <c r="BH1842" s="250"/>
      <c r="BI1842" s="250"/>
      <c r="BJ1842" s="250"/>
      <c r="BK1842" s="250"/>
      <c r="BL1842" s="250"/>
      <c r="BM1842" s="250"/>
      <c r="BN1842" s="250"/>
      <c r="BO1842" s="250"/>
      <c r="BP1842" s="250"/>
      <c r="BQ1842" s="250"/>
      <c r="BR1842" s="250"/>
      <c r="BS1842" s="250"/>
      <c r="BT1842" s="250"/>
      <c r="BU1842" s="250"/>
      <c r="BV1842" s="250"/>
      <c r="BW1842" s="250"/>
      <c r="BX1842" s="250"/>
      <c r="BY1842" s="250"/>
      <c r="BZ1842" s="250"/>
      <c r="CE1842" s="250"/>
    </row>
    <row r="1843" spans="1:83" ht="14.4" x14ac:dyDescent="0.3">
      <c r="A1843" s="270"/>
      <c r="B1843" s="271"/>
      <c r="C1843" s="272"/>
      <c r="D1843" s="272"/>
      <c r="E1843" s="272"/>
      <c r="F1843" s="272"/>
      <c r="G1843" s="272"/>
      <c r="H1843" s="272"/>
      <c r="I1843" s="272"/>
      <c r="J1843" s="272"/>
      <c r="K1843" s="272"/>
      <c r="L1843" s="272"/>
      <c r="M1843" s="272"/>
      <c r="N1843" s="265"/>
      <c r="O1843" s="265"/>
      <c r="P1843" s="265"/>
      <c r="Q1843" s="265"/>
      <c r="R1843" s="265"/>
      <c r="S1843" s="265"/>
      <c r="T1843" s="265"/>
      <c r="U1843" s="265"/>
      <c r="V1843" s="265"/>
      <c r="W1843" s="265"/>
      <c r="X1843" s="265"/>
      <c r="Y1843" s="265"/>
      <c r="Z1843" s="265"/>
      <c r="AA1843" s="265"/>
      <c r="BE1843" s="269"/>
      <c r="BH1843" s="250"/>
      <c r="BI1843" s="250"/>
      <c r="BJ1843" s="250"/>
      <c r="BK1843" s="250"/>
      <c r="BL1843" s="250"/>
      <c r="BM1843" s="250"/>
      <c r="BN1843" s="250"/>
      <c r="BO1843" s="250"/>
      <c r="BP1843" s="250"/>
      <c r="BQ1843" s="250"/>
      <c r="BR1843" s="250"/>
      <c r="BS1843" s="250"/>
      <c r="BT1843" s="250"/>
      <c r="BU1843" s="250"/>
      <c r="BV1843" s="250"/>
      <c r="BW1843" s="250"/>
      <c r="BX1843" s="250"/>
      <c r="BY1843" s="250"/>
      <c r="BZ1843" s="250"/>
      <c r="CE1843" s="250"/>
    </row>
    <row r="1844" spans="1:83" ht="14.4" x14ac:dyDescent="0.3">
      <c r="A1844" s="270"/>
      <c r="B1844" s="271"/>
      <c r="C1844" s="272"/>
      <c r="D1844" s="272"/>
      <c r="E1844" s="272"/>
      <c r="F1844" s="272"/>
      <c r="G1844" s="272"/>
      <c r="H1844" s="272"/>
      <c r="I1844" s="272"/>
      <c r="J1844" s="272"/>
      <c r="K1844" s="272"/>
      <c r="L1844" s="272"/>
      <c r="M1844" s="272"/>
      <c r="N1844" s="265"/>
      <c r="O1844" s="265"/>
      <c r="P1844" s="265"/>
      <c r="Q1844" s="265"/>
      <c r="R1844" s="265"/>
      <c r="S1844" s="265"/>
      <c r="T1844" s="265"/>
      <c r="U1844" s="265"/>
      <c r="V1844" s="265"/>
      <c r="W1844" s="265"/>
      <c r="X1844" s="265"/>
      <c r="Y1844" s="265"/>
      <c r="Z1844" s="265"/>
      <c r="AA1844" s="265"/>
      <c r="BE1844" s="269"/>
      <c r="BH1844" s="250"/>
      <c r="BI1844" s="250"/>
      <c r="BJ1844" s="250"/>
      <c r="BK1844" s="250"/>
      <c r="BL1844" s="250"/>
      <c r="BM1844" s="250"/>
      <c r="BN1844" s="250"/>
      <c r="BO1844" s="250"/>
      <c r="BP1844" s="250"/>
      <c r="BQ1844" s="250"/>
      <c r="BR1844" s="250"/>
      <c r="BS1844" s="250"/>
      <c r="BT1844" s="250"/>
      <c r="BU1844" s="250"/>
      <c r="BV1844" s="250"/>
      <c r="BW1844" s="250"/>
      <c r="BX1844" s="250"/>
      <c r="BY1844" s="250"/>
      <c r="BZ1844" s="250"/>
      <c r="CE1844" s="250"/>
    </row>
    <row r="1845" spans="1:83" ht="14.4" x14ac:dyDescent="0.3">
      <c r="A1845" s="270"/>
      <c r="B1845" s="271"/>
      <c r="C1845" s="272"/>
      <c r="D1845" s="272"/>
      <c r="E1845" s="272"/>
      <c r="F1845" s="272"/>
      <c r="G1845" s="272"/>
      <c r="H1845" s="272"/>
      <c r="I1845" s="272"/>
      <c r="J1845" s="272"/>
      <c r="K1845" s="272"/>
      <c r="L1845" s="272"/>
      <c r="M1845" s="272"/>
      <c r="N1845" s="265"/>
      <c r="O1845" s="265"/>
      <c r="P1845" s="265"/>
      <c r="Q1845" s="265"/>
      <c r="R1845" s="265"/>
      <c r="S1845" s="265"/>
      <c r="T1845" s="265"/>
      <c r="U1845" s="265"/>
      <c r="V1845" s="265"/>
      <c r="W1845" s="265"/>
      <c r="X1845" s="265"/>
      <c r="Y1845" s="265"/>
      <c r="Z1845" s="265"/>
      <c r="AA1845" s="265"/>
      <c r="BE1845" s="269"/>
      <c r="BH1845" s="250"/>
      <c r="BI1845" s="250"/>
      <c r="BJ1845" s="250"/>
      <c r="BK1845" s="250"/>
      <c r="BL1845" s="250"/>
      <c r="BM1845" s="250"/>
      <c r="BN1845" s="250"/>
      <c r="BO1845" s="250"/>
      <c r="BP1845" s="250"/>
      <c r="BQ1845" s="250"/>
      <c r="BR1845" s="250"/>
      <c r="BS1845" s="250"/>
      <c r="BT1845" s="250"/>
      <c r="BU1845" s="250"/>
      <c r="BV1845" s="250"/>
      <c r="BW1845" s="250"/>
      <c r="BX1845" s="250"/>
      <c r="BY1845" s="250"/>
      <c r="BZ1845" s="250"/>
      <c r="CE1845" s="250"/>
    </row>
    <row r="1846" spans="1:83" ht="14.4" x14ac:dyDescent="0.3">
      <c r="A1846" s="270"/>
      <c r="B1846" s="271"/>
      <c r="C1846" s="272"/>
      <c r="D1846" s="272"/>
      <c r="E1846" s="272"/>
      <c r="F1846" s="272"/>
      <c r="G1846" s="272"/>
      <c r="H1846" s="272"/>
      <c r="I1846" s="272"/>
      <c r="J1846" s="272"/>
      <c r="K1846" s="272"/>
      <c r="L1846" s="272"/>
      <c r="M1846" s="272"/>
      <c r="N1846" s="265"/>
      <c r="O1846" s="265"/>
      <c r="P1846" s="265"/>
      <c r="Q1846" s="265"/>
      <c r="R1846" s="265"/>
      <c r="S1846" s="265"/>
      <c r="T1846" s="265"/>
      <c r="U1846" s="265"/>
      <c r="V1846" s="265"/>
      <c r="W1846" s="265"/>
      <c r="X1846" s="265"/>
      <c r="Y1846" s="265"/>
      <c r="Z1846" s="265"/>
      <c r="AA1846" s="265"/>
      <c r="BE1846" s="269"/>
      <c r="BH1846" s="250"/>
      <c r="BI1846" s="250"/>
      <c r="BJ1846" s="250"/>
      <c r="BK1846" s="250"/>
      <c r="BL1846" s="250"/>
      <c r="BM1846" s="250"/>
      <c r="BN1846" s="250"/>
      <c r="BO1846" s="250"/>
      <c r="BP1846" s="250"/>
      <c r="BQ1846" s="250"/>
      <c r="BR1846" s="250"/>
      <c r="BS1846" s="250"/>
      <c r="BT1846" s="250"/>
      <c r="BU1846" s="250"/>
      <c r="BV1846" s="250"/>
      <c r="BW1846" s="250"/>
      <c r="BX1846" s="250"/>
      <c r="BY1846" s="250"/>
      <c r="BZ1846" s="250"/>
      <c r="CE1846" s="250"/>
    </row>
    <row r="1847" spans="1:83" ht="14.4" x14ac:dyDescent="0.3">
      <c r="A1847" s="270"/>
      <c r="B1847" s="271"/>
      <c r="C1847" s="272"/>
      <c r="D1847" s="272"/>
      <c r="E1847" s="272"/>
      <c r="F1847" s="272"/>
      <c r="G1847" s="272"/>
      <c r="H1847" s="272"/>
      <c r="I1847" s="272"/>
      <c r="J1847" s="272"/>
      <c r="K1847" s="272"/>
      <c r="L1847" s="272"/>
      <c r="M1847" s="272"/>
      <c r="N1847" s="265"/>
      <c r="O1847" s="265"/>
      <c r="P1847" s="265"/>
      <c r="Q1847" s="265"/>
      <c r="R1847" s="265"/>
      <c r="S1847" s="265"/>
      <c r="T1847" s="265"/>
      <c r="U1847" s="265"/>
      <c r="V1847" s="265"/>
      <c r="W1847" s="265"/>
      <c r="X1847" s="265"/>
      <c r="Y1847" s="265"/>
      <c r="Z1847" s="265"/>
      <c r="AA1847" s="265"/>
      <c r="BE1847" s="269"/>
      <c r="BH1847" s="250"/>
      <c r="BI1847" s="250"/>
      <c r="BJ1847" s="250"/>
      <c r="BK1847" s="250"/>
      <c r="BL1847" s="250"/>
      <c r="BM1847" s="250"/>
      <c r="BN1847" s="250"/>
      <c r="BO1847" s="250"/>
      <c r="BP1847" s="250"/>
      <c r="BQ1847" s="250"/>
      <c r="BR1847" s="250"/>
      <c r="BS1847" s="250"/>
      <c r="BT1847" s="250"/>
      <c r="BU1847" s="250"/>
      <c r="BV1847" s="250"/>
      <c r="BW1847" s="250"/>
      <c r="BX1847" s="250"/>
      <c r="BY1847" s="250"/>
      <c r="BZ1847" s="250"/>
      <c r="CE1847" s="250"/>
    </row>
    <row r="1848" spans="1:83" ht="14.4" x14ac:dyDescent="0.3">
      <c r="A1848" s="270"/>
      <c r="B1848" s="271"/>
      <c r="C1848" s="272"/>
      <c r="D1848" s="272"/>
      <c r="E1848" s="272"/>
      <c r="F1848" s="272"/>
      <c r="G1848" s="272"/>
      <c r="H1848" s="272"/>
      <c r="I1848" s="272"/>
      <c r="J1848" s="272"/>
      <c r="K1848" s="272"/>
      <c r="L1848" s="272"/>
      <c r="M1848" s="272"/>
      <c r="N1848" s="265"/>
      <c r="O1848" s="265"/>
      <c r="P1848" s="265"/>
      <c r="Q1848" s="265"/>
      <c r="R1848" s="265"/>
      <c r="S1848" s="265"/>
      <c r="T1848" s="265"/>
      <c r="U1848" s="265"/>
      <c r="V1848" s="265"/>
      <c r="W1848" s="265"/>
      <c r="X1848" s="265"/>
      <c r="Y1848" s="265"/>
      <c r="Z1848" s="265"/>
      <c r="AA1848" s="265"/>
      <c r="BE1848" s="269"/>
      <c r="BH1848" s="250"/>
      <c r="BI1848" s="250"/>
      <c r="BJ1848" s="250"/>
      <c r="BK1848" s="250"/>
      <c r="BL1848" s="250"/>
      <c r="BM1848" s="250"/>
      <c r="BN1848" s="250"/>
      <c r="BO1848" s="250"/>
      <c r="BP1848" s="250"/>
      <c r="BQ1848" s="250"/>
      <c r="BR1848" s="250"/>
      <c r="BS1848" s="250"/>
      <c r="BT1848" s="250"/>
      <c r="BU1848" s="250"/>
      <c r="BV1848" s="250"/>
      <c r="BW1848" s="250"/>
      <c r="BX1848" s="250"/>
      <c r="BY1848" s="250"/>
      <c r="BZ1848" s="250"/>
      <c r="CE1848" s="250"/>
    </row>
    <row r="1849" spans="1:83" ht="14.4" x14ac:dyDescent="0.3">
      <c r="A1849" s="270"/>
      <c r="B1849" s="271"/>
      <c r="C1849" s="272"/>
      <c r="D1849" s="272"/>
      <c r="E1849" s="272"/>
      <c r="F1849" s="272"/>
      <c r="G1849" s="272"/>
      <c r="H1849" s="272"/>
      <c r="I1849" s="272"/>
      <c r="J1849" s="272"/>
      <c r="K1849" s="272"/>
      <c r="L1849" s="272"/>
      <c r="M1849" s="272"/>
      <c r="N1849" s="265"/>
      <c r="O1849" s="265"/>
      <c r="P1849" s="265"/>
      <c r="Q1849" s="265"/>
      <c r="R1849" s="265"/>
      <c r="S1849" s="265"/>
      <c r="T1849" s="265"/>
      <c r="U1849" s="265"/>
      <c r="V1849" s="265"/>
      <c r="W1849" s="265"/>
      <c r="X1849" s="265"/>
      <c r="Y1849" s="265"/>
      <c r="Z1849" s="265"/>
      <c r="AA1849" s="265"/>
      <c r="BE1849" s="269"/>
      <c r="BH1849" s="241"/>
      <c r="BI1849" s="241"/>
      <c r="BJ1849" s="241"/>
      <c r="BK1849" s="241"/>
      <c r="BL1849" s="241"/>
      <c r="BM1849" s="241"/>
      <c r="BN1849" s="241"/>
      <c r="BO1849" s="241"/>
      <c r="BP1849" s="241"/>
      <c r="BQ1849" s="241"/>
      <c r="BR1849" s="241"/>
      <c r="BS1849" s="241"/>
      <c r="BT1849" s="241"/>
      <c r="BU1849" s="241"/>
      <c r="BV1849" s="240"/>
      <c r="BW1849" s="241"/>
      <c r="BX1849" s="241"/>
      <c r="BY1849" s="241"/>
      <c r="BZ1849" s="241"/>
      <c r="CA1849" s="242"/>
      <c r="CB1849" s="242"/>
      <c r="CC1849" s="242"/>
      <c r="CD1849" s="242"/>
      <c r="CE1849" s="241"/>
    </row>
    <row r="1850" spans="1:83" ht="14.4" x14ac:dyDescent="0.3">
      <c r="A1850" s="270"/>
      <c r="B1850" s="271"/>
      <c r="C1850" s="272"/>
      <c r="D1850" s="272"/>
      <c r="E1850" s="272"/>
      <c r="F1850" s="272"/>
      <c r="G1850" s="272"/>
      <c r="H1850" s="272"/>
      <c r="I1850" s="272"/>
      <c r="J1850" s="272"/>
      <c r="K1850" s="272"/>
      <c r="L1850" s="272"/>
      <c r="M1850" s="272"/>
      <c r="N1850" s="265"/>
      <c r="O1850" s="265"/>
      <c r="P1850" s="265"/>
      <c r="Q1850" s="265"/>
      <c r="R1850" s="265"/>
      <c r="S1850" s="265"/>
      <c r="T1850" s="265"/>
      <c r="U1850" s="265"/>
      <c r="V1850" s="265"/>
      <c r="W1850" s="265"/>
      <c r="X1850" s="265"/>
      <c r="Y1850" s="265"/>
      <c r="Z1850" s="265"/>
      <c r="AA1850" s="265"/>
      <c r="BE1850" s="269"/>
      <c r="BH1850" s="241"/>
      <c r="BI1850" s="241"/>
      <c r="BJ1850" s="241"/>
      <c r="BK1850" s="241"/>
      <c r="BL1850" s="241"/>
      <c r="BM1850" s="241"/>
      <c r="BN1850" s="241"/>
      <c r="BO1850" s="241"/>
      <c r="BP1850" s="241"/>
      <c r="BQ1850" s="241"/>
      <c r="BR1850" s="241"/>
      <c r="BS1850" s="241"/>
      <c r="BT1850" s="241"/>
      <c r="BU1850" s="241"/>
      <c r="BV1850" s="240"/>
      <c r="BW1850" s="241"/>
      <c r="BX1850" s="241"/>
      <c r="BY1850" s="241"/>
      <c r="BZ1850" s="241"/>
      <c r="CA1850" s="242"/>
      <c r="CB1850" s="242"/>
      <c r="CC1850" s="242"/>
      <c r="CD1850" s="242"/>
      <c r="CE1850" s="241"/>
    </row>
    <row r="1851" spans="1:83" ht="14.4" x14ac:dyDescent="0.3">
      <c r="A1851" s="270"/>
      <c r="B1851" s="271"/>
      <c r="C1851" s="272"/>
      <c r="D1851" s="272"/>
      <c r="E1851" s="272"/>
      <c r="F1851" s="272"/>
      <c r="G1851" s="272"/>
      <c r="H1851" s="272"/>
      <c r="I1851" s="272"/>
      <c r="J1851" s="272"/>
      <c r="K1851" s="272"/>
      <c r="L1851" s="272"/>
      <c r="M1851" s="272"/>
      <c r="N1851" s="265"/>
      <c r="O1851" s="265"/>
      <c r="P1851" s="265"/>
      <c r="Q1851" s="265"/>
      <c r="R1851" s="265"/>
      <c r="S1851" s="265"/>
      <c r="T1851" s="265"/>
      <c r="U1851" s="265"/>
      <c r="V1851" s="265"/>
      <c r="W1851" s="265"/>
      <c r="X1851" s="265"/>
      <c r="Y1851" s="265"/>
      <c r="Z1851" s="265"/>
      <c r="AA1851" s="265"/>
      <c r="BE1851" s="269"/>
      <c r="BH1851" s="241"/>
      <c r="BI1851" s="241"/>
      <c r="BJ1851" s="241"/>
      <c r="BK1851" s="241"/>
      <c r="BL1851" s="241"/>
      <c r="BM1851" s="241"/>
      <c r="BN1851" s="241"/>
      <c r="BO1851" s="241"/>
      <c r="BP1851" s="241"/>
      <c r="BQ1851" s="241"/>
      <c r="BR1851" s="241"/>
      <c r="BS1851" s="241"/>
      <c r="BT1851" s="241"/>
      <c r="BU1851" s="241"/>
      <c r="BV1851" s="240"/>
      <c r="BW1851" s="241"/>
      <c r="BX1851" s="241"/>
      <c r="BY1851" s="241"/>
      <c r="BZ1851" s="241"/>
      <c r="CA1851" s="242"/>
      <c r="CB1851" s="242"/>
      <c r="CC1851" s="242"/>
      <c r="CD1851" s="242"/>
      <c r="CE1851" s="241"/>
    </row>
    <row r="1852" spans="1:83" ht="14.4" x14ac:dyDescent="0.3">
      <c r="A1852" s="270"/>
      <c r="B1852" s="271"/>
      <c r="C1852" s="272"/>
      <c r="D1852" s="272"/>
      <c r="E1852" s="272"/>
      <c r="F1852" s="272"/>
      <c r="G1852" s="272"/>
      <c r="H1852" s="272"/>
      <c r="I1852" s="272"/>
      <c r="J1852" s="272"/>
      <c r="K1852" s="272"/>
      <c r="L1852" s="272"/>
      <c r="M1852" s="272"/>
      <c r="N1852" s="265"/>
      <c r="O1852" s="265"/>
      <c r="P1852" s="265"/>
      <c r="Q1852" s="265"/>
      <c r="R1852" s="265"/>
      <c r="S1852" s="265"/>
      <c r="T1852" s="265"/>
      <c r="U1852" s="265"/>
      <c r="V1852" s="265"/>
      <c r="W1852" s="265"/>
      <c r="X1852" s="265"/>
      <c r="Y1852" s="265"/>
      <c r="Z1852" s="265"/>
      <c r="AA1852" s="265"/>
      <c r="BE1852" s="269"/>
      <c r="BH1852" s="250"/>
      <c r="BI1852" s="250"/>
      <c r="BJ1852" s="250"/>
      <c r="BK1852" s="250"/>
      <c r="BL1852" s="250"/>
      <c r="BM1852" s="250"/>
      <c r="BN1852" s="250"/>
      <c r="BO1852" s="250"/>
      <c r="BP1852" s="250"/>
      <c r="BQ1852" s="250"/>
      <c r="BR1852" s="250"/>
      <c r="BS1852" s="250"/>
      <c r="BT1852" s="250"/>
      <c r="BU1852" s="250"/>
      <c r="BV1852" s="250"/>
      <c r="BW1852" s="250"/>
      <c r="BX1852" s="250"/>
      <c r="BY1852" s="250"/>
      <c r="BZ1852" s="250"/>
      <c r="CE1852" s="250"/>
    </row>
    <row r="1853" spans="1:83" ht="14.4" x14ac:dyDescent="0.3">
      <c r="A1853" s="270"/>
      <c r="B1853" s="271"/>
      <c r="C1853" s="272"/>
      <c r="D1853" s="272"/>
      <c r="E1853" s="272"/>
      <c r="F1853" s="272"/>
      <c r="G1853" s="272"/>
      <c r="H1853" s="272"/>
      <c r="I1853" s="272"/>
      <c r="J1853" s="272"/>
      <c r="K1853" s="272"/>
      <c r="L1853" s="272"/>
      <c r="M1853" s="272"/>
      <c r="N1853" s="265"/>
      <c r="O1853" s="265"/>
      <c r="P1853" s="265"/>
      <c r="Q1853" s="265"/>
      <c r="R1853" s="265"/>
      <c r="S1853" s="265"/>
      <c r="T1853" s="265"/>
      <c r="U1853" s="265"/>
      <c r="V1853" s="265"/>
      <c r="W1853" s="265"/>
      <c r="X1853" s="265"/>
      <c r="Y1853" s="265"/>
      <c r="Z1853" s="265"/>
      <c r="AA1853" s="265"/>
      <c r="BE1853" s="269"/>
      <c r="BH1853" s="250"/>
      <c r="BI1853" s="250"/>
      <c r="BJ1853" s="250"/>
      <c r="BK1853" s="250"/>
      <c r="BL1853" s="250"/>
      <c r="BM1853" s="250"/>
      <c r="BN1853" s="250"/>
      <c r="BO1853" s="250"/>
      <c r="BP1853" s="250"/>
      <c r="BQ1853" s="250"/>
      <c r="BR1853" s="250"/>
      <c r="BS1853" s="250"/>
      <c r="BT1853" s="250"/>
      <c r="BU1853" s="250"/>
      <c r="BV1853" s="250"/>
      <c r="BW1853" s="250"/>
      <c r="BX1853" s="250"/>
      <c r="BY1853" s="250"/>
      <c r="BZ1853" s="250"/>
      <c r="CE1853" s="250"/>
    </row>
    <row r="1854" spans="1:83" ht="14.4" x14ac:dyDescent="0.3">
      <c r="A1854" s="270"/>
      <c r="B1854" s="271"/>
      <c r="C1854" s="272"/>
      <c r="D1854" s="272"/>
      <c r="E1854" s="272"/>
      <c r="F1854" s="272"/>
      <c r="G1854" s="272"/>
      <c r="H1854" s="272"/>
      <c r="I1854" s="272"/>
      <c r="J1854" s="272"/>
      <c r="K1854" s="272"/>
      <c r="L1854" s="272"/>
      <c r="M1854" s="272"/>
      <c r="N1854" s="265"/>
      <c r="O1854" s="265"/>
      <c r="P1854" s="265"/>
      <c r="Q1854" s="265"/>
      <c r="R1854" s="265"/>
      <c r="S1854" s="265"/>
      <c r="T1854" s="265"/>
      <c r="U1854" s="265"/>
      <c r="V1854" s="265"/>
      <c r="W1854" s="265"/>
      <c r="X1854" s="265"/>
      <c r="Y1854" s="265"/>
      <c r="Z1854" s="265"/>
      <c r="AA1854" s="265"/>
      <c r="BE1854" s="269"/>
      <c r="BH1854" s="250"/>
      <c r="BI1854" s="250"/>
      <c r="BJ1854" s="250"/>
      <c r="BK1854" s="250"/>
      <c r="BL1854" s="250"/>
      <c r="BM1854" s="250"/>
      <c r="BN1854" s="250"/>
      <c r="BO1854" s="250"/>
      <c r="BP1854" s="250"/>
      <c r="BQ1854" s="250"/>
      <c r="BR1854" s="250"/>
      <c r="BS1854" s="250"/>
      <c r="BT1854" s="250"/>
      <c r="BU1854" s="250"/>
      <c r="BV1854" s="250"/>
      <c r="BW1854" s="250"/>
      <c r="BX1854" s="250"/>
      <c r="BY1854" s="250"/>
      <c r="BZ1854" s="250"/>
      <c r="CE1854" s="250"/>
    </row>
    <row r="1855" spans="1:83" ht="14.4" x14ac:dyDescent="0.3">
      <c r="A1855" s="270"/>
      <c r="B1855" s="271"/>
      <c r="C1855" s="272"/>
      <c r="D1855" s="272"/>
      <c r="E1855" s="272"/>
      <c r="F1855" s="272"/>
      <c r="G1855" s="272"/>
      <c r="H1855" s="272"/>
      <c r="I1855" s="272"/>
      <c r="J1855" s="272"/>
      <c r="K1855" s="272"/>
      <c r="L1855" s="272"/>
      <c r="M1855" s="272"/>
      <c r="N1855" s="265"/>
      <c r="O1855" s="265"/>
      <c r="P1855" s="265"/>
      <c r="Q1855" s="265"/>
      <c r="R1855" s="265"/>
      <c r="S1855" s="265"/>
      <c r="T1855" s="265"/>
      <c r="U1855" s="265"/>
      <c r="V1855" s="265"/>
      <c r="W1855" s="265"/>
      <c r="X1855" s="265"/>
      <c r="Y1855" s="265"/>
      <c r="Z1855" s="265"/>
      <c r="AA1855" s="265"/>
      <c r="BE1855" s="269"/>
      <c r="BH1855" s="241"/>
      <c r="BI1855" s="241"/>
      <c r="BJ1855" s="241"/>
      <c r="BK1855" s="241"/>
      <c r="BL1855" s="241"/>
      <c r="BM1855" s="241"/>
      <c r="BN1855" s="241"/>
      <c r="BO1855" s="241"/>
      <c r="BP1855" s="241"/>
      <c r="BQ1855" s="241"/>
      <c r="BR1855" s="241"/>
      <c r="BS1855" s="241"/>
      <c r="BT1855" s="241"/>
      <c r="BU1855" s="241"/>
      <c r="BV1855" s="240"/>
      <c r="BW1855" s="241"/>
      <c r="BX1855" s="241"/>
      <c r="BY1855" s="241"/>
      <c r="BZ1855" s="241"/>
      <c r="CA1855" s="242"/>
      <c r="CB1855" s="242"/>
      <c r="CC1855" s="242"/>
      <c r="CD1855" s="242"/>
      <c r="CE1855" s="241"/>
    </row>
    <row r="1856" spans="1:83" ht="14.4" x14ac:dyDescent="0.3">
      <c r="A1856" s="270"/>
      <c r="B1856" s="271"/>
      <c r="C1856" s="272"/>
      <c r="D1856" s="272"/>
      <c r="E1856" s="272"/>
      <c r="F1856" s="272"/>
      <c r="G1856" s="272"/>
      <c r="H1856" s="272"/>
      <c r="I1856" s="272"/>
      <c r="J1856" s="272"/>
      <c r="K1856" s="272"/>
      <c r="L1856" s="272"/>
      <c r="M1856" s="272"/>
      <c r="N1856" s="265"/>
      <c r="O1856" s="265"/>
      <c r="P1856" s="265"/>
      <c r="Q1856" s="265"/>
      <c r="R1856" s="265"/>
      <c r="S1856" s="265"/>
      <c r="T1856" s="265"/>
      <c r="U1856" s="265"/>
      <c r="V1856" s="265"/>
      <c r="W1856" s="265"/>
      <c r="X1856" s="265"/>
      <c r="Y1856" s="265"/>
      <c r="Z1856" s="265"/>
      <c r="AA1856" s="265"/>
      <c r="BE1856" s="269"/>
      <c r="BH1856" s="250"/>
      <c r="BI1856" s="250"/>
      <c r="BJ1856" s="250"/>
      <c r="BK1856" s="250"/>
      <c r="BL1856" s="250"/>
      <c r="BM1856" s="250"/>
      <c r="BN1856" s="250"/>
      <c r="BO1856" s="250"/>
      <c r="BP1856" s="250"/>
      <c r="BQ1856" s="250"/>
      <c r="BR1856" s="250"/>
      <c r="BS1856" s="250"/>
      <c r="BT1856" s="250"/>
      <c r="BU1856" s="250"/>
      <c r="BV1856" s="250"/>
      <c r="BW1856" s="250"/>
      <c r="BX1856" s="250"/>
      <c r="BY1856" s="250"/>
      <c r="BZ1856" s="250"/>
      <c r="CE1856" s="250"/>
    </row>
    <row r="1857" spans="1:83" ht="14.4" x14ac:dyDescent="0.3">
      <c r="A1857" s="270"/>
      <c r="B1857" s="271"/>
      <c r="C1857" s="272"/>
      <c r="D1857" s="272"/>
      <c r="E1857" s="272"/>
      <c r="F1857" s="272"/>
      <c r="G1857" s="272"/>
      <c r="H1857" s="272"/>
      <c r="I1857" s="272"/>
      <c r="J1857" s="272"/>
      <c r="K1857" s="272"/>
      <c r="L1857" s="272"/>
      <c r="M1857" s="272"/>
      <c r="N1857" s="265"/>
      <c r="O1857" s="265"/>
      <c r="P1857" s="265"/>
      <c r="Q1857" s="265"/>
      <c r="R1857" s="265"/>
      <c r="S1857" s="265"/>
      <c r="T1857" s="265"/>
      <c r="U1857" s="265"/>
      <c r="V1857" s="265"/>
      <c r="W1857" s="265"/>
      <c r="X1857" s="265"/>
      <c r="Y1857" s="265"/>
      <c r="Z1857" s="265"/>
      <c r="AA1857" s="265"/>
      <c r="BE1857" s="269"/>
      <c r="BH1857" s="241"/>
      <c r="BI1857" s="241"/>
      <c r="BJ1857" s="241"/>
      <c r="BK1857" s="241"/>
      <c r="BL1857" s="241"/>
      <c r="BM1857" s="241"/>
      <c r="BN1857" s="241"/>
      <c r="BO1857" s="241"/>
      <c r="BP1857" s="241"/>
      <c r="BQ1857" s="241"/>
      <c r="BR1857" s="241"/>
      <c r="BS1857" s="241"/>
      <c r="BT1857" s="241"/>
      <c r="BU1857" s="241"/>
      <c r="BV1857" s="240"/>
      <c r="BW1857" s="241"/>
      <c r="BX1857" s="241"/>
      <c r="BY1857" s="241"/>
      <c r="BZ1857" s="241"/>
      <c r="CA1857" s="242"/>
      <c r="CB1857" s="242"/>
      <c r="CC1857" s="242"/>
      <c r="CD1857" s="242"/>
      <c r="CE1857" s="241"/>
    </row>
    <row r="1858" spans="1:83" ht="14.4" x14ac:dyDescent="0.3">
      <c r="A1858" s="270"/>
      <c r="B1858" s="271"/>
      <c r="C1858" s="272"/>
      <c r="D1858" s="272"/>
      <c r="E1858" s="272"/>
      <c r="F1858" s="272"/>
      <c r="G1858" s="272"/>
      <c r="H1858" s="272"/>
      <c r="I1858" s="272"/>
      <c r="J1858" s="272"/>
      <c r="K1858" s="272"/>
      <c r="L1858" s="272"/>
      <c r="M1858" s="272"/>
      <c r="N1858" s="265"/>
      <c r="O1858" s="265"/>
      <c r="P1858" s="265"/>
      <c r="Q1858" s="265"/>
      <c r="R1858" s="265"/>
      <c r="S1858" s="265"/>
      <c r="T1858" s="265"/>
      <c r="U1858" s="265"/>
      <c r="V1858" s="265"/>
      <c r="W1858" s="265"/>
      <c r="X1858" s="265"/>
      <c r="Y1858" s="265"/>
      <c r="Z1858" s="265"/>
      <c r="AA1858" s="265"/>
      <c r="BE1858" s="269"/>
      <c r="BH1858" s="250"/>
      <c r="BI1858" s="250"/>
      <c r="BJ1858" s="250"/>
      <c r="BK1858" s="250"/>
      <c r="BL1858" s="250"/>
      <c r="BM1858" s="250"/>
      <c r="BN1858" s="250"/>
      <c r="BO1858" s="250"/>
      <c r="BP1858" s="250"/>
      <c r="BQ1858" s="250"/>
      <c r="BR1858" s="250"/>
      <c r="BS1858" s="250"/>
      <c r="BT1858" s="250"/>
      <c r="BU1858" s="250"/>
      <c r="BV1858" s="250"/>
      <c r="BW1858" s="250"/>
      <c r="BX1858" s="250"/>
      <c r="BY1858" s="250"/>
      <c r="BZ1858" s="250"/>
      <c r="CE1858" s="250"/>
    </row>
    <row r="1859" spans="1:83" ht="14.4" x14ac:dyDescent="0.3">
      <c r="A1859" s="270"/>
      <c r="B1859" s="271"/>
      <c r="C1859" s="272"/>
      <c r="D1859" s="272"/>
      <c r="E1859" s="272"/>
      <c r="F1859" s="272"/>
      <c r="G1859" s="272"/>
      <c r="H1859" s="272"/>
      <c r="I1859" s="272"/>
      <c r="J1859" s="272"/>
      <c r="K1859" s="272"/>
      <c r="L1859" s="272"/>
      <c r="M1859" s="272"/>
      <c r="N1859" s="265"/>
      <c r="O1859" s="265"/>
      <c r="P1859" s="265"/>
      <c r="Q1859" s="265"/>
      <c r="R1859" s="265"/>
      <c r="S1859" s="265"/>
      <c r="T1859" s="265"/>
      <c r="U1859" s="265"/>
      <c r="V1859" s="265"/>
      <c r="W1859" s="265"/>
      <c r="X1859" s="265"/>
      <c r="Y1859" s="265"/>
      <c r="Z1859" s="265"/>
      <c r="AA1859" s="265"/>
      <c r="BE1859" s="269"/>
      <c r="BH1859" s="241"/>
      <c r="BI1859" s="241"/>
      <c r="BJ1859" s="241"/>
      <c r="BK1859" s="241"/>
      <c r="BL1859" s="241"/>
      <c r="BM1859" s="241"/>
      <c r="BN1859" s="241"/>
      <c r="BO1859" s="241"/>
      <c r="BP1859" s="241"/>
      <c r="BQ1859" s="241"/>
      <c r="BR1859" s="241"/>
      <c r="BS1859" s="241"/>
      <c r="BT1859" s="241"/>
      <c r="BU1859" s="241"/>
      <c r="BV1859" s="240"/>
      <c r="BW1859" s="241"/>
      <c r="BX1859" s="241"/>
      <c r="BY1859" s="241"/>
      <c r="BZ1859" s="241"/>
      <c r="CA1859" s="242"/>
      <c r="CB1859" s="242"/>
      <c r="CC1859" s="242"/>
      <c r="CD1859" s="242"/>
      <c r="CE1859" s="241"/>
    </row>
    <row r="1860" spans="1:83" ht="14.4" x14ac:dyDescent="0.3">
      <c r="A1860" s="270"/>
      <c r="B1860" s="271"/>
      <c r="C1860" s="272"/>
      <c r="D1860" s="272"/>
      <c r="E1860" s="272"/>
      <c r="F1860" s="272"/>
      <c r="G1860" s="272"/>
      <c r="H1860" s="272"/>
      <c r="I1860" s="272"/>
      <c r="J1860" s="272"/>
      <c r="K1860" s="272"/>
      <c r="L1860" s="272"/>
      <c r="M1860" s="272"/>
      <c r="N1860" s="265"/>
      <c r="O1860" s="265"/>
      <c r="P1860" s="265"/>
      <c r="Q1860" s="265"/>
      <c r="R1860" s="265"/>
      <c r="S1860" s="265"/>
      <c r="T1860" s="265"/>
      <c r="U1860" s="265"/>
      <c r="V1860" s="265"/>
      <c r="W1860" s="265"/>
      <c r="X1860" s="265"/>
      <c r="Y1860" s="265"/>
      <c r="Z1860" s="265"/>
      <c r="AA1860" s="265"/>
      <c r="BE1860" s="269"/>
      <c r="BH1860" s="250"/>
      <c r="BI1860" s="250"/>
      <c r="BJ1860" s="250"/>
      <c r="BK1860" s="250"/>
      <c r="BL1860" s="250"/>
      <c r="BM1860" s="250"/>
      <c r="BN1860" s="250"/>
      <c r="BO1860" s="250"/>
      <c r="BP1860" s="250"/>
      <c r="BQ1860" s="250"/>
      <c r="BR1860" s="250"/>
      <c r="BS1860" s="250"/>
      <c r="BT1860" s="250"/>
      <c r="BU1860" s="250"/>
      <c r="BV1860" s="250"/>
      <c r="BW1860" s="250"/>
      <c r="BX1860" s="250"/>
      <c r="BY1860" s="250"/>
      <c r="BZ1860" s="250"/>
      <c r="CE1860" s="250"/>
    </row>
    <row r="1861" spans="1:83" ht="14.4" x14ac:dyDescent="0.3">
      <c r="A1861" s="270"/>
      <c r="B1861" s="271"/>
      <c r="C1861" s="272"/>
      <c r="D1861" s="272"/>
      <c r="E1861" s="272"/>
      <c r="F1861" s="272"/>
      <c r="G1861" s="272"/>
      <c r="H1861" s="272"/>
      <c r="I1861" s="272"/>
      <c r="J1861" s="272"/>
      <c r="K1861" s="272"/>
      <c r="L1861" s="272"/>
      <c r="M1861" s="272"/>
      <c r="N1861" s="265"/>
      <c r="O1861" s="265"/>
      <c r="P1861" s="265"/>
      <c r="Q1861" s="265"/>
      <c r="R1861" s="265"/>
      <c r="S1861" s="265"/>
      <c r="T1861" s="265"/>
      <c r="U1861" s="265"/>
      <c r="V1861" s="265"/>
      <c r="W1861" s="265"/>
      <c r="X1861" s="265"/>
      <c r="Y1861" s="265"/>
      <c r="Z1861" s="265"/>
      <c r="AA1861" s="265"/>
      <c r="BE1861" s="269"/>
      <c r="BH1861" s="250"/>
      <c r="BI1861" s="250"/>
      <c r="BJ1861" s="250"/>
      <c r="BK1861" s="250"/>
      <c r="BL1861" s="250"/>
      <c r="BM1861" s="250"/>
      <c r="BN1861" s="250"/>
      <c r="BO1861" s="250"/>
      <c r="BP1861" s="250"/>
      <c r="BQ1861" s="250"/>
      <c r="BR1861" s="250"/>
      <c r="BS1861" s="250"/>
      <c r="BT1861" s="250"/>
      <c r="BU1861" s="250"/>
      <c r="BV1861" s="250"/>
      <c r="BW1861" s="250"/>
      <c r="BX1861" s="250"/>
      <c r="BY1861" s="250"/>
      <c r="BZ1861" s="250"/>
      <c r="CE1861" s="250"/>
    </row>
    <row r="1862" spans="1:83" ht="14.4" x14ac:dyDescent="0.3">
      <c r="A1862" s="270"/>
      <c r="B1862" s="271"/>
      <c r="C1862" s="272"/>
      <c r="D1862" s="272"/>
      <c r="E1862" s="272"/>
      <c r="F1862" s="272"/>
      <c r="G1862" s="272"/>
      <c r="H1862" s="272"/>
      <c r="I1862" s="272"/>
      <c r="J1862" s="272"/>
      <c r="K1862" s="272"/>
      <c r="L1862" s="272"/>
      <c r="M1862" s="272"/>
      <c r="N1862" s="265"/>
      <c r="O1862" s="265"/>
      <c r="P1862" s="265"/>
      <c r="Q1862" s="265"/>
      <c r="R1862" s="265"/>
      <c r="S1862" s="265"/>
      <c r="T1862" s="265"/>
      <c r="U1862" s="265"/>
      <c r="V1862" s="265"/>
      <c r="W1862" s="265"/>
      <c r="X1862" s="265"/>
      <c r="Y1862" s="265"/>
      <c r="Z1862" s="265"/>
      <c r="AA1862" s="265"/>
      <c r="BE1862" s="269"/>
      <c r="BH1862" s="250"/>
      <c r="BI1862" s="250"/>
      <c r="BJ1862" s="250"/>
      <c r="BK1862" s="250"/>
      <c r="BL1862" s="250"/>
      <c r="BM1862" s="250"/>
      <c r="BN1862" s="250"/>
      <c r="BO1862" s="250"/>
      <c r="BP1862" s="250"/>
      <c r="BQ1862" s="250"/>
      <c r="BR1862" s="250"/>
      <c r="BS1862" s="250"/>
      <c r="BT1862" s="250"/>
      <c r="BU1862" s="250"/>
      <c r="BV1862" s="250"/>
      <c r="BW1862" s="250"/>
      <c r="BX1862" s="250"/>
      <c r="BY1862" s="250"/>
      <c r="BZ1862" s="250"/>
      <c r="CE1862" s="250"/>
    </row>
    <row r="1863" spans="1:83" ht="14.4" x14ac:dyDescent="0.3">
      <c r="A1863" s="270"/>
      <c r="B1863" s="271"/>
      <c r="C1863" s="272"/>
      <c r="D1863" s="272"/>
      <c r="E1863" s="272"/>
      <c r="F1863" s="272"/>
      <c r="G1863" s="272"/>
      <c r="H1863" s="272"/>
      <c r="I1863" s="272"/>
      <c r="J1863" s="272"/>
      <c r="K1863" s="272"/>
      <c r="L1863" s="272"/>
      <c r="M1863" s="272"/>
      <c r="N1863" s="265"/>
      <c r="O1863" s="265"/>
      <c r="P1863" s="265"/>
      <c r="Q1863" s="265"/>
      <c r="R1863" s="265"/>
      <c r="S1863" s="265"/>
      <c r="T1863" s="265"/>
      <c r="U1863" s="265"/>
      <c r="V1863" s="265"/>
      <c r="W1863" s="265"/>
      <c r="X1863" s="265"/>
      <c r="Y1863" s="265"/>
      <c r="Z1863" s="265"/>
      <c r="AA1863" s="265"/>
      <c r="BE1863" s="269"/>
      <c r="BH1863" s="241"/>
      <c r="BI1863" s="241"/>
      <c r="BJ1863" s="241"/>
      <c r="BK1863" s="241"/>
      <c r="BL1863" s="241"/>
      <c r="BM1863" s="241"/>
      <c r="BN1863" s="241"/>
      <c r="BO1863" s="241"/>
      <c r="BP1863" s="241"/>
      <c r="BQ1863" s="241"/>
      <c r="BR1863" s="241"/>
      <c r="BS1863" s="241"/>
      <c r="BT1863" s="241"/>
      <c r="BU1863" s="241"/>
      <c r="BV1863" s="240"/>
      <c r="BW1863" s="241"/>
      <c r="BX1863" s="241"/>
      <c r="BY1863" s="241"/>
      <c r="BZ1863" s="241"/>
      <c r="CA1863" s="251"/>
      <c r="CB1863" s="242"/>
      <c r="CC1863" s="242"/>
      <c r="CD1863" s="242"/>
      <c r="CE1863" s="241"/>
    </row>
    <row r="1864" spans="1:83" ht="14.4" x14ac:dyDescent="0.3">
      <c r="A1864" s="270"/>
      <c r="B1864" s="271"/>
      <c r="C1864" s="272"/>
      <c r="D1864" s="272"/>
      <c r="E1864" s="272"/>
      <c r="F1864" s="272"/>
      <c r="G1864" s="272"/>
      <c r="H1864" s="272"/>
      <c r="I1864" s="272"/>
      <c r="J1864" s="272"/>
      <c r="K1864" s="272"/>
      <c r="L1864" s="272"/>
      <c r="M1864" s="272"/>
      <c r="N1864" s="265"/>
      <c r="O1864" s="265"/>
      <c r="P1864" s="265"/>
      <c r="Q1864" s="265"/>
      <c r="R1864" s="265"/>
      <c r="S1864" s="265"/>
      <c r="T1864" s="265"/>
      <c r="U1864" s="265"/>
      <c r="V1864" s="265"/>
      <c r="W1864" s="265"/>
      <c r="X1864" s="265"/>
      <c r="Y1864" s="265"/>
      <c r="Z1864" s="265"/>
      <c r="AA1864" s="265"/>
      <c r="BE1864" s="269"/>
      <c r="BH1864" s="241"/>
      <c r="BI1864" s="241"/>
      <c r="BJ1864" s="241"/>
      <c r="BK1864" s="241"/>
      <c r="BL1864" s="241"/>
      <c r="BM1864" s="241"/>
      <c r="BN1864" s="241"/>
      <c r="BO1864" s="241"/>
      <c r="BP1864" s="241"/>
      <c r="BQ1864" s="241"/>
      <c r="BR1864" s="241"/>
      <c r="BS1864" s="241"/>
      <c r="BT1864" s="241"/>
      <c r="BU1864" s="241"/>
      <c r="BV1864" s="240"/>
      <c r="BW1864" s="241"/>
      <c r="BX1864" s="241"/>
      <c r="BY1864" s="241"/>
      <c r="BZ1864" s="241"/>
      <c r="CA1864" s="242"/>
      <c r="CB1864" s="242"/>
      <c r="CC1864" s="242"/>
      <c r="CD1864" s="242"/>
      <c r="CE1864" s="241"/>
    </row>
    <row r="1865" spans="1:83" ht="14.4" x14ac:dyDescent="0.3">
      <c r="A1865" s="270"/>
      <c r="B1865" s="271"/>
      <c r="C1865" s="272"/>
      <c r="D1865" s="272"/>
      <c r="E1865" s="272"/>
      <c r="F1865" s="272"/>
      <c r="G1865" s="272"/>
      <c r="H1865" s="272"/>
      <c r="I1865" s="272"/>
      <c r="J1865" s="272"/>
      <c r="K1865" s="272"/>
      <c r="L1865" s="272"/>
      <c r="M1865" s="272"/>
      <c r="N1865" s="265"/>
      <c r="O1865" s="265"/>
      <c r="P1865" s="265"/>
      <c r="Q1865" s="265"/>
      <c r="R1865" s="265"/>
      <c r="S1865" s="265"/>
      <c r="T1865" s="265"/>
      <c r="U1865" s="265"/>
      <c r="V1865" s="265"/>
      <c r="W1865" s="265"/>
      <c r="X1865" s="265"/>
      <c r="Y1865" s="265"/>
      <c r="Z1865" s="265"/>
      <c r="AA1865" s="265"/>
      <c r="BE1865" s="269"/>
      <c r="BH1865" s="250"/>
      <c r="BI1865" s="250"/>
      <c r="BJ1865" s="250"/>
      <c r="BK1865" s="250"/>
      <c r="BL1865" s="250"/>
      <c r="BM1865" s="250"/>
      <c r="BN1865" s="250"/>
      <c r="BO1865" s="250"/>
      <c r="BP1865" s="250"/>
      <c r="BQ1865" s="250"/>
      <c r="BR1865" s="250"/>
      <c r="BS1865" s="250"/>
      <c r="BT1865" s="250"/>
      <c r="BU1865" s="250"/>
      <c r="BV1865" s="250"/>
      <c r="BW1865" s="250"/>
      <c r="BX1865" s="250"/>
      <c r="BY1865" s="250"/>
      <c r="BZ1865" s="250"/>
      <c r="CE1865" s="250"/>
    </row>
    <row r="1866" spans="1:83" ht="14.4" x14ac:dyDescent="0.3">
      <c r="A1866" s="270"/>
      <c r="B1866" s="271"/>
      <c r="C1866" s="272"/>
      <c r="D1866" s="272"/>
      <c r="E1866" s="272"/>
      <c r="F1866" s="272"/>
      <c r="G1866" s="272"/>
      <c r="H1866" s="272"/>
      <c r="I1866" s="272"/>
      <c r="J1866" s="272"/>
      <c r="K1866" s="272"/>
      <c r="L1866" s="272"/>
      <c r="M1866" s="272"/>
      <c r="N1866" s="265"/>
      <c r="O1866" s="265"/>
      <c r="P1866" s="265"/>
      <c r="Q1866" s="265"/>
      <c r="R1866" s="265"/>
      <c r="S1866" s="265"/>
      <c r="T1866" s="265"/>
      <c r="U1866" s="265"/>
      <c r="V1866" s="265"/>
      <c r="W1866" s="265"/>
      <c r="X1866" s="265"/>
      <c r="Y1866" s="265"/>
      <c r="Z1866" s="265"/>
      <c r="AA1866" s="265"/>
      <c r="BE1866" s="269"/>
      <c r="BH1866" s="250"/>
      <c r="BI1866" s="250"/>
      <c r="BJ1866" s="250"/>
      <c r="BK1866" s="250"/>
      <c r="BL1866" s="250"/>
      <c r="BM1866" s="250"/>
      <c r="BN1866" s="250"/>
      <c r="BO1866" s="250"/>
      <c r="BP1866" s="250"/>
      <c r="BQ1866" s="250"/>
      <c r="BR1866" s="250"/>
      <c r="BS1866" s="250"/>
      <c r="BT1866" s="250"/>
      <c r="BU1866" s="250"/>
      <c r="BV1866" s="250"/>
      <c r="BW1866" s="250"/>
      <c r="BX1866" s="250"/>
      <c r="BY1866" s="250"/>
      <c r="BZ1866" s="250"/>
      <c r="CE1866" s="250"/>
    </row>
    <row r="1867" spans="1:83" ht="14.4" x14ac:dyDescent="0.3">
      <c r="A1867" s="270"/>
      <c r="B1867" s="271"/>
      <c r="C1867" s="272"/>
      <c r="D1867" s="272"/>
      <c r="E1867" s="272"/>
      <c r="F1867" s="272"/>
      <c r="G1867" s="272"/>
      <c r="H1867" s="272"/>
      <c r="I1867" s="272"/>
      <c r="J1867" s="272"/>
      <c r="K1867" s="272"/>
      <c r="L1867" s="272"/>
      <c r="M1867" s="272"/>
      <c r="N1867" s="265"/>
      <c r="O1867" s="265"/>
      <c r="P1867" s="265"/>
      <c r="Q1867" s="265"/>
      <c r="R1867" s="265"/>
      <c r="S1867" s="265"/>
      <c r="T1867" s="265"/>
      <c r="U1867" s="265"/>
      <c r="V1867" s="265"/>
      <c r="W1867" s="265"/>
      <c r="X1867" s="265"/>
      <c r="Y1867" s="265"/>
      <c r="Z1867" s="265"/>
      <c r="AA1867" s="265"/>
      <c r="BE1867" s="269"/>
      <c r="BH1867" s="250"/>
      <c r="BI1867" s="250"/>
      <c r="BJ1867" s="250"/>
      <c r="BK1867" s="250"/>
      <c r="BL1867" s="250"/>
      <c r="BM1867" s="250"/>
      <c r="BN1867" s="250"/>
      <c r="BO1867" s="250"/>
      <c r="BP1867" s="250"/>
      <c r="BQ1867" s="250"/>
      <c r="BR1867" s="250"/>
      <c r="BS1867" s="250"/>
      <c r="BT1867" s="250"/>
      <c r="BU1867" s="250"/>
      <c r="BV1867" s="250"/>
      <c r="BW1867" s="250"/>
      <c r="BX1867" s="250"/>
      <c r="BY1867" s="250"/>
      <c r="BZ1867" s="250"/>
      <c r="CE1867" s="250"/>
    </row>
    <row r="1868" spans="1:83" ht="14.4" x14ac:dyDescent="0.3">
      <c r="A1868" s="270"/>
      <c r="B1868" s="271"/>
      <c r="C1868" s="272"/>
      <c r="D1868" s="272"/>
      <c r="E1868" s="272"/>
      <c r="F1868" s="272"/>
      <c r="G1868" s="272"/>
      <c r="H1868" s="272"/>
      <c r="I1868" s="272"/>
      <c r="J1868" s="272"/>
      <c r="K1868" s="272"/>
      <c r="L1868" s="272"/>
      <c r="M1868" s="272"/>
      <c r="N1868" s="265"/>
      <c r="O1868" s="265"/>
      <c r="P1868" s="265"/>
      <c r="Q1868" s="265"/>
      <c r="R1868" s="265"/>
      <c r="S1868" s="265"/>
      <c r="T1868" s="265"/>
      <c r="U1868" s="265"/>
      <c r="V1868" s="265"/>
      <c r="W1868" s="265"/>
      <c r="X1868" s="265"/>
      <c r="Y1868" s="265"/>
      <c r="Z1868" s="265"/>
      <c r="AA1868" s="265"/>
      <c r="BE1868" s="269"/>
      <c r="BH1868" s="250"/>
      <c r="BI1868" s="250"/>
      <c r="BJ1868" s="250"/>
      <c r="BK1868" s="250"/>
      <c r="BL1868" s="250"/>
      <c r="BM1868" s="250"/>
      <c r="BN1868" s="250"/>
      <c r="BO1868" s="250"/>
      <c r="BP1868" s="250"/>
      <c r="BQ1868" s="250"/>
      <c r="BR1868" s="250"/>
      <c r="BS1868" s="250"/>
      <c r="BT1868" s="250"/>
      <c r="BU1868" s="250"/>
      <c r="BV1868" s="250"/>
      <c r="BW1868" s="250"/>
      <c r="BX1868" s="250"/>
      <c r="BY1868" s="250"/>
      <c r="BZ1868" s="250"/>
      <c r="CE1868" s="250"/>
    </row>
    <row r="1869" spans="1:83" ht="14.4" x14ac:dyDescent="0.3">
      <c r="A1869" s="270"/>
      <c r="B1869" s="271"/>
      <c r="C1869" s="272"/>
      <c r="D1869" s="272"/>
      <c r="E1869" s="272"/>
      <c r="F1869" s="272"/>
      <c r="G1869" s="272"/>
      <c r="H1869" s="272"/>
      <c r="I1869" s="272"/>
      <c r="J1869" s="272"/>
      <c r="K1869" s="272"/>
      <c r="L1869" s="272"/>
      <c r="M1869" s="272"/>
      <c r="N1869" s="265"/>
      <c r="O1869" s="265"/>
      <c r="P1869" s="265"/>
      <c r="Q1869" s="265"/>
      <c r="R1869" s="265"/>
      <c r="S1869" s="265"/>
      <c r="T1869" s="265"/>
      <c r="U1869" s="265"/>
      <c r="V1869" s="265"/>
      <c r="W1869" s="265"/>
      <c r="X1869" s="265"/>
      <c r="Y1869" s="265"/>
      <c r="Z1869" s="265"/>
      <c r="AA1869" s="265"/>
      <c r="BE1869" s="269"/>
      <c r="BH1869" s="241"/>
      <c r="BI1869" s="241"/>
      <c r="BJ1869" s="241"/>
      <c r="BK1869" s="241"/>
      <c r="BL1869" s="241"/>
      <c r="BM1869" s="241"/>
      <c r="BN1869" s="241"/>
      <c r="BO1869" s="241"/>
      <c r="BP1869" s="241"/>
      <c r="BQ1869" s="241"/>
      <c r="BR1869" s="241"/>
      <c r="BS1869" s="241"/>
      <c r="BT1869" s="241"/>
      <c r="BU1869" s="241"/>
      <c r="BV1869" s="240"/>
      <c r="BW1869" s="241"/>
      <c r="BX1869" s="241"/>
      <c r="BY1869" s="241"/>
      <c r="BZ1869" s="241"/>
      <c r="CA1869" s="242"/>
      <c r="CB1869" s="242"/>
      <c r="CC1869" s="242"/>
      <c r="CD1869" s="242"/>
      <c r="CE1869" s="241"/>
    </row>
    <row r="1870" spans="1:83" ht="14.4" x14ac:dyDescent="0.3">
      <c r="A1870" s="270"/>
      <c r="B1870" s="271"/>
      <c r="C1870" s="272"/>
      <c r="D1870" s="272"/>
      <c r="E1870" s="272"/>
      <c r="F1870" s="272"/>
      <c r="G1870" s="272"/>
      <c r="H1870" s="272"/>
      <c r="I1870" s="272"/>
      <c r="J1870" s="272"/>
      <c r="K1870" s="272"/>
      <c r="L1870" s="272"/>
      <c r="M1870" s="272"/>
      <c r="N1870" s="265"/>
      <c r="O1870" s="265"/>
      <c r="P1870" s="265"/>
      <c r="Q1870" s="265"/>
      <c r="R1870" s="265"/>
      <c r="S1870" s="265"/>
      <c r="T1870" s="265"/>
      <c r="U1870" s="265"/>
      <c r="V1870" s="265"/>
      <c r="W1870" s="265"/>
      <c r="X1870" s="265"/>
      <c r="Y1870" s="265"/>
      <c r="Z1870" s="265"/>
      <c r="AA1870" s="265"/>
      <c r="BE1870" s="269"/>
      <c r="BH1870" s="241"/>
      <c r="BI1870" s="241"/>
      <c r="BJ1870" s="241"/>
      <c r="BK1870" s="241"/>
      <c r="BL1870" s="241"/>
      <c r="BM1870" s="241"/>
      <c r="BN1870" s="241"/>
      <c r="BO1870" s="241"/>
      <c r="BP1870" s="241"/>
      <c r="BQ1870" s="241"/>
      <c r="BR1870" s="241"/>
      <c r="BS1870" s="241"/>
      <c r="BT1870" s="241"/>
      <c r="BU1870" s="241"/>
      <c r="BV1870" s="240"/>
      <c r="BW1870" s="241"/>
      <c r="BX1870" s="241"/>
      <c r="BY1870" s="241"/>
      <c r="BZ1870" s="241"/>
      <c r="CA1870" s="242"/>
      <c r="CB1870" s="242"/>
      <c r="CC1870" s="242"/>
      <c r="CD1870" s="242"/>
      <c r="CE1870" s="241"/>
    </row>
    <row r="1871" spans="1:83" ht="14.4" x14ac:dyDescent="0.3">
      <c r="A1871" s="270"/>
      <c r="B1871" s="271"/>
      <c r="C1871" s="272"/>
      <c r="D1871" s="272"/>
      <c r="E1871" s="272"/>
      <c r="F1871" s="272"/>
      <c r="G1871" s="272"/>
      <c r="H1871" s="272"/>
      <c r="I1871" s="272"/>
      <c r="J1871" s="272"/>
      <c r="K1871" s="272"/>
      <c r="L1871" s="272"/>
      <c r="M1871" s="272"/>
      <c r="N1871" s="265"/>
      <c r="O1871" s="265"/>
      <c r="P1871" s="265"/>
      <c r="Q1871" s="265"/>
      <c r="R1871" s="265"/>
      <c r="S1871" s="265"/>
      <c r="T1871" s="265"/>
      <c r="U1871" s="265"/>
      <c r="V1871" s="265"/>
      <c r="W1871" s="265"/>
      <c r="X1871" s="265"/>
      <c r="Y1871" s="265"/>
      <c r="Z1871" s="265"/>
      <c r="AA1871" s="265"/>
      <c r="BE1871" s="269"/>
      <c r="BH1871" s="250"/>
      <c r="BI1871" s="250"/>
      <c r="BJ1871" s="250"/>
      <c r="BK1871" s="250"/>
      <c r="BL1871" s="250"/>
      <c r="BM1871" s="250"/>
      <c r="BN1871" s="250"/>
      <c r="BO1871" s="250"/>
      <c r="BP1871" s="250"/>
      <c r="BQ1871" s="250"/>
      <c r="BR1871" s="250"/>
      <c r="BS1871" s="250"/>
      <c r="BT1871" s="250"/>
      <c r="BU1871" s="250"/>
      <c r="BV1871" s="250"/>
      <c r="BW1871" s="250"/>
      <c r="BX1871" s="250"/>
      <c r="BY1871" s="250"/>
      <c r="BZ1871" s="250"/>
      <c r="CE1871" s="250"/>
    </row>
    <row r="1872" spans="1:83" ht="14.4" x14ac:dyDescent="0.3">
      <c r="A1872" s="270"/>
      <c r="B1872" s="271"/>
      <c r="C1872" s="272"/>
      <c r="D1872" s="272"/>
      <c r="E1872" s="272"/>
      <c r="F1872" s="272"/>
      <c r="G1872" s="272"/>
      <c r="H1872" s="272"/>
      <c r="I1872" s="272"/>
      <c r="J1872" s="272"/>
      <c r="K1872" s="272"/>
      <c r="L1872" s="272"/>
      <c r="M1872" s="272"/>
      <c r="N1872" s="265"/>
      <c r="O1872" s="265"/>
      <c r="P1872" s="265"/>
      <c r="Q1872" s="265"/>
      <c r="R1872" s="265"/>
      <c r="S1872" s="265"/>
      <c r="T1872" s="265"/>
      <c r="U1872" s="265"/>
      <c r="V1872" s="265"/>
      <c r="W1872" s="265"/>
      <c r="X1872" s="265"/>
      <c r="Y1872" s="265"/>
      <c r="Z1872" s="265"/>
      <c r="AA1872" s="265"/>
      <c r="BE1872" s="269"/>
      <c r="BH1872" s="241"/>
      <c r="BI1872" s="241"/>
      <c r="BJ1872" s="241"/>
      <c r="BK1872" s="241"/>
      <c r="BL1872" s="241"/>
      <c r="BM1872" s="241"/>
      <c r="BN1872" s="241"/>
      <c r="BO1872" s="241"/>
      <c r="BP1872" s="241"/>
      <c r="BQ1872" s="241"/>
      <c r="BR1872" s="241"/>
      <c r="BS1872" s="241"/>
      <c r="BT1872" s="241"/>
      <c r="BU1872" s="241"/>
      <c r="BV1872" s="240"/>
      <c r="BW1872" s="241"/>
      <c r="BX1872" s="241"/>
      <c r="BY1872" s="241"/>
      <c r="BZ1872" s="241"/>
      <c r="CA1872" s="242"/>
      <c r="CB1872" s="242"/>
      <c r="CC1872" s="242"/>
      <c r="CD1872" s="242"/>
      <c r="CE1872" s="241"/>
    </row>
    <row r="1873" spans="1:83" ht="14.4" x14ac:dyDescent="0.3">
      <c r="A1873" s="270"/>
      <c r="B1873" s="271"/>
      <c r="C1873" s="272"/>
      <c r="D1873" s="272"/>
      <c r="E1873" s="272"/>
      <c r="F1873" s="272"/>
      <c r="G1873" s="272"/>
      <c r="H1873" s="272"/>
      <c r="I1873" s="272"/>
      <c r="J1873" s="272"/>
      <c r="K1873" s="272"/>
      <c r="L1873" s="272"/>
      <c r="M1873" s="272"/>
      <c r="N1873" s="265"/>
      <c r="O1873" s="265"/>
      <c r="P1873" s="265"/>
      <c r="Q1873" s="265"/>
      <c r="R1873" s="265"/>
      <c r="S1873" s="265"/>
      <c r="T1873" s="265"/>
      <c r="U1873" s="265"/>
      <c r="V1873" s="265"/>
      <c r="W1873" s="265"/>
      <c r="X1873" s="265"/>
      <c r="Y1873" s="265"/>
      <c r="Z1873" s="265"/>
      <c r="AA1873" s="265"/>
      <c r="BE1873" s="269"/>
      <c r="BH1873" s="250"/>
      <c r="BI1873" s="250"/>
      <c r="BJ1873" s="250"/>
      <c r="BK1873" s="250"/>
      <c r="BL1873" s="250"/>
      <c r="BM1873" s="250"/>
      <c r="BN1873" s="250"/>
      <c r="BO1873" s="250"/>
      <c r="BP1873" s="250"/>
      <c r="BQ1873" s="250"/>
      <c r="BR1873" s="250"/>
      <c r="BS1873" s="250"/>
      <c r="BT1873" s="250"/>
      <c r="BU1873" s="250"/>
      <c r="BV1873" s="250"/>
      <c r="BW1873" s="250"/>
      <c r="BX1873" s="250"/>
      <c r="BY1873" s="250"/>
      <c r="BZ1873" s="250"/>
      <c r="CE1873" s="250"/>
    </row>
    <row r="1874" spans="1:83" ht="14.4" x14ac:dyDescent="0.3">
      <c r="A1874" s="270"/>
      <c r="B1874" s="271"/>
      <c r="C1874" s="272"/>
      <c r="D1874" s="272"/>
      <c r="E1874" s="272"/>
      <c r="F1874" s="272"/>
      <c r="G1874" s="272"/>
      <c r="H1874" s="272"/>
      <c r="I1874" s="272"/>
      <c r="J1874" s="272"/>
      <c r="K1874" s="272"/>
      <c r="L1874" s="272"/>
      <c r="M1874" s="272"/>
      <c r="N1874" s="265"/>
      <c r="O1874" s="265"/>
      <c r="P1874" s="265"/>
      <c r="Q1874" s="265"/>
      <c r="R1874" s="265"/>
      <c r="S1874" s="265"/>
      <c r="T1874" s="265"/>
      <c r="U1874" s="265"/>
      <c r="V1874" s="265"/>
      <c r="W1874" s="265"/>
      <c r="X1874" s="265"/>
      <c r="Y1874" s="265"/>
      <c r="Z1874" s="265"/>
      <c r="AA1874" s="265"/>
      <c r="BE1874" s="269"/>
      <c r="BH1874" s="250"/>
      <c r="BI1874" s="250"/>
      <c r="BJ1874" s="250"/>
      <c r="BK1874" s="250"/>
      <c r="BL1874" s="250"/>
      <c r="BM1874" s="250"/>
      <c r="BN1874" s="250"/>
      <c r="BO1874" s="250"/>
      <c r="BP1874" s="250"/>
      <c r="BQ1874" s="250"/>
      <c r="BR1874" s="250"/>
      <c r="BS1874" s="250"/>
      <c r="BT1874" s="250"/>
      <c r="BU1874" s="250"/>
      <c r="BV1874" s="250"/>
      <c r="BW1874" s="250"/>
      <c r="BX1874" s="250"/>
      <c r="BY1874" s="250"/>
      <c r="BZ1874" s="250"/>
      <c r="CE1874" s="250"/>
    </row>
    <row r="1875" spans="1:83" ht="14.4" x14ac:dyDescent="0.3">
      <c r="A1875" s="270"/>
      <c r="B1875" s="271"/>
      <c r="C1875" s="272"/>
      <c r="D1875" s="272"/>
      <c r="E1875" s="272"/>
      <c r="F1875" s="272"/>
      <c r="G1875" s="272"/>
      <c r="H1875" s="272"/>
      <c r="I1875" s="272"/>
      <c r="J1875" s="272"/>
      <c r="K1875" s="272"/>
      <c r="L1875" s="272"/>
      <c r="M1875" s="272"/>
      <c r="N1875" s="265"/>
      <c r="O1875" s="265"/>
      <c r="P1875" s="265"/>
      <c r="Q1875" s="265"/>
      <c r="R1875" s="265"/>
      <c r="S1875" s="265"/>
      <c r="T1875" s="265"/>
      <c r="U1875" s="265"/>
      <c r="V1875" s="265"/>
      <c r="W1875" s="265"/>
      <c r="X1875" s="265"/>
      <c r="Y1875" s="265"/>
      <c r="Z1875" s="265"/>
      <c r="AA1875" s="265"/>
      <c r="BE1875" s="269"/>
      <c r="BH1875" s="250"/>
      <c r="BI1875" s="250"/>
      <c r="BJ1875" s="250"/>
      <c r="BK1875" s="250"/>
      <c r="BL1875" s="250"/>
      <c r="BM1875" s="250"/>
      <c r="BN1875" s="250"/>
      <c r="BO1875" s="250"/>
      <c r="BP1875" s="250"/>
      <c r="BQ1875" s="250"/>
      <c r="BR1875" s="250"/>
      <c r="BS1875" s="250"/>
      <c r="BT1875" s="250"/>
      <c r="BU1875" s="250"/>
      <c r="BV1875" s="250"/>
      <c r="BW1875" s="250"/>
      <c r="BX1875" s="250"/>
      <c r="BY1875" s="250"/>
      <c r="BZ1875" s="250"/>
      <c r="CE1875" s="250"/>
    </row>
    <row r="1876" spans="1:83" ht="14.4" x14ac:dyDescent="0.3">
      <c r="A1876" s="270"/>
      <c r="B1876" s="271"/>
      <c r="C1876" s="272"/>
      <c r="D1876" s="272"/>
      <c r="E1876" s="272"/>
      <c r="F1876" s="272"/>
      <c r="G1876" s="272"/>
      <c r="H1876" s="272"/>
      <c r="I1876" s="272"/>
      <c r="J1876" s="272"/>
      <c r="K1876" s="272"/>
      <c r="L1876" s="272"/>
      <c r="M1876" s="272"/>
      <c r="N1876" s="265"/>
      <c r="O1876" s="265"/>
      <c r="P1876" s="265"/>
      <c r="Q1876" s="265"/>
      <c r="R1876" s="265"/>
      <c r="S1876" s="265"/>
      <c r="T1876" s="265"/>
      <c r="U1876" s="265"/>
      <c r="V1876" s="265"/>
      <c r="W1876" s="265"/>
      <c r="X1876" s="265"/>
      <c r="Y1876" s="265"/>
      <c r="Z1876" s="265"/>
      <c r="AA1876" s="265"/>
      <c r="BE1876" s="269"/>
      <c r="BH1876" s="250"/>
      <c r="BI1876" s="250"/>
      <c r="BJ1876" s="250"/>
      <c r="BK1876" s="250"/>
      <c r="BL1876" s="250"/>
      <c r="BM1876" s="250"/>
      <c r="BN1876" s="250"/>
      <c r="BO1876" s="250"/>
      <c r="BP1876" s="250"/>
      <c r="BQ1876" s="250"/>
      <c r="BR1876" s="250"/>
      <c r="BS1876" s="250"/>
      <c r="BT1876" s="250"/>
      <c r="BU1876" s="250"/>
      <c r="BV1876" s="250"/>
      <c r="BW1876" s="250"/>
      <c r="BX1876" s="250"/>
      <c r="BY1876" s="250"/>
      <c r="BZ1876" s="250"/>
      <c r="CE1876" s="250"/>
    </row>
    <row r="1877" spans="1:83" ht="14.4" x14ac:dyDescent="0.3">
      <c r="A1877" s="270"/>
      <c r="B1877" s="271"/>
      <c r="C1877" s="272"/>
      <c r="D1877" s="272"/>
      <c r="E1877" s="272"/>
      <c r="F1877" s="272"/>
      <c r="G1877" s="272"/>
      <c r="H1877" s="272"/>
      <c r="I1877" s="272"/>
      <c r="J1877" s="272"/>
      <c r="K1877" s="272"/>
      <c r="L1877" s="272"/>
      <c r="M1877" s="272"/>
      <c r="N1877" s="265"/>
      <c r="O1877" s="265"/>
      <c r="P1877" s="265"/>
      <c r="Q1877" s="265"/>
      <c r="R1877" s="265"/>
      <c r="S1877" s="265"/>
      <c r="T1877" s="265"/>
      <c r="U1877" s="265"/>
      <c r="V1877" s="265"/>
      <c r="W1877" s="265"/>
      <c r="X1877" s="265"/>
      <c r="Y1877" s="265"/>
      <c r="Z1877" s="265"/>
      <c r="AA1877" s="265"/>
      <c r="BE1877" s="269"/>
      <c r="BH1877" s="241"/>
      <c r="BI1877" s="241"/>
      <c r="BJ1877" s="241"/>
      <c r="BK1877" s="241"/>
      <c r="BL1877" s="241"/>
      <c r="BM1877" s="241"/>
      <c r="BN1877" s="241"/>
      <c r="BO1877" s="241"/>
      <c r="BP1877" s="241"/>
      <c r="BQ1877" s="241"/>
      <c r="BR1877" s="241"/>
      <c r="BS1877" s="241"/>
      <c r="BT1877" s="241"/>
      <c r="BU1877" s="241"/>
      <c r="BV1877" s="240"/>
      <c r="BW1877" s="241"/>
      <c r="BX1877" s="241"/>
      <c r="BY1877" s="241"/>
      <c r="BZ1877" s="241"/>
      <c r="CA1877" s="242"/>
      <c r="CB1877" s="242"/>
      <c r="CC1877" s="242"/>
      <c r="CD1877" s="242"/>
      <c r="CE1877" s="241"/>
    </row>
    <row r="1878" spans="1:83" ht="14.4" x14ac:dyDescent="0.3">
      <c r="A1878" s="270"/>
      <c r="B1878" s="271"/>
      <c r="C1878" s="272"/>
      <c r="D1878" s="272"/>
      <c r="E1878" s="272"/>
      <c r="F1878" s="272"/>
      <c r="G1878" s="272"/>
      <c r="H1878" s="272"/>
      <c r="I1878" s="272"/>
      <c r="J1878" s="272"/>
      <c r="K1878" s="272"/>
      <c r="L1878" s="272"/>
      <c r="M1878" s="272"/>
      <c r="N1878" s="265"/>
      <c r="O1878" s="265"/>
      <c r="P1878" s="265"/>
      <c r="Q1878" s="265"/>
      <c r="R1878" s="265"/>
      <c r="S1878" s="265"/>
      <c r="T1878" s="265"/>
      <c r="U1878" s="265"/>
      <c r="V1878" s="265"/>
      <c r="W1878" s="265"/>
      <c r="X1878" s="265"/>
      <c r="Y1878" s="265"/>
      <c r="Z1878" s="265"/>
      <c r="AA1878" s="265"/>
      <c r="BE1878" s="269"/>
      <c r="BH1878" s="241"/>
      <c r="BI1878" s="241"/>
      <c r="BJ1878" s="241"/>
      <c r="BK1878" s="241"/>
      <c r="BL1878" s="241"/>
      <c r="BM1878" s="241"/>
      <c r="BN1878" s="241"/>
      <c r="BO1878" s="241"/>
      <c r="BP1878" s="241"/>
      <c r="BQ1878" s="241"/>
      <c r="BR1878" s="241"/>
      <c r="BS1878" s="241"/>
      <c r="BT1878" s="241"/>
      <c r="BU1878" s="241"/>
      <c r="BV1878" s="240"/>
      <c r="BW1878" s="241"/>
      <c r="BX1878" s="241"/>
      <c r="BY1878" s="241"/>
      <c r="BZ1878" s="241"/>
      <c r="CA1878" s="242"/>
      <c r="CB1878" s="242"/>
      <c r="CC1878" s="242"/>
      <c r="CD1878" s="242"/>
      <c r="CE1878" s="241"/>
    </row>
    <row r="1879" spans="1:83" ht="14.4" x14ac:dyDescent="0.3">
      <c r="A1879" s="270"/>
      <c r="B1879" s="271"/>
      <c r="C1879" s="272"/>
      <c r="D1879" s="272"/>
      <c r="E1879" s="272"/>
      <c r="F1879" s="272"/>
      <c r="G1879" s="272"/>
      <c r="H1879" s="272"/>
      <c r="I1879" s="272"/>
      <c r="J1879" s="272"/>
      <c r="K1879" s="272"/>
      <c r="L1879" s="272"/>
      <c r="M1879" s="272"/>
      <c r="N1879" s="265"/>
      <c r="O1879" s="265"/>
      <c r="P1879" s="265"/>
      <c r="Q1879" s="265"/>
      <c r="R1879" s="265"/>
      <c r="S1879" s="265"/>
      <c r="T1879" s="265"/>
      <c r="U1879" s="265"/>
      <c r="V1879" s="265"/>
      <c r="W1879" s="265"/>
      <c r="X1879" s="265"/>
      <c r="Y1879" s="265"/>
      <c r="Z1879" s="265"/>
      <c r="AA1879" s="265"/>
      <c r="BE1879" s="269"/>
      <c r="BH1879" s="241"/>
      <c r="BI1879" s="241"/>
      <c r="BJ1879" s="241"/>
      <c r="BK1879" s="241"/>
      <c r="BL1879" s="241"/>
      <c r="BM1879" s="241"/>
      <c r="BN1879" s="241"/>
      <c r="BO1879" s="241"/>
      <c r="BP1879" s="241"/>
      <c r="BQ1879" s="241"/>
      <c r="BR1879" s="241"/>
      <c r="BS1879" s="241"/>
      <c r="BT1879" s="241"/>
      <c r="BU1879" s="241"/>
      <c r="BV1879" s="240"/>
      <c r="BW1879" s="241"/>
      <c r="BX1879" s="241"/>
      <c r="BY1879" s="241"/>
      <c r="BZ1879" s="241"/>
      <c r="CA1879" s="242"/>
      <c r="CB1879" s="242"/>
      <c r="CC1879" s="242"/>
      <c r="CD1879" s="242"/>
      <c r="CE1879" s="241"/>
    </row>
    <row r="1880" spans="1:83" ht="14.4" x14ac:dyDescent="0.3">
      <c r="A1880" s="270"/>
      <c r="B1880" s="271"/>
      <c r="C1880" s="272"/>
      <c r="D1880" s="272"/>
      <c r="E1880" s="272"/>
      <c r="F1880" s="272"/>
      <c r="G1880" s="272"/>
      <c r="H1880" s="272"/>
      <c r="I1880" s="272"/>
      <c r="J1880" s="272"/>
      <c r="K1880" s="272"/>
      <c r="L1880" s="272"/>
      <c r="M1880" s="272"/>
      <c r="N1880" s="265"/>
      <c r="O1880" s="265"/>
      <c r="P1880" s="265"/>
      <c r="Q1880" s="265"/>
      <c r="R1880" s="265"/>
      <c r="S1880" s="265"/>
      <c r="T1880" s="265"/>
      <c r="U1880" s="265"/>
      <c r="V1880" s="265"/>
      <c r="W1880" s="265"/>
      <c r="X1880" s="265"/>
      <c r="Y1880" s="265"/>
      <c r="Z1880" s="265"/>
      <c r="AA1880" s="265"/>
      <c r="BE1880" s="269"/>
      <c r="BH1880" s="250"/>
      <c r="BI1880" s="250"/>
      <c r="BJ1880" s="250"/>
      <c r="BK1880" s="250"/>
      <c r="BL1880" s="250"/>
      <c r="BM1880" s="250"/>
      <c r="BN1880" s="250"/>
      <c r="BO1880" s="250"/>
      <c r="BP1880" s="250"/>
      <c r="BQ1880" s="250"/>
      <c r="BR1880" s="250"/>
      <c r="BS1880" s="250"/>
      <c r="BT1880" s="250"/>
      <c r="BU1880" s="250"/>
      <c r="BV1880" s="250"/>
      <c r="BW1880" s="250"/>
      <c r="BX1880" s="250"/>
      <c r="BY1880" s="250"/>
      <c r="BZ1880" s="250"/>
      <c r="CE1880" s="250"/>
    </row>
    <row r="1881" spans="1:83" ht="14.4" x14ac:dyDescent="0.3">
      <c r="A1881" s="270"/>
      <c r="B1881" s="271"/>
      <c r="C1881" s="272"/>
      <c r="D1881" s="272"/>
      <c r="E1881" s="272"/>
      <c r="F1881" s="272"/>
      <c r="G1881" s="272"/>
      <c r="H1881" s="272"/>
      <c r="I1881" s="272"/>
      <c r="J1881" s="272"/>
      <c r="K1881" s="272"/>
      <c r="L1881" s="272"/>
      <c r="M1881" s="272"/>
      <c r="N1881" s="265"/>
      <c r="O1881" s="265"/>
      <c r="P1881" s="265"/>
      <c r="Q1881" s="265"/>
      <c r="R1881" s="265"/>
      <c r="S1881" s="265"/>
      <c r="T1881" s="265"/>
      <c r="U1881" s="265"/>
      <c r="V1881" s="265"/>
      <c r="W1881" s="265"/>
      <c r="X1881" s="265"/>
      <c r="Y1881" s="265"/>
      <c r="Z1881" s="265"/>
      <c r="AA1881" s="265"/>
      <c r="BE1881" s="269"/>
      <c r="BH1881" s="250"/>
      <c r="BI1881" s="250"/>
      <c r="BJ1881" s="250"/>
      <c r="BK1881" s="250"/>
      <c r="BL1881" s="250"/>
      <c r="BM1881" s="250"/>
      <c r="BN1881" s="250"/>
      <c r="BO1881" s="250"/>
      <c r="BP1881" s="250"/>
      <c r="BQ1881" s="250"/>
      <c r="BR1881" s="250"/>
      <c r="BS1881" s="250"/>
      <c r="BT1881" s="250"/>
      <c r="BU1881" s="250"/>
      <c r="BV1881" s="250"/>
      <c r="BW1881" s="250"/>
      <c r="BX1881" s="250"/>
      <c r="BY1881" s="250"/>
      <c r="BZ1881" s="250"/>
      <c r="CE1881" s="250"/>
    </row>
    <row r="1882" spans="1:83" ht="14.4" x14ac:dyDescent="0.3">
      <c r="A1882" s="270"/>
      <c r="B1882" s="271"/>
      <c r="C1882" s="272"/>
      <c r="D1882" s="272"/>
      <c r="E1882" s="272"/>
      <c r="F1882" s="272"/>
      <c r="G1882" s="272"/>
      <c r="H1882" s="272"/>
      <c r="I1882" s="272"/>
      <c r="J1882" s="272"/>
      <c r="K1882" s="272"/>
      <c r="L1882" s="272"/>
      <c r="M1882" s="272"/>
      <c r="N1882" s="265"/>
      <c r="O1882" s="265"/>
      <c r="P1882" s="265"/>
      <c r="Q1882" s="265"/>
      <c r="R1882" s="265"/>
      <c r="S1882" s="265"/>
      <c r="T1882" s="265"/>
      <c r="U1882" s="265"/>
      <c r="V1882" s="265"/>
      <c r="W1882" s="265"/>
      <c r="X1882" s="265"/>
      <c r="Y1882" s="265"/>
      <c r="Z1882" s="265"/>
      <c r="AA1882" s="265"/>
      <c r="BE1882" s="269"/>
      <c r="BH1882" s="250"/>
      <c r="BI1882" s="250"/>
      <c r="BJ1882" s="250"/>
      <c r="BK1882" s="250"/>
      <c r="BL1882" s="250"/>
      <c r="BM1882" s="250"/>
      <c r="BN1882" s="250"/>
      <c r="BO1882" s="250"/>
      <c r="BP1882" s="250"/>
      <c r="BQ1882" s="250"/>
      <c r="BR1882" s="250"/>
      <c r="BS1882" s="250"/>
      <c r="BT1882" s="250"/>
      <c r="BU1882" s="250"/>
      <c r="BV1882" s="250"/>
      <c r="BW1882" s="250"/>
      <c r="BX1882" s="250"/>
      <c r="BY1882" s="250"/>
      <c r="BZ1882" s="250"/>
      <c r="CE1882" s="250"/>
    </row>
    <row r="1883" spans="1:83" ht="14.4" x14ac:dyDescent="0.3">
      <c r="A1883" s="270"/>
      <c r="B1883" s="271"/>
      <c r="C1883" s="272"/>
      <c r="D1883" s="272"/>
      <c r="E1883" s="272"/>
      <c r="F1883" s="272"/>
      <c r="G1883" s="272"/>
      <c r="H1883" s="272"/>
      <c r="I1883" s="272"/>
      <c r="J1883" s="272"/>
      <c r="K1883" s="272"/>
      <c r="L1883" s="272"/>
      <c r="M1883" s="272"/>
      <c r="N1883" s="265"/>
      <c r="O1883" s="265"/>
      <c r="P1883" s="265"/>
      <c r="Q1883" s="265"/>
      <c r="R1883" s="265"/>
      <c r="S1883" s="265"/>
      <c r="T1883" s="265"/>
      <c r="U1883" s="265"/>
      <c r="V1883" s="265"/>
      <c r="W1883" s="265"/>
      <c r="X1883" s="265"/>
      <c r="Y1883" s="265"/>
      <c r="Z1883" s="265"/>
      <c r="AA1883" s="265"/>
      <c r="BE1883" s="269"/>
      <c r="BH1883" s="250"/>
      <c r="BI1883" s="250"/>
      <c r="BJ1883" s="250"/>
      <c r="BK1883" s="250"/>
      <c r="BL1883" s="250"/>
      <c r="BM1883" s="250"/>
      <c r="BN1883" s="250"/>
      <c r="BO1883" s="250"/>
      <c r="BP1883" s="250"/>
      <c r="BQ1883" s="250"/>
      <c r="BR1883" s="250"/>
      <c r="BS1883" s="250"/>
      <c r="BT1883" s="250"/>
      <c r="BU1883" s="250"/>
      <c r="BV1883" s="250"/>
      <c r="BW1883" s="250"/>
      <c r="BX1883" s="250"/>
      <c r="BY1883" s="250"/>
      <c r="BZ1883" s="250"/>
      <c r="CE1883" s="250"/>
    </row>
    <row r="1884" spans="1:83" ht="14.4" x14ac:dyDescent="0.3">
      <c r="A1884" s="270"/>
      <c r="B1884" s="271"/>
      <c r="C1884" s="272"/>
      <c r="D1884" s="272"/>
      <c r="E1884" s="272"/>
      <c r="F1884" s="272"/>
      <c r="G1884" s="272"/>
      <c r="H1884" s="272"/>
      <c r="I1884" s="272"/>
      <c r="J1884" s="272"/>
      <c r="K1884" s="272"/>
      <c r="L1884" s="272"/>
      <c r="M1884" s="272"/>
      <c r="N1884" s="265"/>
      <c r="O1884" s="265"/>
      <c r="P1884" s="265"/>
      <c r="Q1884" s="265"/>
      <c r="R1884" s="265"/>
      <c r="S1884" s="265"/>
      <c r="T1884" s="265"/>
      <c r="U1884" s="265"/>
      <c r="V1884" s="265"/>
      <c r="W1884" s="265"/>
      <c r="X1884" s="265"/>
      <c r="Y1884" s="265"/>
      <c r="Z1884" s="265"/>
      <c r="AA1884" s="265"/>
      <c r="BE1884" s="269"/>
      <c r="BH1884" s="250"/>
      <c r="BI1884" s="250"/>
      <c r="BJ1884" s="250"/>
      <c r="BK1884" s="250"/>
      <c r="BL1884" s="250"/>
      <c r="BM1884" s="250"/>
      <c r="BN1884" s="250"/>
      <c r="BO1884" s="250"/>
      <c r="BP1884" s="250"/>
      <c r="BQ1884" s="250"/>
      <c r="BR1884" s="250"/>
      <c r="BS1884" s="250"/>
      <c r="BT1884" s="250"/>
      <c r="BU1884" s="250"/>
      <c r="BV1884" s="250"/>
      <c r="BW1884" s="250"/>
      <c r="BX1884" s="250"/>
      <c r="BY1884" s="250"/>
      <c r="BZ1884" s="250"/>
      <c r="CE1884" s="250"/>
    </row>
    <row r="1885" spans="1:83" ht="14.4" x14ac:dyDescent="0.3">
      <c r="A1885" s="270"/>
      <c r="B1885" s="271"/>
      <c r="C1885" s="272"/>
      <c r="D1885" s="272"/>
      <c r="E1885" s="272"/>
      <c r="F1885" s="272"/>
      <c r="G1885" s="272"/>
      <c r="H1885" s="272"/>
      <c r="I1885" s="272"/>
      <c r="J1885" s="272"/>
      <c r="K1885" s="272"/>
      <c r="L1885" s="272"/>
      <c r="M1885" s="272"/>
      <c r="N1885" s="265"/>
      <c r="O1885" s="265"/>
      <c r="P1885" s="265"/>
      <c r="Q1885" s="265"/>
      <c r="R1885" s="265"/>
      <c r="S1885" s="265"/>
      <c r="T1885" s="265"/>
      <c r="U1885" s="265"/>
      <c r="V1885" s="265"/>
      <c r="W1885" s="265"/>
      <c r="X1885" s="265"/>
      <c r="Y1885" s="265"/>
      <c r="Z1885" s="265"/>
      <c r="AA1885" s="265"/>
      <c r="BE1885" s="269"/>
      <c r="BH1885" s="250"/>
      <c r="BI1885" s="250"/>
      <c r="BJ1885" s="250"/>
      <c r="BK1885" s="250"/>
      <c r="BL1885" s="250"/>
      <c r="BM1885" s="250"/>
      <c r="BN1885" s="250"/>
      <c r="BO1885" s="250"/>
      <c r="BP1885" s="250"/>
      <c r="BQ1885" s="250"/>
      <c r="BR1885" s="250"/>
      <c r="BS1885" s="250"/>
      <c r="BT1885" s="250"/>
      <c r="BU1885" s="250"/>
      <c r="BV1885" s="250"/>
      <c r="BW1885" s="250"/>
      <c r="BX1885" s="250"/>
      <c r="BY1885" s="250"/>
      <c r="BZ1885" s="250"/>
      <c r="CE1885" s="250"/>
    </row>
    <row r="1886" spans="1:83" ht="14.4" x14ac:dyDescent="0.3">
      <c r="A1886" s="270"/>
      <c r="B1886" s="271"/>
      <c r="C1886" s="272"/>
      <c r="D1886" s="272"/>
      <c r="E1886" s="272"/>
      <c r="F1886" s="272"/>
      <c r="G1886" s="272"/>
      <c r="H1886" s="272"/>
      <c r="I1886" s="272"/>
      <c r="J1886" s="272"/>
      <c r="K1886" s="272"/>
      <c r="L1886" s="272"/>
      <c r="M1886" s="272"/>
      <c r="N1886" s="265"/>
      <c r="O1886" s="265"/>
      <c r="P1886" s="265"/>
      <c r="Q1886" s="265"/>
      <c r="R1886" s="265"/>
      <c r="S1886" s="265"/>
      <c r="T1886" s="265"/>
      <c r="U1886" s="265"/>
      <c r="V1886" s="265"/>
      <c r="W1886" s="265"/>
      <c r="X1886" s="265"/>
      <c r="Y1886" s="265"/>
      <c r="Z1886" s="265"/>
      <c r="AA1886" s="265"/>
      <c r="BE1886" s="269"/>
      <c r="BH1886" s="241"/>
      <c r="BI1886" s="241"/>
      <c r="BJ1886" s="241"/>
      <c r="BK1886" s="241"/>
      <c r="BL1886" s="241"/>
      <c r="BM1886" s="241"/>
      <c r="BN1886" s="241"/>
      <c r="BO1886" s="241"/>
      <c r="BP1886" s="241"/>
      <c r="BQ1886" s="241"/>
      <c r="BR1886" s="241"/>
      <c r="BS1886" s="241"/>
      <c r="BT1886" s="241"/>
      <c r="BU1886" s="241"/>
      <c r="BV1886" s="240"/>
      <c r="BW1886" s="241"/>
      <c r="BX1886" s="241"/>
      <c r="BY1886" s="241"/>
      <c r="BZ1886" s="241"/>
      <c r="CA1886" s="242"/>
      <c r="CB1886" s="242"/>
      <c r="CC1886" s="242"/>
      <c r="CD1886" s="242"/>
      <c r="CE1886" s="241"/>
    </row>
    <row r="1887" spans="1:83" ht="14.4" x14ac:dyDescent="0.3">
      <c r="A1887" s="270"/>
      <c r="B1887" s="271"/>
      <c r="C1887" s="272"/>
      <c r="D1887" s="272"/>
      <c r="E1887" s="272"/>
      <c r="F1887" s="272"/>
      <c r="G1887" s="272"/>
      <c r="H1887" s="272"/>
      <c r="I1887" s="272"/>
      <c r="J1887" s="272"/>
      <c r="K1887" s="272"/>
      <c r="L1887" s="272"/>
      <c r="M1887" s="272"/>
      <c r="N1887" s="265"/>
      <c r="O1887" s="265"/>
      <c r="P1887" s="265"/>
      <c r="Q1887" s="265"/>
      <c r="R1887" s="265"/>
      <c r="S1887" s="265"/>
      <c r="T1887" s="265"/>
      <c r="U1887" s="265"/>
      <c r="V1887" s="265"/>
      <c r="W1887" s="265"/>
      <c r="X1887" s="265"/>
      <c r="Y1887" s="265"/>
      <c r="Z1887" s="265"/>
      <c r="AA1887" s="265"/>
      <c r="BE1887" s="269"/>
      <c r="BH1887" s="250"/>
      <c r="BI1887" s="250"/>
      <c r="BJ1887" s="250"/>
      <c r="BK1887" s="250"/>
      <c r="BL1887" s="250"/>
      <c r="BM1887" s="250"/>
      <c r="BN1887" s="250"/>
      <c r="BO1887" s="250"/>
      <c r="BP1887" s="250"/>
      <c r="BQ1887" s="250"/>
      <c r="BR1887" s="250"/>
      <c r="BS1887" s="250"/>
      <c r="BT1887" s="250"/>
      <c r="BU1887" s="250"/>
      <c r="BV1887" s="250"/>
      <c r="BW1887" s="250"/>
      <c r="BX1887" s="250"/>
      <c r="BY1887" s="250"/>
      <c r="BZ1887" s="250"/>
      <c r="CE1887" s="250"/>
    </row>
    <row r="1888" spans="1:83" ht="14.4" x14ac:dyDescent="0.3">
      <c r="A1888" s="270"/>
      <c r="B1888" s="271"/>
      <c r="C1888" s="272"/>
      <c r="D1888" s="272"/>
      <c r="E1888" s="272"/>
      <c r="F1888" s="272"/>
      <c r="G1888" s="272"/>
      <c r="H1888" s="272"/>
      <c r="I1888" s="272"/>
      <c r="J1888" s="272"/>
      <c r="K1888" s="272"/>
      <c r="L1888" s="272"/>
      <c r="M1888" s="272"/>
      <c r="N1888" s="265"/>
      <c r="O1888" s="265"/>
      <c r="P1888" s="265"/>
      <c r="Q1888" s="265"/>
      <c r="R1888" s="265"/>
      <c r="S1888" s="265"/>
      <c r="T1888" s="265"/>
      <c r="U1888" s="265"/>
      <c r="V1888" s="265"/>
      <c r="W1888" s="265"/>
      <c r="X1888" s="265"/>
      <c r="Y1888" s="265"/>
      <c r="Z1888" s="265"/>
      <c r="AA1888" s="265"/>
      <c r="BE1888" s="269"/>
      <c r="BH1888" s="250"/>
      <c r="BI1888" s="250"/>
      <c r="BJ1888" s="250"/>
      <c r="BK1888" s="250"/>
      <c r="BL1888" s="250"/>
      <c r="BM1888" s="250"/>
      <c r="BN1888" s="250"/>
      <c r="BO1888" s="250"/>
      <c r="BP1888" s="250"/>
      <c r="BQ1888" s="250"/>
      <c r="BR1888" s="250"/>
      <c r="BS1888" s="250"/>
      <c r="BT1888" s="250"/>
      <c r="BU1888" s="250"/>
      <c r="BV1888" s="250"/>
      <c r="BW1888" s="250"/>
      <c r="BX1888" s="250"/>
      <c r="BY1888" s="250"/>
      <c r="BZ1888" s="250"/>
      <c r="CE1888" s="250"/>
    </row>
    <row r="1889" spans="1:83" ht="14.4" x14ac:dyDescent="0.3">
      <c r="A1889" s="270"/>
      <c r="B1889" s="271"/>
      <c r="C1889" s="272"/>
      <c r="D1889" s="272"/>
      <c r="E1889" s="272"/>
      <c r="F1889" s="272"/>
      <c r="G1889" s="272"/>
      <c r="H1889" s="272"/>
      <c r="I1889" s="272"/>
      <c r="J1889" s="272"/>
      <c r="K1889" s="272"/>
      <c r="L1889" s="272"/>
      <c r="M1889" s="272"/>
      <c r="N1889" s="265"/>
      <c r="O1889" s="265"/>
      <c r="P1889" s="265"/>
      <c r="Q1889" s="265"/>
      <c r="R1889" s="265"/>
      <c r="S1889" s="265"/>
      <c r="T1889" s="265"/>
      <c r="U1889" s="265"/>
      <c r="V1889" s="265"/>
      <c r="W1889" s="265"/>
      <c r="X1889" s="265"/>
      <c r="Y1889" s="265"/>
      <c r="Z1889" s="265"/>
      <c r="AA1889" s="265"/>
      <c r="BE1889" s="269"/>
      <c r="BH1889" s="250"/>
      <c r="BI1889" s="250"/>
      <c r="BJ1889" s="250"/>
      <c r="BK1889" s="250"/>
      <c r="BL1889" s="250"/>
      <c r="BM1889" s="250"/>
      <c r="BN1889" s="250"/>
      <c r="BO1889" s="250"/>
      <c r="BP1889" s="250"/>
      <c r="BQ1889" s="250"/>
      <c r="BR1889" s="250"/>
      <c r="BS1889" s="250"/>
      <c r="BT1889" s="250"/>
      <c r="BU1889" s="250"/>
      <c r="BV1889" s="250"/>
      <c r="BW1889" s="250"/>
      <c r="BX1889" s="250"/>
      <c r="BY1889" s="250"/>
      <c r="BZ1889" s="250"/>
      <c r="CE1889" s="250"/>
    </row>
    <row r="1890" spans="1:83" ht="14.4" x14ac:dyDescent="0.3">
      <c r="A1890" s="270"/>
      <c r="B1890" s="271"/>
      <c r="C1890" s="272"/>
      <c r="D1890" s="272"/>
      <c r="E1890" s="272"/>
      <c r="F1890" s="272"/>
      <c r="G1890" s="272"/>
      <c r="H1890" s="272"/>
      <c r="I1890" s="272"/>
      <c r="J1890" s="272"/>
      <c r="K1890" s="272"/>
      <c r="L1890" s="272"/>
      <c r="M1890" s="272"/>
      <c r="N1890" s="265"/>
      <c r="O1890" s="265"/>
      <c r="P1890" s="265"/>
      <c r="Q1890" s="265"/>
      <c r="R1890" s="265"/>
      <c r="S1890" s="265"/>
      <c r="T1890" s="265"/>
      <c r="U1890" s="265"/>
      <c r="V1890" s="265"/>
      <c r="W1890" s="265"/>
      <c r="X1890" s="265"/>
      <c r="Y1890" s="265"/>
      <c r="Z1890" s="265"/>
      <c r="AA1890" s="265"/>
      <c r="BE1890" s="269"/>
      <c r="BH1890" s="241"/>
      <c r="BI1890" s="241"/>
      <c r="BJ1890" s="241"/>
      <c r="BK1890" s="241"/>
      <c r="BL1890" s="241"/>
      <c r="BM1890" s="241"/>
      <c r="BN1890" s="241"/>
      <c r="BO1890" s="241"/>
      <c r="BP1890" s="241"/>
      <c r="BQ1890" s="241"/>
      <c r="BR1890" s="241"/>
      <c r="BS1890" s="241"/>
      <c r="BT1890" s="241"/>
      <c r="BU1890" s="241"/>
      <c r="BV1890" s="240"/>
      <c r="BW1890" s="241"/>
      <c r="BX1890" s="241"/>
      <c r="BY1890" s="241"/>
      <c r="BZ1890" s="241"/>
      <c r="CA1890" s="242"/>
      <c r="CB1890" s="242"/>
      <c r="CC1890" s="242"/>
      <c r="CD1890" s="242"/>
      <c r="CE1890" s="241"/>
    </row>
    <row r="1891" spans="1:83" ht="14.4" x14ac:dyDescent="0.3">
      <c r="A1891" s="270"/>
      <c r="B1891" s="271"/>
      <c r="C1891" s="272"/>
      <c r="D1891" s="272"/>
      <c r="E1891" s="272"/>
      <c r="F1891" s="272"/>
      <c r="G1891" s="272"/>
      <c r="H1891" s="272"/>
      <c r="I1891" s="272"/>
      <c r="J1891" s="272"/>
      <c r="K1891" s="272"/>
      <c r="L1891" s="272"/>
      <c r="M1891" s="272"/>
      <c r="N1891" s="265"/>
      <c r="O1891" s="265"/>
      <c r="P1891" s="265"/>
      <c r="Q1891" s="265"/>
      <c r="R1891" s="265"/>
      <c r="S1891" s="265"/>
      <c r="T1891" s="265"/>
      <c r="U1891" s="265"/>
      <c r="V1891" s="265"/>
      <c r="W1891" s="265"/>
      <c r="X1891" s="265"/>
      <c r="Y1891" s="265"/>
      <c r="Z1891" s="265"/>
      <c r="AA1891" s="265"/>
      <c r="BE1891" s="269"/>
      <c r="BH1891" s="241"/>
      <c r="BI1891" s="241"/>
      <c r="BJ1891" s="241"/>
      <c r="BK1891" s="241"/>
      <c r="BL1891" s="241"/>
      <c r="BM1891" s="241"/>
      <c r="BN1891" s="241"/>
      <c r="BO1891" s="241"/>
      <c r="BP1891" s="241"/>
      <c r="BQ1891" s="241"/>
      <c r="BR1891" s="241"/>
      <c r="BS1891" s="241"/>
      <c r="BT1891" s="241"/>
      <c r="BU1891" s="241"/>
      <c r="BV1891" s="240"/>
      <c r="BW1891" s="241"/>
      <c r="BX1891" s="241"/>
      <c r="BY1891" s="241"/>
      <c r="BZ1891" s="241"/>
      <c r="CA1891" s="242"/>
      <c r="CB1891" s="242"/>
      <c r="CC1891" s="242"/>
      <c r="CD1891" s="242"/>
      <c r="CE1891" s="241"/>
    </row>
    <row r="1892" spans="1:83" ht="14.4" x14ac:dyDescent="0.3">
      <c r="A1892" s="270"/>
      <c r="B1892" s="271"/>
      <c r="C1892" s="272"/>
      <c r="D1892" s="272"/>
      <c r="E1892" s="272"/>
      <c r="F1892" s="272"/>
      <c r="G1892" s="272"/>
      <c r="H1892" s="272"/>
      <c r="I1892" s="272"/>
      <c r="J1892" s="272"/>
      <c r="K1892" s="272"/>
      <c r="L1892" s="272"/>
      <c r="M1892" s="272"/>
      <c r="N1892" s="265"/>
      <c r="O1892" s="265"/>
      <c r="P1892" s="265"/>
      <c r="Q1892" s="265"/>
      <c r="R1892" s="265"/>
      <c r="S1892" s="265"/>
      <c r="T1892" s="265"/>
      <c r="U1892" s="265"/>
      <c r="V1892" s="265"/>
      <c r="W1892" s="265"/>
      <c r="X1892" s="265"/>
      <c r="Y1892" s="265"/>
      <c r="Z1892" s="265"/>
      <c r="AA1892" s="265"/>
      <c r="BE1892" s="269"/>
      <c r="BH1892" s="250"/>
      <c r="BI1892" s="250"/>
      <c r="BJ1892" s="250"/>
      <c r="BK1892" s="250"/>
      <c r="BL1892" s="250"/>
      <c r="BM1892" s="250"/>
      <c r="BN1892" s="250"/>
      <c r="BO1892" s="250"/>
      <c r="BP1892" s="250"/>
      <c r="BQ1892" s="250"/>
      <c r="BR1892" s="250"/>
      <c r="BS1892" s="250"/>
      <c r="BT1892" s="250"/>
      <c r="BU1892" s="250"/>
      <c r="BV1892" s="250"/>
      <c r="BW1892" s="250"/>
      <c r="BX1892" s="250"/>
      <c r="BY1892" s="250"/>
      <c r="BZ1892" s="250"/>
      <c r="CE1892" s="250"/>
    </row>
    <row r="1893" spans="1:83" ht="14.4" x14ac:dyDescent="0.3">
      <c r="A1893" s="270"/>
      <c r="B1893" s="271"/>
      <c r="C1893" s="272"/>
      <c r="D1893" s="272"/>
      <c r="E1893" s="272"/>
      <c r="F1893" s="272"/>
      <c r="G1893" s="272"/>
      <c r="H1893" s="272"/>
      <c r="I1893" s="272"/>
      <c r="J1893" s="272"/>
      <c r="K1893" s="272"/>
      <c r="L1893" s="272"/>
      <c r="M1893" s="272"/>
      <c r="N1893" s="265"/>
      <c r="O1893" s="265"/>
      <c r="P1893" s="265"/>
      <c r="Q1893" s="265"/>
      <c r="R1893" s="265"/>
      <c r="S1893" s="265"/>
      <c r="T1893" s="265"/>
      <c r="U1893" s="265"/>
      <c r="V1893" s="265"/>
      <c r="W1893" s="265"/>
      <c r="X1893" s="265"/>
      <c r="Y1893" s="265"/>
      <c r="Z1893" s="265"/>
      <c r="AA1893" s="265"/>
      <c r="BE1893" s="269"/>
      <c r="BH1893" s="241"/>
      <c r="BI1893" s="241"/>
      <c r="BJ1893" s="241"/>
      <c r="BK1893" s="241"/>
      <c r="BL1893" s="241"/>
      <c r="BM1893" s="241"/>
      <c r="BN1893" s="241"/>
      <c r="BO1893" s="241"/>
      <c r="BP1893" s="241"/>
      <c r="BQ1893" s="241"/>
      <c r="BR1893" s="241"/>
      <c r="BS1893" s="241"/>
      <c r="BT1893" s="241"/>
      <c r="BU1893" s="241"/>
      <c r="BV1893" s="240"/>
      <c r="BW1893" s="241"/>
      <c r="BX1893" s="241"/>
      <c r="BY1893" s="241"/>
      <c r="BZ1893" s="241"/>
      <c r="CA1893" s="242"/>
      <c r="CB1893" s="242"/>
      <c r="CC1893" s="242"/>
      <c r="CD1893" s="242"/>
      <c r="CE1893" s="241"/>
    </row>
    <row r="1894" spans="1:83" ht="14.4" x14ac:dyDescent="0.3">
      <c r="A1894" s="270"/>
      <c r="B1894" s="271"/>
      <c r="C1894" s="272"/>
      <c r="D1894" s="272"/>
      <c r="E1894" s="272"/>
      <c r="F1894" s="272"/>
      <c r="G1894" s="272"/>
      <c r="H1894" s="272"/>
      <c r="I1894" s="272"/>
      <c r="J1894" s="272"/>
      <c r="K1894" s="272"/>
      <c r="L1894" s="272"/>
      <c r="M1894" s="272"/>
      <c r="N1894" s="265"/>
      <c r="O1894" s="265"/>
      <c r="P1894" s="265"/>
      <c r="Q1894" s="265"/>
      <c r="R1894" s="265"/>
      <c r="S1894" s="265"/>
      <c r="T1894" s="265"/>
      <c r="U1894" s="265"/>
      <c r="V1894" s="265"/>
      <c r="W1894" s="265"/>
      <c r="X1894" s="265"/>
      <c r="Y1894" s="265"/>
      <c r="Z1894" s="265"/>
      <c r="AA1894" s="265"/>
      <c r="BE1894" s="269"/>
      <c r="BH1894" s="241"/>
      <c r="BI1894" s="241"/>
      <c r="BJ1894" s="241"/>
      <c r="BK1894" s="241"/>
      <c r="BL1894" s="241"/>
      <c r="BM1894" s="241"/>
      <c r="BN1894" s="241"/>
      <c r="BO1894" s="241"/>
      <c r="BP1894" s="241"/>
      <c r="BQ1894" s="241"/>
      <c r="BR1894" s="241"/>
      <c r="BS1894" s="241"/>
      <c r="BT1894" s="241"/>
      <c r="BU1894" s="241"/>
      <c r="BV1894" s="240"/>
      <c r="BW1894" s="241"/>
      <c r="BX1894" s="241"/>
      <c r="BY1894" s="241"/>
      <c r="BZ1894" s="241"/>
      <c r="CA1894" s="242"/>
      <c r="CB1894" s="242"/>
      <c r="CC1894" s="242"/>
      <c r="CD1894" s="242"/>
      <c r="CE1894" s="241"/>
    </row>
    <row r="1895" spans="1:83" ht="14.4" x14ac:dyDescent="0.3">
      <c r="A1895" s="270"/>
      <c r="B1895" s="271"/>
      <c r="C1895" s="272"/>
      <c r="D1895" s="272"/>
      <c r="E1895" s="272"/>
      <c r="F1895" s="272"/>
      <c r="G1895" s="272"/>
      <c r="H1895" s="272"/>
      <c r="I1895" s="272"/>
      <c r="J1895" s="272"/>
      <c r="K1895" s="272"/>
      <c r="L1895" s="272"/>
      <c r="M1895" s="272"/>
      <c r="N1895" s="265"/>
      <c r="O1895" s="265"/>
      <c r="P1895" s="265"/>
      <c r="Q1895" s="265"/>
      <c r="R1895" s="265"/>
      <c r="S1895" s="265"/>
      <c r="T1895" s="265"/>
      <c r="U1895" s="265"/>
      <c r="V1895" s="265"/>
      <c r="W1895" s="265"/>
      <c r="X1895" s="265"/>
      <c r="Y1895" s="265"/>
      <c r="Z1895" s="265"/>
      <c r="AA1895" s="265"/>
      <c r="BE1895" s="269"/>
      <c r="BH1895" s="241"/>
      <c r="BI1895" s="241"/>
      <c r="BJ1895" s="241"/>
      <c r="BK1895" s="241"/>
      <c r="BL1895" s="241"/>
      <c r="BM1895" s="241"/>
      <c r="BN1895" s="241"/>
      <c r="BO1895" s="241"/>
      <c r="BP1895" s="241"/>
      <c r="BQ1895" s="241"/>
      <c r="BR1895" s="241"/>
      <c r="BS1895" s="241"/>
      <c r="BT1895" s="241"/>
      <c r="BU1895" s="241"/>
      <c r="BV1895" s="240"/>
      <c r="BW1895" s="241"/>
      <c r="BX1895" s="241"/>
      <c r="BY1895" s="241"/>
      <c r="BZ1895" s="241"/>
      <c r="CA1895" s="242"/>
      <c r="CB1895" s="242"/>
      <c r="CC1895" s="242"/>
      <c r="CD1895" s="242"/>
      <c r="CE1895" s="241"/>
    </row>
    <row r="1896" spans="1:83" ht="14.4" x14ac:dyDescent="0.3">
      <c r="A1896" s="270"/>
      <c r="B1896" s="271"/>
      <c r="C1896" s="272"/>
      <c r="D1896" s="272"/>
      <c r="E1896" s="272"/>
      <c r="F1896" s="272"/>
      <c r="G1896" s="272"/>
      <c r="H1896" s="272"/>
      <c r="I1896" s="272"/>
      <c r="J1896" s="272"/>
      <c r="K1896" s="272"/>
      <c r="L1896" s="272"/>
      <c r="M1896" s="272"/>
      <c r="N1896" s="265"/>
      <c r="O1896" s="265"/>
      <c r="P1896" s="265"/>
      <c r="Q1896" s="265"/>
      <c r="R1896" s="265"/>
      <c r="S1896" s="265"/>
      <c r="T1896" s="265"/>
      <c r="U1896" s="265"/>
      <c r="V1896" s="265"/>
      <c r="W1896" s="265"/>
      <c r="X1896" s="265"/>
      <c r="Y1896" s="265"/>
      <c r="Z1896" s="265"/>
      <c r="AA1896" s="265"/>
      <c r="BE1896" s="269"/>
      <c r="BH1896" s="250"/>
      <c r="BI1896" s="250"/>
      <c r="BJ1896" s="250"/>
      <c r="BK1896" s="250"/>
      <c r="BL1896" s="250"/>
      <c r="BM1896" s="250"/>
      <c r="BN1896" s="250"/>
      <c r="BO1896" s="250"/>
      <c r="BP1896" s="250"/>
      <c r="BQ1896" s="250"/>
      <c r="BR1896" s="250"/>
      <c r="BS1896" s="250"/>
      <c r="BT1896" s="250"/>
      <c r="BU1896" s="250"/>
      <c r="BV1896" s="250"/>
      <c r="BW1896" s="250"/>
      <c r="BX1896" s="250"/>
      <c r="BY1896" s="250"/>
      <c r="BZ1896" s="250"/>
      <c r="CE1896" s="250"/>
    </row>
    <row r="1897" spans="1:83" ht="14.4" x14ac:dyDescent="0.3">
      <c r="A1897" s="270"/>
      <c r="B1897" s="271"/>
      <c r="C1897" s="272"/>
      <c r="D1897" s="272"/>
      <c r="E1897" s="272"/>
      <c r="F1897" s="272"/>
      <c r="G1897" s="272"/>
      <c r="H1897" s="272"/>
      <c r="I1897" s="272"/>
      <c r="J1897" s="272"/>
      <c r="K1897" s="272"/>
      <c r="L1897" s="272"/>
      <c r="M1897" s="272"/>
      <c r="N1897" s="265"/>
      <c r="O1897" s="265"/>
      <c r="P1897" s="265"/>
      <c r="Q1897" s="265"/>
      <c r="R1897" s="265"/>
      <c r="S1897" s="265"/>
      <c r="T1897" s="265"/>
      <c r="U1897" s="265"/>
      <c r="V1897" s="265"/>
      <c r="W1897" s="265"/>
      <c r="X1897" s="265"/>
      <c r="Y1897" s="265"/>
      <c r="Z1897" s="265"/>
      <c r="AA1897" s="265"/>
      <c r="BE1897" s="269"/>
      <c r="BH1897" s="250"/>
      <c r="BI1897" s="250"/>
      <c r="BJ1897" s="250"/>
      <c r="BK1897" s="250"/>
      <c r="BL1897" s="250"/>
      <c r="BM1897" s="250"/>
      <c r="BN1897" s="250"/>
      <c r="BO1897" s="250"/>
      <c r="BP1897" s="250"/>
      <c r="BQ1897" s="250"/>
      <c r="BR1897" s="250"/>
      <c r="BS1897" s="250"/>
      <c r="BT1897" s="250"/>
      <c r="BU1897" s="250"/>
      <c r="BV1897" s="250"/>
      <c r="BW1897" s="250"/>
      <c r="BX1897" s="250"/>
      <c r="BY1897" s="250"/>
      <c r="BZ1897" s="250"/>
      <c r="CE1897" s="250"/>
    </row>
    <row r="1898" spans="1:83" ht="14.4" x14ac:dyDescent="0.3">
      <c r="A1898" s="270"/>
      <c r="B1898" s="271"/>
      <c r="C1898" s="272"/>
      <c r="D1898" s="272"/>
      <c r="E1898" s="272"/>
      <c r="F1898" s="272"/>
      <c r="G1898" s="272"/>
      <c r="H1898" s="272"/>
      <c r="I1898" s="272"/>
      <c r="J1898" s="272"/>
      <c r="K1898" s="272"/>
      <c r="L1898" s="272"/>
      <c r="M1898" s="272"/>
      <c r="N1898" s="265"/>
      <c r="O1898" s="265"/>
      <c r="P1898" s="265"/>
      <c r="Q1898" s="265"/>
      <c r="R1898" s="265"/>
      <c r="S1898" s="265"/>
      <c r="T1898" s="265"/>
      <c r="U1898" s="265"/>
      <c r="V1898" s="265"/>
      <c r="W1898" s="265"/>
      <c r="X1898" s="265"/>
      <c r="Y1898" s="265"/>
      <c r="Z1898" s="265"/>
      <c r="AA1898" s="265"/>
      <c r="BE1898" s="269"/>
      <c r="BH1898" s="241"/>
      <c r="BI1898" s="241"/>
      <c r="BJ1898" s="241"/>
      <c r="BK1898" s="241"/>
      <c r="BL1898" s="241"/>
      <c r="BM1898" s="241"/>
      <c r="BN1898" s="241"/>
      <c r="BO1898" s="241"/>
      <c r="BP1898" s="241"/>
      <c r="BQ1898" s="241"/>
      <c r="BR1898" s="241"/>
      <c r="BS1898" s="241"/>
      <c r="BT1898" s="241"/>
      <c r="BU1898" s="241"/>
      <c r="BV1898" s="240"/>
      <c r="BW1898" s="241"/>
      <c r="BX1898" s="241"/>
      <c r="BY1898" s="241"/>
      <c r="BZ1898" s="241"/>
      <c r="CA1898" s="252"/>
      <c r="CB1898" s="252"/>
      <c r="CC1898" s="252"/>
      <c r="CD1898" s="252"/>
      <c r="CE1898" s="241"/>
    </row>
    <row r="1899" spans="1:83" ht="14.4" x14ac:dyDescent="0.3">
      <c r="A1899" s="270"/>
      <c r="B1899" s="271"/>
      <c r="C1899" s="272"/>
      <c r="D1899" s="272"/>
      <c r="E1899" s="272"/>
      <c r="F1899" s="272"/>
      <c r="G1899" s="272"/>
      <c r="H1899" s="272"/>
      <c r="I1899" s="272"/>
      <c r="J1899" s="272"/>
      <c r="K1899" s="272"/>
      <c r="L1899" s="272"/>
      <c r="M1899" s="272"/>
      <c r="N1899" s="265"/>
      <c r="O1899" s="265"/>
      <c r="P1899" s="265"/>
      <c r="Q1899" s="265"/>
      <c r="R1899" s="265"/>
      <c r="S1899" s="265"/>
      <c r="T1899" s="265"/>
      <c r="U1899" s="265"/>
      <c r="V1899" s="265"/>
      <c r="W1899" s="265"/>
      <c r="X1899" s="265"/>
      <c r="Y1899" s="265"/>
      <c r="Z1899" s="265"/>
      <c r="AA1899" s="265"/>
      <c r="BE1899" s="269"/>
      <c r="BH1899" s="250"/>
      <c r="BI1899" s="250"/>
      <c r="BJ1899" s="250"/>
      <c r="BK1899" s="250"/>
      <c r="BL1899" s="250"/>
      <c r="BM1899" s="250"/>
      <c r="BN1899" s="250"/>
      <c r="BO1899" s="250"/>
      <c r="BP1899" s="250"/>
      <c r="BQ1899" s="250"/>
      <c r="BR1899" s="250"/>
      <c r="BS1899" s="250"/>
      <c r="BT1899" s="250"/>
      <c r="BU1899" s="250"/>
      <c r="BV1899" s="250"/>
      <c r="BW1899" s="250"/>
      <c r="BX1899" s="250"/>
      <c r="BY1899" s="250"/>
      <c r="BZ1899" s="250"/>
      <c r="CE1899" s="250"/>
    </row>
    <row r="1900" spans="1:83" ht="14.4" x14ac:dyDescent="0.3">
      <c r="A1900" s="270"/>
      <c r="B1900" s="271"/>
      <c r="C1900" s="272"/>
      <c r="D1900" s="272"/>
      <c r="E1900" s="272"/>
      <c r="F1900" s="272"/>
      <c r="G1900" s="272"/>
      <c r="H1900" s="272"/>
      <c r="I1900" s="272"/>
      <c r="J1900" s="272"/>
      <c r="K1900" s="272"/>
      <c r="L1900" s="272"/>
      <c r="M1900" s="272"/>
      <c r="N1900" s="265"/>
      <c r="O1900" s="265"/>
      <c r="P1900" s="265"/>
      <c r="Q1900" s="265"/>
      <c r="R1900" s="265"/>
      <c r="S1900" s="265"/>
      <c r="T1900" s="265"/>
      <c r="U1900" s="265"/>
      <c r="V1900" s="265"/>
      <c r="W1900" s="265"/>
      <c r="X1900" s="265"/>
      <c r="Y1900" s="265"/>
      <c r="Z1900" s="265"/>
      <c r="AA1900" s="265"/>
      <c r="BE1900" s="269"/>
      <c r="BH1900" s="250"/>
      <c r="BI1900" s="250"/>
      <c r="BJ1900" s="250"/>
      <c r="BK1900" s="250"/>
      <c r="BL1900" s="250"/>
      <c r="BM1900" s="250"/>
      <c r="BN1900" s="250"/>
      <c r="BO1900" s="250"/>
      <c r="BP1900" s="250"/>
      <c r="BQ1900" s="250"/>
      <c r="BR1900" s="250"/>
      <c r="BS1900" s="250"/>
      <c r="BT1900" s="250"/>
      <c r="BU1900" s="250"/>
      <c r="BV1900" s="250"/>
      <c r="BW1900" s="250"/>
      <c r="BX1900" s="250"/>
      <c r="BY1900" s="250"/>
      <c r="BZ1900" s="250"/>
      <c r="CE1900" s="250"/>
    </row>
    <row r="1901" spans="1:83" ht="14.4" x14ac:dyDescent="0.3">
      <c r="A1901" s="270"/>
      <c r="B1901" s="271"/>
      <c r="C1901" s="272"/>
      <c r="D1901" s="272"/>
      <c r="E1901" s="272"/>
      <c r="F1901" s="272"/>
      <c r="G1901" s="272"/>
      <c r="H1901" s="272"/>
      <c r="I1901" s="272"/>
      <c r="J1901" s="272"/>
      <c r="K1901" s="272"/>
      <c r="L1901" s="272"/>
      <c r="M1901" s="272"/>
      <c r="N1901" s="265"/>
      <c r="O1901" s="265"/>
      <c r="P1901" s="265"/>
      <c r="Q1901" s="265"/>
      <c r="R1901" s="265"/>
      <c r="S1901" s="265"/>
      <c r="T1901" s="265"/>
      <c r="U1901" s="265"/>
      <c r="V1901" s="265"/>
      <c r="W1901" s="265"/>
      <c r="X1901" s="265"/>
      <c r="Y1901" s="265"/>
      <c r="Z1901" s="265"/>
      <c r="AA1901" s="265"/>
      <c r="BE1901" s="269"/>
      <c r="BH1901" s="241"/>
      <c r="BI1901" s="241"/>
      <c r="BJ1901" s="241"/>
      <c r="BK1901" s="241"/>
      <c r="BL1901" s="241"/>
      <c r="BM1901" s="241"/>
      <c r="BN1901" s="241"/>
      <c r="BO1901" s="241"/>
      <c r="BP1901" s="241"/>
      <c r="BQ1901" s="241"/>
      <c r="BR1901" s="241"/>
      <c r="BS1901" s="241"/>
      <c r="BT1901" s="241"/>
      <c r="BU1901" s="241"/>
      <c r="BV1901" s="240"/>
      <c r="BW1901" s="241"/>
      <c r="BX1901" s="241"/>
      <c r="BY1901" s="241"/>
      <c r="BZ1901" s="241"/>
      <c r="CA1901" s="242"/>
      <c r="CB1901" s="242"/>
      <c r="CC1901" s="242"/>
      <c r="CD1901" s="242"/>
      <c r="CE1901" s="241"/>
    </row>
    <row r="1902" spans="1:83" ht="14.4" x14ac:dyDescent="0.3">
      <c r="A1902" s="270"/>
      <c r="B1902" s="271"/>
      <c r="C1902" s="272"/>
      <c r="D1902" s="272"/>
      <c r="E1902" s="272"/>
      <c r="F1902" s="272"/>
      <c r="G1902" s="272"/>
      <c r="H1902" s="272"/>
      <c r="I1902" s="272"/>
      <c r="J1902" s="272"/>
      <c r="K1902" s="272"/>
      <c r="L1902" s="272"/>
      <c r="M1902" s="272"/>
      <c r="N1902" s="265"/>
      <c r="O1902" s="265"/>
      <c r="P1902" s="265"/>
      <c r="Q1902" s="265"/>
      <c r="R1902" s="265"/>
      <c r="S1902" s="265"/>
      <c r="T1902" s="265"/>
      <c r="U1902" s="265"/>
      <c r="V1902" s="265"/>
      <c r="W1902" s="265"/>
      <c r="X1902" s="265"/>
      <c r="Y1902" s="265"/>
      <c r="Z1902" s="265"/>
      <c r="AA1902" s="265"/>
      <c r="BE1902" s="269"/>
      <c r="BH1902" s="250"/>
      <c r="BI1902" s="250"/>
      <c r="BJ1902" s="250"/>
      <c r="BK1902" s="250"/>
      <c r="BL1902" s="250"/>
      <c r="BM1902" s="250"/>
      <c r="BN1902" s="250"/>
      <c r="BO1902" s="250"/>
      <c r="BP1902" s="250"/>
      <c r="BQ1902" s="250"/>
      <c r="BR1902" s="250"/>
      <c r="BS1902" s="250"/>
      <c r="BT1902" s="250"/>
      <c r="BU1902" s="250"/>
      <c r="BV1902" s="250"/>
      <c r="BW1902" s="250"/>
      <c r="BX1902" s="250"/>
      <c r="BY1902" s="250"/>
      <c r="BZ1902" s="250"/>
      <c r="CE1902" s="250"/>
    </row>
    <row r="1903" spans="1:83" ht="14.4" x14ac:dyDescent="0.3">
      <c r="A1903" s="270"/>
      <c r="B1903" s="271"/>
      <c r="C1903" s="272"/>
      <c r="D1903" s="272"/>
      <c r="E1903" s="272"/>
      <c r="F1903" s="272"/>
      <c r="G1903" s="272"/>
      <c r="H1903" s="272"/>
      <c r="I1903" s="272"/>
      <c r="J1903" s="272"/>
      <c r="K1903" s="272"/>
      <c r="L1903" s="272"/>
      <c r="M1903" s="272"/>
      <c r="N1903" s="265"/>
      <c r="O1903" s="265"/>
      <c r="P1903" s="265"/>
      <c r="Q1903" s="265"/>
      <c r="R1903" s="265"/>
      <c r="S1903" s="265"/>
      <c r="T1903" s="265"/>
      <c r="U1903" s="265"/>
      <c r="V1903" s="265"/>
      <c r="W1903" s="265"/>
      <c r="X1903" s="265"/>
      <c r="Y1903" s="265"/>
      <c r="Z1903" s="265"/>
      <c r="AA1903" s="265"/>
      <c r="BE1903" s="269"/>
      <c r="BH1903" s="250"/>
      <c r="BI1903" s="250"/>
      <c r="BJ1903" s="250"/>
      <c r="BK1903" s="250"/>
      <c r="BL1903" s="250"/>
      <c r="BM1903" s="250"/>
      <c r="BN1903" s="250"/>
      <c r="BO1903" s="250"/>
      <c r="BP1903" s="250"/>
      <c r="BQ1903" s="250"/>
      <c r="BR1903" s="250"/>
      <c r="BS1903" s="250"/>
      <c r="BT1903" s="250"/>
      <c r="BU1903" s="250"/>
      <c r="BV1903" s="250"/>
      <c r="BW1903" s="250"/>
      <c r="BX1903" s="250"/>
      <c r="BY1903" s="250"/>
      <c r="BZ1903" s="250"/>
      <c r="CE1903" s="250"/>
    </row>
    <row r="1904" spans="1:83" ht="14.4" x14ac:dyDescent="0.3">
      <c r="A1904" s="270"/>
      <c r="B1904" s="271"/>
      <c r="C1904" s="272"/>
      <c r="D1904" s="272"/>
      <c r="E1904" s="272"/>
      <c r="F1904" s="272"/>
      <c r="G1904" s="272"/>
      <c r="H1904" s="272"/>
      <c r="I1904" s="272"/>
      <c r="J1904" s="272"/>
      <c r="K1904" s="272"/>
      <c r="L1904" s="272"/>
      <c r="M1904" s="272"/>
      <c r="N1904" s="265"/>
      <c r="O1904" s="265"/>
      <c r="P1904" s="265"/>
      <c r="Q1904" s="265"/>
      <c r="R1904" s="265"/>
      <c r="S1904" s="265"/>
      <c r="T1904" s="265"/>
      <c r="U1904" s="265"/>
      <c r="V1904" s="265"/>
      <c r="W1904" s="265"/>
      <c r="X1904" s="265"/>
      <c r="Y1904" s="265"/>
      <c r="Z1904" s="265"/>
      <c r="AA1904" s="265"/>
      <c r="BE1904" s="269"/>
      <c r="BH1904" s="241"/>
      <c r="BI1904" s="241"/>
      <c r="BJ1904" s="241"/>
      <c r="BK1904" s="241"/>
      <c r="BL1904" s="241"/>
      <c r="BM1904" s="241"/>
      <c r="BN1904" s="241"/>
      <c r="BO1904" s="241"/>
      <c r="BP1904" s="241"/>
      <c r="BQ1904" s="241"/>
      <c r="BR1904" s="241"/>
      <c r="BS1904" s="241"/>
      <c r="BT1904" s="241"/>
      <c r="BU1904" s="241"/>
      <c r="BV1904" s="240"/>
      <c r="BW1904" s="241"/>
      <c r="BX1904" s="241"/>
      <c r="BY1904" s="241"/>
      <c r="BZ1904" s="241"/>
      <c r="CA1904" s="242"/>
      <c r="CB1904" s="242"/>
      <c r="CC1904" s="242"/>
      <c r="CD1904" s="242"/>
      <c r="CE1904" s="241"/>
    </row>
    <row r="1905" spans="1:83" ht="14.4" x14ac:dyDescent="0.3">
      <c r="A1905" s="270"/>
      <c r="B1905" s="271"/>
      <c r="C1905" s="272"/>
      <c r="D1905" s="272"/>
      <c r="E1905" s="272"/>
      <c r="F1905" s="272"/>
      <c r="G1905" s="272"/>
      <c r="H1905" s="272"/>
      <c r="I1905" s="272"/>
      <c r="J1905" s="272"/>
      <c r="K1905" s="272"/>
      <c r="L1905" s="272"/>
      <c r="M1905" s="272"/>
      <c r="N1905" s="265"/>
      <c r="O1905" s="265"/>
      <c r="P1905" s="265"/>
      <c r="Q1905" s="265"/>
      <c r="R1905" s="265"/>
      <c r="S1905" s="265"/>
      <c r="T1905" s="265"/>
      <c r="U1905" s="265"/>
      <c r="V1905" s="265"/>
      <c r="W1905" s="265"/>
      <c r="X1905" s="265"/>
      <c r="Y1905" s="265"/>
      <c r="Z1905" s="265"/>
      <c r="AA1905" s="265"/>
      <c r="BE1905" s="269"/>
      <c r="BH1905" s="250"/>
      <c r="BI1905" s="250"/>
      <c r="BJ1905" s="250"/>
      <c r="BK1905" s="250"/>
      <c r="BL1905" s="250"/>
      <c r="BM1905" s="250"/>
      <c r="BN1905" s="250"/>
      <c r="BO1905" s="250"/>
      <c r="BP1905" s="250"/>
      <c r="BQ1905" s="250"/>
      <c r="BR1905" s="250"/>
      <c r="BS1905" s="250"/>
      <c r="BT1905" s="250"/>
      <c r="BU1905" s="250"/>
      <c r="BV1905" s="250"/>
      <c r="BW1905" s="250"/>
      <c r="BX1905" s="250"/>
      <c r="BY1905" s="250"/>
      <c r="BZ1905" s="250"/>
      <c r="CE1905" s="250"/>
    </row>
    <row r="1906" spans="1:83" ht="14.4" x14ac:dyDescent="0.3">
      <c r="A1906" s="270"/>
      <c r="B1906" s="271"/>
      <c r="C1906" s="272"/>
      <c r="D1906" s="272"/>
      <c r="E1906" s="272"/>
      <c r="F1906" s="272"/>
      <c r="G1906" s="272"/>
      <c r="H1906" s="272"/>
      <c r="I1906" s="272"/>
      <c r="J1906" s="272"/>
      <c r="K1906" s="272"/>
      <c r="L1906" s="272"/>
      <c r="M1906" s="272"/>
      <c r="N1906" s="265"/>
      <c r="O1906" s="265"/>
      <c r="P1906" s="265"/>
      <c r="Q1906" s="265"/>
      <c r="R1906" s="265"/>
      <c r="S1906" s="265"/>
      <c r="T1906" s="265"/>
      <c r="U1906" s="265"/>
      <c r="V1906" s="265"/>
      <c r="W1906" s="265"/>
      <c r="X1906" s="265"/>
      <c r="Y1906" s="265"/>
      <c r="Z1906" s="265"/>
      <c r="AA1906" s="265"/>
      <c r="BE1906" s="269"/>
      <c r="BH1906" s="250"/>
      <c r="BI1906" s="250"/>
      <c r="BJ1906" s="250"/>
      <c r="BK1906" s="250"/>
      <c r="BL1906" s="250"/>
      <c r="BM1906" s="250"/>
      <c r="BN1906" s="250"/>
      <c r="BO1906" s="250"/>
      <c r="BP1906" s="250"/>
      <c r="BQ1906" s="250"/>
      <c r="BR1906" s="250"/>
      <c r="BS1906" s="250"/>
      <c r="BT1906" s="250"/>
      <c r="BU1906" s="250"/>
      <c r="BV1906" s="250"/>
      <c r="BW1906" s="250"/>
      <c r="BX1906" s="250"/>
      <c r="BY1906" s="250"/>
      <c r="BZ1906" s="250"/>
      <c r="CE1906" s="250"/>
    </row>
    <row r="1907" spans="1:83" ht="14.4" x14ac:dyDescent="0.3">
      <c r="A1907" s="270"/>
      <c r="B1907" s="271"/>
      <c r="C1907" s="272"/>
      <c r="D1907" s="272"/>
      <c r="E1907" s="272"/>
      <c r="F1907" s="272"/>
      <c r="G1907" s="272"/>
      <c r="H1907" s="272"/>
      <c r="I1907" s="272"/>
      <c r="J1907" s="272"/>
      <c r="K1907" s="272"/>
      <c r="L1907" s="272"/>
      <c r="M1907" s="272"/>
      <c r="N1907" s="265"/>
      <c r="O1907" s="265"/>
      <c r="P1907" s="265"/>
      <c r="Q1907" s="265"/>
      <c r="R1907" s="265"/>
      <c r="S1907" s="265"/>
      <c r="T1907" s="265"/>
      <c r="U1907" s="265"/>
      <c r="V1907" s="265"/>
      <c r="W1907" s="265"/>
      <c r="X1907" s="265"/>
      <c r="Y1907" s="265"/>
      <c r="Z1907" s="265"/>
      <c r="AA1907" s="265"/>
      <c r="BE1907" s="269"/>
      <c r="BH1907" s="241"/>
      <c r="BI1907" s="241"/>
      <c r="BJ1907" s="241"/>
      <c r="BK1907" s="241"/>
      <c r="BL1907" s="241"/>
      <c r="BM1907" s="241"/>
      <c r="BN1907" s="241"/>
      <c r="BO1907" s="241"/>
      <c r="BP1907" s="241"/>
      <c r="BQ1907" s="241"/>
      <c r="BR1907" s="241"/>
      <c r="BS1907" s="241"/>
      <c r="BT1907" s="241"/>
      <c r="BU1907" s="241"/>
      <c r="BV1907" s="240"/>
      <c r="BW1907" s="241"/>
      <c r="BX1907" s="241"/>
      <c r="BY1907" s="241"/>
      <c r="BZ1907" s="241"/>
      <c r="CA1907" s="242"/>
      <c r="CB1907" s="242"/>
      <c r="CC1907" s="242"/>
      <c r="CD1907" s="242"/>
      <c r="CE1907" s="241"/>
    </row>
    <row r="1908" spans="1:83" ht="14.4" x14ac:dyDescent="0.3">
      <c r="A1908" s="270"/>
      <c r="B1908" s="271"/>
      <c r="C1908" s="272"/>
      <c r="D1908" s="272"/>
      <c r="E1908" s="272"/>
      <c r="F1908" s="272"/>
      <c r="G1908" s="272"/>
      <c r="H1908" s="272"/>
      <c r="I1908" s="272"/>
      <c r="J1908" s="272"/>
      <c r="K1908" s="272"/>
      <c r="L1908" s="272"/>
      <c r="M1908" s="272"/>
      <c r="N1908" s="265"/>
      <c r="O1908" s="265"/>
      <c r="P1908" s="265"/>
      <c r="Q1908" s="265"/>
      <c r="R1908" s="265"/>
      <c r="S1908" s="265"/>
      <c r="T1908" s="265"/>
      <c r="U1908" s="265"/>
      <c r="V1908" s="265"/>
      <c r="W1908" s="265"/>
      <c r="X1908" s="265"/>
      <c r="Y1908" s="265"/>
      <c r="Z1908" s="265"/>
      <c r="AA1908" s="265"/>
      <c r="BE1908" s="269"/>
      <c r="BH1908" s="250"/>
      <c r="BI1908" s="250"/>
      <c r="BJ1908" s="250"/>
      <c r="BK1908" s="250"/>
      <c r="BL1908" s="250"/>
      <c r="BM1908" s="250"/>
      <c r="BN1908" s="250"/>
      <c r="BO1908" s="250"/>
      <c r="BP1908" s="250"/>
      <c r="BQ1908" s="250"/>
      <c r="BR1908" s="250"/>
      <c r="BS1908" s="250"/>
      <c r="BT1908" s="250"/>
      <c r="BU1908" s="250"/>
      <c r="BV1908" s="250"/>
      <c r="BW1908" s="250"/>
      <c r="BX1908" s="250"/>
      <c r="BY1908" s="250"/>
      <c r="BZ1908" s="250"/>
      <c r="CE1908" s="250"/>
    </row>
    <row r="1909" spans="1:83" ht="14.4" x14ac:dyDescent="0.3">
      <c r="A1909" s="270"/>
      <c r="B1909" s="271"/>
      <c r="C1909" s="272"/>
      <c r="D1909" s="272"/>
      <c r="E1909" s="272"/>
      <c r="F1909" s="272"/>
      <c r="G1909" s="272"/>
      <c r="H1909" s="272"/>
      <c r="I1909" s="272"/>
      <c r="J1909" s="272"/>
      <c r="K1909" s="272"/>
      <c r="L1909" s="272"/>
      <c r="M1909" s="272"/>
      <c r="N1909" s="265"/>
      <c r="O1909" s="265"/>
      <c r="P1909" s="265"/>
      <c r="Q1909" s="265"/>
      <c r="R1909" s="265"/>
      <c r="S1909" s="265"/>
      <c r="T1909" s="265"/>
      <c r="U1909" s="265"/>
      <c r="V1909" s="265"/>
      <c r="W1909" s="265"/>
      <c r="X1909" s="265"/>
      <c r="Y1909" s="265"/>
      <c r="Z1909" s="265"/>
      <c r="AA1909" s="265"/>
      <c r="BE1909" s="269"/>
      <c r="BH1909" s="250"/>
      <c r="BI1909" s="250"/>
      <c r="BJ1909" s="250"/>
      <c r="BK1909" s="250"/>
      <c r="BL1909" s="250"/>
      <c r="BM1909" s="250"/>
      <c r="BN1909" s="250"/>
      <c r="BO1909" s="250"/>
      <c r="BP1909" s="250"/>
      <c r="BQ1909" s="250"/>
      <c r="BR1909" s="250"/>
      <c r="BS1909" s="250"/>
      <c r="BT1909" s="250"/>
      <c r="BU1909" s="250"/>
      <c r="BV1909" s="250"/>
      <c r="BW1909" s="250"/>
      <c r="BX1909" s="250"/>
      <c r="BY1909" s="250"/>
      <c r="BZ1909" s="250"/>
      <c r="CE1909" s="250"/>
    </row>
    <row r="1910" spans="1:83" ht="14.4" x14ac:dyDescent="0.3">
      <c r="A1910" s="270"/>
      <c r="B1910" s="271"/>
      <c r="C1910" s="272"/>
      <c r="D1910" s="272"/>
      <c r="E1910" s="272"/>
      <c r="F1910" s="272"/>
      <c r="G1910" s="272"/>
      <c r="H1910" s="272"/>
      <c r="I1910" s="272"/>
      <c r="J1910" s="272"/>
      <c r="K1910" s="272"/>
      <c r="L1910" s="272"/>
      <c r="M1910" s="272"/>
      <c r="N1910" s="265"/>
      <c r="O1910" s="265"/>
      <c r="P1910" s="265"/>
      <c r="Q1910" s="265"/>
      <c r="R1910" s="265"/>
      <c r="S1910" s="265"/>
      <c r="T1910" s="265"/>
      <c r="U1910" s="265"/>
      <c r="V1910" s="265"/>
      <c r="W1910" s="265"/>
      <c r="X1910" s="265"/>
      <c r="Y1910" s="265"/>
      <c r="Z1910" s="265"/>
      <c r="AA1910" s="265"/>
      <c r="BE1910" s="269"/>
      <c r="BH1910" s="250"/>
      <c r="BI1910" s="250"/>
      <c r="BJ1910" s="250"/>
      <c r="BK1910" s="250"/>
      <c r="BL1910" s="250"/>
      <c r="BM1910" s="250"/>
      <c r="BN1910" s="250"/>
      <c r="BO1910" s="250"/>
      <c r="BP1910" s="250"/>
      <c r="BQ1910" s="250"/>
      <c r="BR1910" s="250"/>
      <c r="BS1910" s="250"/>
      <c r="BT1910" s="250"/>
      <c r="BU1910" s="250"/>
      <c r="BV1910" s="250"/>
      <c r="BW1910" s="250"/>
      <c r="BX1910" s="250"/>
      <c r="BY1910" s="250"/>
      <c r="BZ1910" s="250"/>
      <c r="CE1910" s="250"/>
    </row>
    <row r="1911" spans="1:83" ht="14.4" x14ac:dyDescent="0.3">
      <c r="A1911" s="270"/>
      <c r="B1911" s="271"/>
      <c r="C1911" s="272"/>
      <c r="D1911" s="272"/>
      <c r="E1911" s="272"/>
      <c r="F1911" s="272"/>
      <c r="G1911" s="272"/>
      <c r="H1911" s="272"/>
      <c r="I1911" s="272"/>
      <c r="J1911" s="272"/>
      <c r="K1911" s="272"/>
      <c r="L1911" s="272"/>
      <c r="M1911" s="272"/>
      <c r="N1911" s="265"/>
      <c r="O1911" s="265"/>
      <c r="P1911" s="265"/>
      <c r="Q1911" s="265"/>
      <c r="R1911" s="265"/>
      <c r="S1911" s="265"/>
      <c r="T1911" s="265"/>
      <c r="U1911" s="265"/>
      <c r="V1911" s="265"/>
      <c r="W1911" s="265"/>
      <c r="X1911" s="265"/>
      <c r="Y1911" s="265"/>
      <c r="Z1911" s="265"/>
      <c r="AA1911" s="265"/>
      <c r="BE1911" s="269"/>
      <c r="BH1911" s="241"/>
      <c r="BI1911" s="241"/>
      <c r="BJ1911" s="241"/>
      <c r="BK1911" s="241"/>
      <c r="BL1911" s="241"/>
      <c r="BM1911" s="241"/>
      <c r="BN1911" s="241"/>
      <c r="BO1911" s="241"/>
      <c r="BP1911" s="241"/>
      <c r="BQ1911" s="241"/>
      <c r="BR1911" s="241"/>
      <c r="BS1911" s="241"/>
      <c r="BT1911" s="241"/>
      <c r="BU1911" s="241"/>
      <c r="BV1911" s="240"/>
      <c r="BW1911" s="241"/>
      <c r="BX1911" s="241"/>
      <c r="BY1911" s="241"/>
      <c r="BZ1911" s="241"/>
      <c r="CA1911" s="242"/>
      <c r="CB1911" s="242"/>
      <c r="CC1911" s="242"/>
      <c r="CD1911" s="242"/>
      <c r="CE1911" s="241"/>
    </row>
    <row r="1912" spans="1:83" ht="14.4" x14ac:dyDescent="0.3">
      <c r="A1912" s="270"/>
      <c r="B1912" s="271"/>
      <c r="C1912" s="272"/>
      <c r="D1912" s="272"/>
      <c r="E1912" s="272"/>
      <c r="F1912" s="272"/>
      <c r="G1912" s="272"/>
      <c r="H1912" s="272"/>
      <c r="I1912" s="272"/>
      <c r="J1912" s="272"/>
      <c r="K1912" s="272"/>
      <c r="L1912" s="272"/>
      <c r="M1912" s="272"/>
      <c r="N1912" s="265"/>
      <c r="O1912" s="265"/>
      <c r="P1912" s="265"/>
      <c r="Q1912" s="265"/>
      <c r="R1912" s="265"/>
      <c r="S1912" s="265"/>
      <c r="T1912" s="265"/>
      <c r="U1912" s="265"/>
      <c r="V1912" s="265"/>
      <c r="W1912" s="265"/>
      <c r="X1912" s="265"/>
      <c r="Y1912" s="265"/>
      <c r="Z1912" s="265"/>
      <c r="AA1912" s="265"/>
      <c r="BE1912" s="269"/>
      <c r="BH1912" s="250"/>
      <c r="BI1912" s="250"/>
      <c r="BJ1912" s="250"/>
      <c r="BK1912" s="250"/>
      <c r="BL1912" s="250"/>
      <c r="BM1912" s="250"/>
      <c r="BN1912" s="250"/>
      <c r="BO1912" s="250"/>
      <c r="BP1912" s="250"/>
      <c r="BQ1912" s="250"/>
      <c r="BR1912" s="250"/>
      <c r="BS1912" s="250"/>
      <c r="BT1912" s="250"/>
      <c r="BU1912" s="250"/>
      <c r="BV1912" s="250"/>
      <c r="BW1912" s="250"/>
      <c r="BX1912" s="250"/>
      <c r="BY1912" s="250"/>
      <c r="BZ1912" s="250"/>
      <c r="CE1912" s="250"/>
    </row>
    <row r="1913" spans="1:83" ht="14.4" x14ac:dyDescent="0.3">
      <c r="A1913" s="270"/>
      <c r="B1913" s="271"/>
      <c r="C1913" s="272"/>
      <c r="D1913" s="272"/>
      <c r="E1913" s="272"/>
      <c r="F1913" s="272"/>
      <c r="G1913" s="272"/>
      <c r="H1913" s="272"/>
      <c r="I1913" s="272"/>
      <c r="J1913" s="272"/>
      <c r="K1913" s="272"/>
      <c r="L1913" s="272"/>
      <c r="M1913" s="272"/>
      <c r="N1913" s="265"/>
      <c r="O1913" s="265"/>
      <c r="P1913" s="265"/>
      <c r="Q1913" s="265"/>
      <c r="R1913" s="265"/>
      <c r="S1913" s="265"/>
      <c r="T1913" s="265"/>
      <c r="U1913" s="265"/>
      <c r="V1913" s="265"/>
      <c r="W1913" s="265"/>
      <c r="X1913" s="265"/>
      <c r="Y1913" s="265"/>
      <c r="Z1913" s="265"/>
      <c r="AA1913" s="265"/>
      <c r="BE1913" s="269"/>
      <c r="BH1913" s="250"/>
      <c r="BI1913" s="250"/>
      <c r="BJ1913" s="250"/>
      <c r="BK1913" s="250"/>
      <c r="BL1913" s="250"/>
      <c r="BM1913" s="250"/>
      <c r="BN1913" s="250"/>
      <c r="BO1913" s="250"/>
      <c r="BP1913" s="250"/>
      <c r="BQ1913" s="250"/>
      <c r="BR1913" s="250"/>
      <c r="BS1913" s="250"/>
      <c r="BT1913" s="250"/>
      <c r="BU1913" s="250"/>
      <c r="BV1913" s="250"/>
      <c r="BW1913" s="250"/>
      <c r="BX1913" s="250"/>
      <c r="BY1913" s="250"/>
      <c r="BZ1913" s="250"/>
      <c r="CE1913" s="250"/>
    </row>
    <row r="1914" spans="1:83" ht="14.4" x14ac:dyDescent="0.3">
      <c r="A1914" s="270"/>
      <c r="B1914" s="271"/>
      <c r="C1914" s="272"/>
      <c r="D1914" s="272"/>
      <c r="E1914" s="272"/>
      <c r="F1914" s="272"/>
      <c r="G1914" s="272"/>
      <c r="H1914" s="272"/>
      <c r="I1914" s="272"/>
      <c r="J1914" s="272"/>
      <c r="K1914" s="272"/>
      <c r="L1914" s="272"/>
      <c r="M1914" s="272"/>
      <c r="N1914" s="265"/>
      <c r="O1914" s="265"/>
      <c r="P1914" s="265"/>
      <c r="Q1914" s="265"/>
      <c r="R1914" s="265"/>
      <c r="S1914" s="265"/>
      <c r="T1914" s="265"/>
      <c r="U1914" s="265"/>
      <c r="V1914" s="265"/>
      <c r="W1914" s="265"/>
      <c r="X1914" s="265"/>
      <c r="Y1914" s="265"/>
      <c r="Z1914" s="265"/>
      <c r="AA1914" s="265"/>
      <c r="BE1914" s="269"/>
      <c r="BH1914" s="250"/>
      <c r="BI1914" s="250"/>
      <c r="BJ1914" s="250"/>
      <c r="BK1914" s="250"/>
      <c r="BL1914" s="250"/>
      <c r="BM1914" s="250"/>
      <c r="BN1914" s="250"/>
      <c r="BO1914" s="250"/>
      <c r="BP1914" s="250"/>
      <c r="BQ1914" s="250"/>
      <c r="BR1914" s="250"/>
      <c r="BS1914" s="250"/>
      <c r="BT1914" s="250"/>
      <c r="BU1914" s="250"/>
      <c r="BV1914" s="250"/>
      <c r="BW1914" s="250"/>
      <c r="BX1914" s="250"/>
      <c r="BY1914" s="250"/>
      <c r="BZ1914" s="250"/>
      <c r="CE1914" s="250"/>
    </row>
    <row r="1915" spans="1:83" ht="14.4" x14ac:dyDescent="0.3">
      <c r="A1915" s="270"/>
      <c r="B1915" s="271"/>
      <c r="C1915" s="273"/>
      <c r="D1915" s="273"/>
      <c r="E1915" s="273"/>
      <c r="F1915" s="273"/>
      <c r="G1915" s="273"/>
      <c r="H1915" s="273"/>
      <c r="I1915" s="273"/>
      <c r="J1915" s="273"/>
      <c r="K1915" s="273"/>
      <c r="L1915" s="273"/>
      <c r="M1915" s="273"/>
      <c r="BE1915" s="269"/>
      <c r="BH1915" s="250"/>
      <c r="BI1915" s="250"/>
      <c r="BJ1915" s="250"/>
      <c r="BK1915" s="250"/>
      <c r="BL1915" s="250"/>
      <c r="BM1915" s="250"/>
      <c r="BN1915" s="250"/>
      <c r="BO1915" s="250"/>
      <c r="BP1915" s="250"/>
      <c r="BQ1915" s="250"/>
      <c r="BR1915" s="250"/>
      <c r="BS1915" s="250"/>
      <c r="BT1915" s="250"/>
      <c r="BU1915" s="250"/>
      <c r="BV1915" s="250"/>
      <c r="BW1915" s="250"/>
      <c r="BX1915" s="250"/>
      <c r="BY1915" s="250"/>
      <c r="BZ1915" s="250"/>
      <c r="CE1915" s="250"/>
    </row>
    <row r="1916" spans="1:83" ht="14.4" x14ac:dyDescent="0.3">
      <c r="A1916" s="270"/>
      <c r="B1916" s="271"/>
      <c r="C1916" s="273"/>
      <c r="D1916" s="273"/>
      <c r="E1916" s="273"/>
      <c r="F1916" s="273"/>
      <c r="G1916" s="273"/>
      <c r="H1916" s="273"/>
      <c r="I1916" s="273"/>
      <c r="J1916" s="273"/>
      <c r="K1916" s="273"/>
      <c r="L1916" s="273"/>
      <c r="M1916" s="273"/>
      <c r="BE1916" s="269"/>
      <c r="BH1916" s="241"/>
      <c r="BI1916" s="241"/>
      <c r="BJ1916" s="241"/>
      <c r="BK1916" s="241"/>
      <c r="BL1916" s="241"/>
      <c r="BM1916" s="241"/>
      <c r="BN1916" s="241"/>
      <c r="BO1916" s="241"/>
      <c r="BP1916" s="241"/>
      <c r="BQ1916" s="241"/>
      <c r="BR1916" s="241"/>
      <c r="BS1916" s="241"/>
      <c r="BT1916" s="241"/>
      <c r="BU1916" s="241"/>
      <c r="BV1916" s="240"/>
      <c r="BW1916" s="241"/>
      <c r="BX1916" s="241"/>
      <c r="BY1916" s="241"/>
      <c r="BZ1916" s="241"/>
      <c r="CA1916" s="242"/>
      <c r="CB1916" s="242"/>
      <c r="CC1916" s="242"/>
      <c r="CD1916" s="242"/>
      <c r="CE1916" s="241"/>
    </row>
    <row r="1917" spans="1:83" ht="14.4" x14ac:dyDescent="0.3">
      <c r="A1917" s="270"/>
      <c r="B1917" s="271"/>
      <c r="C1917" s="273"/>
      <c r="D1917" s="273"/>
      <c r="E1917" s="273"/>
      <c r="F1917" s="273"/>
      <c r="G1917" s="273"/>
      <c r="H1917" s="273"/>
      <c r="I1917" s="273"/>
      <c r="J1917" s="273"/>
      <c r="K1917" s="273"/>
      <c r="L1917" s="273"/>
      <c r="M1917" s="273"/>
      <c r="BE1917" s="269"/>
      <c r="BH1917" s="250"/>
      <c r="BI1917" s="250"/>
      <c r="BJ1917" s="250"/>
      <c r="BK1917" s="250"/>
      <c r="BL1917" s="250"/>
      <c r="BM1917" s="250"/>
      <c r="BN1917" s="250"/>
      <c r="BO1917" s="250"/>
      <c r="BP1917" s="250"/>
      <c r="BQ1917" s="250"/>
      <c r="BR1917" s="250"/>
      <c r="BS1917" s="250"/>
      <c r="BT1917" s="250"/>
      <c r="BU1917" s="250"/>
      <c r="BV1917" s="250"/>
      <c r="BW1917" s="250"/>
      <c r="BX1917" s="250"/>
      <c r="BY1917" s="250"/>
      <c r="BZ1917" s="250"/>
      <c r="CE1917" s="250"/>
    </row>
    <row r="1918" spans="1:83" ht="14.4" x14ac:dyDescent="0.3">
      <c r="A1918" s="270"/>
      <c r="B1918" s="271"/>
      <c r="C1918" s="273"/>
      <c r="D1918" s="273"/>
      <c r="E1918" s="273"/>
      <c r="F1918" s="273"/>
      <c r="G1918" s="273"/>
      <c r="H1918" s="273"/>
      <c r="I1918" s="273"/>
      <c r="J1918" s="273"/>
      <c r="K1918" s="273"/>
      <c r="L1918" s="273"/>
      <c r="M1918" s="273"/>
      <c r="BE1918" s="269"/>
      <c r="BH1918" s="250"/>
      <c r="BI1918" s="250"/>
      <c r="BJ1918" s="250"/>
      <c r="BK1918" s="250"/>
      <c r="BL1918" s="250"/>
      <c r="BM1918" s="250"/>
      <c r="BN1918" s="250"/>
      <c r="BO1918" s="250"/>
      <c r="BP1918" s="250"/>
      <c r="BQ1918" s="250"/>
      <c r="BR1918" s="250"/>
      <c r="BS1918" s="250"/>
      <c r="BT1918" s="250"/>
      <c r="BU1918" s="250"/>
      <c r="BV1918" s="250"/>
      <c r="BW1918" s="250"/>
      <c r="BX1918" s="250"/>
      <c r="BY1918" s="250"/>
      <c r="BZ1918" s="250"/>
      <c r="CE1918" s="250"/>
    </row>
    <row r="1919" spans="1:83" ht="14.4" x14ac:dyDescent="0.3">
      <c r="A1919" s="270"/>
      <c r="B1919" s="271"/>
      <c r="C1919" s="273"/>
      <c r="D1919" s="273"/>
      <c r="E1919" s="273"/>
      <c r="F1919" s="273"/>
      <c r="G1919" s="273"/>
      <c r="H1919" s="273"/>
      <c r="I1919" s="273"/>
      <c r="J1919" s="273"/>
      <c r="K1919" s="273"/>
      <c r="L1919" s="273"/>
      <c r="M1919" s="273"/>
      <c r="BE1919" s="269"/>
      <c r="BH1919" s="241"/>
      <c r="BI1919" s="241"/>
      <c r="BJ1919" s="241"/>
      <c r="BK1919" s="241"/>
      <c r="BL1919" s="241"/>
      <c r="BM1919" s="241"/>
      <c r="BN1919" s="241"/>
      <c r="BO1919" s="241"/>
      <c r="BP1919" s="241"/>
      <c r="BQ1919" s="241"/>
      <c r="BR1919" s="241"/>
      <c r="BS1919" s="241"/>
      <c r="BT1919" s="241"/>
      <c r="BU1919" s="241"/>
      <c r="BV1919" s="240"/>
      <c r="BW1919" s="241"/>
      <c r="BX1919" s="241"/>
      <c r="BY1919" s="241"/>
      <c r="BZ1919" s="241"/>
      <c r="CA1919" s="242"/>
      <c r="CB1919" s="242"/>
      <c r="CC1919" s="242"/>
      <c r="CD1919" s="242"/>
      <c r="CE1919" s="241"/>
    </row>
    <row r="1920" spans="1:83" ht="14.4" x14ac:dyDescent="0.3">
      <c r="A1920" s="270"/>
      <c r="B1920" s="271"/>
      <c r="C1920" s="273"/>
      <c r="D1920" s="273"/>
      <c r="E1920" s="273"/>
      <c r="F1920" s="273"/>
      <c r="G1920" s="273"/>
      <c r="H1920" s="273"/>
      <c r="I1920" s="273"/>
      <c r="J1920" s="273"/>
      <c r="K1920" s="273"/>
      <c r="L1920" s="273"/>
      <c r="M1920" s="273"/>
      <c r="BE1920" s="269"/>
      <c r="BH1920" s="241"/>
      <c r="BI1920" s="241"/>
      <c r="BJ1920" s="241"/>
      <c r="BK1920" s="241"/>
      <c r="BL1920" s="241"/>
      <c r="BM1920" s="241"/>
      <c r="BN1920" s="241"/>
      <c r="BO1920" s="241"/>
      <c r="BP1920" s="241"/>
      <c r="BQ1920" s="241"/>
      <c r="BR1920" s="241"/>
      <c r="BS1920" s="241"/>
      <c r="BT1920" s="241"/>
      <c r="BU1920" s="241"/>
      <c r="BV1920" s="240"/>
      <c r="BW1920" s="241"/>
      <c r="BX1920" s="241"/>
      <c r="BY1920" s="241"/>
      <c r="BZ1920" s="241"/>
      <c r="CA1920" s="242"/>
      <c r="CB1920" s="242"/>
      <c r="CC1920" s="242"/>
      <c r="CD1920" s="242"/>
      <c r="CE1920" s="241"/>
    </row>
    <row r="1921" spans="1:83" ht="14.4" x14ac:dyDescent="0.3">
      <c r="A1921" s="270"/>
      <c r="B1921" s="271"/>
      <c r="C1921" s="273"/>
      <c r="D1921" s="273"/>
      <c r="E1921" s="273"/>
      <c r="F1921" s="273"/>
      <c r="G1921" s="273"/>
      <c r="H1921" s="273"/>
      <c r="I1921" s="273"/>
      <c r="J1921" s="273"/>
      <c r="K1921" s="273"/>
      <c r="L1921" s="273"/>
      <c r="M1921" s="273"/>
      <c r="BE1921" s="269"/>
      <c r="BH1921" s="250"/>
      <c r="BI1921" s="250"/>
      <c r="BJ1921" s="250"/>
      <c r="BK1921" s="250"/>
      <c r="BL1921" s="250"/>
      <c r="BM1921" s="250"/>
      <c r="BN1921" s="250"/>
      <c r="BO1921" s="250"/>
      <c r="BP1921" s="250"/>
      <c r="BQ1921" s="250"/>
      <c r="BR1921" s="250"/>
      <c r="BS1921" s="250"/>
      <c r="BT1921" s="250"/>
      <c r="BU1921" s="250"/>
      <c r="BV1921" s="250"/>
      <c r="BW1921" s="250"/>
      <c r="BX1921" s="250"/>
      <c r="BY1921" s="250"/>
      <c r="BZ1921" s="250"/>
      <c r="CE1921" s="250"/>
    </row>
    <row r="1922" spans="1:83" ht="14.4" x14ac:dyDescent="0.3">
      <c r="A1922" s="270"/>
      <c r="B1922" s="271"/>
      <c r="C1922" s="273"/>
      <c r="D1922" s="273"/>
      <c r="E1922" s="273"/>
      <c r="F1922" s="273"/>
      <c r="G1922" s="273"/>
      <c r="H1922" s="273"/>
      <c r="I1922" s="273"/>
      <c r="J1922" s="273"/>
      <c r="K1922" s="273"/>
      <c r="L1922" s="273"/>
      <c r="M1922" s="273"/>
      <c r="BE1922" s="269"/>
      <c r="BH1922" s="250"/>
      <c r="BI1922" s="250"/>
      <c r="BJ1922" s="250"/>
      <c r="BK1922" s="250"/>
      <c r="BL1922" s="250"/>
      <c r="BM1922" s="250"/>
      <c r="BN1922" s="250"/>
      <c r="BO1922" s="250"/>
      <c r="BP1922" s="250"/>
      <c r="BQ1922" s="250"/>
      <c r="BR1922" s="250"/>
      <c r="BS1922" s="250"/>
      <c r="BT1922" s="250"/>
      <c r="BU1922" s="250"/>
      <c r="BV1922" s="250"/>
      <c r="BW1922" s="250"/>
      <c r="BX1922" s="250"/>
      <c r="BY1922" s="250"/>
      <c r="BZ1922" s="250"/>
      <c r="CE1922" s="250"/>
    </row>
    <row r="1923" spans="1:83" ht="14.4" x14ac:dyDescent="0.3">
      <c r="A1923" s="270"/>
      <c r="B1923" s="271"/>
      <c r="C1923" s="273"/>
      <c r="D1923" s="273"/>
      <c r="E1923" s="273"/>
      <c r="F1923" s="273"/>
      <c r="G1923" s="273"/>
      <c r="H1923" s="273"/>
      <c r="I1923" s="273"/>
      <c r="J1923" s="273"/>
      <c r="K1923" s="273"/>
      <c r="L1923" s="273"/>
      <c r="M1923" s="273"/>
      <c r="BE1923" s="269"/>
      <c r="BH1923" s="250"/>
      <c r="BI1923" s="250"/>
      <c r="BJ1923" s="250"/>
      <c r="BK1923" s="250"/>
      <c r="BL1923" s="250"/>
      <c r="BM1923" s="250"/>
      <c r="BN1923" s="250"/>
      <c r="BO1923" s="250"/>
      <c r="BP1923" s="250"/>
      <c r="BQ1923" s="250"/>
      <c r="BR1923" s="250"/>
      <c r="BS1923" s="250"/>
      <c r="BT1923" s="250"/>
      <c r="BU1923" s="250"/>
      <c r="BV1923" s="250"/>
      <c r="BW1923" s="250"/>
      <c r="BX1923" s="250"/>
      <c r="BY1923" s="250"/>
      <c r="BZ1923" s="250"/>
      <c r="CE1923" s="250"/>
    </row>
    <row r="1924" spans="1:83" ht="14.4" x14ac:dyDescent="0.3">
      <c r="A1924" s="270"/>
      <c r="B1924" s="271"/>
      <c r="C1924" s="273"/>
      <c r="D1924" s="273"/>
      <c r="E1924" s="273"/>
      <c r="F1924" s="273"/>
      <c r="G1924" s="273"/>
      <c r="H1924" s="273"/>
      <c r="I1924" s="273"/>
      <c r="J1924" s="273"/>
      <c r="K1924" s="273"/>
      <c r="L1924" s="273"/>
      <c r="M1924" s="273"/>
      <c r="BE1924" s="269"/>
      <c r="BH1924" s="250"/>
      <c r="BI1924" s="250"/>
      <c r="BJ1924" s="250"/>
      <c r="BK1924" s="250"/>
      <c r="BL1924" s="250"/>
      <c r="BM1924" s="250"/>
      <c r="BN1924" s="250"/>
      <c r="BO1924" s="250"/>
      <c r="BP1924" s="250"/>
      <c r="BQ1924" s="250"/>
      <c r="BR1924" s="250"/>
      <c r="BS1924" s="250"/>
      <c r="BT1924" s="250"/>
      <c r="BU1924" s="250"/>
      <c r="BV1924" s="250"/>
      <c r="BW1924" s="250"/>
      <c r="BX1924" s="250"/>
      <c r="BY1924" s="250"/>
      <c r="BZ1924" s="250"/>
      <c r="CE1924" s="250"/>
    </row>
    <row r="1925" spans="1:83" ht="14.4" x14ac:dyDescent="0.3">
      <c r="A1925" s="270"/>
      <c r="B1925" s="271"/>
      <c r="C1925" s="273"/>
      <c r="D1925" s="273"/>
      <c r="E1925" s="273"/>
      <c r="F1925" s="273"/>
      <c r="G1925" s="273"/>
      <c r="H1925" s="273"/>
      <c r="I1925" s="273"/>
      <c r="J1925" s="273"/>
      <c r="K1925" s="273"/>
      <c r="L1925" s="273"/>
      <c r="M1925" s="273"/>
      <c r="BE1925" s="269"/>
      <c r="BH1925" s="250"/>
      <c r="BI1925" s="250"/>
      <c r="BJ1925" s="250"/>
      <c r="BK1925" s="250"/>
      <c r="BL1925" s="250"/>
      <c r="BM1925" s="250"/>
      <c r="BN1925" s="250"/>
      <c r="BO1925" s="250"/>
      <c r="BP1925" s="250"/>
      <c r="BQ1925" s="250"/>
      <c r="BR1925" s="250"/>
      <c r="BS1925" s="250"/>
      <c r="BT1925" s="250"/>
      <c r="BU1925" s="250"/>
      <c r="BV1925" s="250"/>
      <c r="BW1925" s="250"/>
      <c r="BX1925" s="250"/>
      <c r="BY1925" s="250"/>
      <c r="BZ1925" s="250"/>
      <c r="CE1925" s="250"/>
    </row>
    <row r="1926" spans="1:83" ht="14.4" x14ac:dyDescent="0.3">
      <c r="A1926" s="270"/>
      <c r="B1926" s="271"/>
      <c r="C1926" s="273"/>
      <c r="D1926" s="273"/>
      <c r="E1926" s="273"/>
      <c r="F1926" s="273"/>
      <c r="G1926" s="273"/>
      <c r="H1926" s="273"/>
      <c r="I1926" s="273"/>
      <c r="J1926" s="273"/>
      <c r="K1926" s="273"/>
      <c r="L1926" s="273"/>
      <c r="M1926" s="273"/>
      <c r="BE1926" s="269"/>
      <c r="BH1926" s="250"/>
      <c r="BI1926" s="250"/>
      <c r="BJ1926" s="250"/>
      <c r="BK1926" s="250"/>
      <c r="BL1926" s="250"/>
      <c r="BM1926" s="250"/>
      <c r="BN1926" s="250"/>
      <c r="BO1926" s="250"/>
      <c r="BP1926" s="250"/>
      <c r="BQ1926" s="250"/>
      <c r="BR1926" s="250"/>
      <c r="BS1926" s="250"/>
      <c r="BT1926" s="250"/>
      <c r="BU1926" s="250"/>
      <c r="BV1926" s="250"/>
      <c r="BW1926" s="250"/>
      <c r="BX1926" s="250"/>
      <c r="BY1926" s="250"/>
      <c r="BZ1926" s="250"/>
      <c r="CE1926" s="250"/>
    </row>
    <row r="1927" spans="1:83" ht="14.4" x14ac:dyDescent="0.3">
      <c r="A1927" s="270"/>
      <c r="B1927" s="271"/>
      <c r="C1927" s="273"/>
      <c r="D1927" s="273"/>
      <c r="E1927" s="273"/>
      <c r="F1927" s="273"/>
      <c r="G1927" s="273"/>
      <c r="H1927" s="273"/>
      <c r="I1927" s="273"/>
      <c r="J1927" s="273"/>
      <c r="K1927" s="273"/>
      <c r="L1927" s="273"/>
      <c r="M1927" s="273"/>
      <c r="BE1927" s="269"/>
      <c r="BH1927" s="250"/>
      <c r="BI1927" s="250"/>
      <c r="BJ1927" s="250"/>
      <c r="BK1927" s="250"/>
      <c r="BL1927" s="250"/>
      <c r="BM1927" s="250"/>
      <c r="BN1927" s="250"/>
      <c r="BO1927" s="250"/>
      <c r="BP1927" s="250"/>
      <c r="BQ1927" s="250"/>
      <c r="BR1927" s="250"/>
      <c r="BS1927" s="250"/>
      <c r="BT1927" s="250"/>
      <c r="BU1927" s="250"/>
      <c r="BV1927" s="250"/>
      <c r="BW1927" s="250"/>
      <c r="BX1927" s="250"/>
      <c r="BY1927" s="250"/>
      <c r="BZ1927" s="250"/>
      <c r="CE1927" s="250"/>
    </row>
    <row r="1928" spans="1:83" ht="14.4" x14ac:dyDescent="0.3">
      <c r="A1928" s="270"/>
      <c r="B1928" s="271"/>
      <c r="C1928" s="273"/>
      <c r="D1928" s="273"/>
      <c r="E1928" s="273"/>
      <c r="F1928" s="273"/>
      <c r="G1928" s="273"/>
      <c r="H1928" s="273"/>
      <c r="I1928" s="273"/>
      <c r="J1928" s="273"/>
      <c r="K1928" s="273"/>
      <c r="L1928" s="273"/>
      <c r="M1928" s="273"/>
      <c r="BE1928" s="269"/>
      <c r="BH1928" s="250"/>
      <c r="BI1928" s="250"/>
      <c r="BJ1928" s="250"/>
      <c r="BK1928" s="250"/>
      <c r="BL1928" s="250"/>
      <c r="BM1928" s="250"/>
      <c r="BN1928" s="250"/>
      <c r="BO1928" s="250"/>
      <c r="BP1928" s="250"/>
      <c r="BQ1928" s="250"/>
      <c r="BR1928" s="250"/>
      <c r="BS1928" s="250"/>
      <c r="BT1928" s="250"/>
      <c r="BU1928" s="250"/>
      <c r="BV1928" s="250"/>
      <c r="BW1928" s="250"/>
      <c r="BX1928" s="250"/>
      <c r="BY1928" s="250"/>
      <c r="BZ1928" s="250"/>
      <c r="CE1928" s="250"/>
    </row>
    <row r="1929" spans="1:83" ht="14.4" x14ac:dyDescent="0.3">
      <c r="A1929" s="270"/>
      <c r="B1929" s="271"/>
      <c r="C1929" s="273"/>
      <c r="D1929" s="273"/>
      <c r="E1929" s="273"/>
      <c r="F1929" s="273"/>
      <c r="G1929" s="273"/>
      <c r="H1929" s="273"/>
      <c r="I1929" s="273"/>
      <c r="J1929" s="273"/>
      <c r="K1929" s="273"/>
      <c r="L1929" s="273"/>
      <c r="M1929" s="273"/>
      <c r="BE1929" s="269"/>
      <c r="BH1929" s="250"/>
      <c r="BI1929" s="250"/>
      <c r="BJ1929" s="250"/>
      <c r="BK1929" s="250"/>
      <c r="BL1929" s="250"/>
      <c r="BM1929" s="250"/>
      <c r="BN1929" s="250"/>
      <c r="BO1929" s="250"/>
      <c r="BP1929" s="250"/>
      <c r="BQ1929" s="250"/>
      <c r="BR1929" s="250"/>
      <c r="BS1929" s="250"/>
      <c r="BT1929" s="250"/>
      <c r="BU1929" s="250"/>
      <c r="BV1929" s="250"/>
      <c r="BW1929" s="250"/>
      <c r="BX1929" s="250"/>
      <c r="BY1929" s="250"/>
      <c r="BZ1929" s="250"/>
      <c r="CE1929" s="250"/>
    </row>
    <row r="1930" spans="1:83" ht="14.4" x14ac:dyDescent="0.3">
      <c r="A1930" s="270"/>
      <c r="B1930" s="271"/>
      <c r="C1930" s="273"/>
      <c r="D1930" s="273"/>
      <c r="E1930" s="273"/>
      <c r="F1930" s="273"/>
      <c r="G1930" s="273"/>
      <c r="H1930" s="273"/>
      <c r="I1930" s="273"/>
      <c r="J1930" s="273"/>
      <c r="K1930" s="273"/>
      <c r="L1930" s="273"/>
      <c r="M1930" s="273"/>
      <c r="BE1930" s="269"/>
      <c r="BH1930" s="241"/>
      <c r="BI1930" s="241"/>
      <c r="BJ1930" s="241"/>
      <c r="BK1930" s="241"/>
      <c r="BL1930" s="241"/>
      <c r="BM1930" s="241"/>
      <c r="BN1930" s="241"/>
      <c r="BO1930" s="241"/>
      <c r="BP1930" s="241"/>
      <c r="BQ1930" s="241"/>
      <c r="BR1930" s="241"/>
      <c r="BS1930" s="241"/>
      <c r="BT1930" s="241"/>
      <c r="BU1930" s="241"/>
      <c r="BV1930" s="240"/>
      <c r="BW1930" s="241"/>
      <c r="BX1930" s="241"/>
      <c r="BY1930" s="241"/>
      <c r="BZ1930" s="241"/>
      <c r="CA1930" s="242"/>
      <c r="CB1930" s="242"/>
      <c r="CC1930" s="242"/>
      <c r="CD1930" s="242"/>
      <c r="CE1930" s="241"/>
    </row>
    <row r="1931" spans="1:83" ht="14.4" x14ac:dyDescent="0.3">
      <c r="A1931" s="270"/>
      <c r="B1931" s="271"/>
      <c r="C1931" s="273"/>
      <c r="D1931" s="273"/>
      <c r="E1931" s="273"/>
      <c r="F1931" s="273"/>
      <c r="G1931" s="273"/>
      <c r="H1931" s="273"/>
      <c r="I1931" s="273"/>
      <c r="J1931" s="273"/>
      <c r="K1931" s="273"/>
      <c r="L1931" s="273"/>
      <c r="M1931" s="273"/>
      <c r="BE1931" s="269"/>
      <c r="BH1931" s="250"/>
      <c r="BI1931" s="250"/>
      <c r="BJ1931" s="250"/>
      <c r="BK1931" s="250"/>
      <c r="BL1931" s="250"/>
      <c r="BM1931" s="250"/>
      <c r="BN1931" s="250"/>
      <c r="BO1931" s="250"/>
      <c r="BP1931" s="250"/>
      <c r="BQ1931" s="250"/>
      <c r="BR1931" s="250"/>
      <c r="BS1931" s="250"/>
      <c r="BT1931" s="250"/>
      <c r="BU1931" s="250"/>
      <c r="BV1931" s="250"/>
      <c r="BW1931" s="250"/>
      <c r="BX1931" s="250"/>
      <c r="BY1931" s="250"/>
      <c r="BZ1931" s="250"/>
      <c r="CE1931" s="250"/>
    </row>
    <row r="1932" spans="1:83" ht="14.4" x14ac:dyDescent="0.3">
      <c r="A1932" s="270"/>
      <c r="B1932" s="271"/>
      <c r="C1932" s="273"/>
      <c r="D1932" s="273"/>
      <c r="E1932" s="273"/>
      <c r="F1932" s="273"/>
      <c r="G1932" s="273"/>
      <c r="H1932" s="273"/>
      <c r="I1932" s="273"/>
      <c r="J1932" s="273"/>
      <c r="K1932" s="273"/>
      <c r="L1932" s="273"/>
      <c r="M1932" s="273"/>
      <c r="BE1932" s="269"/>
      <c r="BH1932" s="241"/>
      <c r="BI1932" s="241"/>
      <c r="BJ1932" s="241"/>
      <c r="BK1932" s="241"/>
      <c r="BL1932" s="241"/>
      <c r="BM1932" s="241"/>
      <c r="BN1932" s="241"/>
      <c r="BO1932" s="241"/>
      <c r="BP1932" s="241"/>
      <c r="BQ1932" s="241"/>
      <c r="BR1932" s="241"/>
      <c r="BS1932" s="241"/>
      <c r="BT1932" s="241"/>
      <c r="BU1932" s="241"/>
      <c r="BV1932" s="240"/>
      <c r="BW1932" s="241"/>
      <c r="BX1932" s="241"/>
      <c r="BY1932" s="241"/>
      <c r="BZ1932" s="241"/>
      <c r="CA1932" s="242"/>
      <c r="CB1932" s="242"/>
      <c r="CC1932" s="242"/>
      <c r="CD1932" s="242"/>
      <c r="CE1932" s="241"/>
    </row>
    <row r="1933" spans="1:83" ht="14.4" x14ac:dyDescent="0.3">
      <c r="A1933" s="270"/>
      <c r="B1933" s="271"/>
      <c r="C1933" s="273"/>
      <c r="D1933" s="273"/>
      <c r="E1933" s="273"/>
      <c r="F1933" s="273"/>
      <c r="G1933" s="273"/>
      <c r="H1933" s="273"/>
      <c r="I1933" s="273"/>
      <c r="J1933" s="273"/>
      <c r="K1933" s="273"/>
      <c r="L1933" s="273"/>
      <c r="M1933" s="273"/>
      <c r="BE1933" s="269"/>
      <c r="BH1933" s="250"/>
      <c r="BI1933" s="250"/>
      <c r="BJ1933" s="250"/>
      <c r="BK1933" s="250"/>
      <c r="BL1933" s="250"/>
      <c r="BM1933" s="250"/>
      <c r="BN1933" s="250"/>
      <c r="BO1933" s="250"/>
      <c r="BP1933" s="250"/>
      <c r="BQ1933" s="250"/>
      <c r="BR1933" s="250"/>
      <c r="BS1933" s="250"/>
      <c r="BT1933" s="250"/>
      <c r="BU1933" s="250"/>
      <c r="BV1933" s="250"/>
      <c r="BW1933" s="250"/>
      <c r="BX1933" s="250"/>
      <c r="BY1933" s="250"/>
      <c r="BZ1933" s="250"/>
      <c r="CE1933" s="250"/>
    </row>
    <row r="1934" spans="1:83" ht="14.4" x14ac:dyDescent="0.3">
      <c r="A1934" s="270"/>
      <c r="B1934" s="271"/>
      <c r="C1934" s="273"/>
      <c r="D1934" s="273"/>
      <c r="E1934" s="273"/>
      <c r="F1934" s="273"/>
      <c r="G1934" s="273"/>
      <c r="H1934" s="273"/>
      <c r="I1934" s="273"/>
      <c r="J1934" s="273"/>
      <c r="K1934" s="273"/>
      <c r="L1934" s="273"/>
      <c r="M1934" s="273"/>
      <c r="BE1934" s="269"/>
      <c r="BH1934" s="241"/>
      <c r="BI1934" s="241"/>
      <c r="BJ1934" s="241"/>
      <c r="BK1934" s="241"/>
      <c r="BL1934" s="241"/>
      <c r="BM1934" s="241"/>
      <c r="BN1934" s="241"/>
      <c r="BO1934" s="241"/>
      <c r="BP1934" s="241"/>
      <c r="BQ1934" s="241"/>
      <c r="BR1934" s="241"/>
      <c r="BS1934" s="241"/>
      <c r="BT1934" s="241"/>
      <c r="BU1934" s="241"/>
      <c r="BV1934" s="240"/>
      <c r="BW1934" s="241"/>
      <c r="BX1934" s="241"/>
      <c r="BY1934" s="241"/>
      <c r="BZ1934" s="241"/>
      <c r="CA1934" s="242"/>
      <c r="CB1934" s="242"/>
      <c r="CC1934" s="242"/>
      <c r="CD1934" s="242"/>
      <c r="CE1934" s="241"/>
    </row>
    <row r="1935" spans="1:83" ht="14.4" x14ac:dyDescent="0.3">
      <c r="A1935" s="270"/>
      <c r="B1935" s="271"/>
      <c r="C1935" s="273"/>
      <c r="D1935" s="273"/>
      <c r="E1935" s="273"/>
      <c r="F1935" s="273"/>
      <c r="G1935" s="273"/>
      <c r="H1935" s="273"/>
      <c r="I1935" s="273"/>
      <c r="J1935" s="273"/>
      <c r="K1935" s="273"/>
      <c r="L1935" s="273"/>
      <c r="M1935" s="273"/>
      <c r="BE1935" s="269"/>
      <c r="BH1935" s="241"/>
      <c r="BI1935" s="241"/>
      <c r="BJ1935" s="241"/>
      <c r="BK1935" s="241"/>
      <c r="BL1935" s="241"/>
      <c r="BM1935" s="241"/>
      <c r="BN1935" s="241"/>
      <c r="BO1935" s="241"/>
      <c r="BP1935" s="241"/>
      <c r="BQ1935" s="241"/>
      <c r="BR1935" s="241"/>
      <c r="BS1935" s="241"/>
      <c r="BT1935" s="241"/>
      <c r="BU1935" s="241"/>
      <c r="BV1935" s="240"/>
      <c r="BW1935" s="241"/>
      <c r="BX1935" s="241"/>
      <c r="BY1935" s="241"/>
      <c r="BZ1935" s="241"/>
      <c r="CA1935" s="242"/>
      <c r="CB1935" s="242"/>
      <c r="CC1935" s="242"/>
      <c r="CD1935" s="242"/>
      <c r="CE1935" s="241"/>
    </row>
    <row r="1936" spans="1:83" ht="14.4" x14ac:dyDescent="0.3">
      <c r="A1936" s="270"/>
      <c r="B1936" s="271"/>
      <c r="C1936" s="273"/>
      <c r="D1936" s="273"/>
      <c r="E1936" s="273"/>
      <c r="F1936" s="273"/>
      <c r="G1936" s="273"/>
      <c r="H1936" s="273"/>
      <c r="I1936" s="273"/>
      <c r="J1936" s="273"/>
      <c r="K1936" s="273"/>
      <c r="L1936" s="273"/>
      <c r="M1936" s="273"/>
      <c r="BE1936" s="269"/>
      <c r="BH1936" s="250"/>
      <c r="BI1936" s="250"/>
      <c r="BJ1936" s="250"/>
      <c r="BK1936" s="250"/>
      <c r="BL1936" s="250"/>
      <c r="BM1936" s="250"/>
      <c r="BN1936" s="250"/>
      <c r="BO1936" s="250"/>
      <c r="BP1936" s="250"/>
      <c r="BQ1936" s="250"/>
      <c r="BR1936" s="250"/>
      <c r="BS1936" s="250"/>
      <c r="BT1936" s="250"/>
      <c r="BU1936" s="250"/>
      <c r="BV1936" s="250"/>
      <c r="BW1936" s="250"/>
      <c r="BX1936" s="250"/>
      <c r="BY1936" s="250"/>
      <c r="BZ1936" s="250"/>
      <c r="CE1936" s="250"/>
    </row>
    <row r="1937" spans="1:83" ht="14.4" x14ac:dyDescent="0.3">
      <c r="A1937" s="270"/>
      <c r="B1937" s="271"/>
      <c r="C1937" s="273"/>
      <c r="D1937" s="273"/>
      <c r="E1937" s="273"/>
      <c r="F1937" s="273"/>
      <c r="G1937" s="273"/>
      <c r="H1937" s="273"/>
      <c r="I1937" s="273"/>
      <c r="J1937" s="273"/>
      <c r="K1937" s="273"/>
      <c r="L1937" s="273"/>
      <c r="M1937" s="273"/>
      <c r="BE1937" s="269"/>
      <c r="BH1937" s="250"/>
      <c r="BI1937" s="250"/>
      <c r="BJ1937" s="250"/>
      <c r="BK1937" s="250"/>
      <c r="BL1937" s="250"/>
      <c r="BM1937" s="250"/>
      <c r="BN1937" s="250"/>
      <c r="BO1937" s="250"/>
      <c r="BP1937" s="250"/>
      <c r="BQ1937" s="250"/>
      <c r="BR1937" s="250"/>
      <c r="BS1937" s="250"/>
      <c r="BT1937" s="250"/>
      <c r="BU1937" s="250"/>
      <c r="BV1937" s="250"/>
      <c r="BW1937" s="250"/>
      <c r="BX1937" s="250"/>
      <c r="BY1937" s="250"/>
      <c r="BZ1937" s="250"/>
      <c r="CE1937" s="250"/>
    </row>
    <row r="1938" spans="1:83" ht="14.4" x14ac:dyDescent="0.3">
      <c r="A1938" s="270"/>
      <c r="B1938" s="271"/>
      <c r="C1938" s="273"/>
      <c r="D1938" s="273"/>
      <c r="E1938" s="273"/>
      <c r="F1938" s="273"/>
      <c r="G1938" s="273"/>
      <c r="H1938" s="273"/>
      <c r="I1938" s="273"/>
      <c r="J1938" s="273"/>
      <c r="K1938" s="273"/>
      <c r="L1938" s="273"/>
      <c r="M1938" s="273"/>
      <c r="BE1938" s="269"/>
      <c r="BH1938" s="250"/>
      <c r="BI1938" s="250"/>
      <c r="BJ1938" s="250"/>
      <c r="BK1938" s="250"/>
      <c r="BL1938" s="250"/>
      <c r="BM1938" s="250"/>
      <c r="BN1938" s="250"/>
      <c r="BO1938" s="250"/>
      <c r="BP1938" s="250"/>
      <c r="BQ1938" s="250"/>
      <c r="BR1938" s="250"/>
      <c r="BS1938" s="250"/>
      <c r="BT1938" s="250"/>
      <c r="BU1938" s="250"/>
      <c r="BV1938" s="250"/>
      <c r="BW1938" s="250"/>
      <c r="BX1938" s="250"/>
      <c r="BY1938" s="250"/>
      <c r="BZ1938" s="250"/>
      <c r="CE1938" s="250"/>
    </row>
    <row r="1939" spans="1:83" ht="14.4" x14ac:dyDescent="0.3">
      <c r="A1939" s="270"/>
      <c r="B1939" s="271"/>
      <c r="C1939" s="273"/>
      <c r="D1939" s="273"/>
      <c r="E1939" s="273"/>
      <c r="F1939" s="273"/>
      <c r="G1939" s="273"/>
      <c r="H1939" s="273"/>
      <c r="I1939" s="273"/>
      <c r="J1939" s="273"/>
      <c r="K1939" s="273"/>
      <c r="L1939" s="273"/>
      <c r="M1939" s="273"/>
      <c r="BE1939" s="269"/>
      <c r="BH1939" s="241"/>
      <c r="BI1939" s="241"/>
      <c r="BJ1939" s="241"/>
      <c r="BK1939" s="241"/>
      <c r="BL1939" s="241"/>
      <c r="BM1939" s="241"/>
      <c r="BN1939" s="241"/>
      <c r="BO1939" s="241"/>
      <c r="BP1939" s="241"/>
      <c r="BQ1939" s="241"/>
      <c r="BR1939" s="241"/>
      <c r="BS1939" s="241"/>
      <c r="BT1939" s="241"/>
      <c r="BU1939" s="241"/>
      <c r="BV1939" s="240"/>
      <c r="BW1939" s="241"/>
      <c r="BX1939" s="241"/>
      <c r="BY1939" s="241"/>
      <c r="BZ1939" s="241"/>
      <c r="CA1939" s="242"/>
      <c r="CB1939" s="242"/>
      <c r="CC1939" s="242"/>
      <c r="CD1939" s="242"/>
      <c r="CE1939" s="241"/>
    </row>
    <row r="1940" spans="1:83" ht="14.4" x14ac:dyDescent="0.3">
      <c r="A1940" s="270"/>
      <c r="B1940" s="271"/>
      <c r="C1940" s="273"/>
      <c r="D1940" s="273"/>
      <c r="E1940" s="273"/>
      <c r="F1940" s="273"/>
      <c r="G1940" s="273"/>
      <c r="H1940" s="273"/>
      <c r="I1940" s="273"/>
      <c r="J1940" s="273"/>
      <c r="K1940" s="273"/>
      <c r="L1940" s="273"/>
      <c r="M1940" s="273"/>
      <c r="BE1940" s="269"/>
      <c r="BH1940" s="250"/>
      <c r="BI1940" s="250"/>
      <c r="BJ1940" s="250"/>
      <c r="BK1940" s="250"/>
      <c r="BL1940" s="250"/>
      <c r="BM1940" s="250"/>
      <c r="BN1940" s="250"/>
      <c r="BO1940" s="250"/>
      <c r="BP1940" s="250"/>
      <c r="BQ1940" s="250"/>
      <c r="BR1940" s="250"/>
      <c r="BS1940" s="250"/>
      <c r="BT1940" s="250"/>
      <c r="BU1940" s="250"/>
      <c r="BV1940" s="250"/>
      <c r="BW1940" s="250"/>
      <c r="BX1940" s="250"/>
      <c r="BY1940" s="250"/>
      <c r="BZ1940" s="250"/>
      <c r="CE1940" s="250"/>
    </row>
    <row r="1941" spans="1:83" ht="14.4" x14ac:dyDescent="0.3">
      <c r="A1941" s="270"/>
      <c r="B1941" s="271"/>
      <c r="C1941" s="273"/>
      <c r="D1941" s="273"/>
      <c r="E1941" s="273"/>
      <c r="F1941" s="273"/>
      <c r="G1941" s="273"/>
      <c r="H1941" s="273"/>
      <c r="I1941" s="273"/>
      <c r="J1941" s="273"/>
      <c r="K1941" s="273"/>
      <c r="L1941" s="273"/>
      <c r="M1941" s="273"/>
      <c r="BE1941" s="269"/>
      <c r="BH1941" s="250"/>
      <c r="BI1941" s="250"/>
      <c r="BJ1941" s="250"/>
      <c r="BK1941" s="250"/>
      <c r="BL1941" s="250"/>
      <c r="BM1941" s="250"/>
      <c r="BN1941" s="250"/>
      <c r="BO1941" s="250"/>
      <c r="BP1941" s="250"/>
      <c r="BQ1941" s="250"/>
      <c r="BR1941" s="250"/>
      <c r="BS1941" s="250"/>
      <c r="BT1941" s="250"/>
      <c r="BU1941" s="250"/>
      <c r="BV1941" s="250"/>
      <c r="BW1941" s="250"/>
      <c r="BX1941" s="250"/>
      <c r="BY1941" s="250"/>
      <c r="BZ1941" s="250"/>
      <c r="CE1941" s="250"/>
    </row>
    <row r="1942" spans="1:83" ht="14.4" x14ac:dyDescent="0.3">
      <c r="A1942" s="270"/>
      <c r="B1942" s="271"/>
      <c r="C1942" s="273"/>
      <c r="D1942" s="273"/>
      <c r="E1942" s="273"/>
      <c r="F1942" s="273"/>
      <c r="G1942" s="273"/>
      <c r="H1942" s="273"/>
      <c r="I1942" s="273"/>
      <c r="J1942" s="273"/>
      <c r="K1942" s="273"/>
      <c r="L1942" s="273"/>
      <c r="M1942" s="273"/>
      <c r="BE1942" s="269"/>
      <c r="BH1942" s="241"/>
      <c r="BI1942" s="241"/>
      <c r="BJ1942" s="241"/>
      <c r="BK1942" s="241"/>
      <c r="BL1942" s="241"/>
      <c r="BM1942" s="241"/>
      <c r="BN1942" s="241"/>
      <c r="BO1942" s="241"/>
      <c r="BP1942" s="241"/>
      <c r="BQ1942" s="241"/>
      <c r="BR1942" s="241"/>
      <c r="BS1942" s="241"/>
      <c r="BT1942" s="241"/>
      <c r="BU1942" s="241"/>
      <c r="BV1942" s="240"/>
      <c r="BW1942" s="241"/>
      <c r="BX1942" s="241"/>
      <c r="BY1942" s="241"/>
      <c r="BZ1942" s="241"/>
      <c r="CA1942" s="242"/>
      <c r="CB1942" s="242"/>
      <c r="CC1942" s="242"/>
      <c r="CD1942" s="242"/>
      <c r="CE1942" s="241"/>
    </row>
    <row r="1943" spans="1:83" ht="14.4" x14ac:dyDescent="0.3">
      <c r="A1943" s="270"/>
      <c r="B1943" s="271"/>
      <c r="C1943" s="273"/>
      <c r="D1943" s="273"/>
      <c r="E1943" s="273"/>
      <c r="F1943" s="273"/>
      <c r="G1943" s="273"/>
      <c r="H1943" s="273"/>
      <c r="I1943" s="273"/>
      <c r="J1943" s="273"/>
      <c r="K1943" s="273"/>
      <c r="L1943" s="273"/>
      <c r="M1943" s="273"/>
      <c r="BE1943" s="269"/>
      <c r="BH1943" s="250"/>
      <c r="BI1943" s="250"/>
      <c r="BJ1943" s="250"/>
      <c r="BK1943" s="250"/>
      <c r="BL1943" s="250"/>
      <c r="BM1943" s="250"/>
      <c r="BN1943" s="250"/>
      <c r="BO1943" s="250"/>
      <c r="BP1943" s="250"/>
      <c r="BQ1943" s="250"/>
      <c r="BR1943" s="250"/>
      <c r="BS1943" s="250"/>
      <c r="BT1943" s="250"/>
      <c r="BU1943" s="250"/>
      <c r="BV1943" s="250"/>
      <c r="BW1943" s="250"/>
      <c r="BX1943" s="250"/>
      <c r="BY1943" s="250"/>
      <c r="BZ1943" s="250"/>
      <c r="CE1943" s="250"/>
    </row>
    <row r="1944" spans="1:83" ht="14.4" x14ac:dyDescent="0.3">
      <c r="A1944" s="270"/>
      <c r="B1944" s="271"/>
      <c r="C1944" s="273"/>
      <c r="D1944" s="273"/>
      <c r="E1944" s="273"/>
      <c r="F1944" s="273"/>
      <c r="G1944" s="273"/>
      <c r="H1944" s="273"/>
      <c r="I1944" s="273"/>
      <c r="J1944" s="273"/>
      <c r="K1944" s="273"/>
      <c r="L1944" s="273"/>
      <c r="M1944" s="273"/>
      <c r="BE1944" s="269"/>
      <c r="BH1944" s="241"/>
      <c r="BI1944" s="241"/>
      <c r="BJ1944" s="241"/>
      <c r="BK1944" s="241"/>
      <c r="BL1944" s="241"/>
      <c r="BM1944" s="241"/>
      <c r="BN1944" s="241"/>
      <c r="BO1944" s="241"/>
      <c r="BP1944" s="241"/>
      <c r="BQ1944" s="241"/>
      <c r="BR1944" s="241"/>
      <c r="BS1944" s="241"/>
      <c r="BT1944" s="241"/>
      <c r="BU1944" s="241"/>
      <c r="BV1944" s="240"/>
      <c r="BW1944" s="241"/>
      <c r="BX1944" s="241"/>
      <c r="BY1944" s="241"/>
      <c r="BZ1944" s="241"/>
      <c r="CA1944" s="242"/>
      <c r="CB1944" s="242"/>
      <c r="CC1944" s="242"/>
      <c r="CD1944" s="242"/>
      <c r="CE1944" s="241"/>
    </row>
    <row r="1945" spans="1:83" ht="14.4" x14ac:dyDescent="0.3">
      <c r="A1945" s="270"/>
      <c r="B1945" s="271"/>
      <c r="C1945" s="273"/>
      <c r="D1945" s="273"/>
      <c r="E1945" s="273"/>
      <c r="F1945" s="273"/>
      <c r="G1945" s="273"/>
      <c r="H1945" s="273"/>
      <c r="I1945" s="273"/>
      <c r="J1945" s="273"/>
      <c r="K1945" s="273"/>
      <c r="L1945" s="273"/>
      <c r="M1945" s="273"/>
      <c r="BE1945" s="269"/>
      <c r="BH1945" s="241"/>
      <c r="BI1945" s="241"/>
      <c r="BJ1945" s="241"/>
      <c r="BK1945" s="241"/>
      <c r="BL1945" s="241"/>
      <c r="BM1945" s="241"/>
      <c r="BN1945" s="241"/>
      <c r="BO1945" s="241"/>
      <c r="BP1945" s="241"/>
      <c r="BQ1945" s="241"/>
      <c r="BR1945" s="241"/>
      <c r="BS1945" s="241"/>
      <c r="BT1945" s="241"/>
      <c r="BU1945" s="241"/>
      <c r="BV1945" s="240"/>
      <c r="BW1945" s="241"/>
      <c r="BX1945" s="241"/>
      <c r="BY1945" s="241"/>
      <c r="BZ1945" s="241"/>
      <c r="CA1945" s="242"/>
      <c r="CB1945" s="242"/>
      <c r="CC1945" s="242"/>
      <c r="CD1945" s="242"/>
      <c r="CE1945" s="241"/>
    </row>
    <row r="1946" spans="1:83" ht="14.4" x14ac:dyDescent="0.3">
      <c r="A1946" s="270"/>
      <c r="B1946" s="271"/>
      <c r="C1946" s="273"/>
      <c r="D1946" s="273"/>
      <c r="E1946" s="273"/>
      <c r="F1946" s="273"/>
      <c r="G1946" s="273"/>
      <c r="H1946" s="273"/>
      <c r="I1946" s="273"/>
      <c r="J1946" s="273"/>
      <c r="K1946" s="273"/>
      <c r="L1946" s="273"/>
      <c r="M1946" s="273"/>
      <c r="BE1946" s="269"/>
      <c r="BH1946" s="250"/>
      <c r="BI1946" s="250"/>
      <c r="BJ1946" s="250"/>
      <c r="BK1946" s="250"/>
      <c r="BL1946" s="250"/>
      <c r="BM1946" s="250"/>
      <c r="BN1946" s="250"/>
      <c r="BO1946" s="250"/>
      <c r="BP1946" s="250"/>
      <c r="BQ1946" s="250"/>
      <c r="BR1946" s="250"/>
      <c r="BS1946" s="250"/>
      <c r="BT1946" s="250"/>
      <c r="BU1946" s="250"/>
      <c r="BV1946" s="250"/>
      <c r="BW1946" s="250"/>
      <c r="BX1946" s="250"/>
      <c r="BY1946" s="250"/>
      <c r="BZ1946" s="250"/>
      <c r="CE1946" s="250"/>
    </row>
    <row r="1947" spans="1:83" ht="14.4" x14ac:dyDescent="0.3">
      <c r="A1947" s="270"/>
      <c r="B1947" s="271"/>
      <c r="C1947" s="273"/>
      <c r="D1947" s="273"/>
      <c r="E1947" s="273"/>
      <c r="F1947" s="273"/>
      <c r="G1947" s="273"/>
      <c r="H1947" s="273"/>
      <c r="I1947" s="273"/>
      <c r="J1947" s="273"/>
      <c r="K1947" s="273"/>
      <c r="L1947" s="273"/>
      <c r="M1947" s="273"/>
      <c r="BE1947" s="269"/>
      <c r="BH1947" s="250"/>
      <c r="BI1947" s="250"/>
      <c r="BJ1947" s="250"/>
      <c r="BK1947" s="250"/>
      <c r="BL1947" s="250"/>
      <c r="BM1947" s="250"/>
      <c r="BN1947" s="250"/>
      <c r="BO1947" s="250"/>
      <c r="BP1947" s="250"/>
      <c r="BQ1947" s="250"/>
      <c r="BR1947" s="250"/>
      <c r="BS1947" s="250"/>
      <c r="BT1947" s="250"/>
      <c r="BU1947" s="250"/>
      <c r="BV1947" s="250"/>
      <c r="BW1947" s="250"/>
      <c r="BX1947" s="250"/>
      <c r="BY1947" s="250"/>
      <c r="BZ1947" s="250"/>
      <c r="CE1947" s="250"/>
    </row>
    <row r="1948" spans="1:83" ht="14.4" x14ac:dyDescent="0.3">
      <c r="A1948" s="270"/>
      <c r="B1948" s="271"/>
      <c r="C1948" s="273"/>
      <c r="D1948" s="273"/>
      <c r="E1948" s="273"/>
      <c r="F1948" s="273"/>
      <c r="G1948" s="273"/>
      <c r="H1948" s="273"/>
      <c r="I1948" s="273"/>
      <c r="J1948" s="273"/>
      <c r="K1948" s="273"/>
      <c r="L1948" s="273"/>
      <c r="M1948" s="273"/>
      <c r="BE1948" s="269"/>
      <c r="BH1948" s="241"/>
      <c r="BI1948" s="241"/>
      <c r="BJ1948" s="241"/>
      <c r="BK1948" s="241"/>
      <c r="BL1948" s="241"/>
      <c r="BM1948" s="241"/>
      <c r="BN1948" s="241"/>
      <c r="BO1948" s="241"/>
      <c r="BP1948" s="241"/>
      <c r="BQ1948" s="241"/>
      <c r="BR1948" s="241"/>
      <c r="BS1948" s="241"/>
      <c r="BT1948" s="241"/>
      <c r="BU1948" s="241"/>
      <c r="BV1948" s="240"/>
      <c r="BW1948" s="241"/>
      <c r="BX1948" s="241"/>
      <c r="BY1948" s="241"/>
      <c r="BZ1948" s="241"/>
      <c r="CA1948" s="242"/>
      <c r="CB1948" s="242"/>
      <c r="CC1948" s="242"/>
      <c r="CD1948" s="242"/>
      <c r="CE1948" s="241"/>
    </row>
    <row r="1949" spans="1:83" ht="14.4" x14ac:dyDescent="0.3">
      <c r="A1949" s="270"/>
      <c r="B1949" s="271"/>
      <c r="C1949" s="273"/>
      <c r="D1949" s="273"/>
      <c r="E1949" s="273"/>
      <c r="F1949" s="273"/>
      <c r="G1949" s="273"/>
      <c r="H1949" s="273"/>
      <c r="I1949" s="273"/>
      <c r="J1949" s="273"/>
      <c r="K1949" s="273"/>
      <c r="L1949" s="273"/>
      <c r="M1949" s="273"/>
      <c r="BE1949" s="269"/>
      <c r="BH1949" s="250"/>
      <c r="BI1949" s="250"/>
      <c r="BJ1949" s="250"/>
      <c r="BK1949" s="250"/>
      <c r="BL1949" s="250"/>
      <c r="BM1949" s="250"/>
      <c r="BN1949" s="250"/>
      <c r="BO1949" s="250"/>
      <c r="BP1949" s="250"/>
      <c r="BQ1949" s="250"/>
      <c r="BR1949" s="250"/>
      <c r="BS1949" s="250"/>
      <c r="BT1949" s="250"/>
      <c r="BU1949" s="250"/>
      <c r="BV1949" s="250"/>
      <c r="BW1949" s="250"/>
      <c r="BX1949" s="250"/>
      <c r="BY1949" s="250"/>
      <c r="BZ1949" s="250"/>
      <c r="CE1949" s="250"/>
    </row>
    <row r="1950" spans="1:83" ht="14.4" x14ac:dyDescent="0.3">
      <c r="A1950" s="270"/>
      <c r="B1950" s="271"/>
      <c r="C1950" s="273"/>
      <c r="D1950" s="273"/>
      <c r="E1950" s="273"/>
      <c r="F1950" s="273"/>
      <c r="G1950" s="273"/>
      <c r="H1950" s="273"/>
      <c r="I1950" s="273"/>
      <c r="J1950" s="273"/>
      <c r="K1950" s="273"/>
      <c r="L1950" s="273"/>
      <c r="M1950" s="273"/>
      <c r="BE1950" s="269"/>
      <c r="BH1950" s="250"/>
      <c r="BI1950" s="250"/>
      <c r="BJ1950" s="250"/>
      <c r="BK1950" s="250"/>
      <c r="BL1950" s="250"/>
      <c r="BM1950" s="250"/>
      <c r="BN1950" s="250"/>
      <c r="BO1950" s="250"/>
      <c r="BP1950" s="250"/>
      <c r="BQ1950" s="250"/>
      <c r="BR1950" s="250"/>
      <c r="BS1950" s="250"/>
      <c r="BT1950" s="250"/>
      <c r="BU1950" s="250"/>
      <c r="BV1950" s="250"/>
      <c r="BW1950" s="250"/>
      <c r="BX1950" s="250"/>
      <c r="BY1950" s="250"/>
      <c r="BZ1950" s="250"/>
      <c r="CE1950" s="250"/>
    </row>
    <row r="1951" spans="1:83" ht="14.4" x14ac:dyDescent="0.3">
      <c r="A1951" s="270"/>
      <c r="B1951" s="271"/>
      <c r="C1951" s="273"/>
      <c r="D1951" s="273"/>
      <c r="E1951" s="273"/>
      <c r="F1951" s="273"/>
      <c r="G1951" s="273"/>
      <c r="H1951" s="273"/>
      <c r="I1951" s="273"/>
      <c r="J1951" s="273"/>
      <c r="K1951" s="273"/>
      <c r="L1951" s="273"/>
      <c r="M1951" s="273"/>
      <c r="BE1951" s="269"/>
      <c r="BH1951" s="250"/>
      <c r="BI1951" s="250"/>
      <c r="BJ1951" s="250"/>
      <c r="BK1951" s="250"/>
      <c r="BL1951" s="250"/>
      <c r="BM1951" s="250"/>
      <c r="BN1951" s="250"/>
      <c r="BO1951" s="250"/>
      <c r="BP1951" s="250"/>
      <c r="BQ1951" s="250"/>
      <c r="BR1951" s="250"/>
      <c r="BS1951" s="250"/>
      <c r="BT1951" s="250"/>
      <c r="BU1951" s="250"/>
      <c r="BV1951" s="250"/>
      <c r="BW1951" s="250"/>
      <c r="BX1951" s="250"/>
      <c r="BY1951" s="250"/>
      <c r="BZ1951" s="250"/>
      <c r="CE1951" s="250"/>
    </row>
    <row r="1952" spans="1:83" ht="14.4" x14ac:dyDescent="0.3">
      <c r="A1952" s="270"/>
      <c r="B1952" s="271"/>
      <c r="C1952" s="273"/>
      <c r="D1952" s="273"/>
      <c r="E1952" s="273"/>
      <c r="F1952" s="273"/>
      <c r="G1952" s="273"/>
      <c r="H1952" s="273"/>
      <c r="I1952" s="273"/>
      <c r="J1952" s="273"/>
      <c r="K1952" s="273"/>
      <c r="L1952" s="273"/>
      <c r="M1952" s="273"/>
      <c r="BE1952" s="269"/>
      <c r="BH1952" s="250"/>
      <c r="BI1952" s="250"/>
      <c r="BJ1952" s="250"/>
      <c r="BK1952" s="250"/>
      <c r="BL1952" s="250"/>
      <c r="BM1952" s="250"/>
      <c r="BN1952" s="250"/>
      <c r="BO1952" s="250"/>
      <c r="BP1952" s="250"/>
      <c r="BQ1952" s="250"/>
      <c r="BR1952" s="250"/>
      <c r="BS1952" s="250"/>
      <c r="BT1952" s="250"/>
      <c r="BU1952" s="250"/>
      <c r="BV1952" s="250"/>
      <c r="BW1952" s="250"/>
      <c r="BX1952" s="250"/>
      <c r="BY1952" s="250"/>
      <c r="BZ1952" s="250"/>
      <c r="CE1952" s="250"/>
    </row>
    <row r="1953" spans="1:83" ht="14.4" x14ac:dyDescent="0.3">
      <c r="A1953" s="270"/>
      <c r="B1953" s="271"/>
      <c r="C1953" s="273"/>
      <c r="D1953" s="273"/>
      <c r="E1953" s="273"/>
      <c r="F1953" s="273"/>
      <c r="G1953" s="273"/>
      <c r="H1953" s="273"/>
      <c r="I1953" s="273"/>
      <c r="J1953" s="273"/>
      <c r="K1953" s="273"/>
      <c r="L1953" s="273"/>
      <c r="M1953" s="273"/>
      <c r="BE1953" s="269"/>
      <c r="BH1953" s="241"/>
      <c r="BI1953" s="241"/>
      <c r="BJ1953" s="241"/>
      <c r="BK1953" s="241"/>
      <c r="BL1953" s="241"/>
      <c r="BM1953" s="241"/>
      <c r="BN1953" s="241"/>
      <c r="BO1953" s="241"/>
      <c r="BP1953" s="241"/>
      <c r="BQ1953" s="241"/>
      <c r="BR1953" s="241"/>
      <c r="BS1953" s="241"/>
      <c r="BT1953" s="241"/>
      <c r="BU1953" s="241"/>
      <c r="BV1953" s="240"/>
      <c r="BW1953" s="241"/>
      <c r="BX1953" s="241"/>
      <c r="BY1953" s="241"/>
      <c r="BZ1953" s="241"/>
      <c r="CA1953" s="242"/>
      <c r="CB1953" s="242"/>
      <c r="CC1953" s="242"/>
      <c r="CD1953" s="242"/>
      <c r="CE1953" s="241"/>
    </row>
    <row r="1954" spans="1:83" ht="14.4" x14ac:dyDescent="0.3">
      <c r="A1954" s="270"/>
      <c r="B1954" s="271"/>
      <c r="C1954" s="273"/>
      <c r="D1954" s="273"/>
      <c r="E1954" s="273"/>
      <c r="F1954" s="273"/>
      <c r="G1954" s="273"/>
      <c r="H1954" s="273"/>
      <c r="I1954" s="273"/>
      <c r="J1954" s="273"/>
      <c r="K1954" s="273"/>
      <c r="L1954" s="273"/>
      <c r="M1954" s="273"/>
      <c r="BE1954" s="269"/>
      <c r="BH1954" s="241"/>
      <c r="BI1954" s="241"/>
      <c r="BJ1954" s="241"/>
      <c r="BK1954" s="241"/>
      <c r="BL1954" s="241"/>
      <c r="BM1954" s="241"/>
      <c r="BN1954" s="241"/>
      <c r="BO1954" s="241"/>
      <c r="BP1954" s="241"/>
      <c r="BQ1954" s="241"/>
      <c r="BR1954" s="241"/>
      <c r="BS1954" s="241"/>
      <c r="BT1954" s="241"/>
      <c r="BU1954" s="241"/>
      <c r="BV1954" s="240"/>
      <c r="BW1954" s="241"/>
      <c r="BX1954" s="241"/>
      <c r="BY1954" s="241"/>
      <c r="BZ1954" s="241"/>
      <c r="CA1954" s="242"/>
      <c r="CB1954" s="242"/>
      <c r="CC1954" s="242"/>
      <c r="CD1954" s="242"/>
      <c r="CE1954" s="241"/>
    </row>
    <row r="1955" spans="1:83" ht="14.4" x14ac:dyDescent="0.3">
      <c r="A1955" s="270"/>
      <c r="B1955" s="271"/>
      <c r="C1955" s="273"/>
      <c r="D1955" s="273"/>
      <c r="E1955" s="273"/>
      <c r="F1955" s="273"/>
      <c r="G1955" s="273"/>
      <c r="H1955" s="273"/>
      <c r="I1955" s="273"/>
      <c r="J1955" s="273"/>
      <c r="K1955" s="273"/>
      <c r="L1955" s="273"/>
      <c r="M1955" s="273"/>
      <c r="BE1955" s="269"/>
      <c r="BH1955" s="241"/>
      <c r="BI1955" s="241"/>
      <c r="BJ1955" s="241"/>
      <c r="BK1955" s="241"/>
      <c r="BL1955" s="241"/>
      <c r="BM1955" s="241"/>
      <c r="BN1955" s="241"/>
      <c r="BO1955" s="241"/>
      <c r="BP1955" s="241"/>
      <c r="BQ1955" s="241"/>
      <c r="BR1955" s="241"/>
      <c r="BS1955" s="241"/>
      <c r="BT1955" s="241"/>
      <c r="BU1955" s="241"/>
      <c r="BV1955" s="240"/>
      <c r="BW1955" s="241"/>
      <c r="BX1955" s="241"/>
      <c r="BY1955" s="241"/>
      <c r="BZ1955" s="241"/>
      <c r="CA1955" s="242"/>
      <c r="CB1955" s="242"/>
      <c r="CC1955" s="242"/>
      <c r="CD1955" s="242"/>
      <c r="CE1955" s="241"/>
    </row>
    <row r="1956" spans="1:83" ht="14.4" x14ac:dyDescent="0.3">
      <c r="A1956" s="270"/>
      <c r="B1956" s="271"/>
      <c r="C1956" s="273"/>
      <c r="D1956" s="273"/>
      <c r="E1956" s="273"/>
      <c r="F1956" s="273"/>
      <c r="G1956" s="273"/>
      <c r="H1956" s="273"/>
      <c r="I1956" s="273"/>
      <c r="J1956" s="273"/>
      <c r="K1956" s="273"/>
      <c r="L1956" s="273"/>
      <c r="M1956" s="273"/>
      <c r="BE1956" s="269"/>
      <c r="BH1956" s="250"/>
      <c r="BI1956" s="250"/>
      <c r="BJ1956" s="250"/>
      <c r="BK1956" s="250"/>
      <c r="BL1956" s="250"/>
      <c r="BM1956" s="250"/>
      <c r="BN1956" s="250"/>
      <c r="BO1956" s="250"/>
      <c r="BP1956" s="250"/>
      <c r="BQ1956" s="250"/>
      <c r="BR1956" s="250"/>
      <c r="BS1956" s="250"/>
      <c r="BT1956" s="250"/>
      <c r="BU1956" s="250"/>
      <c r="BV1956" s="250"/>
      <c r="BW1956" s="250"/>
      <c r="BX1956" s="250"/>
      <c r="BY1956" s="250"/>
      <c r="BZ1956" s="250"/>
      <c r="CE1956" s="250"/>
    </row>
    <row r="1957" spans="1:83" ht="14.4" x14ac:dyDescent="0.3">
      <c r="A1957" s="270"/>
      <c r="B1957" s="271"/>
      <c r="C1957" s="273"/>
      <c r="D1957" s="273"/>
      <c r="E1957" s="273"/>
      <c r="F1957" s="273"/>
      <c r="G1957" s="273"/>
      <c r="H1957" s="273"/>
      <c r="I1957" s="273"/>
      <c r="J1957" s="273"/>
      <c r="K1957" s="273"/>
      <c r="L1957" s="273"/>
      <c r="M1957" s="273"/>
      <c r="BE1957" s="269"/>
      <c r="BH1957" s="250"/>
      <c r="BI1957" s="250"/>
      <c r="BJ1957" s="250"/>
      <c r="BK1957" s="250"/>
      <c r="BL1957" s="250"/>
      <c r="BM1957" s="250"/>
      <c r="BN1957" s="250"/>
      <c r="BO1957" s="250"/>
      <c r="BP1957" s="250"/>
      <c r="BQ1957" s="250"/>
      <c r="BR1957" s="250"/>
      <c r="BS1957" s="250"/>
      <c r="BT1957" s="250"/>
      <c r="BU1957" s="250"/>
      <c r="BV1957" s="250"/>
      <c r="BW1957" s="250"/>
      <c r="BX1957" s="250"/>
      <c r="BY1957" s="250"/>
      <c r="BZ1957" s="250"/>
      <c r="CE1957" s="250"/>
    </row>
    <row r="1958" spans="1:83" ht="14.4" x14ac:dyDescent="0.3">
      <c r="A1958" s="270"/>
      <c r="B1958" s="271"/>
      <c r="C1958" s="273"/>
      <c r="D1958" s="273"/>
      <c r="E1958" s="273"/>
      <c r="F1958" s="273"/>
      <c r="G1958" s="273"/>
      <c r="H1958" s="273"/>
      <c r="I1958" s="273"/>
      <c r="J1958" s="273"/>
      <c r="K1958" s="273"/>
      <c r="L1958" s="273"/>
      <c r="M1958" s="273"/>
      <c r="BE1958" s="269"/>
      <c r="BH1958" s="250"/>
      <c r="BI1958" s="250"/>
      <c r="BJ1958" s="250"/>
      <c r="BK1958" s="250"/>
      <c r="BL1958" s="250"/>
      <c r="BM1958" s="250"/>
      <c r="BN1958" s="250"/>
      <c r="BO1958" s="250"/>
      <c r="BP1958" s="250"/>
      <c r="BQ1958" s="250"/>
      <c r="BR1958" s="250"/>
      <c r="BS1958" s="250"/>
      <c r="BT1958" s="250"/>
      <c r="BU1958" s="250"/>
      <c r="BV1958" s="250"/>
      <c r="BW1958" s="250"/>
      <c r="BX1958" s="250"/>
      <c r="BY1958" s="250"/>
      <c r="BZ1958" s="250"/>
      <c r="CE1958" s="250"/>
    </row>
    <row r="1959" spans="1:83" ht="14.4" x14ac:dyDescent="0.3">
      <c r="A1959" s="270"/>
      <c r="B1959" s="271"/>
      <c r="C1959" s="273"/>
      <c r="D1959" s="273"/>
      <c r="E1959" s="273"/>
      <c r="F1959" s="273"/>
      <c r="G1959" s="273"/>
      <c r="H1959" s="273"/>
      <c r="I1959" s="273"/>
      <c r="J1959" s="273"/>
      <c r="K1959" s="273"/>
      <c r="L1959" s="273"/>
      <c r="M1959" s="273"/>
      <c r="BE1959" s="269"/>
      <c r="BH1959" s="241"/>
      <c r="BI1959" s="241"/>
      <c r="BJ1959" s="241"/>
      <c r="BK1959" s="241"/>
      <c r="BL1959" s="241"/>
      <c r="BM1959" s="241"/>
      <c r="BN1959" s="241"/>
      <c r="BO1959" s="241"/>
      <c r="BP1959" s="241"/>
      <c r="BQ1959" s="241"/>
      <c r="BR1959" s="241"/>
      <c r="BS1959" s="241"/>
      <c r="BT1959" s="241"/>
      <c r="BU1959" s="241"/>
      <c r="BV1959" s="240"/>
      <c r="BW1959" s="241"/>
      <c r="BX1959" s="241"/>
      <c r="BY1959" s="241"/>
      <c r="BZ1959" s="241"/>
      <c r="CA1959" s="242"/>
      <c r="CB1959" s="242"/>
      <c r="CC1959" s="242"/>
      <c r="CD1959" s="242"/>
      <c r="CE1959" s="241"/>
    </row>
    <row r="1960" spans="1:83" ht="14.4" x14ac:dyDescent="0.3">
      <c r="A1960" s="270"/>
      <c r="B1960" s="271"/>
      <c r="C1960" s="273"/>
      <c r="D1960" s="273"/>
      <c r="E1960" s="273"/>
      <c r="F1960" s="273"/>
      <c r="G1960" s="273"/>
      <c r="H1960" s="273"/>
      <c r="I1960" s="273"/>
      <c r="J1960" s="273"/>
      <c r="K1960" s="273"/>
      <c r="L1960" s="273"/>
      <c r="M1960" s="273"/>
      <c r="BE1960" s="269"/>
      <c r="BH1960" s="250"/>
      <c r="BI1960" s="250"/>
      <c r="BJ1960" s="250"/>
      <c r="BK1960" s="250"/>
      <c r="BL1960" s="250"/>
      <c r="BM1960" s="250"/>
      <c r="BN1960" s="250"/>
      <c r="BO1960" s="250"/>
      <c r="BP1960" s="250"/>
      <c r="BQ1960" s="250"/>
      <c r="BR1960" s="250"/>
      <c r="BS1960" s="250"/>
      <c r="BT1960" s="250"/>
      <c r="BU1960" s="250"/>
      <c r="BV1960" s="250"/>
      <c r="BW1960" s="250"/>
      <c r="BX1960" s="250"/>
      <c r="BY1960" s="250"/>
      <c r="BZ1960" s="250"/>
      <c r="CE1960" s="250"/>
    </row>
    <row r="1961" spans="1:83" ht="14.4" x14ac:dyDescent="0.3">
      <c r="A1961" s="270"/>
      <c r="B1961" s="271"/>
      <c r="C1961" s="273"/>
      <c r="D1961" s="273"/>
      <c r="E1961" s="273"/>
      <c r="F1961" s="273"/>
      <c r="G1961" s="273"/>
      <c r="H1961" s="273"/>
      <c r="I1961" s="273"/>
      <c r="J1961" s="273"/>
      <c r="K1961" s="273"/>
      <c r="L1961" s="273"/>
      <c r="M1961" s="273"/>
      <c r="BE1961" s="269"/>
      <c r="BH1961" s="250"/>
      <c r="BI1961" s="250"/>
      <c r="BJ1961" s="250"/>
      <c r="BK1961" s="250"/>
      <c r="BL1961" s="250"/>
      <c r="BM1961" s="250"/>
      <c r="BN1961" s="250"/>
      <c r="BO1961" s="250"/>
      <c r="BP1961" s="250"/>
      <c r="BQ1961" s="250"/>
      <c r="BR1961" s="250"/>
      <c r="BS1961" s="250"/>
      <c r="BT1961" s="250"/>
      <c r="BU1961" s="250"/>
      <c r="BV1961" s="250"/>
      <c r="BW1961" s="250"/>
      <c r="BX1961" s="250"/>
      <c r="BY1961" s="250"/>
      <c r="BZ1961" s="250"/>
      <c r="CE1961" s="250"/>
    </row>
    <row r="1962" spans="1:83" ht="14.4" x14ac:dyDescent="0.3">
      <c r="A1962" s="270"/>
      <c r="B1962" s="271"/>
      <c r="C1962" s="273"/>
      <c r="D1962" s="273"/>
      <c r="E1962" s="273"/>
      <c r="F1962" s="273"/>
      <c r="G1962" s="273"/>
      <c r="H1962" s="273"/>
      <c r="I1962" s="273"/>
      <c r="J1962" s="273"/>
      <c r="K1962" s="273"/>
      <c r="L1962" s="273"/>
      <c r="M1962" s="273"/>
      <c r="BE1962" s="269"/>
      <c r="BH1962" s="241"/>
      <c r="BI1962" s="241"/>
      <c r="BJ1962" s="241"/>
      <c r="BK1962" s="241"/>
      <c r="BL1962" s="241"/>
      <c r="BM1962" s="241"/>
      <c r="BN1962" s="241"/>
      <c r="BO1962" s="241"/>
      <c r="BP1962" s="241"/>
      <c r="BQ1962" s="241"/>
      <c r="BR1962" s="241"/>
      <c r="BS1962" s="241"/>
      <c r="BT1962" s="241"/>
      <c r="BU1962" s="241"/>
      <c r="BV1962" s="240"/>
      <c r="BW1962" s="241"/>
      <c r="BX1962" s="241"/>
      <c r="BY1962" s="241"/>
      <c r="BZ1962" s="241"/>
      <c r="CA1962" s="242"/>
      <c r="CB1962" s="242"/>
      <c r="CC1962" s="242"/>
      <c r="CD1962" s="242"/>
      <c r="CE1962" s="241"/>
    </row>
    <row r="1963" spans="1:83" ht="14.4" x14ac:dyDescent="0.3">
      <c r="A1963" s="270"/>
      <c r="B1963" s="271"/>
      <c r="C1963" s="273"/>
      <c r="D1963" s="273"/>
      <c r="E1963" s="273"/>
      <c r="F1963" s="273"/>
      <c r="G1963" s="273"/>
      <c r="H1963" s="273"/>
      <c r="I1963" s="273"/>
      <c r="J1963" s="273"/>
      <c r="K1963" s="273"/>
      <c r="L1963" s="273"/>
      <c r="M1963" s="273"/>
      <c r="BE1963" s="269"/>
      <c r="BH1963" s="241"/>
      <c r="BI1963" s="241"/>
      <c r="BJ1963" s="241"/>
      <c r="BK1963" s="241"/>
      <c r="BL1963" s="241"/>
      <c r="BM1963" s="241"/>
      <c r="BN1963" s="241"/>
      <c r="BO1963" s="241"/>
      <c r="BP1963" s="241"/>
      <c r="BQ1963" s="241"/>
      <c r="BR1963" s="241"/>
      <c r="BS1963" s="241"/>
      <c r="BT1963" s="241"/>
      <c r="BU1963" s="241"/>
      <c r="BV1963" s="240"/>
      <c r="BW1963" s="241"/>
      <c r="BX1963" s="241"/>
      <c r="BY1963" s="241"/>
      <c r="BZ1963" s="241"/>
      <c r="CA1963" s="242"/>
      <c r="CB1963" s="242"/>
      <c r="CC1963" s="242"/>
      <c r="CD1963" s="242"/>
      <c r="CE1963" s="241"/>
    </row>
    <row r="1964" spans="1:83" ht="13.95" customHeight="1" x14ac:dyDescent="0.3">
      <c r="A1964" s="270"/>
      <c r="B1964" s="271"/>
      <c r="C1964" s="273"/>
      <c r="D1964" s="273"/>
      <c r="E1964" s="273"/>
      <c r="F1964" s="273"/>
      <c r="G1964" s="273"/>
      <c r="H1964" s="273"/>
      <c r="I1964" s="273"/>
      <c r="J1964" s="273"/>
      <c r="K1964" s="273"/>
      <c r="L1964" s="273"/>
      <c r="M1964" s="273"/>
      <c r="BE1964" s="269"/>
      <c r="BH1964" s="250"/>
      <c r="BI1964" s="250"/>
      <c r="BJ1964" s="250"/>
      <c r="BK1964" s="250"/>
      <c r="BL1964" s="250"/>
      <c r="BM1964" s="250"/>
      <c r="BN1964" s="250"/>
      <c r="BO1964" s="250"/>
      <c r="BP1964" s="250"/>
      <c r="BQ1964" s="250"/>
      <c r="BR1964" s="250"/>
      <c r="BS1964" s="250"/>
      <c r="BT1964" s="250"/>
      <c r="BU1964" s="250"/>
      <c r="BV1964" s="250"/>
      <c r="BW1964" s="250"/>
      <c r="BX1964" s="250"/>
      <c r="BY1964" s="250"/>
      <c r="BZ1964" s="250"/>
      <c r="CE1964" s="250"/>
    </row>
    <row r="1965" spans="1:83" ht="14.4" x14ac:dyDescent="0.3">
      <c r="A1965" s="270"/>
      <c r="B1965" s="271"/>
      <c r="C1965" s="273"/>
      <c r="D1965" s="273"/>
      <c r="E1965" s="273"/>
      <c r="F1965" s="273"/>
      <c r="G1965" s="273"/>
      <c r="H1965" s="273"/>
      <c r="I1965" s="273"/>
      <c r="J1965" s="273"/>
      <c r="K1965" s="273"/>
      <c r="L1965" s="273"/>
      <c r="M1965" s="273"/>
      <c r="BE1965" s="269"/>
      <c r="BH1965" s="250"/>
      <c r="BI1965" s="250"/>
      <c r="BJ1965" s="250"/>
      <c r="BK1965" s="250"/>
      <c r="BL1965" s="250"/>
      <c r="BM1965" s="250"/>
      <c r="BN1965" s="250"/>
      <c r="BO1965" s="250"/>
      <c r="BP1965" s="250"/>
      <c r="BQ1965" s="250"/>
      <c r="BR1965" s="250"/>
      <c r="BS1965" s="250"/>
      <c r="BT1965" s="250"/>
      <c r="BU1965" s="250"/>
      <c r="BV1965" s="250"/>
      <c r="BW1965" s="250"/>
      <c r="BX1965" s="250"/>
      <c r="BY1965" s="250"/>
      <c r="BZ1965" s="250"/>
      <c r="CE1965" s="250"/>
    </row>
    <row r="1966" spans="1:83" ht="14.4" x14ac:dyDescent="0.3">
      <c r="A1966" s="270"/>
      <c r="B1966" s="271"/>
      <c r="C1966" s="273"/>
      <c r="D1966" s="273"/>
      <c r="E1966" s="273"/>
      <c r="F1966" s="273"/>
      <c r="G1966" s="273"/>
      <c r="H1966" s="273"/>
      <c r="I1966" s="273"/>
      <c r="J1966" s="273"/>
      <c r="K1966" s="273"/>
      <c r="L1966" s="273"/>
      <c r="M1966" s="273"/>
      <c r="BE1966" s="269"/>
      <c r="BH1966" s="250"/>
      <c r="BI1966" s="250"/>
      <c r="BJ1966" s="250"/>
      <c r="BK1966" s="250"/>
      <c r="BL1966" s="250"/>
      <c r="BM1966" s="250"/>
      <c r="BN1966" s="250"/>
      <c r="BO1966" s="250"/>
      <c r="BP1966" s="250"/>
      <c r="BQ1966" s="250"/>
      <c r="BR1966" s="250"/>
      <c r="BS1966" s="250"/>
      <c r="BT1966" s="250"/>
      <c r="BU1966" s="250"/>
      <c r="BV1966" s="250"/>
      <c r="BW1966" s="250"/>
      <c r="BX1966" s="250"/>
      <c r="BY1966" s="250"/>
      <c r="BZ1966" s="250"/>
      <c r="CE1966" s="250"/>
    </row>
    <row r="1967" spans="1:83" ht="14.4" x14ac:dyDescent="0.3">
      <c r="A1967" s="270"/>
      <c r="B1967" s="271"/>
      <c r="C1967" s="273"/>
      <c r="D1967" s="273"/>
      <c r="E1967" s="273"/>
      <c r="F1967" s="273"/>
      <c r="G1967" s="273"/>
      <c r="H1967" s="273"/>
      <c r="I1967" s="273"/>
      <c r="J1967" s="273"/>
      <c r="K1967" s="273"/>
      <c r="L1967" s="273"/>
      <c r="M1967" s="273"/>
      <c r="BE1967" s="269"/>
      <c r="BH1967" s="241"/>
      <c r="BI1967" s="241"/>
      <c r="BJ1967" s="241"/>
      <c r="BK1967" s="241"/>
      <c r="BL1967" s="241"/>
      <c r="BM1967" s="241"/>
      <c r="BN1967" s="241"/>
      <c r="BO1967" s="241"/>
      <c r="BP1967" s="241"/>
      <c r="BQ1967" s="241"/>
      <c r="BR1967" s="241"/>
      <c r="BS1967" s="241"/>
      <c r="BT1967" s="241"/>
      <c r="BU1967" s="241"/>
      <c r="BV1967" s="240"/>
      <c r="BW1967" s="241"/>
      <c r="BX1967" s="241"/>
      <c r="BY1967" s="241"/>
      <c r="BZ1967" s="241"/>
      <c r="CA1967" s="242"/>
      <c r="CB1967" s="242"/>
      <c r="CC1967" s="242"/>
      <c r="CD1967" s="242"/>
      <c r="CE1967" s="241"/>
    </row>
    <row r="1968" spans="1:83" ht="14.4" x14ac:dyDescent="0.3">
      <c r="A1968" s="270"/>
      <c r="B1968" s="271"/>
      <c r="C1968" s="273"/>
      <c r="D1968" s="273"/>
      <c r="E1968" s="273"/>
      <c r="F1968" s="273"/>
      <c r="G1968" s="273"/>
      <c r="H1968" s="273"/>
      <c r="I1968" s="273"/>
      <c r="J1968" s="273"/>
      <c r="K1968" s="273"/>
      <c r="L1968" s="273"/>
      <c r="M1968" s="273"/>
      <c r="BE1968" s="269"/>
      <c r="BH1968" s="250"/>
      <c r="BI1968" s="250"/>
      <c r="BJ1968" s="250"/>
      <c r="BK1968" s="250"/>
      <c r="BL1968" s="250"/>
      <c r="BM1968" s="250"/>
      <c r="BN1968" s="250"/>
      <c r="BO1968" s="250"/>
      <c r="BP1968" s="250"/>
      <c r="BQ1968" s="250"/>
      <c r="BR1968" s="250"/>
      <c r="BS1968" s="250"/>
      <c r="BT1968" s="250"/>
      <c r="BU1968" s="250"/>
      <c r="BV1968" s="250"/>
      <c r="BW1968" s="250"/>
      <c r="BX1968" s="250"/>
      <c r="BY1968" s="250"/>
      <c r="BZ1968" s="250"/>
      <c r="CE1968" s="250"/>
    </row>
    <row r="1969" spans="1:83" ht="14.4" x14ac:dyDescent="0.3">
      <c r="A1969" s="270"/>
      <c r="B1969" s="271"/>
      <c r="C1969" s="273"/>
      <c r="D1969" s="273"/>
      <c r="E1969" s="273"/>
      <c r="F1969" s="273"/>
      <c r="G1969" s="273"/>
      <c r="H1969" s="273"/>
      <c r="I1969" s="273"/>
      <c r="J1969" s="273"/>
      <c r="K1969" s="273"/>
      <c r="L1969" s="273"/>
      <c r="M1969" s="273"/>
      <c r="BE1969" s="269"/>
      <c r="BH1969" s="241"/>
      <c r="BI1969" s="241"/>
      <c r="BJ1969" s="241"/>
      <c r="BK1969" s="241"/>
      <c r="BL1969" s="241"/>
      <c r="BM1969" s="241"/>
      <c r="BN1969" s="241"/>
      <c r="BO1969" s="241"/>
      <c r="BP1969" s="241"/>
      <c r="BQ1969" s="241"/>
      <c r="BR1969" s="241"/>
      <c r="BS1969" s="241"/>
      <c r="BT1969" s="241"/>
      <c r="BU1969" s="241"/>
      <c r="BV1969" s="240"/>
      <c r="BW1969" s="241"/>
      <c r="BX1969" s="241"/>
      <c r="BY1969" s="241"/>
      <c r="BZ1969" s="241"/>
      <c r="CA1969" s="242"/>
      <c r="CB1969" s="242"/>
      <c r="CC1969" s="242"/>
      <c r="CD1969" s="242"/>
      <c r="CE1969" s="241"/>
    </row>
    <row r="1970" spans="1:83" ht="14.4" x14ac:dyDescent="0.3">
      <c r="A1970" s="270"/>
      <c r="B1970" s="271"/>
      <c r="C1970" s="273"/>
      <c r="D1970" s="273"/>
      <c r="E1970" s="273"/>
      <c r="F1970" s="273"/>
      <c r="G1970" s="273"/>
      <c r="H1970" s="273"/>
      <c r="I1970" s="273"/>
      <c r="J1970" s="273"/>
      <c r="K1970" s="273"/>
      <c r="L1970" s="273"/>
      <c r="M1970" s="273"/>
      <c r="BE1970" s="269"/>
      <c r="BH1970" s="241"/>
      <c r="BI1970" s="241"/>
      <c r="BJ1970" s="241"/>
      <c r="BK1970" s="241"/>
      <c r="BL1970" s="241"/>
      <c r="BM1970" s="241"/>
      <c r="BN1970" s="241"/>
      <c r="BO1970" s="241"/>
      <c r="BP1970" s="241"/>
      <c r="BQ1970" s="241"/>
      <c r="BR1970" s="241"/>
      <c r="BS1970" s="241"/>
      <c r="BT1970" s="241"/>
      <c r="BU1970" s="241"/>
      <c r="BV1970" s="240"/>
      <c r="BW1970" s="241"/>
      <c r="BX1970" s="241"/>
      <c r="BY1970" s="241"/>
      <c r="BZ1970" s="241"/>
      <c r="CA1970" s="242"/>
      <c r="CB1970" s="242"/>
      <c r="CC1970" s="242"/>
      <c r="CD1970" s="242"/>
      <c r="CE1970" s="241"/>
    </row>
    <row r="1971" spans="1:83" ht="14.4" x14ac:dyDescent="0.3">
      <c r="A1971" s="270"/>
      <c r="B1971" s="271"/>
      <c r="C1971" s="273"/>
      <c r="D1971" s="273"/>
      <c r="E1971" s="273"/>
      <c r="F1971" s="273"/>
      <c r="G1971" s="273"/>
      <c r="H1971" s="273"/>
      <c r="I1971" s="273"/>
      <c r="J1971" s="273"/>
      <c r="K1971" s="273"/>
      <c r="L1971" s="273"/>
      <c r="M1971" s="273"/>
      <c r="BE1971" s="269"/>
      <c r="BH1971" s="250"/>
      <c r="BI1971" s="250"/>
      <c r="BJ1971" s="250"/>
      <c r="BK1971" s="250"/>
      <c r="BL1971" s="250"/>
      <c r="BM1971" s="250"/>
      <c r="BN1971" s="250"/>
      <c r="BO1971" s="250"/>
      <c r="BP1971" s="250"/>
      <c r="BQ1971" s="250"/>
      <c r="BR1971" s="250"/>
      <c r="BS1971" s="250"/>
      <c r="BT1971" s="250"/>
      <c r="BU1971" s="250"/>
      <c r="BV1971" s="250"/>
      <c r="BW1971" s="250"/>
      <c r="BX1971" s="250"/>
      <c r="BY1971" s="250"/>
      <c r="BZ1971" s="250"/>
      <c r="CE1971" s="250"/>
    </row>
    <row r="1972" spans="1:83" ht="14.4" x14ac:dyDescent="0.3">
      <c r="A1972" s="270"/>
      <c r="B1972" s="271"/>
      <c r="C1972" s="273"/>
      <c r="D1972" s="273"/>
      <c r="E1972" s="273"/>
      <c r="F1972" s="273"/>
      <c r="G1972" s="273"/>
      <c r="H1972" s="273"/>
      <c r="I1972" s="273"/>
      <c r="J1972" s="273"/>
      <c r="K1972" s="273"/>
      <c r="L1972" s="273"/>
      <c r="M1972" s="273"/>
      <c r="BE1972" s="269"/>
      <c r="BH1972" s="250"/>
      <c r="BI1972" s="250"/>
      <c r="BJ1972" s="250"/>
      <c r="BK1972" s="250"/>
      <c r="BL1972" s="250"/>
      <c r="BM1972" s="250"/>
      <c r="BN1972" s="250"/>
      <c r="BO1972" s="250"/>
      <c r="BP1972" s="250"/>
      <c r="BQ1972" s="250"/>
      <c r="BR1972" s="250"/>
      <c r="BS1972" s="250"/>
      <c r="BT1972" s="250"/>
      <c r="BU1972" s="250"/>
      <c r="BV1972" s="250"/>
      <c r="BW1972" s="250"/>
      <c r="BX1972" s="250"/>
      <c r="BY1972" s="250"/>
      <c r="BZ1972" s="250"/>
      <c r="CE1972" s="250"/>
    </row>
    <row r="1973" spans="1:83" ht="14.4" x14ac:dyDescent="0.3">
      <c r="A1973" s="270"/>
      <c r="B1973" s="269"/>
      <c r="C1973" s="273"/>
      <c r="D1973" s="273"/>
      <c r="E1973" s="273"/>
      <c r="F1973" s="273"/>
      <c r="G1973" s="273"/>
      <c r="H1973" s="273"/>
      <c r="I1973" s="273"/>
      <c r="J1973" s="273"/>
      <c r="K1973" s="273"/>
      <c r="L1973" s="273"/>
      <c r="M1973" s="273"/>
      <c r="N1973" s="273"/>
      <c r="O1973" s="273"/>
      <c r="P1973" s="273"/>
      <c r="Q1973" s="273"/>
      <c r="R1973" s="273"/>
      <c r="S1973" s="273"/>
      <c r="T1973" s="273"/>
      <c r="U1973" s="273"/>
      <c r="V1973" s="273"/>
      <c r="W1973" s="273"/>
      <c r="X1973" s="273"/>
      <c r="Y1973" s="273"/>
      <c r="Z1973" s="273"/>
      <c r="AA1973" s="273"/>
      <c r="BE1973" s="269"/>
      <c r="BH1973" s="241"/>
      <c r="BI1973" s="241"/>
      <c r="BJ1973" s="241"/>
      <c r="BK1973" s="241"/>
      <c r="BL1973" s="241"/>
      <c r="BM1973" s="241"/>
      <c r="BN1973" s="241"/>
      <c r="BO1973" s="241"/>
      <c r="BP1973" s="241"/>
      <c r="BQ1973" s="241"/>
      <c r="BR1973" s="241"/>
      <c r="BS1973" s="241"/>
      <c r="BT1973" s="241"/>
      <c r="BU1973" s="241"/>
      <c r="BV1973" s="240"/>
      <c r="BW1973" s="241"/>
      <c r="BX1973" s="241"/>
      <c r="BY1973" s="241"/>
      <c r="BZ1973" s="241"/>
      <c r="CA1973" s="242"/>
      <c r="CB1973" s="242"/>
      <c r="CC1973" s="242"/>
      <c r="CD1973" s="242"/>
      <c r="CE1973" s="241"/>
    </row>
    <row r="1974" spans="1:83" ht="14.4" x14ac:dyDescent="0.3">
      <c r="A1974" s="270"/>
      <c r="B1974" s="269"/>
      <c r="C1974" s="273"/>
      <c r="D1974" s="273"/>
      <c r="E1974" s="273"/>
      <c r="F1974" s="273"/>
      <c r="G1974" s="273"/>
      <c r="H1974" s="273"/>
      <c r="I1974" s="273"/>
      <c r="J1974" s="273"/>
      <c r="K1974" s="273"/>
      <c r="L1974" s="273"/>
      <c r="M1974" s="273"/>
      <c r="N1974" s="273"/>
      <c r="O1974" s="273"/>
      <c r="P1974" s="273"/>
      <c r="Q1974" s="273"/>
      <c r="R1974" s="273"/>
      <c r="S1974" s="273"/>
      <c r="T1974" s="273"/>
      <c r="U1974" s="273"/>
      <c r="V1974" s="273"/>
      <c r="W1974" s="273"/>
      <c r="X1974" s="273"/>
      <c r="Y1974" s="273"/>
      <c r="Z1974" s="273"/>
      <c r="AA1974" s="273"/>
      <c r="BE1974" s="269"/>
      <c r="BH1974" s="250"/>
      <c r="BI1974" s="250"/>
      <c r="BJ1974" s="250"/>
      <c r="BK1974" s="250"/>
      <c r="BL1974" s="250"/>
      <c r="BM1974" s="250"/>
      <c r="BN1974" s="250"/>
      <c r="BO1974" s="250"/>
      <c r="BP1974" s="250"/>
      <c r="BQ1974" s="250"/>
      <c r="BR1974" s="250"/>
      <c r="BS1974" s="250"/>
      <c r="BT1974" s="250"/>
      <c r="BU1974" s="250"/>
      <c r="BV1974" s="250"/>
      <c r="BW1974" s="250"/>
      <c r="BX1974" s="250"/>
      <c r="BY1974" s="250"/>
      <c r="BZ1974" s="250"/>
      <c r="CE1974" s="250"/>
    </row>
    <row r="1975" spans="1:83" ht="14.4" x14ac:dyDescent="0.3">
      <c r="A1975" s="270"/>
      <c r="B1975" s="271"/>
      <c r="C1975" s="273"/>
      <c r="D1975" s="273"/>
      <c r="E1975" s="273"/>
      <c r="F1975" s="273"/>
      <c r="G1975" s="273"/>
      <c r="H1975" s="273"/>
      <c r="I1975" s="273"/>
      <c r="J1975" s="273"/>
      <c r="K1975" s="273"/>
      <c r="L1975" s="273"/>
      <c r="M1975" s="273"/>
      <c r="BE1975" s="269"/>
      <c r="BH1975" s="241"/>
      <c r="BI1975" s="241"/>
      <c r="BJ1975" s="241"/>
      <c r="BK1975" s="241"/>
      <c r="BL1975" s="241"/>
      <c r="BM1975" s="241"/>
      <c r="BN1975" s="241"/>
      <c r="BO1975" s="241"/>
      <c r="BP1975" s="241"/>
      <c r="BQ1975" s="241"/>
      <c r="BR1975" s="241"/>
      <c r="BS1975" s="241"/>
      <c r="BT1975" s="241"/>
      <c r="BU1975" s="241"/>
      <c r="BV1975" s="240"/>
      <c r="BW1975" s="241"/>
      <c r="BX1975" s="241"/>
      <c r="BY1975" s="241"/>
      <c r="BZ1975" s="241"/>
      <c r="CA1975" s="242"/>
      <c r="CB1975" s="242"/>
      <c r="CC1975" s="242"/>
      <c r="CD1975" s="242"/>
      <c r="CE1975" s="241"/>
    </row>
    <row r="1976" spans="1:83" ht="14.4" x14ac:dyDescent="0.3">
      <c r="A1976" s="270"/>
      <c r="B1976" s="271"/>
      <c r="C1976" s="273"/>
      <c r="D1976" s="273"/>
      <c r="E1976" s="273"/>
      <c r="F1976" s="273"/>
      <c r="G1976" s="273"/>
      <c r="H1976" s="273"/>
      <c r="I1976" s="273"/>
      <c r="J1976" s="273"/>
      <c r="K1976" s="273"/>
      <c r="L1976" s="273"/>
      <c r="M1976" s="273"/>
      <c r="BE1976" s="269"/>
      <c r="BH1976" s="250"/>
      <c r="BI1976" s="250"/>
      <c r="BJ1976" s="250"/>
      <c r="BK1976" s="250"/>
      <c r="BL1976" s="250"/>
      <c r="BM1976" s="250"/>
      <c r="BN1976" s="250"/>
      <c r="BO1976" s="250"/>
      <c r="BP1976" s="250"/>
      <c r="BQ1976" s="250"/>
      <c r="BR1976" s="250"/>
      <c r="BS1976" s="250"/>
      <c r="BT1976" s="250"/>
      <c r="BU1976" s="250"/>
      <c r="BV1976" s="250"/>
      <c r="BW1976" s="250"/>
      <c r="BX1976" s="250"/>
      <c r="BY1976" s="250"/>
      <c r="BZ1976" s="250"/>
      <c r="CE1976" s="250"/>
    </row>
    <row r="1977" spans="1:83" ht="14.4" x14ac:dyDescent="0.3">
      <c r="A1977" s="270"/>
      <c r="B1977" s="271"/>
      <c r="C1977" s="273"/>
      <c r="D1977" s="273"/>
      <c r="E1977" s="273"/>
      <c r="F1977" s="273"/>
      <c r="G1977" s="273"/>
      <c r="H1977" s="273"/>
      <c r="I1977" s="273"/>
      <c r="J1977" s="273"/>
      <c r="K1977" s="273"/>
      <c r="L1977" s="273"/>
      <c r="M1977" s="273"/>
      <c r="BE1977" s="269"/>
      <c r="BH1977" s="250"/>
      <c r="BI1977" s="250"/>
      <c r="BJ1977" s="250"/>
      <c r="BK1977" s="250"/>
      <c r="BL1977" s="250"/>
      <c r="BM1977" s="250"/>
      <c r="BN1977" s="250"/>
      <c r="BO1977" s="250"/>
      <c r="BP1977" s="250"/>
      <c r="BQ1977" s="250"/>
      <c r="BR1977" s="250"/>
      <c r="BS1977" s="250"/>
      <c r="BT1977" s="250"/>
      <c r="BU1977" s="250"/>
      <c r="BV1977" s="250"/>
      <c r="BW1977" s="250"/>
      <c r="BX1977" s="250"/>
      <c r="BY1977" s="250"/>
      <c r="BZ1977" s="250"/>
      <c r="CE1977" s="250"/>
    </row>
    <row r="1978" spans="1:83" ht="14.4" x14ac:dyDescent="0.3">
      <c r="A1978" s="270"/>
      <c r="B1978" s="271"/>
      <c r="C1978" s="273"/>
      <c r="D1978" s="273"/>
      <c r="E1978" s="273"/>
      <c r="F1978" s="273"/>
      <c r="G1978" s="273"/>
      <c r="H1978" s="273"/>
      <c r="I1978" s="273"/>
      <c r="J1978" s="273"/>
      <c r="K1978" s="273"/>
      <c r="L1978" s="273"/>
      <c r="M1978" s="273"/>
      <c r="BE1978" s="269"/>
      <c r="BH1978" s="241"/>
      <c r="BI1978" s="241"/>
      <c r="BJ1978" s="241"/>
      <c r="BK1978" s="241"/>
      <c r="BL1978" s="241"/>
      <c r="BM1978" s="241"/>
      <c r="BN1978" s="241"/>
      <c r="BO1978" s="241"/>
      <c r="BP1978" s="241"/>
      <c r="BQ1978" s="241"/>
      <c r="BR1978" s="241"/>
      <c r="BS1978" s="241"/>
      <c r="BT1978" s="241"/>
      <c r="BU1978" s="241"/>
      <c r="BV1978" s="240"/>
      <c r="BW1978" s="241"/>
      <c r="BX1978" s="241"/>
      <c r="BY1978" s="241"/>
      <c r="BZ1978" s="241"/>
      <c r="CA1978" s="242"/>
      <c r="CB1978" s="242"/>
      <c r="CC1978" s="242"/>
      <c r="CD1978" s="242"/>
      <c r="CE1978" s="241"/>
    </row>
    <row r="1979" spans="1:83" ht="14.4" x14ac:dyDescent="0.3">
      <c r="A1979" s="270"/>
      <c r="B1979" s="271"/>
      <c r="C1979" s="269"/>
      <c r="D1979" s="269"/>
      <c r="E1979" s="269"/>
      <c r="F1979" s="269"/>
      <c r="G1979" s="269"/>
      <c r="H1979" s="269"/>
      <c r="I1979" s="269"/>
      <c r="J1979" s="269"/>
      <c r="K1979" s="269"/>
      <c r="L1979" s="269"/>
      <c r="M1979" s="269"/>
    </row>
    <row r="1980" spans="1:83" ht="14.4" x14ac:dyDescent="0.3">
      <c r="A1980" s="270"/>
      <c r="B1980" s="271"/>
      <c r="C1980" s="269"/>
      <c r="D1980" s="269"/>
      <c r="E1980" s="269"/>
      <c r="F1980" s="269"/>
      <c r="G1980" s="269"/>
      <c r="H1980" s="269"/>
      <c r="I1980" s="269"/>
      <c r="J1980" s="269"/>
      <c r="K1980" s="269"/>
      <c r="L1980" s="269"/>
      <c r="M1980" s="269"/>
      <c r="N1980" s="269"/>
      <c r="O1980" s="269"/>
      <c r="P1980" s="269"/>
      <c r="Q1980" s="269"/>
      <c r="R1980" s="269"/>
      <c r="S1980" s="269"/>
      <c r="T1980" s="269"/>
      <c r="U1980" s="269"/>
      <c r="V1980" s="269"/>
      <c r="W1980" s="269"/>
      <c r="X1980" s="269"/>
      <c r="Y1980" s="269"/>
      <c r="Z1980" s="269"/>
      <c r="AA1980" s="269"/>
    </row>
    <row r="1981" spans="1:83" ht="14.4" x14ac:dyDescent="0.3">
      <c r="A1981" s="270"/>
      <c r="B1981" s="271"/>
      <c r="C1981" s="269"/>
      <c r="D1981" s="269"/>
      <c r="E1981" s="269"/>
      <c r="F1981" s="269"/>
      <c r="G1981" s="269"/>
      <c r="H1981" s="269"/>
      <c r="I1981" s="269"/>
      <c r="J1981" s="269"/>
      <c r="K1981" s="269"/>
      <c r="L1981" s="269"/>
      <c r="M1981" s="269"/>
      <c r="N1981" s="269"/>
      <c r="O1981" s="269"/>
      <c r="P1981" s="269"/>
      <c r="Q1981" s="269"/>
      <c r="R1981" s="269"/>
      <c r="S1981" s="269"/>
      <c r="T1981" s="269"/>
      <c r="U1981" s="269"/>
      <c r="V1981" s="269"/>
      <c r="W1981" s="269"/>
      <c r="X1981" s="269"/>
      <c r="Y1981" s="269"/>
      <c r="Z1981" s="269"/>
      <c r="AA1981" s="269"/>
      <c r="AB1981" s="269"/>
      <c r="AC1981" s="269"/>
      <c r="AD1981" s="269"/>
      <c r="AE1981" s="269"/>
      <c r="AF1981" s="269"/>
      <c r="AG1981" s="269"/>
      <c r="AH1981" s="269"/>
      <c r="AI1981" s="269"/>
      <c r="AJ1981" s="269"/>
      <c r="AK1981" s="269"/>
      <c r="AL1981" s="269"/>
      <c r="AM1981" s="269"/>
      <c r="AN1981" s="269"/>
      <c r="AO1981" s="269"/>
      <c r="AP1981" s="269"/>
      <c r="AQ1981" s="269"/>
      <c r="AR1981" s="269"/>
      <c r="AS1981" s="269"/>
      <c r="AT1981" s="269"/>
      <c r="AU1981" s="269"/>
      <c r="AV1981" s="269"/>
      <c r="AW1981" s="269"/>
    </row>
    <row r="1982" spans="1:83" ht="14.4" x14ac:dyDescent="0.3">
      <c r="A1982" s="270"/>
      <c r="B1982" s="271"/>
      <c r="C1982" s="269"/>
      <c r="D1982" s="269"/>
      <c r="E1982" s="269"/>
      <c r="F1982" s="269"/>
      <c r="G1982" s="269"/>
      <c r="H1982" s="269"/>
      <c r="I1982" s="269"/>
      <c r="J1982" s="269"/>
      <c r="K1982" s="269"/>
      <c r="L1982" s="269"/>
      <c r="M1982" s="269"/>
      <c r="N1982" s="269"/>
      <c r="O1982" s="269"/>
      <c r="P1982" s="269"/>
      <c r="Q1982" s="269"/>
      <c r="R1982" s="269"/>
      <c r="S1982" s="269"/>
      <c r="T1982" s="269"/>
      <c r="U1982" s="269"/>
      <c r="V1982" s="269"/>
      <c r="W1982" s="269"/>
      <c r="X1982" s="269"/>
      <c r="Y1982" s="269"/>
      <c r="Z1982" s="269"/>
      <c r="AA1982" s="269"/>
      <c r="AB1982" s="269"/>
      <c r="AC1982" s="269"/>
      <c r="AD1982" s="269"/>
      <c r="AE1982" s="269"/>
      <c r="AF1982" s="269"/>
      <c r="AG1982" s="269"/>
      <c r="AH1982" s="269"/>
      <c r="AI1982" s="269"/>
      <c r="AJ1982" s="269"/>
      <c r="AK1982" s="269"/>
      <c r="AL1982" s="269"/>
      <c r="AM1982" s="269"/>
      <c r="AN1982" s="269"/>
      <c r="AO1982" s="269"/>
      <c r="AP1982" s="269"/>
      <c r="AQ1982" s="269"/>
      <c r="AR1982" s="269"/>
      <c r="AS1982" s="269"/>
      <c r="AT1982" s="269"/>
      <c r="AU1982" s="269"/>
      <c r="AV1982" s="269"/>
      <c r="AW1982" s="269"/>
    </row>
    <row r="1983" spans="1:83" ht="14.4" x14ac:dyDescent="0.3">
      <c r="A1983" s="270"/>
      <c r="B1983" s="271"/>
      <c r="C1983" s="269"/>
      <c r="D1983" s="269"/>
      <c r="E1983" s="269"/>
      <c r="F1983" s="269"/>
      <c r="G1983" s="269"/>
      <c r="H1983" s="269"/>
      <c r="I1983" s="269"/>
      <c r="J1983" s="269"/>
      <c r="K1983" s="269"/>
      <c r="L1983" s="269"/>
      <c r="M1983" s="269"/>
      <c r="N1983" s="269"/>
      <c r="O1983" s="269"/>
      <c r="P1983" s="269"/>
      <c r="Q1983" s="269"/>
      <c r="R1983" s="269"/>
      <c r="S1983" s="269"/>
      <c r="T1983" s="269"/>
      <c r="U1983" s="269"/>
      <c r="V1983" s="269"/>
      <c r="W1983" s="269"/>
      <c r="X1983" s="269"/>
      <c r="Y1983" s="269"/>
      <c r="Z1983" s="269"/>
      <c r="AA1983" s="269"/>
      <c r="AB1983" s="269"/>
      <c r="AC1983" s="269"/>
      <c r="AD1983" s="269"/>
      <c r="AE1983" s="269"/>
      <c r="AF1983" s="269"/>
      <c r="AG1983" s="269"/>
      <c r="AH1983" s="269"/>
      <c r="AI1983" s="269"/>
      <c r="AJ1983" s="269"/>
      <c r="AK1983" s="269"/>
      <c r="AL1983" s="269"/>
      <c r="AM1983" s="269"/>
      <c r="AN1983" s="269"/>
      <c r="AO1983" s="269"/>
      <c r="AP1983" s="269"/>
      <c r="AQ1983" s="269"/>
      <c r="AR1983" s="269"/>
      <c r="AS1983" s="269"/>
      <c r="AT1983" s="269"/>
      <c r="AU1983" s="269"/>
      <c r="AV1983" s="269"/>
      <c r="AW1983" s="269"/>
    </row>
    <row r="1984" spans="1:83" ht="14.4" x14ac:dyDescent="0.3">
      <c r="A1984" s="270"/>
      <c r="B1984" s="271"/>
      <c r="C1984" s="269"/>
      <c r="D1984" s="269"/>
      <c r="E1984" s="269"/>
      <c r="F1984" s="269"/>
      <c r="G1984" s="269"/>
      <c r="H1984" s="269"/>
      <c r="I1984" s="269"/>
      <c r="J1984" s="269"/>
      <c r="K1984" s="269"/>
      <c r="L1984" s="269"/>
      <c r="M1984" s="269"/>
      <c r="N1984" s="269"/>
      <c r="O1984" s="269"/>
      <c r="P1984" s="269"/>
      <c r="Q1984" s="269"/>
      <c r="R1984" s="269"/>
      <c r="S1984" s="269"/>
      <c r="T1984" s="269"/>
      <c r="U1984" s="269"/>
      <c r="V1984" s="269"/>
      <c r="W1984" s="269"/>
      <c r="X1984" s="269"/>
      <c r="Y1984" s="269"/>
      <c r="Z1984" s="269"/>
      <c r="AA1984" s="269"/>
      <c r="AB1984" s="269"/>
      <c r="AC1984" s="269"/>
      <c r="AD1984" s="269"/>
      <c r="AE1984" s="269"/>
      <c r="AF1984" s="269"/>
      <c r="AG1984" s="269"/>
      <c r="AH1984" s="269"/>
      <c r="AI1984" s="269"/>
      <c r="AJ1984" s="269"/>
      <c r="AK1984" s="269"/>
      <c r="AL1984" s="269"/>
      <c r="AM1984" s="269"/>
      <c r="AN1984" s="269"/>
      <c r="AO1984" s="269"/>
      <c r="AP1984" s="269"/>
      <c r="AQ1984" s="269"/>
      <c r="AR1984" s="269"/>
      <c r="AS1984" s="269"/>
      <c r="AT1984" s="269"/>
      <c r="AU1984" s="269"/>
      <c r="AV1984" s="269"/>
      <c r="AW1984" s="269"/>
    </row>
    <row r="1985" spans="1:49" ht="14.4" x14ac:dyDescent="0.3">
      <c r="A1985" s="270"/>
      <c r="B1985" s="271"/>
      <c r="C1985" s="269"/>
      <c r="D1985" s="269"/>
      <c r="E1985" s="269"/>
      <c r="F1985" s="269"/>
      <c r="G1985" s="269"/>
      <c r="H1985" s="269"/>
      <c r="I1985" s="269"/>
      <c r="J1985" s="269"/>
      <c r="K1985" s="269"/>
      <c r="L1985" s="269"/>
      <c r="M1985" s="269"/>
      <c r="N1985" s="269"/>
      <c r="O1985" s="269"/>
      <c r="P1985" s="269"/>
      <c r="Q1985" s="269"/>
      <c r="R1985" s="269"/>
      <c r="S1985" s="269"/>
      <c r="T1985" s="269"/>
      <c r="U1985" s="269"/>
      <c r="V1985" s="269"/>
      <c r="W1985" s="269"/>
      <c r="X1985" s="269"/>
      <c r="Y1985" s="269"/>
      <c r="Z1985" s="269"/>
      <c r="AA1985" s="269"/>
      <c r="AB1985" s="269"/>
      <c r="AC1985" s="269"/>
      <c r="AD1985" s="269"/>
      <c r="AE1985" s="269"/>
      <c r="AF1985" s="269"/>
      <c r="AG1985" s="269"/>
      <c r="AH1985" s="269"/>
      <c r="AI1985" s="269"/>
      <c r="AJ1985" s="269"/>
      <c r="AK1985" s="269"/>
      <c r="AL1985" s="269"/>
      <c r="AM1985" s="269"/>
      <c r="AN1985" s="269"/>
      <c r="AO1985" s="269"/>
      <c r="AP1985" s="269"/>
      <c r="AQ1985" s="269"/>
      <c r="AR1985" s="269"/>
      <c r="AS1985" s="269"/>
      <c r="AT1985" s="269"/>
      <c r="AU1985" s="269"/>
      <c r="AV1985" s="269"/>
      <c r="AW1985" s="269"/>
    </row>
    <row r="1986" spans="1:49" ht="14.4" x14ac:dyDescent="0.3">
      <c r="A1986" s="270"/>
      <c r="B1986" s="271"/>
      <c r="C1986" s="269"/>
      <c r="D1986" s="269"/>
      <c r="E1986" s="269"/>
      <c r="F1986" s="269"/>
      <c r="G1986" s="269"/>
      <c r="H1986" s="269"/>
      <c r="I1986" s="269"/>
      <c r="J1986" s="269"/>
      <c r="K1986" s="269"/>
      <c r="L1986" s="269"/>
      <c r="M1986" s="269"/>
      <c r="N1986" s="269"/>
      <c r="O1986" s="269"/>
      <c r="P1986" s="269"/>
      <c r="Q1986" s="269"/>
      <c r="R1986" s="269"/>
      <c r="S1986" s="269"/>
      <c r="T1986" s="269"/>
      <c r="U1986" s="269"/>
      <c r="V1986" s="269"/>
      <c r="W1986" s="269"/>
      <c r="X1986" s="269"/>
      <c r="Y1986" s="269"/>
      <c r="Z1986" s="269"/>
      <c r="AA1986" s="269"/>
      <c r="AB1986" s="269"/>
      <c r="AC1986" s="269"/>
      <c r="AD1986" s="269"/>
      <c r="AE1986" s="269"/>
      <c r="AF1986" s="269"/>
      <c r="AG1986" s="269"/>
      <c r="AH1986" s="269"/>
      <c r="AI1986" s="269"/>
      <c r="AJ1986" s="269"/>
      <c r="AK1986" s="269"/>
      <c r="AL1986" s="269"/>
      <c r="AM1986" s="269"/>
      <c r="AN1986" s="269"/>
      <c r="AO1986" s="269"/>
      <c r="AP1986" s="269"/>
      <c r="AQ1986" s="269"/>
      <c r="AR1986" s="269"/>
      <c r="AS1986" s="269"/>
      <c r="AT1986" s="269"/>
      <c r="AU1986" s="269"/>
      <c r="AV1986" s="269"/>
      <c r="AW1986" s="269"/>
    </row>
    <row r="1987" spans="1:49" ht="14.4" x14ac:dyDescent="0.3">
      <c r="A1987" s="270"/>
      <c r="B1987" s="271"/>
      <c r="C1987" s="269"/>
      <c r="D1987" s="269"/>
      <c r="E1987" s="269"/>
      <c r="F1987" s="269"/>
      <c r="G1987" s="269"/>
      <c r="H1987" s="269"/>
      <c r="I1987" s="269"/>
      <c r="J1987" s="269"/>
      <c r="K1987" s="269"/>
      <c r="L1987" s="269"/>
      <c r="M1987" s="269"/>
      <c r="N1987" s="269"/>
      <c r="O1987" s="269"/>
      <c r="P1987" s="269"/>
      <c r="Q1987" s="269"/>
      <c r="R1987" s="269"/>
      <c r="S1987" s="269"/>
      <c r="T1987" s="269"/>
      <c r="U1987" s="269"/>
      <c r="V1987" s="269"/>
      <c r="W1987" s="269"/>
      <c r="X1987" s="269"/>
      <c r="Y1987" s="269"/>
      <c r="Z1987" s="269"/>
      <c r="AA1987" s="269"/>
      <c r="AB1987" s="269"/>
      <c r="AC1987" s="269"/>
      <c r="AD1987" s="269"/>
      <c r="AE1987" s="269"/>
      <c r="AF1987" s="269"/>
      <c r="AG1987" s="269"/>
      <c r="AH1987" s="269"/>
      <c r="AI1987" s="269"/>
      <c r="AJ1987" s="269"/>
      <c r="AK1987" s="269"/>
      <c r="AL1987" s="269"/>
      <c r="AM1987" s="269"/>
      <c r="AN1987" s="269"/>
      <c r="AO1987" s="269"/>
      <c r="AP1987" s="269"/>
      <c r="AQ1987" s="269"/>
      <c r="AR1987" s="269"/>
      <c r="AS1987" s="269"/>
      <c r="AT1987" s="269"/>
      <c r="AU1987" s="269"/>
      <c r="AV1987" s="269"/>
      <c r="AW1987" s="269"/>
    </row>
    <row r="1988" spans="1:49" ht="14.4" x14ac:dyDescent="0.3">
      <c r="A1988" s="270"/>
      <c r="B1988" s="271"/>
      <c r="C1988" s="269"/>
      <c r="D1988" s="269"/>
      <c r="E1988" s="269"/>
      <c r="F1988" s="269"/>
      <c r="G1988" s="269"/>
      <c r="H1988" s="269"/>
      <c r="I1988" s="269"/>
      <c r="J1988" s="269"/>
      <c r="K1988" s="269"/>
      <c r="L1988" s="269"/>
      <c r="M1988" s="269"/>
      <c r="N1988" s="269"/>
      <c r="O1988" s="269"/>
      <c r="P1988" s="269"/>
      <c r="Q1988" s="269"/>
      <c r="R1988" s="269"/>
      <c r="S1988" s="269"/>
      <c r="T1988" s="269"/>
      <c r="U1988" s="269"/>
      <c r="V1988" s="269"/>
      <c r="W1988" s="269"/>
      <c r="X1988" s="269"/>
      <c r="Y1988" s="269"/>
      <c r="Z1988" s="269"/>
      <c r="AA1988" s="269"/>
      <c r="AB1988" s="269"/>
      <c r="AC1988" s="269"/>
      <c r="AD1988" s="269"/>
      <c r="AE1988" s="269"/>
      <c r="AF1988" s="269"/>
      <c r="AG1988" s="269"/>
      <c r="AH1988" s="269"/>
      <c r="AI1988" s="269"/>
      <c r="AJ1988" s="269"/>
      <c r="AK1988" s="269"/>
      <c r="AL1988" s="269"/>
      <c r="AM1988" s="269"/>
      <c r="AN1988" s="269"/>
      <c r="AO1988" s="269"/>
      <c r="AP1988" s="269"/>
      <c r="AQ1988" s="269"/>
      <c r="AR1988" s="269"/>
      <c r="AS1988" s="269"/>
      <c r="AT1988" s="269"/>
      <c r="AU1988" s="269"/>
      <c r="AV1988" s="269"/>
      <c r="AW1988" s="269"/>
    </row>
    <row r="1989" spans="1:49" ht="14.4" x14ac:dyDescent="0.3">
      <c r="A1989" s="270"/>
      <c r="B1989" s="271"/>
      <c r="C1989" s="269"/>
      <c r="D1989" s="269"/>
      <c r="E1989" s="269"/>
      <c r="F1989" s="269"/>
      <c r="G1989" s="269"/>
      <c r="H1989" s="269"/>
      <c r="I1989" s="269"/>
      <c r="J1989" s="269"/>
      <c r="K1989" s="269"/>
      <c r="L1989" s="269"/>
      <c r="M1989" s="269"/>
      <c r="N1989" s="269"/>
      <c r="O1989" s="269"/>
      <c r="P1989" s="269"/>
      <c r="Q1989" s="269"/>
      <c r="R1989" s="269"/>
      <c r="S1989" s="269"/>
      <c r="T1989" s="269"/>
      <c r="U1989" s="269"/>
      <c r="V1989" s="269"/>
      <c r="W1989" s="269"/>
      <c r="X1989" s="269"/>
      <c r="Y1989" s="269"/>
      <c r="Z1989" s="269"/>
      <c r="AA1989" s="269"/>
      <c r="AB1989" s="269"/>
      <c r="AC1989" s="269"/>
      <c r="AD1989" s="269"/>
      <c r="AE1989" s="269"/>
      <c r="AF1989" s="269"/>
      <c r="AG1989" s="269"/>
      <c r="AH1989" s="269"/>
      <c r="AI1989" s="269"/>
      <c r="AJ1989" s="269"/>
      <c r="AK1989" s="269"/>
      <c r="AL1989" s="269"/>
      <c r="AM1989" s="269"/>
      <c r="AN1989" s="269"/>
      <c r="AO1989" s="269"/>
      <c r="AP1989" s="269"/>
      <c r="AQ1989" s="269"/>
      <c r="AR1989" s="269"/>
      <c r="AS1989" s="269"/>
      <c r="AT1989" s="269"/>
      <c r="AU1989" s="269"/>
      <c r="AV1989" s="269"/>
      <c r="AW1989" s="269"/>
    </row>
    <row r="1990" spans="1:49" ht="14.4" x14ac:dyDescent="0.3">
      <c r="A1990" s="270"/>
      <c r="B1990" s="271"/>
      <c r="C1990" s="269"/>
      <c r="D1990" s="269"/>
      <c r="E1990" s="269"/>
      <c r="F1990" s="269"/>
      <c r="G1990" s="269"/>
      <c r="H1990" s="269"/>
      <c r="I1990" s="269"/>
      <c r="J1990" s="269"/>
      <c r="K1990" s="269"/>
      <c r="L1990" s="269"/>
      <c r="M1990" s="269"/>
      <c r="N1990" s="269"/>
      <c r="O1990" s="269"/>
      <c r="P1990" s="269"/>
      <c r="Q1990" s="269"/>
      <c r="R1990" s="269"/>
      <c r="S1990" s="269"/>
      <c r="T1990" s="269"/>
      <c r="U1990" s="269"/>
      <c r="V1990" s="269"/>
      <c r="W1990" s="269"/>
      <c r="X1990" s="269"/>
      <c r="Y1990" s="269"/>
      <c r="Z1990" s="269"/>
      <c r="AA1990" s="269"/>
      <c r="AB1990" s="269"/>
      <c r="AC1990" s="269"/>
      <c r="AD1990" s="269"/>
      <c r="AE1990" s="269"/>
      <c r="AF1990" s="269"/>
      <c r="AG1990" s="269"/>
      <c r="AH1990" s="269"/>
      <c r="AI1990" s="269"/>
      <c r="AJ1990" s="269"/>
      <c r="AK1990" s="269"/>
      <c r="AL1990" s="269"/>
      <c r="AM1990" s="269"/>
      <c r="AN1990" s="269"/>
      <c r="AO1990" s="269"/>
      <c r="AP1990" s="269"/>
      <c r="AQ1990" s="269"/>
      <c r="AR1990" s="269"/>
      <c r="AS1990" s="269"/>
      <c r="AT1990" s="269"/>
      <c r="AU1990" s="269"/>
      <c r="AV1990" s="269"/>
      <c r="AW1990" s="269"/>
    </row>
    <row r="1991" spans="1:49" ht="14.4" x14ac:dyDescent="0.3">
      <c r="A1991" s="270"/>
      <c r="B1991" s="271"/>
      <c r="C1991" s="269"/>
      <c r="D1991" s="269"/>
      <c r="E1991" s="269"/>
      <c r="F1991" s="269"/>
      <c r="G1991" s="269"/>
      <c r="H1991" s="269"/>
      <c r="I1991" s="269"/>
      <c r="J1991" s="269"/>
      <c r="K1991" s="269"/>
      <c r="L1991" s="269"/>
      <c r="M1991" s="269"/>
      <c r="N1991" s="269"/>
      <c r="O1991" s="269"/>
      <c r="P1991" s="269"/>
      <c r="Q1991" s="269"/>
      <c r="R1991" s="269"/>
      <c r="S1991" s="269"/>
      <c r="T1991" s="269"/>
      <c r="U1991" s="269"/>
      <c r="V1991" s="269"/>
      <c r="W1991" s="269"/>
      <c r="X1991" s="269"/>
      <c r="Y1991" s="269"/>
      <c r="Z1991" s="269"/>
      <c r="AA1991" s="269"/>
      <c r="AB1991" s="269"/>
      <c r="AC1991" s="269"/>
      <c r="AD1991" s="269"/>
      <c r="AE1991" s="269"/>
      <c r="AF1991" s="269"/>
      <c r="AG1991" s="269"/>
      <c r="AH1991" s="269"/>
      <c r="AI1991" s="269"/>
      <c r="AJ1991" s="269"/>
      <c r="AK1991" s="269"/>
      <c r="AL1991" s="269"/>
      <c r="AM1991" s="269"/>
      <c r="AN1991" s="269"/>
      <c r="AO1991" s="269"/>
      <c r="AP1991" s="269"/>
      <c r="AQ1991" s="269"/>
      <c r="AR1991" s="269"/>
      <c r="AS1991" s="269"/>
      <c r="AT1991" s="269"/>
      <c r="AU1991" s="269"/>
      <c r="AV1991" s="269"/>
      <c r="AW1991" s="269"/>
    </row>
    <row r="1992" spans="1:49" ht="14.4" x14ac:dyDescent="0.3">
      <c r="A1992" s="270"/>
      <c r="B1992" s="271"/>
      <c r="C1992" s="269"/>
      <c r="D1992" s="269"/>
      <c r="E1992" s="269"/>
      <c r="F1992" s="269"/>
      <c r="G1992" s="269"/>
      <c r="H1992" s="269"/>
      <c r="I1992" s="269"/>
      <c r="J1992" s="269"/>
      <c r="K1992" s="269"/>
      <c r="L1992" s="269"/>
      <c r="M1992" s="269"/>
      <c r="N1992" s="269"/>
      <c r="O1992" s="269"/>
      <c r="P1992" s="269"/>
      <c r="Q1992" s="269"/>
      <c r="R1992" s="269"/>
      <c r="S1992" s="269"/>
      <c r="T1992" s="269"/>
      <c r="U1992" s="269"/>
      <c r="V1992" s="269"/>
      <c r="W1992" s="269"/>
      <c r="X1992" s="269"/>
      <c r="Y1992" s="269"/>
      <c r="Z1992" s="269"/>
      <c r="AA1992" s="269"/>
      <c r="AB1992" s="269"/>
      <c r="AC1992" s="269"/>
      <c r="AD1992" s="269"/>
      <c r="AE1992" s="269"/>
      <c r="AF1992" s="269"/>
      <c r="AG1992" s="269"/>
      <c r="AH1992" s="269"/>
      <c r="AI1992" s="269"/>
      <c r="AJ1992" s="269"/>
      <c r="AK1992" s="269"/>
      <c r="AL1992" s="269"/>
      <c r="AM1992" s="269"/>
      <c r="AN1992" s="269"/>
      <c r="AO1992" s="269"/>
      <c r="AP1992" s="269"/>
      <c r="AQ1992" s="269"/>
      <c r="AR1992" s="269"/>
      <c r="AS1992" s="269"/>
      <c r="AT1992" s="269"/>
      <c r="AU1992" s="269"/>
      <c r="AV1992" s="269"/>
      <c r="AW1992" s="269"/>
    </row>
    <row r="1993" spans="1:49" ht="14.4" x14ac:dyDescent="0.3">
      <c r="A1993" s="270"/>
      <c r="B1993" s="271"/>
      <c r="C1993" s="269"/>
      <c r="D1993" s="269"/>
      <c r="E1993" s="269"/>
      <c r="F1993" s="269"/>
      <c r="G1993" s="269"/>
      <c r="H1993" s="269"/>
      <c r="I1993" s="269"/>
      <c r="J1993" s="269"/>
      <c r="K1993" s="269"/>
      <c r="L1993" s="269"/>
      <c r="M1993" s="269"/>
      <c r="N1993" s="269"/>
      <c r="O1993" s="269"/>
      <c r="P1993" s="269"/>
      <c r="Q1993" s="269"/>
      <c r="R1993" s="269"/>
      <c r="S1993" s="269"/>
      <c r="T1993" s="269"/>
      <c r="U1993" s="269"/>
      <c r="V1993" s="269"/>
      <c r="W1993" s="269"/>
      <c r="X1993" s="269"/>
      <c r="Y1993" s="269"/>
      <c r="Z1993" s="269"/>
      <c r="AA1993" s="269"/>
      <c r="AB1993" s="269"/>
      <c r="AC1993" s="269"/>
      <c r="AD1993" s="269"/>
      <c r="AE1993" s="269"/>
      <c r="AF1993" s="269"/>
      <c r="AG1993" s="269"/>
      <c r="AH1993" s="269"/>
      <c r="AI1993" s="269"/>
      <c r="AJ1993" s="269"/>
      <c r="AK1993" s="269"/>
      <c r="AL1993" s="269"/>
      <c r="AM1993" s="269"/>
      <c r="AN1993" s="269"/>
      <c r="AO1993" s="269"/>
      <c r="AP1993" s="269"/>
      <c r="AQ1993" s="269"/>
      <c r="AR1993" s="269"/>
      <c r="AS1993" s="269"/>
      <c r="AT1993" s="269"/>
      <c r="AU1993" s="269"/>
      <c r="AV1993" s="269"/>
      <c r="AW1993" s="269"/>
    </row>
    <row r="1994" spans="1:49" ht="14.4" x14ac:dyDescent="0.3">
      <c r="A1994" s="270"/>
      <c r="B1994" s="271"/>
      <c r="C1994" s="269"/>
      <c r="D1994" s="269"/>
      <c r="E1994" s="269"/>
      <c r="F1994" s="269"/>
      <c r="G1994" s="269"/>
      <c r="H1994" s="269"/>
      <c r="I1994" s="269"/>
      <c r="J1994" s="269"/>
      <c r="K1994" s="269"/>
      <c r="L1994" s="269"/>
      <c r="M1994" s="269"/>
      <c r="N1994" s="269"/>
      <c r="O1994" s="269"/>
      <c r="P1994" s="269"/>
      <c r="Q1994" s="269"/>
      <c r="R1994" s="269"/>
      <c r="S1994" s="269"/>
      <c r="T1994" s="269"/>
      <c r="U1994" s="269"/>
      <c r="V1994" s="269"/>
      <c r="W1994" s="269"/>
      <c r="X1994" s="269"/>
      <c r="Y1994" s="269"/>
      <c r="Z1994" s="269"/>
      <c r="AA1994" s="269"/>
      <c r="AB1994" s="269"/>
      <c r="AC1994" s="269"/>
      <c r="AD1994" s="269"/>
      <c r="AE1994" s="269"/>
      <c r="AF1994" s="269"/>
      <c r="AG1994" s="269"/>
      <c r="AH1994" s="269"/>
      <c r="AI1994" s="269"/>
      <c r="AJ1994" s="269"/>
      <c r="AK1994" s="269"/>
      <c r="AL1994" s="269"/>
      <c r="AM1994" s="269"/>
      <c r="AN1994" s="269"/>
      <c r="AO1994" s="269"/>
      <c r="AP1994" s="269"/>
      <c r="AQ1994" s="269"/>
      <c r="AR1994" s="269"/>
      <c r="AS1994" s="269"/>
      <c r="AT1994" s="269"/>
      <c r="AU1994" s="269"/>
      <c r="AV1994" s="269"/>
      <c r="AW1994" s="269"/>
    </row>
    <row r="1995" spans="1:49" ht="14.4" x14ac:dyDescent="0.3">
      <c r="A1995" s="270"/>
      <c r="B1995" s="271"/>
      <c r="C1995" s="269"/>
      <c r="D1995" s="269"/>
      <c r="E1995" s="269"/>
      <c r="F1995" s="269"/>
      <c r="G1995" s="269"/>
      <c r="H1995" s="269"/>
      <c r="I1995" s="269"/>
      <c r="J1995" s="269"/>
      <c r="K1995" s="269"/>
      <c r="L1995" s="269"/>
      <c r="M1995" s="269"/>
      <c r="N1995" s="269"/>
      <c r="O1995" s="269"/>
      <c r="P1995" s="269"/>
      <c r="Q1995" s="269"/>
      <c r="R1995" s="269"/>
      <c r="S1995" s="269"/>
      <c r="T1995" s="269"/>
      <c r="U1995" s="269"/>
      <c r="V1995" s="269"/>
      <c r="W1995" s="269"/>
      <c r="X1995" s="269"/>
      <c r="Y1995" s="269"/>
      <c r="Z1995" s="269"/>
      <c r="AA1995" s="269"/>
      <c r="AB1995" s="269"/>
      <c r="AC1995" s="269"/>
      <c r="AD1995" s="269"/>
      <c r="AE1995" s="269"/>
      <c r="AF1995" s="269"/>
      <c r="AG1995" s="269"/>
      <c r="AH1995" s="269"/>
      <c r="AI1995" s="269"/>
      <c r="AJ1995" s="269"/>
      <c r="AK1995" s="269"/>
      <c r="AL1995" s="269"/>
      <c r="AM1995" s="269"/>
      <c r="AN1995" s="269"/>
      <c r="AO1995" s="269"/>
      <c r="AP1995" s="269"/>
      <c r="AQ1995" s="269"/>
      <c r="AR1995" s="269"/>
      <c r="AS1995" s="269"/>
      <c r="AT1995" s="269"/>
      <c r="AU1995" s="269"/>
      <c r="AV1995" s="269"/>
      <c r="AW1995" s="269"/>
    </row>
    <row r="1996" spans="1:49" ht="14.4" x14ac:dyDescent="0.3">
      <c r="A1996" s="270"/>
      <c r="B1996" s="271"/>
      <c r="C1996" s="269"/>
      <c r="D1996" s="269"/>
      <c r="E1996" s="269"/>
      <c r="F1996" s="269"/>
      <c r="G1996" s="269"/>
      <c r="H1996" s="269"/>
      <c r="I1996" s="269"/>
      <c r="J1996" s="269"/>
      <c r="K1996" s="269"/>
      <c r="L1996" s="269"/>
      <c r="M1996" s="269"/>
      <c r="N1996" s="269"/>
      <c r="O1996" s="269"/>
      <c r="P1996" s="269"/>
      <c r="Q1996" s="269"/>
      <c r="R1996" s="269"/>
      <c r="S1996" s="269"/>
      <c r="T1996" s="269"/>
      <c r="U1996" s="269"/>
      <c r="V1996" s="269"/>
      <c r="W1996" s="269"/>
      <c r="X1996" s="269"/>
      <c r="Y1996" s="269"/>
      <c r="Z1996" s="269"/>
      <c r="AA1996" s="269"/>
      <c r="AB1996" s="269"/>
      <c r="AC1996" s="269"/>
      <c r="AD1996" s="269"/>
      <c r="AE1996" s="269"/>
      <c r="AF1996" s="269"/>
      <c r="AG1996" s="269"/>
      <c r="AH1996" s="269"/>
      <c r="AI1996" s="269"/>
      <c r="AJ1996" s="269"/>
      <c r="AK1996" s="269"/>
      <c r="AL1996" s="269"/>
      <c r="AM1996" s="269"/>
      <c r="AN1996" s="269"/>
      <c r="AO1996" s="269"/>
      <c r="AP1996" s="269"/>
      <c r="AQ1996" s="269"/>
      <c r="AR1996" s="269"/>
      <c r="AS1996" s="269"/>
      <c r="AT1996" s="269"/>
      <c r="AU1996" s="269"/>
      <c r="AV1996" s="269"/>
      <c r="AW1996" s="269"/>
    </row>
  </sheetData>
  <sheetProtection selectLockedCells="1" selectUnlockedCells="1"/>
  <autoFilter ref="A2:CE1303" xr:uid="{00000000-0009-0000-0000-000005000000}">
    <sortState xmlns:xlrd2="http://schemas.microsoft.com/office/spreadsheetml/2017/richdata2" ref="A3:CE1303">
      <sortCondition ref="A2"/>
    </sortState>
  </autoFilter>
  <conditionalFormatting sqref="A110:A1303 A3:A100">
    <cfRule type="duplicateValues" dxfId="7" priority="8311"/>
  </conditionalFormatting>
  <conditionalFormatting sqref="A110:A1303">
    <cfRule type="duplicateValues" dxfId="6" priority="8314"/>
  </conditionalFormatting>
  <conditionalFormatting sqref="A101:A109">
    <cfRule type="duplicateValues" dxfId="5" priority="8331"/>
    <cfRule type="duplicateValues" dxfId="4" priority="8332"/>
  </conditionalFormatting>
  <conditionalFormatting sqref="A3:A1303">
    <cfRule type="duplicateValues" dxfId="1" priority="8438"/>
  </conditionalFormatting>
  <conditionalFormatting sqref="A3:A1398">
    <cfRule type="duplicateValues" dxfId="0" priority="844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J1996"/>
  <sheetViews>
    <sheetView rightToLeft="1" workbookViewId="0">
      <pane ySplit="2" topLeftCell="A3" activePane="bottomLeft" state="frozen"/>
      <selection activeCell="J1" sqref="J1"/>
      <selection pane="bottomLeft" activeCell="A3" sqref="A3"/>
    </sheetView>
  </sheetViews>
  <sheetFormatPr defaultColWidth="9" defaultRowHeight="13.8" x14ac:dyDescent="0.25"/>
  <cols>
    <col min="1" max="1" width="16" customWidth="1"/>
    <col min="2" max="2" width="21.09765625" customWidth="1"/>
    <col min="3" max="4" width="11.3984375" customWidth="1"/>
    <col min="6" max="6" width="11" bestFit="1" customWidth="1"/>
    <col min="8" max="8" width="12.8984375" bestFit="1" customWidth="1"/>
    <col min="9" max="9" width="9.3984375" bestFit="1" customWidth="1"/>
    <col min="10" max="10" width="12" bestFit="1" customWidth="1"/>
    <col min="11" max="11" width="12.3984375" bestFit="1" customWidth="1"/>
    <col min="12" max="12" width="14.3984375" bestFit="1" customWidth="1"/>
    <col min="13" max="13" width="10.3984375" bestFit="1" customWidth="1"/>
    <col min="14" max="14" width="30.3984375" bestFit="1" customWidth="1"/>
    <col min="15" max="15" width="26.3984375" style="254" bestFit="1" customWidth="1"/>
    <col min="16" max="16" width="13.3984375" bestFit="1" customWidth="1"/>
    <col min="17" max="17" width="12.3984375" bestFit="1" customWidth="1"/>
    <col min="18" max="18" width="15.3984375" bestFit="1" customWidth="1"/>
    <col min="19" max="19" width="14.3984375" bestFit="1" customWidth="1"/>
    <col min="20" max="20" width="14.8984375" bestFit="1" customWidth="1"/>
    <col min="21" max="21" width="12.3984375" bestFit="1" customWidth="1"/>
    <col min="22" max="27" width="17.3984375" bestFit="1" customWidth="1"/>
    <col min="28" max="28" width="17.3984375" customWidth="1"/>
    <col min="29" max="29" width="24.3984375" bestFit="1" customWidth="1"/>
    <col min="30" max="30" width="12.09765625" customWidth="1"/>
    <col min="34" max="34" width="16.19921875" customWidth="1"/>
  </cols>
  <sheetData>
    <row r="1" spans="1:3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 s="254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</row>
    <row r="2" spans="1:36" ht="15" customHeight="1" x14ac:dyDescent="0.3">
      <c r="A2" s="243" t="s">
        <v>5706</v>
      </c>
      <c r="B2" s="243" t="s">
        <v>578</v>
      </c>
      <c r="C2" s="243" t="s">
        <v>42</v>
      </c>
      <c r="D2" s="243" t="s">
        <v>43</v>
      </c>
      <c r="E2" s="243" t="s">
        <v>11</v>
      </c>
      <c r="F2" s="244" t="s">
        <v>53</v>
      </c>
      <c r="G2" s="243" t="s">
        <v>6</v>
      </c>
      <c r="H2" s="243" t="s">
        <v>10</v>
      </c>
      <c r="I2" s="243" t="s">
        <v>9</v>
      </c>
      <c r="J2" s="243" t="s">
        <v>12</v>
      </c>
      <c r="K2" s="243" t="s">
        <v>56</v>
      </c>
      <c r="L2" s="243" t="s">
        <v>57</v>
      </c>
      <c r="M2" s="243" t="s">
        <v>156</v>
      </c>
      <c r="N2" s="243" t="s">
        <v>61</v>
      </c>
      <c r="O2" s="255" t="s">
        <v>157</v>
      </c>
      <c r="P2" s="243" t="s">
        <v>46</v>
      </c>
      <c r="Q2" s="243" t="s">
        <v>122</v>
      </c>
      <c r="R2" s="243" t="s">
        <v>140</v>
      </c>
      <c r="S2" s="243" t="s">
        <v>141</v>
      </c>
      <c r="T2" s="243" t="s">
        <v>142</v>
      </c>
      <c r="U2" s="243" t="s">
        <v>143</v>
      </c>
      <c r="V2" s="245" t="s">
        <v>542</v>
      </c>
      <c r="W2" s="245" t="s">
        <v>543</v>
      </c>
      <c r="X2" s="245" t="s">
        <v>544</v>
      </c>
      <c r="Y2" s="245" t="s">
        <v>558</v>
      </c>
      <c r="Z2" s="245" t="s">
        <v>1059</v>
      </c>
      <c r="AA2" s="245" t="s">
        <v>1060</v>
      </c>
      <c r="AB2" s="245" t="s">
        <v>2423</v>
      </c>
      <c r="AD2" s="243"/>
      <c r="AE2" s="243" t="s">
        <v>4997</v>
      </c>
      <c r="AF2" s="243" t="s">
        <v>5570</v>
      </c>
      <c r="AG2" s="253" t="s">
        <v>5571</v>
      </c>
      <c r="AH2" s="253" t="s">
        <v>5645</v>
      </c>
      <c r="AI2" s="253" t="s">
        <v>5707</v>
      </c>
      <c r="AJ2" s="253" t="s">
        <v>5711</v>
      </c>
    </row>
    <row r="3" spans="1:36" ht="15" customHeight="1" x14ac:dyDescent="0.25">
      <c r="A3">
        <v>500330</v>
      </c>
      <c r="B3" t="s">
        <v>5633</v>
      </c>
      <c r="C3" t="s">
        <v>66</v>
      </c>
      <c r="D3" t="s">
        <v>509</v>
      </c>
      <c r="E3" t="s">
        <v>116</v>
      </c>
      <c r="G3" t="s">
        <v>152</v>
      </c>
      <c r="H3" t="s">
        <v>658</v>
      </c>
      <c r="I3" t="s">
        <v>540</v>
      </c>
      <c r="J3" t="s">
        <v>139</v>
      </c>
      <c r="AC3" t="str">
        <f>VLOOKUP(A3,'[1]كل السنوات'!$A$2:$J$3366,10,0)</f>
        <v>مستنفذ</v>
      </c>
      <c r="AE3" t="s">
        <v>5718</v>
      </c>
    </row>
    <row r="4" spans="1:36" ht="15" customHeight="1" x14ac:dyDescent="0.25">
      <c r="A4">
        <v>501177</v>
      </c>
      <c r="B4" t="s">
        <v>5657</v>
      </c>
      <c r="C4" t="s">
        <v>88</v>
      </c>
      <c r="D4" t="s">
        <v>5658</v>
      </c>
      <c r="E4" t="s">
        <v>116</v>
      </c>
      <c r="F4" s="254">
        <v>29381</v>
      </c>
      <c r="G4" t="s">
        <v>5659</v>
      </c>
      <c r="H4" t="s">
        <v>658</v>
      </c>
      <c r="I4" t="s">
        <v>540</v>
      </c>
      <c r="J4" t="s">
        <v>139</v>
      </c>
      <c r="K4">
        <v>2000</v>
      </c>
      <c r="L4" t="s">
        <v>136</v>
      </c>
      <c r="AC4" t="str">
        <f>VLOOKUP(A4,'[1]كل السنوات'!$A$2:$J$3366,10,0)</f>
        <v>مستنفذ</v>
      </c>
      <c r="AE4" t="s">
        <v>5718</v>
      </c>
      <c r="AJ4" t="s">
        <v>2422</v>
      </c>
    </row>
    <row r="5" spans="1:36" ht="15" customHeight="1" x14ac:dyDescent="0.25">
      <c r="A5">
        <v>502096</v>
      </c>
      <c r="B5" t="s">
        <v>1004</v>
      </c>
      <c r="C5" t="s">
        <v>62</v>
      </c>
      <c r="D5" t="s">
        <v>494</v>
      </c>
      <c r="E5" t="s">
        <v>116</v>
      </c>
      <c r="G5" t="s">
        <v>4998</v>
      </c>
      <c r="H5" t="s">
        <v>668</v>
      </c>
      <c r="I5" t="s">
        <v>540</v>
      </c>
      <c r="J5" t="s">
        <v>139</v>
      </c>
      <c r="K5">
        <v>2004</v>
      </c>
      <c r="L5" t="s">
        <v>136</v>
      </c>
      <c r="N5">
        <v>928</v>
      </c>
      <c r="O5" s="254">
        <v>45722</v>
      </c>
      <c r="P5">
        <v>600000</v>
      </c>
      <c r="R5" t="s">
        <v>4999</v>
      </c>
      <c r="S5" t="s">
        <v>3700</v>
      </c>
      <c r="T5" t="s">
        <v>5000</v>
      </c>
      <c r="U5" t="s">
        <v>3055</v>
      </c>
      <c r="AC5" t="str">
        <f>VLOOKUP(A5,'[1]كل السنوات'!$A$2:$J$3366,10,0)</f>
        <v>مستنفذ</v>
      </c>
      <c r="AE5" t="s">
        <v>5718</v>
      </c>
    </row>
    <row r="6" spans="1:36" ht="15" customHeight="1" x14ac:dyDescent="0.25">
      <c r="A6">
        <v>502610</v>
      </c>
      <c r="B6" t="s">
        <v>993</v>
      </c>
      <c r="C6" t="s">
        <v>84</v>
      </c>
      <c r="D6" t="s">
        <v>516</v>
      </c>
      <c r="E6" t="s">
        <v>116</v>
      </c>
      <c r="I6" t="s">
        <v>540</v>
      </c>
      <c r="AC6" t="str">
        <f>VLOOKUP(A6,'[1]كل السنوات'!$A$2:$J$3366,10,0)</f>
        <v>مستنفذ</v>
      </c>
      <c r="AE6" t="s">
        <v>5718</v>
      </c>
    </row>
    <row r="7" spans="1:36" ht="15" customHeight="1" x14ac:dyDescent="0.25">
      <c r="A7" s="282">
        <v>502654</v>
      </c>
      <c r="B7" s="283" t="s">
        <v>5712</v>
      </c>
      <c r="C7" s="283" t="s">
        <v>357</v>
      </c>
      <c r="D7" s="283" t="s">
        <v>468</v>
      </c>
      <c r="I7" s="284" t="s">
        <v>541</v>
      </c>
      <c r="AC7" t="str">
        <f>VLOOKUP(A7,'[1]كل السنوات'!$A$2:$J$3366,10,0)</f>
        <v xml:space="preserve">م </v>
      </c>
    </row>
    <row r="8" spans="1:36" ht="15" customHeight="1" x14ac:dyDescent="0.25">
      <c r="A8">
        <v>502788</v>
      </c>
      <c r="B8" t="s">
        <v>5646</v>
      </c>
      <c r="C8" t="s">
        <v>338</v>
      </c>
      <c r="D8" t="s">
        <v>365</v>
      </c>
      <c r="E8" t="s">
        <v>116</v>
      </c>
      <c r="I8" t="s">
        <v>540</v>
      </c>
      <c r="N8">
        <v>896</v>
      </c>
      <c r="O8" s="254">
        <v>45722</v>
      </c>
      <c r="P8">
        <v>150000</v>
      </c>
      <c r="AC8" t="str">
        <f>VLOOKUP(A8,'[1]كل السنوات'!$A$2:$J$3366,10,0)</f>
        <v>مستنفذ</v>
      </c>
      <c r="AE8" t="s">
        <v>5718</v>
      </c>
    </row>
    <row r="9" spans="1:36" ht="15" customHeight="1" x14ac:dyDescent="0.25">
      <c r="A9" s="282">
        <v>502976</v>
      </c>
      <c r="B9" s="283" t="s">
        <v>5713</v>
      </c>
      <c r="C9" s="283" t="s">
        <v>256</v>
      </c>
      <c r="D9" s="283" t="s">
        <v>350</v>
      </c>
      <c r="I9" s="284" t="s">
        <v>540</v>
      </c>
      <c r="AC9">
        <f>VLOOKUP(A9,'[1]كل السنوات'!$A$2:$J$3366,10,0)</f>
        <v>0</v>
      </c>
    </row>
    <row r="10" spans="1:36" ht="15" customHeight="1" x14ac:dyDescent="0.25">
      <c r="A10" s="282">
        <v>503268</v>
      </c>
      <c r="B10" s="283" t="s">
        <v>5714</v>
      </c>
      <c r="C10" s="283" t="s">
        <v>5715</v>
      </c>
      <c r="D10" s="283" t="s">
        <v>5716</v>
      </c>
      <c r="I10" s="284" t="s">
        <v>540</v>
      </c>
      <c r="AC10">
        <f>VLOOKUP(A10,'[1]كل السنوات'!$A$2:$J$3366,10,0)</f>
        <v>0</v>
      </c>
    </row>
    <row r="11" spans="1:36" ht="15" customHeight="1" x14ac:dyDescent="0.25">
      <c r="A11">
        <v>503747</v>
      </c>
      <c r="B11" t="s">
        <v>5647</v>
      </c>
      <c r="C11" t="s">
        <v>287</v>
      </c>
      <c r="D11" t="s">
        <v>404</v>
      </c>
      <c r="E11" t="s">
        <v>116</v>
      </c>
      <c r="I11" t="s">
        <v>540</v>
      </c>
      <c r="AC11" t="str">
        <f>VLOOKUP(A11,'[1]كل السنوات'!$A$2:$J$3366,10,0)</f>
        <v>مستنفذ</v>
      </c>
      <c r="AE11" t="s">
        <v>5718</v>
      </c>
      <c r="AJ11" t="s">
        <v>2422</v>
      </c>
    </row>
    <row r="12" spans="1:36" ht="15" customHeight="1" x14ac:dyDescent="0.25">
      <c r="A12" s="282">
        <v>503917</v>
      </c>
      <c r="B12" s="283" t="s">
        <v>5717</v>
      </c>
      <c r="C12" s="283"/>
      <c r="D12" s="283"/>
      <c r="I12" s="284" t="s">
        <v>540</v>
      </c>
      <c r="AC12">
        <f>VLOOKUP(A12,'[1]كل السنوات'!$A$2:$J$3366,10,0)</f>
        <v>0</v>
      </c>
    </row>
    <row r="13" spans="1:36" ht="15" customHeight="1" x14ac:dyDescent="0.25">
      <c r="A13">
        <v>504073</v>
      </c>
      <c r="B13" t="s">
        <v>5661</v>
      </c>
      <c r="C13" t="s">
        <v>80</v>
      </c>
      <c r="D13" t="s">
        <v>440</v>
      </c>
      <c r="E13" t="s">
        <v>116</v>
      </c>
      <c r="F13" s="254">
        <v>30916</v>
      </c>
      <c r="G13" t="s">
        <v>148</v>
      </c>
      <c r="H13" t="s">
        <v>658</v>
      </c>
      <c r="I13" t="s">
        <v>540</v>
      </c>
      <c r="J13" t="s">
        <v>705</v>
      </c>
      <c r="K13">
        <v>2003</v>
      </c>
      <c r="L13" t="s">
        <v>148</v>
      </c>
      <c r="AC13" t="str">
        <f>VLOOKUP(A13,'[1]كل السنوات'!$A$2:$J$3366,10,0)</f>
        <v>مستنفذ</v>
      </c>
      <c r="AJ13" t="s">
        <v>2422</v>
      </c>
    </row>
    <row r="14" spans="1:36" ht="15" customHeight="1" x14ac:dyDescent="0.25">
      <c r="A14">
        <v>504556</v>
      </c>
      <c r="B14" t="s">
        <v>5662</v>
      </c>
      <c r="C14" t="s">
        <v>226</v>
      </c>
      <c r="D14" t="s">
        <v>481</v>
      </c>
      <c r="E14" t="s">
        <v>116</v>
      </c>
      <c r="F14" s="254">
        <v>29611</v>
      </c>
      <c r="G14" t="s">
        <v>136</v>
      </c>
      <c r="H14" t="s">
        <v>658</v>
      </c>
      <c r="I14" t="s">
        <v>540</v>
      </c>
      <c r="J14" t="s">
        <v>705</v>
      </c>
      <c r="K14">
        <v>1998</v>
      </c>
      <c r="L14" t="s">
        <v>136</v>
      </c>
      <c r="AC14" t="str">
        <f>VLOOKUP(A14,'[1]كل السنوات'!$A$2:$J$3366,10,0)</f>
        <v>مستنفذ</v>
      </c>
      <c r="AJ14" t="s">
        <v>2422</v>
      </c>
    </row>
    <row r="15" spans="1:36" ht="15" customHeight="1" x14ac:dyDescent="0.25">
      <c r="A15">
        <v>504586</v>
      </c>
      <c r="B15" t="s">
        <v>1005</v>
      </c>
      <c r="C15" t="s">
        <v>273</v>
      </c>
      <c r="D15" t="s">
        <v>726</v>
      </c>
      <c r="E15" t="s">
        <v>116</v>
      </c>
      <c r="G15" t="s">
        <v>3021</v>
      </c>
      <c r="H15" t="s">
        <v>658</v>
      </c>
      <c r="I15" t="s">
        <v>540</v>
      </c>
      <c r="J15" t="s">
        <v>139</v>
      </c>
      <c r="L15" t="s">
        <v>150</v>
      </c>
      <c r="R15" t="s">
        <v>3910</v>
      </c>
      <c r="S15" t="s">
        <v>3595</v>
      </c>
      <c r="T15" t="s">
        <v>2643</v>
      </c>
      <c r="U15" t="s">
        <v>2440</v>
      </c>
      <c r="AC15">
        <f>VLOOKUP(A15,'[1]كل السنوات'!$A$2:$J$3366,10,0)</f>
        <v>0</v>
      </c>
      <c r="AE15" t="s">
        <v>5644</v>
      </c>
      <c r="AJ15" t="s">
        <v>2422</v>
      </c>
    </row>
    <row r="16" spans="1:36" ht="15" customHeight="1" x14ac:dyDescent="0.25">
      <c r="A16">
        <v>504670</v>
      </c>
      <c r="B16" t="s">
        <v>5663</v>
      </c>
      <c r="C16" t="s">
        <v>5664</v>
      </c>
      <c r="D16" t="s">
        <v>441</v>
      </c>
      <c r="E16" t="s">
        <v>116</v>
      </c>
      <c r="F16" s="254">
        <v>31382</v>
      </c>
      <c r="G16" t="s">
        <v>5665</v>
      </c>
      <c r="H16" t="s">
        <v>658</v>
      </c>
      <c r="I16" t="s">
        <v>540</v>
      </c>
      <c r="J16" t="s">
        <v>139</v>
      </c>
      <c r="K16">
        <v>2002</v>
      </c>
      <c r="L16" t="s">
        <v>148</v>
      </c>
      <c r="AC16">
        <f>VLOOKUP(A16,'[1]كل السنوات'!$A$2:$J$3366,10,0)</f>
        <v>0</v>
      </c>
    </row>
    <row r="17" spans="1:36" ht="15" customHeight="1" x14ac:dyDescent="0.25">
      <c r="A17">
        <v>504733</v>
      </c>
      <c r="B17" t="s">
        <v>5666</v>
      </c>
      <c r="C17" t="s">
        <v>93</v>
      </c>
      <c r="D17" t="s">
        <v>453</v>
      </c>
      <c r="I17" t="s">
        <v>540</v>
      </c>
      <c r="AC17" t="str">
        <f>VLOOKUP(A17,'[1]كل السنوات'!$A$2:$J$3366,10,0)</f>
        <v>مستنفذ</v>
      </c>
      <c r="AE17" t="s">
        <v>5718</v>
      </c>
      <c r="AI17" t="s">
        <v>2422</v>
      </c>
      <c r="AJ17" t="s">
        <v>2422</v>
      </c>
    </row>
    <row r="18" spans="1:36" ht="15" customHeight="1" x14ac:dyDescent="0.25">
      <c r="A18">
        <v>504747</v>
      </c>
      <c r="B18" t="s">
        <v>5625</v>
      </c>
      <c r="C18" t="s">
        <v>219</v>
      </c>
      <c r="D18" t="s">
        <v>1268</v>
      </c>
      <c r="E18" t="s">
        <v>2445</v>
      </c>
      <c r="G18" t="s">
        <v>136</v>
      </c>
      <c r="H18" t="s">
        <v>658</v>
      </c>
      <c r="I18" t="s">
        <v>540</v>
      </c>
      <c r="J18" t="s">
        <v>2426</v>
      </c>
      <c r="AC18" t="str">
        <f>VLOOKUP(A18,'[1]كل السنوات'!$A$2:$J$3366,10,0)</f>
        <v>مستنفذ</v>
      </c>
      <c r="AE18" t="s">
        <v>5718</v>
      </c>
    </row>
    <row r="19" spans="1:36" ht="15" customHeight="1" x14ac:dyDescent="0.25">
      <c r="A19">
        <v>505328</v>
      </c>
      <c r="B19" t="s">
        <v>5667</v>
      </c>
      <c r="C19" t="s">
        <v>236</v>
      </c>
      <c r="D19" t="s">
        <v>615</v>
      </c>
      <c r="E19" t="s">
        <v>116</v>
      </c>
      <c r="F19" s="254">
        <v>32076</v>
      </c>
      <c r="G19">
        <v>32076</v>
      </c>
      <c r="H19" t="s">
        <v>658</v>
      </c>
      <c r="I19" t="s">
        <v>540</v>
      </c>
      <c r="J19" t="s">
        <v>139</v>
      </c>
      <c r="K19">
        <v>2005</v>
      </c>
      <c r="L19" t="s">
        <v>136</v>
      </c>
      <c r="AC19">
        <f>VLOOKUP(A19,'[1]كل السنوات'!$A$2:$J$3366,10,0)</f>
        <v>0</v>
      </c>
    </row>
    <row r="20" spans="1:36" ht="15" customHeight="1" x14ac:dyDescent="0.25">
      <c r="A20">
        <v>505730</v>
      </c>
      <c r="B20" t="s">
        <v>5649</v>
      </c>
      <c r="C20" t="s">
        <v>80</v>
      </c>
      <c r="D20" t="s">
        <v>798</v>
      </c>
      <c r="E20" t="s">
        <v>115</v>
      </c>
      <c r="I20" t="s">
        <v>540</v>
      </c>
      <c r="AC20">
        <f>VLOOKUP(A20,'[1]كل السنوات'!$A$2:$J$3366,10,0)</f>
        <v>0</v>
      </c>
      <c r="AJ20" t="s">
        <v>2422</v>
      </c>
    </row>
    <row r="21" spans="1:36" ht="15" customHeight="1" x14ac:dyDescent="0.25">
      <c r="A21">
        <v>506079</v>
      </c>
      <c r="B21" t="s">
        <v>1087</v>
      </c>
      <c r="C21" t="s">
        <v>1088</v>
      </c>
      <c r="D21" t="s">
        <v>481</v>
      </c>
      <c r="E21" t="s">
        <v>116</v>
      </c>
      <c r="G21" t="s">
        <v>136</v>
      </c>
      <c r="H21" t="s">
        <v>658</v>
      </c>
      <c r="I21" t="s">
        <v>540</v>
      </c>
      <c r="J21" t="s">
        <v>705</v>
      </c>
      <c r="R21" t="s">
        <v>4847</v>
      </c>
      <c r="S21" t="s">
        <v>4848</v>
      </c>
      <c r="T21" t="s">
        <v>2425</v>
      </c>
      <c r="U21" t="s">
        <v>3083</v>
      </c>
      <c r="AC21">
        <f>VLOOKUP(A21,'[1]كل السنوات'!$A$2:$J$3366,10,0)</f>
        <v>0</v>
      </c>
      <c r="AE21" t="s">
        <v>5718</v>
      </c>
    </row>
    <row r="22" spans="1:36" ht="15" customHeight="1" x14ac:dyDescent="0.25">
      <c r="A22" s="285">
        <v>506262</v>
      </c>
      <c r="B22" s="285" t="s">
        <v>5719</v>
      </c>
      <c r="C22" s="285" t="s">
        <v>289</v>
      </c>
      <c r="D22" s="285" t="s">
        <v>5720</v>
      </c>
      <c r="I22" s="285" t="s">
        <v>540</v>
      </c>
      <c r="AC22" t="str">
        <f>VLOOKUP(A22,'[1]كل السنوات'!$A$2:$J$3366,10,0)</f>
        <v>مستنفذ</v>
      </c>
      <c r="AJ22" t="s">
        <v>2422</v>
      </c>
    </row>
    <row r="23" spans="1:36" ht="15" customHeight="1" x14ac:dyDescent="0.25">
      <c r="A23" s="285">
        <v>506618</v>
      </c>
      <c r="B23" s="285" t="s">
        <v>5721</v>
      </c>
      <c r="C23" s="285" t="s">
        <v>89</v>
      </c>
      <c r="D23" s="285" t="s">
        <v>525</v>
      </c>
      <c r="I23" s="285" t="s">
        <v>540</v>
      </c>
      <c r="AC23" t="str">
        <f>VLOOKUP(A23,'[1]كل السنوات'!$A$2:$J$3366,10,0)</f>
        <v>مستنفذ</v>
      </c>
      <c r="AJ23" t="s">
        <v>2422</v>
      </c>
    </row>
    <row r="24" spans="1:36" ht="15" customHeight="1" x14ac:dyDescent="0.25">
      <c r="A24">
        <v>506692</v>
      </c>
      <c r="B24" t="s">
        <v>5668</v>
      </c>
      <c r="C24" t="s">
        <v>546</v>
      </c>
      <c r="D24" t="s">
        <v>5584</v>
      </c>
      <c r="E24" t="s">
        <v>116</v>
      </c>
      <c r="F24" s="254">
        <v>31427</v>
      </c>
      <c r="G24" t="s">
        <v>5669</v>
      </c>
      <c r="H24" t="s">
        <v>658</v>
      </c>
      <c r="I24" t="s">
        <v>540</v>
      </c>
      <c r="J24" t="s">
        <v>139</v>
      </c>
      <c r="K24">
        <v>20006</v>
      </c>
      <c r="L24" t="s">
        <v>154</v>
      </c>
      <c r="AC24" t="str">
        <f>VLOOKUP(A24,'[1]كل السنوات'!$A$2:$J$3366,10,0)</f>
        <v>مستنفذ</v>
      </c>
      <c r="AE24" t="s">
        <v>5718</v>
      </c>
    </row>
    <row r="25" spans="1:36" ht="15" customHeight="1" x14ac:dyDescent="0.25">
      <c r="A25">
        <v>507572</v>
      </c>
      <c r="B25" t="s">
        <v>5615</v>
      </c>
      <c r="C25" t="s">
        <v>267</v>
      </c>
      <c r="D25" t="s">
        <v>402</v>
      </c>
      <c r="E25" t="s">
        <v>2445</v>
      </c>
      <c r="G25" t="s">
        <v>136</v>
      </c>
      <c r="H25" t="s">
        <v>658</v>
      </c>
      <c r="I25" t="s">
        <v>540</v>
      </c>
      <c r="J25" t="s">
        <v>2426</v>
      </c>
      <c r="K25">
        <v>1996</v>
      </c>
      <c r="AC25" t="str">
        <f>VLOOKUP(A25,'[1]كل السنوات'!$A$2:$J$3366,10,0)</f>
        <v>مستنفذ</v>
      </c>
      <c r="AE25" t="s">
        <v>5718</v>
      </c>
    </row>
    <row r="26" spans="1:36" ht="15" customHeight="1" x14ac:dyDescent="0.25">
      <c r="A26">
        <v>507887</v>
      </c>
      <c r="B26" t="s">
        <v>5722</v>
      </c>
      <c r="C26" t="s">
        <v>75</v>
      </c>
      <c r="D26" t="s">
        <v>441</v>
      </c>
      <c r="I26" t="s">
        <v>540</v>
      </c>
      <c r="AC26" t="str">
        <f>VLOOKUP(A26,'[1]كل السنوات'!$A$2:$J$3366,10,0)</f>
        <v>مستنفذ</v>
      </c>
      <c r="AJ26" t="s">
        <v>2422</v>
      </c>
    </row>
    <row r="27" spans="1:36" ht="15" customHeight="1" x14ac:dyDescent="0.25">
      <c r="A27" s="282">
        <v>507944</v>
      </c>
      <c r="B27" s="283" t="s">
        <v>5723</v>
      </c>
      <c r="C27" s="283" t="s">
        <v>93</v>
      </c>
      <c r="D27" s="283"/>
      <c r="I27" s="284" t="s">
        <v>540</v>
      </c>
      <c r="AC27">
        <f>VLOOKUP(A27,'[1]كل السنوات'!$A$2:$J$3366,10,0)</f>
        <v>0</v>
      </c>
    </row>
    <row r="28" spans="1:36" ht="15" customHeight="1" x14ac:dyDescent="0.25">
      <c r="A28">
        <v>507982</v>
      </c>
      <c r="B28" t="s">
        <v>5650</v>
      </c>
      <c r="C28" t="s">
        <v>645</v>
      </c>
      <c r="D28" t="s">
        <v>617</v>
      </c>
      <c r="E28" t="s">
        <v>116</v>
      </c>
      <c r="I28" t="s">
        <v>540</v>
      </c>
      <c r="AC28">
        <f>VLOOKUP(A28,'[1]كل السنوات'!$A$2:$J$3366,10,0)</f>
        <v>0</v>
      </c>
    </row>
    <row r="29" spans="1:36" ht="15" customHeight="1" x14ac:dyDescent="0.25">
      <c r="A29">
        <v>508027</v>
      </c>
      <c r="B29" t="s">
        <v>400</v>
      </c>
      <c r="C29" t="s">
        <v>69</v>
      </c>
      <c r="D29" t="s">
        <v>519</v>
      </c>
      <c r="E29" t="s">
        <v>116</v>
      </c>
      <c r="I29" t="s">
        <v>540</v>
      </c>
      <c r="AC29" t="str">
        <f>VLOOKUP(A29,'[1]كل السنوات'!$A$2:$J$3366,10,0)</f>
        <v>مستنفذ</v>
      </c>
      <c r="AE29" t="s">
        <v>5718</v>
      </c>
      <c r="AJ29" t="s">
        <v>2422</v>
      </c>
    </row>
    <row r="30" spans="1:36" ht="15" customHeight="1" x14ac:dyDescent="0.25">
      <c r="A30">
        <v>508076</v>
      </c>
      <c r="B30" t="s">
        <v>5651</v>
      </c>
      <c r="C30" t="s">
        <v>331</v>
      </c>
      <c r="D30" t="s">
        <v>347</v>
      </c>
      <c r="E30" t="s">
        <v>116</v>
      </c>
      <c r="I30" t="s">
        <v>540</v>
      </c>
      <c r="AC30">
        <f>VLOOKUP(A30,'[1]كل السنوات'!$A$2:$J$3366,10,0)</f>
        <v>0</v>
      </c>
    </row>
    <row r="31" spans="1:36" ht="15" customHeight="1" x14ac:dyDescent="0.25">
      <c r="A31">
        <v>508277</v>
      </c>
      <c r="B31" t="s">
        <v>5003</v>
      </c>
      <c r="C31" t="s">
        <v>367</v>
      </c>
      <c r="D31" t="s">
        <v>430</v>
      </c>
      <c r="I31" t="s">
        <v>540</v>
      </c>
      <c r="J31" t="s">
        <v>139</v>
      </c>
      <c r="K31">
        <v>2006</v>
      </c>
      <c r="L31" t="s">
        <v>147</v>
      </c>
      <c r="AC31" t="str">
        <f>VLOOKUP(A31,'[1]كل السنوات'!$A$2:$J$3366,10,0)</f>
        <v>مستنفذ</v>
      </c>
      <c r="AE31" t="s">
        <v>5718</v>
      </c>
    </row>
    <row r="32" spans="1:36" ht="15" customHeight="1" x14ac:dyDescent="0.25">
      <c r="A32">
        <v>508722</v>
      </c>
      <c r="B32" t="s">
        <v>5670</v>
      </c>
      <c r="C32" t="s">
        <v>303</v>
      </c>
      <c r="D32" t="s">
        <v>435</v>
      </c>
      <c r="E32" t="s">
        <v>116</v>
      </c>
      <c r="F32" s="254">
        <v>30818</v>
      </c>
      <c r="G32" t="s">
        <v>5671</v>
      </c>
      <c r="H32" t="s">
        <v>658</v>
      </c>
      <c r="I32" t="s">
        <v>540</v>
      </c>
      <c r="J32" t="s">
        <v>139</v>
      </c>
      <c r="K32">
        <v>2004</v>
      </c>
      <c r="L32" t="s">
        <v>152</v>
      </c>
      <c r="AC32" t="str">
        <f>VLOOKUP(A32,'[1]كل السنوات'!$A$2:$J$3366,10,0)</f>
        <v>مستنفذ فصل اول 2024-2025</v>
      </c>
      <c r="AE32" t="s">
        <v>5742</v>
      </c>
    </row>
    <row r="33" spans="1:36" ht="15" customHeight="1" x14ac:dyDescent="0.25">
      <c r="A33">
        <v>509377</v>
      </c>
      <c r="B33" t="s">
        <v>5672</v>
      </c>
      <c r="C33" t="s">
        <v>99</v>
      </c>
      <c r="D33" t="s">
        <v>341</v>
      </c>
      <c r="E33" t="s">
        <v>116</v>
      </c>
      <c r="F33" s="254">
        <v>31906</v>
      </c>
      <c r="G33" t="s">
        <v>2475</v>
      </c>
      <c r="H33" t="s">
        <v>658</v>
      </c>
      <c r="I33" t="s">
        <v>540</v>
      </c>
      <c r="J33" t="s">
        <v>139</v>
      </c>
      <c r="K33">
        <v>2005</v>
      </c>
      <c r="L33" t="s">
        <v>150</v>
      </c>
      <c r="AC33">
        <f>VLOOKUP(A33,'[1]كل السنوات'!$A$2:$J$3366,10,0)</f>
        <v>0</v>
      </c>
      <c r="AJ33" t="s">
        <v>2422</v>
      </c>
    </row>
    <row r="34" spans="1:36" ht="15" customHeight="1" x14ac:dyDescent="0.25">
      <c r="A34">
        <v>509476</v>
      </c>
      <c r="B34" t="s">
        <v>5648</v>
      </c>
      <c r="C34" t="s">
        <v>74</v>
      </c>
      <c r="D34" t="s">
        <v>348</v>
      </c>
      <c r="E34" t="s">
        <v>116</v>
      </c>
      <c r="I34" t="s">
        <v>540</v>
      </c>
      <c r="N34">
        <v>645</v>
      </c>
      <c r="O34" s="254">
        <v>45713</v>
      </c>
      <c r="P34">
        <v>200000</v>
      </c>
      <c r="AC34" t="str">
        <f>VLOOKUP(A34,'[1]كل السنوات'!$A$2:$J$3366,10,0)</f>
        <v>مستنفذ</v>
      </c>
      <c r="AE34" t="s">
        <v>5718</v>
      </c>
    </row>
    <row r="35" spans="1:36" ht="15" customHeight="1" x14ac:dyDescent="0.25">
      <c r="A35">
        <v>509550</v>
      </c>
      <c r="B35" t="s">
        <v>5673</v>
      </c>
      <c r="C35" t="s">
        <v>299</v>
      </c>
      <c r="D35" t="s">
        <v>351</v>
      </c>
      <c r="E35" t="s">
        <v>116</v>
      </c>
      <c r="F35" s="254">
        <v>30012</v>
      </c>
      <c r="H35" t="s">
        <v>658</v>
      </c>
      <c r="I35" t="s">
        <v>540</v>
      </c>
      <c r="J35" t="s">
        <v>705</v>
      </c>
      <c r="K35">
        <v>2000</v>
      </c>
      <c r="L35" t="s">
        <v>136</v>
      </c>
      <c r="AC35">
        <f>VLOOKUP(A35,'[1]كل السنوات'!$A$2:$J$3366,10,0)</f>
        <v>0</v>
      </c>
      <c r="AE35" t="s">
        <v>5718</v>
      </c>
    </row>
    <row r="36" spans="1:36" ht="15" customHeight="1" x14ac:dyDescent="0.25">
      <c r="A36" s="282">
        <v>509614</v>
      </c>
      <c r="B36" s="283" t="s">
        <v>5724</v>
      </c>
      <c r="C36" s="283" t="s">
        <v>287</v>
      </c>
      <c r="D36" s="283" t="s">
        <v>342</v>
      </c>
      <c r="I36" s="284" t="s">
        <v>540</v>
      </c>
      <c r="AC36" t="str">
        <f>VLOOKUP(A36,'[1]كل السنوات'!$A$2:$J$3366,10,0)</f>
        <v>مستنفذ فصل اول 2024-2025</v>
      </c>
      <c r="AJ36" t="s">
        <v>2422</v>
      </c>
    </row>
    <row r="37" spans="1:36" ht="15" customHeight="1" x14ac:dyDescent="0.25">
      <c r="A37">
        <v>509636</v>
      </c>
      <c r="B37" t="s">
        <v>5674</v>
      </c>
      <c r="C37" t="s">
        <v>65</v>
      </c>
      <c r="D37" t="s">
        <v>5675</v>
      </c>
      <c r="E37" t="s">
        <v>116</v>
      </c>
      <c r="F37" s="254">
        <v>31778</v>
      </c>
      <c r="G37" t="s">
        <v>136</v>
      </c>
      <c r="H37" t="s">
        <v>658</v>
      </c>
      <c r="I37" t="s">
        <v>540</v>
      </c>
      <c r="J37" t="s">
        <v>139</v>
      </c>
      <c r="K37">
        <v>2008</v>
      </c>
      <c r="L37" t="s">
        <v>154</v>
      </c>
      <c r="AC37" t="str">
        <f>VLOOKUP(A37,'[1]كل السنوات'!$A$2:$J$3366,10,0)</f>
        <v>مستنفذ</v>
      </c>
    </row>
    <row r="38" spans="1:36" ht="15" customHeight="1" x14ac:dyDescent="0.25">
      <c r="A38">
        <v>509764</v>
      </c>
      <c r="B38" t="s">
        <v>5652</v>
      </c>
      <c r="C38" t="s">
        <v>5653</v>
      </c>
      <c r="D38" t="s">
        <v>350</v>
      </c>
      <c r="E38" t="s">
        <v>116</v>
      </c>
      <c r="I38" t="s">
        <v>540</v>
      </c>
      <c r="AC38">
        <f>VLOOKUP(A38,'[1]كل السنوات'!$A$2:$J$3366,10,0)</f>
        <v>0</v>
      </c>
      <c r="AJ38" t="s">
        <v>2422</v>
      </c>
    </row>
    <row r="39" spans="1:36" ht="15" customHeight="1" x14ac:dyDescent="0.25">
      <c r="A39">
        <v>510393</v>
      </c>
      <c r="B39" t="s">
        <v>1516</v>
      </c>
      <c r="C39" t="s">
        <v>83</v>
      </c>
      <c r="D39" t="s">
        <v>481</v>
      </c>
      <c r="E39" t="s">
        <v>116</v>
      </c>
      <c r="F39" s="254">
        <v>29010</v>
      </c>
      <c r="G39" t="s">
        <v>3186</v>
      </c>
      <c r="H39" t="s">
        <v>658</v>
      </c>
      <c r="I39" t="s">
        <v>540</v>
      </c>
      <c r="J39" t="s">
        <v>139</v>
      </c>
      <c r="K39">
        <v>2002</v>
      </c>
      <c r="L39" t="s">
        <v>150</v>
      </c>
      <c r="AC39" t="str">
        <f>VLOOKUP(A39,'[1]كل السنوات'!$A$2:$J$3366,10,0)</f>
        <v>مستنفذ</v>
      </c>
    </row>
    <row r="40" spans="1:36" ht="15" customHeight="1" x14ac:dyDescent="0.25">
      <c r="A40">
        <v>510452</v>
      </c>
      <c r="B40" t="s">
        <v>5619</v>
      </c>
      <c r="C40" t="s">
        <v>1030</v>
      </c>
      <c r="D40" t="s">
        <v>5620</v>
      </c>
      <c r="E40" t="s">
        <v>2445</v>
      </c>
      <c r="G40" t="s">
        <v>5621</v>
      </c>
      <c r="H40" t="s">
        <v>658</v>
      </c>
      <c r="I40" t="s">
        <v>540</v>
      </c>
      <c r="J40" t="s">
        <v>5622</v>
      </c>
      <c r="L40" t="s">
        <v>151</v>
      </c>
      <c r="AC40">
        <f>VLOOKUP(A40,'[1]كل السنوات'!$A$2:$J$3366,10,0)</f>
        <v>0</v>
      </c>
    </row>
    <row r="41" spans="1:36" ht="15" customHeight="1" x14ac:dyDescent="0.25">
      <c r="A41">
        <v>510497</v>
      </c>
      <c r="B41" t="s">
        <v>5613</v>
      </c>
      <c r="C41" t="s">
        <v>262</v>
      </c>
      <c r="D41" t="s">
        <v>5614</v>
      </c>
      <c r="E41" t="s">
        <v>2445</v>
      </c>
      <c r="G41" t="s">
        <v>148</v>
      </c>
      <c r="H41" t="s">
        <v>658</v>
      </c>
      <c r="I41" t="s">
        <v>540</v>
      </c>
      <c r="J41" t="s">
        <v>2426</v>
      </c>
      <c r="K41">
        <v>2003</v>
      </c>
      <c r="AC41">
        <f>VLOOKUP(A41,'[1]كل السنوات'!$A$2:$J$3366,10,0)</f>
        <v>0</v>
      </c>
      <c r="AJ41" t="s">
        <v>2422</v>
      </c>
    </row>
    <row r="42" spans="1:36" ht="15" customHeight="1" x14ac:dyDescent="0.25">
      <c r="A42">
        <v>510642</v>
      </c>
      <c r="B42" t="s">
        <v>5676</v>
      </c>
      <c r="C42" t="s">
        <v>5677</v>
      </c>
      <c r="D42" t="s">
        <v>417</v>
      </c>
      <c r="E42" t="s">
        <v>116</v>
      </c>
      <c r="F42" s="254">
        <v>21747</v>
      </c>
      <c r="G42" t="s">
        <v>150</v>
      </c>
      <c r="H42" t="s">
        <v>658</v>
      </c>
      <c r="I42" t="s">
        <v>540</v>
      </c>
      <c r="J42" t="s">
        <v>139</v>
      </c>
      <c r="K42">
        <v>1987</v>
      </c>
      <c r="L42" t="s">
        <v>150</v>
      </c>
      <c r="AC42">
        <f>VLOOKUP(A42,'[1]كل السنوات'!$A$2:$J$3366,10,0)</f>
        <v>0</v>
      </c>
    </row>
    <row r="43" spans="1:36" ht="15" customHeight="1" x14ac:dyDescent="0.25">
      <c r="A43" s="282">
        <v>510715</v>
      </c>
      <c r="B43" s="283" t="s">
        <v>5725</v>
      </c>
      <c r="C43" s="283" t="s">
        <v>66</v>
      </c>
      <c r="D43" s="283" t="s">
        <v>539</v>
      </c>
      <c r="I43" s="284" t="s">
        <v>540</v>
      </c>
      <c r="AC43">
        <f>VLOOKUP(A43,'[1]كل السنوات'!$A$2:$J$3366,10,0)</f>
        <v>0</v>
      </c>
      <c r="AJ43" t="s">
        <v>2422</v>
      </c>
    </row>
    <row r="44" spans="1:36" ht="15" customHeight="1" x14ac:dyDescent="0.25">
      <c r="A44">
        <v>510786</v>
      </c>
      <c r="B44" t="s">
        <v>5608</v>
      </c>
      <c r="C44" t="s">
        <v>69</v>
      </c>
      <c r="D44" t="s">
        <v>5609</v>
      </c>
      <c r="E44" t="s">
        <v>2445</v>
      </c>
      <c r="G44" s="254">
        <v>33647</v>
      </c>
      <c r="H44" t="s">
        <v>658</v>
      </c>
      <c r="I44" t="s">
        <v>541</v>
      </c>
      <c r="J44" t="s">
        <v>2426</v>
      </c>
      <c r="K44">
        <v>2010</v>
      </c>
      <c r="AC44" t="str">
        <f>VLOOKUP(A44,'[1]كل السنوات'!$A$2:$J$3366,10,0)</f>
        <v>م</v>
      </c>
    </row>
    <row r="45" spans="1:36" ht="15" customHeight="1" x14ac:dyDescent="0.25">
      <c r="A45" s="282">
        <v>510805</v>
      </c>
      <c r="B45" s="283" t="s">
        <v>5726</v>
      </c>
      <c r="C45" s="283" t="s">
        <v>66</v>
      </c>
      <c r="D45" s="283" t="s">
        <v>444</v>
      </c>
      <c r="I45" s="284" t="s">
        <v>540</v>
      </c>
      <c r="AC45">
        <f>VLOOKUP(A45,'[1]كل السنوات'!$A$2:$J$3366,10,0)</f>
        <v>0</v>
      </c>
    </row>
    <row r="46" spans="1:36" ht="15" customHeight="1" x14ac:dyDescent="0.25">
      <c r="A46">
        <v>511215</v>
      </c>
      <c r="B46" t="s">
        <v>5617</v>
      </c>
      <c r="C46" t="s">
        <v>84</v>
      </c>
      <c r="D46" t="s">
        <v>5618</v>
      </c>
      <c r="E46" t="s">
        <v>116</v>
      </c>
      <c r="G46" t="s">
        <v>5593</v>
      </c>
      <c r="H46" t="s">
        <v>658</v>
      </c>
      <c r="I46" t="s">
        <v>541</v>
      </c>
      <c r="J46" t="s">
        <v>705</v>
      </c>
      <c r="L46" t="s">
        <v>153</v>
      </c>
      <c r="AC46" t="str">
        <f>VLOOKUP(A46,'[1]كل السنوات'!$A$2:$J$3366,10,0)</f>
        <v>م</v>
      </c>
    </row>
    <row r="47" spans="1:36" ht="15" customHeight="1" x14ac:dyDescent="0.25">
      <c r="A47">
        <v>511320</v>
      </c>
      <c r="B47" t="s">
        <v>5588</v>
      </c>
      <c r="C47" t="s">
        <v>224</v>
      </c>
      <c r="D47" t="s">
        <v>349</v>
      </c>
      <c r="E47" t="s">
        <v>115</v>
      </c>
      <c r="G47" t="s">
        <v>2473</v>
      </c>
      <c r="H47" t="s">
        <v>658</v>
      </c>
      <c r="I47" t="s">
        <v>540</v>
      </c>
      <c r="J47" t="s">
        <v>137</v>
      </c>
      <c r="L47" t="s">
        <v>147</v>
      </c>
      <c r="AC47">
        <f>VLOOKUP(A47,'[1]كل السنوات'!$A$2:$J$3366,10,0)</f>
        <v>0</v>
      </c>
    </row>
    <row r="48" spans="1:36" ht="15" customHeight="1" x14ac:dyDescent="0.25">
      <c r="A48">
        <v>511407</v>
      </c>
      <c r="B48" t="s">
        <v>5654</v>
      </c>
      <c r="C48" t="s">
        <v>256</v>
      </c>
      <c r="D48" t="s">
        <v>5655</v>
      </c>
      <c r="E48" t="s">
        <v>116</v>
      </c>
      <c r="I48" t="s">
        <v>540</v>
      </c>
      <c r="AC48" t="str">
        <f>VLOOKUP(A48,'[1]كل السنوات'!$A$2:$J$3366,10,0)</f>
        <v>مستنفذ</v>
      </c>
      <c r="AE48" t="s">
        <v>5718</v>
      </c>
    </row>
    <row r="49" spans="1:36" ht="15" customHeight="1" x14ac:dyDescent="0.25">
      <c r="A49" s="285">
        <v>511418</v>
      </c>
      <c r="B49" s="285" t="s">
        <v>5727</v>
      </c>
      <c r="C49" s="285" t="s">
        <v>84</v>
      </c>
      <c r="D49" s="285" t="s">
        <v>527</v>
      </c>
      <c r="I49" s="285" t="s">
        <v>540</v>
      </c>
      <c r="AC49" t="str">
        <f>VLOOKUP(A49,'[1]كل السنوات'!$A$2:$J$3366,10,0)</f>
        <v>مستنفذ</v>
      </c>
      <c r="AJ49" t="s">
        <v>2422</v>
      </c>
    </row>
    <row r="50" spans="1:36" ht="15" customHeight="1" x14ac:dyDescent="0.25">
      <c r="A50">
        <v>511569</v>
      </c>
      <c r="B50" t="s">
        <v>5634</v>
      </c>
      <c r="C50" t="s">
        <v>5635</v>
      </c>
      <c r="D50" t="s">
        <v>5636</v>
      </c>
      <c r="E50" t="s">
        <v>116</v>
      </c>
      <c r="G50" t="s">
        <v>5637</v>
      </c>
      <c r="H50" t="s">
        <v>658</v>
      </c>
      <c r="I50" t="s">
        <v>540</v>
      </c>
      <c r="J50" t="s">
        <v>139</v>
      </c>
      <c r="AC50" t="str">
        <f>VLOOKUP(A50,'[1]كل السنوات'!$A$2:$J$3366,10,0)</f>
        <v>مستنفذ</v>
      </c>
      <c r="AE50" t="s">
        <v>5718</v>
      </c>
    </row>
    <row r="51" spans="1:36" ht="15" customHeight="1" x14ac:dyDescent="0.25">
      <c r="A51">
        <v>511763</v>
      </c>
      <c r="B51" t="s">
        <v>5678</v>
      </c>
      <c r="C51" t="s">
        <v>5679</v>
      </c>
      <c r="D51" t="s">
        <v>5680</v>
      </c>
      <c r="E51" t="s">
        <v>116</v>
      </c>
      <c r="F51" s="254">
        <v>33117</v>
      </c>
      <c r="G51">
        <v>33117</v>
      </c>
      <c r="H51" t="s">
        <v>658</v>
      </c>
      <c r="I51" t="s">
        <v>540</v>
      </c>
      <c r="J51" t="s">
        <v>137</v>
      </c>
      <c r="K51">
        <v>2008</v>
      </c>
      <c r="L51" t="s">
        <v>150</v>
      </c>
      <c r="AC51" t="str">
        <f>VLOOKUP(A51,'[1]كل السنوات'!$A$2:$J$3366,10,0)</f>
        <v>مستنفذ</v>
      </c>
    </row>
    <row r="52" spans="1:36" ht="15" customHeight="1" x14ac:dyDescent="0.25">
      <c r="A52">
        <v>511890</v>
      </c>
      <c r="B52" t="s">
        <v>5681</v>
      </c>
      <c r="C52" t="s">
        <v>1273</v>
      </c>
      <c r="D52" t="s">
        <v>481</v>
      </c>
      <c r="I52" t="s">
        <v>540</v>
      </c>
      <c r="AC52">
        <f>VLOOKUP(A52,'[1]كل السنوات'!$A$2:$J$3366,10,0)</f>
        <v>0</v>
      </c>
      <c r="AI52" t="s">
        <v>2422</v>
      </c>
      <c r="AJ52" t="s">
        <v>2422</v>
      </c>
    </row>
    <row r="53" spans="1:36" ht="15" customHeight="1" x14ac:dyDescent="0.25">
      <c r="A53">
        <v>512138</v>
      </c>
      <c r="B53" t="s">
        <v>5682</v>
      </c>
      <c r="C53" t="s">
        <v>64</v>
      </c>
      <c r="D53" t="s">
        <v>514</v>
      </c>
      <c r="E53" t="s">
        <v>116</v>
      </c>
      <c r="F53" s="254">
        <v>33239</v>
      </c>
      <c r="G53" t="s">
        <v>5589</v>
      </c>
      <c r="H53" t="s">
        <v>658</v>
      </c>
      <c r="I53" t="s">
        <v>540</v>
      </c>
      <c r="J53" t="s">
        <v>139</v>
      </c>
      <c r="K53">
        <v>2008</v>
      </c>
      <c r="L53" t="s">
        <v>136</v>
      </c>
      <c r="AC53">
        <f>VLOOKUP(A53,'[1]كل السنوات'!$A$2:$J$3366,10,0)</f>
        <v>0</v>
      </c>
      <c r="AJ53" t="s">
        <v>2422</v>
      </c>
    </row>
    <row r="54" spans="1:36" ht="15" customHeight="1" x14ac:dyDescent="0.25">
      <c r="A54">
        <v>512224</v>
      </c>
      <c r="B54" t="s">
        <v>5683</v>
      </c>
      <c r="C54" t="s">
        <v>369</v>
      </c>
      <c r="D54" t="s">
        <v>585</v>
      </c>
      <c r="E54" t="s">
        <v>116</v>
      </c>
      <c r="F54" s="254">
        <v>32874</v>
      </c>
      <c r="G54" t="s">
        <v>2713</v>
      </c>
      <c r="H54" t="s">
        <v>658</v>
      </c>
      <c r="I54" t="s">
        <v>540</v>
      </c>
      <c r="J54" t="s">
        <v>705</v>
      </c>
      <c r="K54">
        <v>2008</v>
      </c>
      <c r="L54" t="s">
        <v>136</v>
      </c>
      <c r="AC54" t="str">
        <f>VLOOKUP(A54,'[1]كل السنوات'!$A$2:$J$3366,10,0)</f>
        <v>مستنفذ</v>
      </c>
      <c r="AE54" t="s">
        <v>5718</v>
      </c>
    </row>
    <row r="55" spans="1:36" ht="15" customHeight="1" x14ac:dyDescent="0.25">
      <c r="A55">
        <v>512486</v>
      </c>
      <c r="B55" t="s">
        <v>5684</v>
      </c>
      <c r="C55" t="s">
        <v>84</v>
      </c>
      <c r="D55" t="s">
        <v>798</v>
      </c>
      <c r="I55" t="s">
        <v>540</v>
      </c>
      <c r="AC55">
        <f>VLOOKUP(A55,'[1]كل السنوات'!$A$2:$J$3366,10,0)</f>
        <v>0</v>
      </c>
      <c r="AI55" t="s">
        <v>2422</v>
      </c>
      <c r="AJ55" t="s">
        <v>2422</v>
      </c>
    </row>
    <row r="56" spans="1:36" ht="15" customHeight="1" x14ac:dyDescent="0.25">
      <c r="A56">
        <v>512533</v>
      </c>
      <c r="B56" t="s">
        <v>5685</v>
      </c>
      <c r="C56" t="s">
        <v>66</v>
      </c>
      <c r="D56" t="s">
        <v>343</v>
      </c>
      <c r="E56" t="s">
        <v>116</v>
      </c>
      <c r="F56" s="254">
        <v>27943</v>
      </c>
      <c r="G56" s="254"/>
      <c r="H56" t="s">
        <v>658</v>
      </c>
      <c r="I56" t="s">
        <v>540</v>
      </c>
      <c r="J56" t="s">
        <v>705</v>
      </c>
      <c r="K56">
        <v>1996</v>
      </c>
      <c r="L56" t="s">
        <v>136</v>
      </c>
      <c r="N56">
        <v>727</v>
      </c>
      <c r="O56" s="254">
        <v>45719</v>
      </c>
      <c r="P56">
        <v>172000</v>
      </c>
      <c r="AC56">
        <f>VLOOKUP(A56,'[1]كل السنوات'!$A$2:$J$3366,10,0)</f>
        <v>0</v>
      </c>
    </row>
    <row r="57" spans="1:36" ht="15" customHeight="1" x14ac:dyDescent="0.25">
      <c r="A57">
        <v>512682</v>
      </c>
      <c r="B57" t="s">
        <v>5686</v>
      </c>
      <c r="C57" t="s">
        <v>80</v>
      </c>
      <c r="D57" t="s">
        <v>5687</v>
      </c>
      <c r="E57" t="s">
        <v>116</v>
      </c>
      <c r="F57" s="254">
        <v>30283</v>
      </c>
      <c r="G57">
        <v>30283</v>
      </c>
      <c r="H57" t="s">
        <v>658</v>
      </c>
      <c r="I57" t="s">
        <v>540</v>
      </c>
      <c r="J57" t="s">
        <v>705</v>
      </c>
      <c r="K57">
        <v>2005</v>
      </c>
      <c r="L57" t="s">
        <v>150</v>
      </c>
      <c r="AC57" t="str">
        <f>VLOOKUP(A57,'[1]كل السنوات'!$A$2:$J$3366,10,0)</f>
        <v>مستنفذ</v>
      </c>
      <c r="AD57" t="s">
        <v>5660</v>
      </c>
      <c r="AE57" t="s">
        <v>5718</v>
      </c>
      <c r="AF57" t="s">
        <v>5660</v>
      </c>
    </row>
    <row r="58" spans="1:36" ht="15" customHeight="1" x14ac:dyDescent="0.25">
      <c r="A58">
        <v>512827</v>
      </c>
      <c r="B58" t="s">
        <v>2267</v>
      </c>
      <c r="C58" t="s">
        <v>66</v>
      </c>
      <c r="D58" t="s">
        <v>2268</v>
      </c>
      <c r="E58" t="s">
        <v>116</v>
      </c>
      <c r="G58" t="s">
        <v>136</v>
      </c>
      <c r="H58" t="s">
        <v>658</v>
      </c>
      <c r="I58" t="s">
        <v>540</v>
      </c>
      <c r="J58" t="s">
        <v>139</v>
      </c>
      <c r="L58" t="s">
        <v>147</v>
      </c>
      <c r="R58" t="s">
        <v>3144</v>
      </c>
      <c r="S58" t="s">
        <v>5004</v>
      </c>
      <c r="T58" t="s">
        <v>5005</v>
      </c>
      <c r="U58" t="s">
        <v>2568</v>
      </c>
      <c r="AC58" t="str">
        <f>VLOOKUP(A58,'[1]كل السنوات'!$A$2:$J$3366,10,0)</f>
        <v>مستنفذ</v>
      </c>
      <c r="AE58" t="s">
        <v>5718</v>
      </c>
      <c r="AJ58" t="s">
        <v>2422</v>
      </c>
    </row>
    <row r="59" spans="1:36" ht="15" customHeight="1" x14ac:dyDescent="0.25">
      <c r="A59" s="282">
        <v>513009</v>
      </c>
      <c r="B59" s="283" t="s">
        <v>5728</v>
      </c>
      <c r="C59" s="283" t="s">
        <v>602</v>
      </c>
      <c r="D59" s="283" t="s">
        <v>5729</v>
      </c>
      <c r="I59" s="284" t="s">
        <v>540</v>
      </c>
      <c r="AC59" t="str">
        <f>VLOOKUP(A59,'[1]كل السنوات'!$A$2:$J$3366,10,0)</f>
        <v>مستنفذ فصل اول 2024-2025</v>
      </c>
      <c r="AJ59" t="s">
        <v>2422</v>
      </c>
    </row>
    <row r="60" spans="1:36" ht="15" customHeight="1" x14ac:dyDescent="0.25">
      <c r="A60">
        <v>513057</v>
      </c>
      <c r="B60" t="s">
        <v>5688</v>
      </c>
      <c r="C60" t="s">
        <v>5689</v>
      </c>
      <c r="D60" t="s">
        <v>485</v>
      </c>
      <c r="E60" t="s">
        <v>116</v>
      </c>
      <c r="F60" s="254">
        <v>33248</v>
      </c>
      <c r="G60" t="s">
        <v>150</v>
      </c>
      <c r="H60" t="s">
        <v>658</v>
      </c>
      <c r="I60" t="s">
        <v>540</v>
      </c>
      <c r="J60" t="s">
        <v>705</v>
      </c>
      <c r="K60">
        <v>2009</v>
      </c>
      <c r="L60" t="s">
        <v>150</v>
      </c>
      <c r="AC60">
        <f>VLOOKUP(A60,'[1]كل السنوات'!$A$2:$J$3366,10,0)</f>
        <v>0</v>
      </c>
    </row>
    <row r="61" spans="1:36" ht="15" customHeight="1" x14ac:dyDescent="0.25">
      <c r="A61">
        <v>513075</v>
      </c>
      <c r="B61" t="s">
        <v>5690</v>
      </c>
      <c r="C61" t="s">
        <v>84</v>
      </c>
      <c r="D61" t="s">
        <v>594</v>
      </c>
      <c r="E61" t="s">
        <v>116</v>
      </c>
      <c r="F61" s="254">
        <v>33034</v>
      </c>
      <c r="G61">
        <v>33034</v>
      </c>
      <c r="H61" t="s">
        <v>658</v>
      </c>
      <c r="I61" t="s">
        <v>540</v>
      </c>
      <c r="J61" t="s">
        <v>139</v>
      </c>
      <c r="K61">
        <v>2009</v>
      </c>
      <c r="L61" t="s">
        <v>151</v>
      </c>
      <c r="AC61" t="str">
        <f>VLOOKUP(A61,'[1]كل السنوات'!$A$2:$J$3366,10,0)</f>
        <v>مستنفذ</v>
      </c>
      <c r="AD61" t="s">
        <v>5660</v>
      </c>
      <c r="AE61" t="s">
        <v>5718</v>
      </c>
      <c r="AF61" t="s">
        <v>5660</v>
      </c>
    </row>
    <row r="62" spans="1:36" ht="15" customHeight="1" x14ac:dyDescent="0.25">
      <c r="A62">
        <v>513079</v>
      </c>
      <c r="B62" t="s">
        <v>5691</v>
      </c>
      <c r="C62" t="s">
        <v>66</v>
      </c>
      <c r="D62" t="s">
        <v>441</v>
      </c>
      <c r="E62" t="s">
        <v>116</v>
      </c>
      <c r="F62" s="254">
        <v>31416</v>
      </c>
      <c r="G62">
        <v>31416</v>
      </c>
      <c r="H62" t="s">
        <v>658</v>
      </c>
      <c r="I62" t="s">
        <v>540</v>
      </c>
      <c r="J62" t="s">
        <v>705</v>
      </c>
      <c r="K62">
        <v>2004</v>
      </c>
      <c r="L62" t="s">
        <v>2503</v>
      </c>
      <c r="AC62" t="str">
        <f>VLOOKUP(A62,'[1]كل السنوات'!$A$2:$J$3366,10,0)</f>
        <v>مستنفذ</v>
      </c>
      <c r="AD62" t="s">
        <v>5660</v>
      </c>
      <c r="AE62" t="s">
        <v>5718</v>
      </c>
      <c r="AF62" t="s">
        <v>5660</v>
      </c>
    </row>
    <row r="63" spans="1:36" ht="15" customHeight="1" x14ac:dyDescent="0.25">
      <c r="A63">
        <v>513114</v>
      </c>
      <c r="B63" t="s">
        <v>5692</v>
      </c>
      <c r="C63" t="s">
        <v>1317</v>
      </c>
      <c r="D63" t="s">
        <v>464</v>
      </c>
      <c r="E63" t="s">
        <v>116</v>
      </c>
      <c r="F63" s="254">
        <v>31049</v>
      </c>
      <c r="G63" t="s">
        <v>136</v>
      </c>
      <c r="H63" t="s">
        <v>658</v>
      </c>
      <c r="I63" t="s">
        <v>540</v>
      </c>
      <c r="J63" t="s">
        <v>705</v>
      </c>
      <c r="K63">
        <v>2002</v>
      </c>
      <c r="L63" t="s">
        <v>136</v>
      </c>
      <c r="AC63">
        <f>VLOOKUP(A63,'[1]كل السنوات'!$A$2:$J$3366,10,0)</f>
        <v>0</v>
      </c>
    </row>
    <row r="64" spans="1:36" ht="15" customHeight="1" x14ac:dyDescent="0.25">
      <c r="A64">
        <v>513121</v>
      </c>
      <c r="B64" t="s">
        <v>5693</v>
      </c>
      <c r="C64" t="s">
        <v>5694</v>
      </c>
      <c r="D64" t="s">
        <v>426</v>
      </c>
      <c r="I64" t="s">
        <v>540</v>
      </c>
      <c r="AC64">
        <f>VLOOKUP(A64,'[1]كل السنوات'!$A$2:$J$3366,10,0)</f>
        <v>0</v>
      </c>
      <c r="AI64" t="s">
        <v>2422</v>
      </c>
      <c r="AJ64" t="s">
        <v>2422</v>
      </c>
    </row>
    <row r="65" spans="1:36" ht="15" customHeight="1" x14ac:dyDescent="0.25">
      <c r="A65">
        <v>513155</v>
      </c>
      <c r="B65" t="s">
        <v>5695</v>
      </c>
      <c r="C65" t="s">
        <v>69</v>
      </c>
      <c r="D65" t="s">
        <v>341</v>
      </c>
      <c r="E65" t="s">
        <v>116</v>
      </c>
      <c r="F65" s="254">
        <v>31780</v>
      </c>
      <c r="G65" t="s">
        <v>5616</v>
      </c>
      <c r="H65" t="s">
        <v>658</v>
      </c>
      <c r="I65" t="s">
        <v>541</v>
      </c>
      <c r="J65" t="s">
        <v>139</v>
      </c>
      <c r="K65">
        <v>2008</v>
      </c>
      <c r="L65" t="s">
        <v>154</v>
      </c>
      <c r="AC65" t="str">
        <f>VLOOKUP(A65,'[1]كل السنوات'!$A$2:$J$3366,10,0)</f>
        <v>م    مستنفذ</v>
      </c>
    </row>
    <row r="66" spans="1:36" ht="15" customHeight="1" x14ac:dyDescent="0.25">
      <c r="A66">
        <v>513254</v>
      </c>
      <c r="B66" t="s">
        <v>5696</v>
      </c>
      <c r="C66" t="s">
        <v>5697</v>
      </c>
      <c r="D66" t="s">
        <v>437</v>
      </c>
      <c r="E66" t="s">
        <v>116</v>
      </c>
      <c r="F66" s="254">
        <v>28714</v>
      </c>
      <c r="H66" t="s">
        <v>658</v>
      </c>
      <c r="I66" t="s">
        <v>540</v>
      </c>
      <c r="J66" t="s">
        <v>705</v>
      </c>
      <c r="K66">
        <v>1995</v>
      </c>
      <c r="L66" t="s">
        <v>150</v>
      </c>
      <c r="AC66">
        <f>VLOOKUP(A66,'[1]كل السنوات'!$A$2:$J$3366,10,0)</f>
        <v>0</v>
      </c>
    </row>
    <row r="67" spans="1:36" ht="15" customHeight="1" x14ac:dyDescent="0.25">
      <c r="A67">
        <v>513258</v>
      </c>
      <c r="B67" t="s">
        <v>5698</v>
      </c>
      <c r="C67" t="s">
        <v>5699</v>
      </c>
      <c r="D67" t="s">
        <v>431</v>
      </c>
      <c r="E67" t="s">
        <v>116</v>
      </c>
      <c r="F67" s="254">
        <v>29279</v>
      </c>
      <c r="G67" t="s">
        <v>2512</v>
      </c>
      <c r="H67" t="s">
        <v>658</v>
      </c>
      <c r="I67" t="s">
        <v>540</v>
      </c>
      <c r="J67" t="s">
        <v>139</v>
      </c>
      <c r="K67">
        <v>1997</v>
      </c>
      <c r="L67" t="s">
        <v>136</v>
      </c>
      <c r="AC67" t="str">
        <f>VLOOKUP(A67,'[1]كل السنوات'!$A$2:$J$3366,10,0)</f>
        <v>مستنفذ</v>
      </c>
      <c r="AD67" t="s">
        <v>5660</v>
      </c>
      <c r="AE67" t="s">
        <v>5718</v>
      </c>
      <c r="AF67" t="s">
        <v>5660</v>
      </c>
    </row>
    <row r="68" spans="1:36" ht="15" customHeight="1" x14ac:dyDescent="0.25">
      <c r="A68">
        <v>513270</v>
      </c>
      <c r="B68" t="s">
        <v>1866</v>
      </c>
      <c r="C68" t="s">
        <v>335</v>
      </c>
      <c r="D68" t="s">
        <v>760</v>
      </c>
      <c r="E68" t="s">
        <v>116</v>
      </c>
      <c r="I68" t="s">
        <v>540</v>
      </c>
      <c r="N68">
        <v>729</v>
      </c>
      <c r="O68" s="254">
        <v>45719</v>
      </c>
      <c r="P68">
        <v>145000</v>
      </c>
      <c r="AC68">
        <f>VLOOKUP(A68,'[1]كل السنوات'!$A$2:$J$3366,10,0)</f>
        <v>0</v>
      </c>
    </row>
    <row r="69" spans="1:36" ht="15" customHeight="1" x14ac:dyDescent="0.25">
      <c r="A69">
        <v>513300</v>
      </c>
      <c r="B69" t="s">
        <v>5700</v>
      </c>
      <c r="C69" t="s">
        <v>290</v>
      </c>
      <c r="D69" t="s">
        <v>5701</v>
      </c>
      <c r="I69" t="s">
        <v>540</v>
      </c>
      <c r="AC69">
        <f>VLOOKUP(A69,'[1]كل السنوات'!$A$2:$J$3366,10,0)</f>
        <v>0</v>
      </c>
      <c r="AI69" t="s">
        <v>2422</v>
      </c>
      <c r="AJ69" t="s">
        <v>2422</v>
      </c>
    </row>
    <row r="70" spans="1:36" ht="15" customHeight="1" x14ac:dyDescent="0.25">
      <c r="A70">
        <v>513597</v>
      </c>
      <c r="B70" t="s">
        <v>2269</v>
      </c>
      <c r="C70" t="s">
        <v>94</v>
      </c>
      <c r="D70" t="s">
        <v>519</v>
      </c>
      <c r="E70" t="s">
        <v>116</v>
      </c>
      <c r="G70" t="s">
        <v>136</v>
      </c>
      <c r="H70" t="s">
        <v>658</v>
      </c>
      <c r="I70" t="s">
        <v>540</v>
      </c>
      <c r="J70" t="s">
        <v>137</v>
      </c>
      <c r="R70" t="s">
        <v>5006</v>
      </c>
      <c r="S70" t="s">
        <v>3829</v>
      </c>
      <c r="T70" t="s">
        <v>3288</v>
      </c>
      <c r="U70" t="s">
        <v>2436</v>
      </c>
      <c r="AC70">
        <f>VLOOKUP(A70,'[1]كل السنوات'!$A$2:$J$3366,10,0)</f>
        <v>0</v>
      </c>
    </row>
    <row r="71" spans="1:36" ht="15" customHeight="1" x14ac:dyDescent="0.25">
      <c r="A71">
        <v>513605</v>
      </c>
      <c r="B71" t="s">
        <v>1359</v>
      </c>
      <c r="C71" t="s">
        <v>567</v>
      </c>
      <c r="D71" t="s">
        <v>414</v>
      </c>
      <c r="E71" t="s">
        <v>116</v>
      </c>
      <c r="G71" t="s">
        <v>3089</v>
      </c>
      <c r="H71" t="s">
        <v>658</v>
      </c>
      <c r="I71" t="s">
        <v>540</v>
      </c>
      <c r="J71" t="s">
        <v>139</v>
      </c>
      <c r="L71" t="s">
        <v>150</v>
      </c>
      <c r="R71" t="s">
        <v>3914</v>
      </c>
      <c r="S71" t="s">
        <v>3915</v>
      </c>
      <c r="T71" t="s">
        <v>2527</v>
      </c>
      <c r="U71" t="s">
        <v>2731</v>
      </c>
      <c r="AC71">
        <f>VLOOKUP(A71,'[1]كل السنوات'!$A$2:$J$3366,10,0)</f>
        <v>0</v>
      </c>
      <c r="AJ71" t="s">
        <v>2422</v>
      </c>
    </row>
    <row r="72" spans="1:36" ht="15" customHeight="1" x14ac:dyDescent="0.25">
      <c r="A72">
        <v>513636</v>
      </c>
      <c r="B72" t="s">
        <v>2270</v>
      </c>
      <c r="C72" t="s">
        <v>1731</v>
      </c>
      <c r="D72" t="s">
        <v>517</v>
      </c>
      <c r="E72" t="s">
        <v>116</v>
      </c>
      <c r="G72" t="s">
        <v>136</v>
      </c>
      <c r="H72" t="s">
        <v>658</v>
      </c>
      <c r="I72" t="s">
        <v>540</v>
      </c>
      <c r="J72" t="s">
        <v>139</v>
      </c>
      <c r="R72" t="s">
        <v>3916</v>
      </c>
      <c r="S72" t="s">
        <v>3917</v>
      </c>
      <c r="T72" t="s">
        <v>3090</v>
      </c>
      <c r="U72" t="s">
        <v>2429</v>
      </c>
      <c r="AC72">
        <f>VLOOKUP(A72,'[1]كل السنوات'!$A$2:$J$3366,10,0)</f>
        <v>0</v>
      </c>
    </row>
    <row r="73" spans="1:36" ht="15" customHeight="1" x14ac:dyDescent="0.25">
      <c r="A73">
        <v>513642</v>
      </c>
      <c r="B73" t="s">
        <v>1906</v>
      </c>
      <c r="C73" t="s">
        <v>99</v>
      </c>
      <c r="D73" t="s">
        <v>498</v>
      </c>
      <c r="E73" t="s">
        <v>116</v>
      </c>
      <c r="G73" t="s">
        <v>3091</v>
      </c>
      <c r="H73" t="s">
        <v>658</v>
      </c>
      <c r="I73" t="s">
        <v>540</v>
      </c>
      <c r="J73" t="s">
        <v>705</v>
      </c>
      <c r="R73" t="s">
        <v>4850</v>
      </c>
      <c r="S73" t="s">
        <v>4750</v>
      </c>
      <c r="T73" t="s">
        <v>3092</v>
      </c>
      <c r="U73" t="s">
        <v>2523</v>
      </c>
      <c r="AC73">
        <f>VLOOKUP(A73,'[1]كل السنوات'!$A$2:$J$3366,10,0)</f>
        <v>0</v>
      </c>
    </row>
    <row r="74" spans="1:36" ht="15" customHeight="1" x14ac:dyDescent="0.25">
      <c r="A74">
        <v>513779</v>
      </c>
      <c r="B74" t="s">
        <v>1063</v>
      </c>
      <c r="C74" t="s">
        <v>362</v>
      </c>
      <c r="D74" t="s">
        <v>485</v>
      </c>
      <c r="E74" t="s">
        <v>116</v>
      </c>
      <c r="G74" t="s">
        <v>136</v>
      </c>
      <c r="H74" t="s">
        <v>658</v>
      </c>
      <c r="I74" t="s">
        <v>540</v>
      </c>
      <c r="J74" t="s">
        <v>139</v>
      </c>
      <c r="K74">
        <v>2010</v>
      </c>
      <c r="L74" t="s">
        <v>136</v>
      </c>
      <c r="R74" t="s">
        <v>3918</v>
      </c>
      <c r="S74" t="s">
        <v>3919</v>
      </c>
      <c r="T74" t="s">
        <v>2606</v>
      </c>
      <c r="U74" t="s">
        <v>2568</v>
      </c>
      <c r="AC74" t="str">
        <f>VLOOKUP(A74,'[1]كل السنوات'!$A$2:$J$3366,10,0)</f>
        <v>مستنفذ فصل اول 2024-2025</v>
      </c>
      <c r="AE74" t="s">
        <v>5742</v>
      </c>
      <c r="AH74" t="s">
        <v>2422</v>
      </c>
      <c r="AJ74" t="s">
        <v>2422</v>
      </c>
    </row>
    <row r="75" spans="1:36" ht="15" customHeight="1" x14ac:dyDescent="0.25">
      <c r="A75" s="285">
        <v>513805</v>
      </c>
      <c r="B75" s="285" t="s">
        <v>5730</v>
      </c>
      <c r="C75" s="285" t="s">
        <v>5731</v>
      </c>
      <c r="D75" s="285" t="s">
        <v>5732</v>
      </c>
      <c r="I75" s="285" t="s">
        <v>540</v>
      </c>
      <c r="AC75" t="str">
        <f>VLOOKUP(A75,'[1]كل السنوات'!$A$2:$J$3366,10,0)</f>
        <v>مستنفذ</v>
      </c>
      <c r="AJ75" t="s">
        <v>2422</v>
      </c>
    </row>
    <row r="76" spans="1:36" ht="15" customHeight="1" x14ac:dyDescent="0.25">
      <c r="A76">
        <v>514044</v>
      </c>
      <c r="B76" t="s">
        <v>2421</v>
      </c>
      <c r="C76" t="s">
        <v>354</v>
      </c>
      <c r="D76" t="s">
        <v>771</v>
      </c>
      <c r="E76" t="s">
        <v>116</v>
      </c>
      <c r="G76" t="s">
        <v>2679</v>
      </c>
      <c r="H76" t="s">
        <v>658</v>
      </c>
      <c r="I76" t="s">
        <v>540</v>
      </c>
      <c r="J76" t="s">
        <v>705</v>
      </c>
      <c r="K76">
        <v>2007</v>
      </c>
      <c r="R76" t="s">
        <v>4790</v>
      </c>
      <c r="S76" t="s">
        <v>4103</v>
      </c>
      <c r="T76" t="s">
        <v>2823</v>
      </c>
      <c r="U76" t="s">
        <v>2540</v>
      </c>
      <c r="AC76">
        <f>VLOOKUP(A76,'[1]كل السنوات'!$A$2:$J$3366,10,0)</f>
        <v>0</v>
      </c>
    </row>
    <row r="77" spans="1:36" ht="15" customHeight="1" x14ac:dyDescent="0.25">
      <c r="A77">
        <v>514320</v>
      </c>
      <c r="B77" t="s">
        <v>1438</v>
      </c>
      <c r="C77" t="s">
        <v>84</v>
      </c>
      <c r="D77" t="s">
        <v>1058</v>
      </c>
      <c r="E77" t="s">
        <v>116</v>
      </c>
      <c r="G77" t="s">
        <v>3190</v>
      </c>
      <c r="H77" t="s">
        <v>658</v>
      </c>
      <c r="I77" t="s">
        <v>541</v>
      </c>
      <c r="J77" t="s">
        <v>705</v>
      </c>
      <c r="R77" t="s">
        <v>5007</v>
      </c>
      <c r="S77" t="s">
        <v>3582</v>
      </c>
      <c r="T77" t="s">
        <v>5008</v>
      </c>
      <c r="U77" t="s">
        <v>2468</v>
      </c>
      <c r="AC77" t="str">
        <f>VLOOKUP(A77,'[1]كل السنوات'!$A$2:$J$3366,10,0)</f>
        <v>م</v>
      </c>
    </row>
    <row r="78" spans="1:36" ht="15" customHeight="1" x14ac:dyDescent="0.25">
      <c r="A78">
        <v>514486</v>
      </c>
      <c r="B78" t="s">
        <v>2293</v>
      </c>
      <c r="C78" t="s">
        <v>81</v>
      </c>
      <c r="D78" t="s">
        <v>429</v>
      </c>
      <c r="E78" t="s">
        <v>116</v>
      </c>
      <c r="G78" t="s">
        <v>2608</v>
      </c>
      <c r="H78" t="s">
        <v>658</v>
      </c>
      <c r="I78" t="s">
        <v>540</v>
      </c>
      <c r="J78" t="s">
        <v>139</v>
      </c>
      <c r="R78" t="s">
        <v>3684</v>
      </c>
      <c r="S78" t="s">
        <v>3685</v>
      </c>
      <c r="T78" t="s">
        <v>2741</v>
      </c>
      <c r="U78" t="s">
        <v>2605</v>
      </c>
      <c r="AC78" t="str">
        <f>VLOOKUP(A78,'[1]كل السنوات'!$A$2:$J$3366,10,0)</f>
        <v>مستنفذ</v>
      </c>
      <c r="AE78" t="s">
        <v>5718</v>
      </c>
    </row>
    <row r="79" spans="1:36" ht="15" customHeight="1" x14ac:dyDescent="0.25">
      <c r="A79">
        <v>514498</v>
      </c>
      <c r="B79" t="s">
        <v>2316</v>
      </c>
      <c r="C79" t="s">
        <v>94</v>
      </c>
      <c r="D79" t="s">
        <v>994</v>
      </c>
      <c r="E79" t="s">
        <v>116</v>
      </c>
      <c r="G79" t="s">
        <v>136</v>
      </c>
      <c r="H79" t="s">
        <v>658</v>
      </c>
      <c r="I79" t="s">
        <v>540</v>
      </c>
      <c r="J79" t="s">
        <v>139</v>
      </c>
      <c r="L79" t="s">
        <v>147</v>
      </c>
      <c r="R79" t="s">
        <v>5009</v>
      </c>
      <c r="S79" t="s">
        <v>4478</v>
      </c>
      <c r="T79" t="s">
        <v>5010</v>
      </c>
      <c r="U79" t="s">
        <v>2429</v>
      </c>
      <c r="AC79">
        <f>VLOOKUP(A79,'[1]كل السنوات'!$A$2:$J$3366,10,0)</f>
        <v>0</v>
      </c>
    </row>
    <row r="80" spans="1:36" ht="15" customHeight="1" x14ac:dyDescent="0.25">
      <c r="A80">
        <v>514514</v>
      </c>
      <c r="B80" t="s">
        <v>1008</v>
      </c>
      <c r="C80" t="s">
        <v>237</v>
      </c>
      <c r="D80" t="s">
        <v>1009</v>
      </c>
      <c r="E80" t="s">
        <v>116</v>
      </c>
      <c r="G80" t="s">
        <v>3094</v>
      </c>
      <c r="H80" t="s">
        <v>658</v>
      </c>
      <c r="I80" t="s">
        <v>540</v>
      </c>
      <c r="J80" t="s">
        <v>705</v>
      </c>
      <c r="L80" t="s">
        <v>149</v>
      </c>
      <c r="R80" t="s">
        <v>5011</v>
      </c>
      <c r="S80" t="s">
        <v>5012</v>
      </c>
      <c r="T80" t="s">
        <v>5013</v>
      </c>
      <c r="U80" t="s">
        <v>5014</v>
      </c>
      <c r="AC80" t="str">
        <f>VLOOKUP(A80,'[1]كل السنوات'!$A$2:$J$3366,10,0)</f>
        <v>مستنفذ</v>
      </c>
      <c r="AE80" t="s">
        <v>5718</v>
      </c>
    </row>
    <row r="81" spans="1:36" ht="15" customHeight="1" x14ac:dyDescent="0.25">
      <c r="A81">
        <v>514687</v>
      </c>
      <c r="B81" t="s">
        <v>5629</v>
      </c>
      <c r="C81" t="s">
        <v>1272</v>
      </c>
      <c r="D81" t="s">
        <v>439</v>
      </c>
      <c r="E81" t="s">
        <v>116</v>
      </c>
      <c r="G81" t="s">
        <v>136</v>
      </c>
      <c r="H81" t="s">
        <v>658</v>
      </c>
      <c r="I81" t="s">
        <v>540</v>
      </c>
      <c r="J81" t="s">
        <v>705</v>
      </c>
      <c r="AC81" t="str">
        <f>VLOOKUP(A81,'[1]كل السنوات'!$A$2:$J$3366,10,0)</f>
        <v>مستنفذ</v>
      </c>
      <c r="AJ81" t="s">
        <v>2422</v>
      </c>
    </row>
    <row r="82" spans="1:36" ht="15" customHeight="1" x14ac:dyDescent="0.25">
      <c r="A82">
        <v>514743</v>
      </c>
      <c r="B82" t="s">
        <v>1011</v>
      </c>
      <c r="C82" t="s">
        <v>240</v>
      </c>
      <c r="D82" t="s">
        <v>453</v>
      </c>
      <c r="E82" t="s">
        <v>116</v>
      </c>
      <c r="G82" t="s">
        <v>136</v>
      </c>
      <c r="H82" t="s">
        <v>658</v>
      </c>
      <c r="I82" t="s">
        <v>540</v>
      </c>
      <c r="J82" t="s">
        <v>705</v>
      </c>
      <c r="R82" t="s">
        <v>5015</v>
      </c>
      <c r="S82" t="s">
        <v>3840</v>
      </c>
      <c r="T82" t="s">
        <v>2709</v>
      </c>
      <c r="U82" t="s">
        <v>2429</v>
      </c>
      <c r="AC82" t="str">
        <f>VLOOKUP(A82,'[1]كل السنوات'!$A$2:$J$3366,10,0)</f>
        <v>مستنفذ فصل اول 2024-2025</v>
      </c>
      <c r="AE82" t="s">
        <v>5742</v>
      </c>
      <c r="AJ82" t="s">
        <v>2422</v>
      </c>
    </row>
    <row r="83" spans="1:36" ht="15" customHeight="1" x14ac:dyDescent="0.25">
      <c r="A83">
        <v>514747</v>
      </c>
      <c r="B83" t="s">
        <v>5610</v>
      </c>
      <c r="C83" t="s">
        <v>103</v>
      </c>
      <c r="D83" t="s">
        <v>441</v>
      </c>
      <c r="E83" t="s">
        <v>116</v>
      </c>
      <c r="G83" t="s">
        <v>136</v>
      </c>
      <c r="H83" t="s">
        <v>658</v>
      </c>
      <c r="I83" t="s">
        <v>540</v>
      </c>
      <c r="J83" t="s">
        <v>705</v>
      </c>
      <c r="K83">
        <v>2008</v>
      </c>
      <c r="L83" t="s">
        <v>136</v>
      </c>
      <c r="AC83" t="str">
        <f>VLOOKUP(A83,'[1]كل السنوات'!$A$2:$J$3366,10,0)</f>
        <v>مستنفذ</v>
      </c>
      <c r="AE83" t="s">
        <v>5718</v>
      </c>
    </row>
    <row r="84" spans="1:36" ht="15" customHeight="1" x14ac:dyDescent="0.25">
      <c r="A84">
        <v>514775</v>
      </c>
      <c r="B84" t="s">
        <v>1865</v>
      </c>
      <c r="C84" t="s">
        <v>95</v>
      </c>
      <c r="D84" t="s">
        <v>1268</v>
      </c>
      <c r="E84" t="s">
        <v>116</v>
      </c>
      <c r="G84" t="s">
        <v>2566</v>
      </c>
      <c r="H84" t="s">
        <v>658</v>
      </c>
      <c r="I84" t="s">
        <v>540</v>
      </c>
      <c r="J84" t="s">
        <v>705</v>
      </c>
      <c r="R84" t="s">
        <v>5016</v>
      </c>
      <c r="S84" t="s">
        <v>2670</v>
      </c>
      <c r="T84" t="s">
        <v>5017</v>
      </c>
      <c r="U84" t="s">
        <v>5018</v>
      </c>
      <c r="AC84" t="str">
        <f>VLOOKUP(A84,'[1]كل السنوات'!$A$2:$J$3366,10,0)</f>
        <v>مستنفذ</v>
      </c>
      <c r="AE84" t="s">
        <v>5718</v>
      </c>
      <c r="AJ84" t="s">
        <v>2422</v>
      </c>
    </row>
    <row r="85" spans="1:36" ht="15" customHeight="1" x14ac:dyDescent="0.25">
      <c r="A85">
        <v>514809</v>
      </c>
      <c r="B85" t="s">
        <v>874</v>
      </c>
      <c r="C85" t="s">
        <v>363</v>
      </c>
      <c r="D85" t="s">
        <v>403</v>
      </c>
      <c r="E85" t="s">
        <v>116</v>
      </c>
      <c r="G85" t="s">
        <v>2625</v>
      </c>
      <c r="H85" t="s">
        <v>658</v>
      </c>
      <c r="I85" t="s">
        <v>540</v>
      </c>
      <c r="J85" t="s">
        <v>705</v>
      </c>
      <c r="K85">
        <v>2011</v>
      </c>
      <c r="R85" t="s">
        <v>4852</v>
      </c>
      <c r="S85" t="s">
        <v>2723</v>
      </c>
      <c r="T85" t="s">
        <v>2639</v>
      </c>
      <c r="U85" t="s">
        <v>5019</v>
      </c>
      <c r="AC85" t="str">
        <f>VLOOKUP(A85,'[1]كل السنوات'!$A$2:$J$3366,10,0)</f>
        <v>مستنفذ فصل اول 2024-2025</v>
      </c>
      <c r="AE85" t="s">
        <v>5742</v>
      </c>
      <c r="AJ85" t="s">
        <v>2422</v>
      </c>
    </row>
    <row r="86" spans="1:36" ht="15" customHeight="1" x14ac:dyDescent="0.25">
      <c r="A86">
        <v>514846</v>
      </c>
      <c r="B86" t="s">
        <v>1878</v>
      </c>
      <c r="C86" t="s">
        <v>337</v>
      </c>
      <c r="D86" t="s">
        <v>650</v>
      </c>
      <c r="E86" t="s">
        <v>116</v>
      </c>
      <c r="G86" t="s">
        <v>5020</v>
      </c>
      <c r="H86" t="s">
        <v>658</v>
      </c>
      <c r="I86" t="s">
        <v>540</v>
      </c>
      <c r="J86" t="s">
        <v>139</v>
      </c>
      <c r="R86" t="s">
        <v>5021</v>
      </c>
      <c r="S86" t="s">
        <v>5022</v>
      </c>
      <c r="T86" t="s">
        <v>5023</v>
      </c>
      <c r="U86" t="s">
        <v>5024</v>
      </c>
      <c r="AC86">
        <f>VLOOKUP(A86,'[1]كل السنوات'!$A$2:$J$3366,10,0)</f>
        <v>0</v>
      </c>
      <c r="AJ86" t="s">
        <v>2422</v>
      </c>
    </row>
    <row r="87" spans="1:36" ht="15" customHeight="1" x14ac:dyDescent="0.25">
      <c r="A87">
        <v>514862</v>
      </c>
      <c r="B87" t="s">
        <v>2315</v>
      </c>
      <c r="C87" t="s">
        <v>96</v>
      </c>
      <c r="D87" t="s">
        <v>761</v>
      </c>
      <c r="E87" t="s">
        <v>116</v>
      </c>
      <c r="G87" t="s">
        <v>136</v>
      </c>
      <c r="H87" t="s">
        <v>660</v>
      </c>
      <c r="I87" t="s">
        <v>540</v>
      </c>
      <c r="J87" t="s">
        <v>705</v>
      </c>
      <c r="K87">
        <v>2008</v>
      </c>
      <c r="L87" t="s">
        <v>151</v>
      </c>
      <c r="R87" t="s">
        <v>4773</v>
      </c>
      <c r="S87" t="s">
        <v>3719</v>
      </c>
      <c r="T87" t="s">
        <v>2673</v>
      </c>
      <c r="U87" t="s">
        <v>2429</v>
      </c>
      <c r="AC87">
        <f>VLOOKUP(A87,'[1]كل السنوات'!$A$2:$J$3366,10,0)</f>
        <v>0</v>
      </c>
    </row>
    <row r="88" spans="1:36" ht="15" customHeight="1" x14ac:dyDescent="0.25">
      <c r="A88">
        <v>514933</v>
      </c>
      <c r="B88" t="s">
        <v>5025</v>
      </c>
      <c r="C88" t="s">
        <v>84</v>
      </c>
      <c r="D88" t="s">
        <v>496</v>
      </c>
      <c r="E88" t="s">
        <v>116</v>
      </c>
      <c r="G88" t="s">
        <v>2799</v>
      </c>
      <c r="H88" t="s">
        <v>658</v>
      </c>
      <c r="I88" t="s">
        <v>541</v>
      </c>
      <c r="J88" t="s">
        <v>139</v>
      </c>
      <c r="R88" t="s">
        <v>5026</v>
      </c>
      <c r="S88" t="s">
        <v>3582</v>
      </c>
      <c r="T88" t="s">
        <v>3242</v>
      </c>
      <c r="U88" t="s">
        <v>5027</v>
      </c>
      <c r="AA88" t="s">
        <v>2422</v>
      </c>
      <c r="AB88" t="s">
        <v>2422</v>
      </c>
      <c r="AC88" t="str">
        <f>VLOOKUP(A88,'[1]كل السنوات'!$A$2:$J$3366,10,0)</f>
        <v>م</v>
      </c>
    </row>
    <row r="89" spans="1:36" ht="15" customHeight="1" x14ac:dyDescent="0.25">
      <c r="A89">
        <v>515086</v>
      </c>
      <c r="B89" t="s">
        <v>875</v>
      </c>
      <c r="C89" t="s">
        <v>69</v>
      </c>
      <c r="D89" t="s">
        <v>876</v>
      </c>
      <c r="E89" t="s">
        <v>116</v>
      </c>
      <c r="G89" t="s">
        <v>136</v>
      </c>
      <c r="H89" t="s">
        <v>658</v>
      </c>
      <c r="I89" t="s">
        <v>540</v>
      </c>
      <c r="J89" t="s">
        <v>139</v>
      </c>
      <c r="R89" t="s">
        <v>5028</v>
      </c>
      <c r="S89" t="s">
        <v>3583</v>
      </c>
      <c r="T89" t="s">
        <v>5029</v>
      </c>
      <c r="U89" t="s">
        <v>2429</v>
      </c>
      <c r="AC89" t="str">
        <f>VLOOKUP(A89,'[1]كل السنوات'!$A$2:$J$3366,10,0)</f>
        <v>مستنفذ</v>
      </c>
      <c r="AE89" t="s">
        <v>5718</v>
      </c>
    </row>
    <row r="90" spans="1:36" ht="15" customHeight="1" x14ac:dyDescent="0.25">
      <c r="A90">
        <v>515116</v>
      </c>
      <c r="B90" t="s">
        <v>1871</v>
      </c>
      <c r="C90" t="s">
        <v>1222</v>
      </c>
      <c r="D90" t="s">
        <v>1342</v>
      </c>
      <c r="E90" t="s">
        <v>116</v>
      </c>
      <c r="G90" t="s">
        <v>136</v>
      </c>
      <c r="H90" t="s">
        <v>658</v>
      </c>
      <c r="I90" t="s">
        <v>540</v>
      </c>
      <c r="J90" t="s">
        <v>705</v>
      </c>
      <c r="K90">
        <v>2009</v>
      </c>
      <c r="R90" t="s">
        <v>4779</v>
      </c>
      <c r="S90" t="s">
        <v>4780</v>
      </c>
      <c r="T90" t="s">
        <v>2689</v>
      </c>
      <c r="U90" t="s">
        <v>2429</v>
      </c>
      <c r="AC90" t="str">
        <f>VLOOKUP(A90,'[1]كل السنوات'!$A$2:$J$3366,10,0)</f>
        <v>مستنفذ</v>
      </c>
      <c r="AE90" t="s">
        <v>5718</v>
      </c>
    </row>
    <row r="91" spans="1:36" ht="15" customHeight="1" x14ac:dyDescent="0.25">
      <c r="A91">
        <v>515190</v>
      </c>
      <c r="B91" t="s">
        <v>1068</v>
      </c>
      <c r="C91" t="s">
        <v>269</v>
      </c>
      <c r="D91" t="s">
        <v>468</v>
      </c>
      <c r="E91" t="s">
        <v>116</v>
      </c>
      <c r="F91" s="254">
        <v>34201</v>
      </c>
      <c r="G91" t="s">
        <v>2494</v>
      </c>
      <c r="H91" t="s">
        <v>658</v>
      </c>
      <c r="I91" t="s">
        <v>540</v>
      </c>
      <c r="J91" t="s">
        <v>137</v>
      </c>
      <c r="K91">
        <v>2011</v>
      </c>
      <c r="R91" t="s">
        <v>4603</v>
      </c>
      <c r="S91" t="s">
        <v>3822</v>
      </c>
      <c r="T91" t="s">
        <v>2832</v>
      </c>
      <c r="U91" t="s">
        <v>3095</v>
      </c>
      <c r="AC91">
        <f>VLOOKUP(A91,'[1]كل السنوات'!$A$2:$J$3366,10,0)</f>
        <v>0</v>
      </c>
    </row>
    <row r="92" spans="1:36" ht="15" customHeight="1" x14ac:dyDescent="0.25">
      <c r="A92">
        <v>515215</v>
      </c>
      <c r="B92" t="s">
        <v>1012</v>
      </c>
      <c r="C92" t="s">
        <v>68</v>
      </c>
      <c r="D92" t="s">
        <v>521</v>
      </c>
      <c r="E92" t="s">
        <v>116</v>
      </c>
      <c r="G92" t="s">
        <v>152</v>
      </c>
      <c r="H92" t="s">
        <v>660</v>
      </c>
      <c r="I92" t="s">
        <v>540</v>
      </c>
      <c r="J92" t="s">
        <v>139</v>
      </c>
      <c r="K92">
        <v>2011</v>
      </c>
      <c r="L92" t="s">
        <v>152</v>
      </c>
      <c r="R92" t="s">
        <v>3922</v>
      </c>
      <c r="S92" t="s">
        <v>3923</v>
      </c>
      <c r="T92" t="s">
        <v>3096</v>
      </c>
      <c r="U92" t="s">
        <v>2487</v>
      </c>
      <c r="AC92" t="str">
        <f>VLOOKUP(A92,'[1]كل السنوات'!$A$2:$J$3366,10,0)</f>
        <v>مستنفذ</v>
      </c>
      <c r="AE92" t="s">
        <v>5718</v>
      </c>
    </row>
    <row r="93" spans="1:36" ht="15" customHeight="1" x14ac:dyDescent="0.25">
      <c r="A93">
        <v>515239</v>
      </c>
      <c r="B93" t="s">
        <v>2271</v>
      </c>
      <c r="C93" t="s">
        <v>84</v>
      </c>
      <c r="D93" t="s">
        <v>634</v>
      </c>
      <c r="E93" t="s">
        <v>116</v>
      </c>
      <c r="G93" t="s">
        <v>3097</v>
      </c>
      <c r="H93" t="s">
        <v>660</v>
      </c>
      <c r="I93" t="s">
        <v>540</v>
      </c>
      <c r="J93" t="s">
        <v>705</v>
      </c>
      <c r="K93">
        <v>2006</v>
      </c>
      <c r="L93" t="s">
        <v>138</v>
      </c>
      <c r="R93" t="s">
        <v>5030</v>
      </c>
      <c r="S93" t="s">
        <v>3582</v>
      </c>
      <c r="T93" t="s">
        <v>3208</v>
      </c>
      <c r="U93" t="s">
        <v>2429</v>
      </c>
      <c r="AC93">
        <f>VLOOKUP(A93,'[1]كل السنوات'!$A$2:$J$3366,10,0)</f>
        <v>0</v>
      </c>
    </row>
    <row r="94" spans="1:36" ht="15" customHeight="1" x14ac:dyDescent="0.25">
      <c r="A94">
        <v>515293</v>
      </c>
      <c r="B94" t="s">
        <v>1089</v>
      </c>
      <c r="C94" t="s">
        <v>1090</v>
      </c>
      <c r="D94" t="s">
        <v>456</v>
      </c>
      <c r="E94" t="s">
        <v>116</v>
      </c>
      <c r="G94" t="s">
        <v>2536</v>
      </c>
      <c r="H94" t="s">
        <v>658</v>
      </c>
      <c r="I94" t="s">
        <v>540</v>
      </c>
      <c r="J94" t="s">
        <v>139</v>
      </c>
      <c r="K94">
        <v>2010</v>
      </c>
      <c r="R94" t="s">
        <v>3924</v>
      </c>
      <c r="S94" t="s">
        <v>3925</v>
      </c>
      <c r="T94" t="s">
        <v>2474</v>
      </c>
      <c r="U94" t="s">
        <v>2537</v>
      </c>
      <c r="AC94">
        <f>VLOOKUP(A94,'[1]كل السنوات'!$A$2:$J$3366,10,0)</f>
        <v>0</v>
      </c>
    </row>
    <row r="95" spans="1:36" ht="15" customHeight="1" x14ac:dyDescent="0.25">
      <c r="A95">
        <v>515398</v>
      </c>
      <c r="B95" t="s">
        <v>2323</v>
      </c>
      <c r="C95" t="s">
        <v>1839</v>
      </c>
      <c r="D95" t="s">
        <v>427</v>
      </c>
      <c r="E95" t="s">
        <v>116</v>
      </c>
      <c r="G95" t="s">
        <v>2576</v>
      </c>
      <c r="H95" t="s">
        <v>658</v>
      </c>
      <c r="I95" t="s">
        <v>540</v>
      </c>
      <c r="J95" t="s">
        <v>137</v>
      </c>
      <c r="K95">
        <v>2007</v>
      </c>
      <c r="R95" t="s">
        <v>4504</v>
      </c>
      <c r="S95" t="s">
        <v>4505</v>
      </c>
      <c r="T95" t="s">
        <v>2573</v>
      </c>
      <c r="U95" t="s">
        <v>2824</v>
      </c>
      <c r="AC95">
        <f>VLOOKUP(A95,'[1]كل السنوات'!$A$2:$J$3366,10,0)</f>
        <v>0</v>
      </c>
      <c r="AJ95" t="s">
        <v>2422</v>
      </c>
    </row>
    <row r="96" spans="1:36" ht="15" customHeight="1" x14ac:dyDescent="0.25">
      <c r="A96">
        <v>515402</v>
      </c>
      <c r="B96" t="s">
        <v>1346</v>
      </c>
      <c r="C96" t="s">
        <v>1347</v>
      </c>
      <c r="D96" t="s">
        <v>586</v>
      </c>
      <c r="E96" t="s">
        <v>116</v>
      </c>
      <c r="G96" t="s">
        <v>136</v>
      </c>
      <c r="H96" t="s">
        <v>658</v>
      </c>
      <c r="I96" t="s">
        <v>541</v>
      </c>
      <c r="J96" t="s">
        <v>705</v>
      </c>
      <c r="R96" t="s">
        <v>4759</v>
      </c>
      <c r="S96" t="s">
        <v>4760</v>
      </c>
      <c r="T96" t="s">
        <v>2488</v>
      </c>
      <c r="U96" t="s">
        <v>2429</v>
      </c>
      <c r="AC96" t="str">
        <f>VLOOKUP(A96,'[1]كل السنوات'!$A$2:$J$3366,10,0)</f>
        <v>م</v>
      </c>
    </row>
    <row r="97" spans="1:36" ht="15" customHeight="1" x14ac:dyDescent="0.25">
      <c r="A97">
        <v>515436</v>
      </c>
      <c r="B97" t="s">
        <v>5623</v>
      </c>
      <c r="C97" t="s">
        <v>5624</v>
      </c>
      <c r="D97" t="s">
        <v>457</v>
      </c>
      <c r="E97" t="s">
        <v>116</v>
      </c>
      <c r="G97" t="s">
        <v>2603</v>
      </c>
      <c r="H97" t="s">
        <v>658</v>
      </c>
      <c r="I97" t="s">
        <v>540</v>
      </c>
      <c r="J97" t="s">
        <v>137</v>
      </c>
      <c r="L97" t="s">
        <v>151</v>
      </c>
      <c r="AC97" t="str">
        <f>VLOOKUP(A97,'[1]كل السنوات'!$A$2:$J$3366,10,0)</f>
        <v>مستنفذ</v>
      </c>
    </row>
    <row r="98" spans="1:36" ht="15" customHeight="1" x14ac:dyDescent="0.25">
      <c r="A98">
        <v>515528</v>
      </c>
      <c r="B98" t="s">
        <v>2329</v>
      </c>
      <c r="C98" t="s">
        <v>1729</v>
      </c>
      <c r="D98" t="s">
        <v>754</v>
      </c>
      <c r="E98" t="s">
        <v>116</v>
      </c>
      <c r="G98" t="s">
        <v>136</v>
      </c>
      <c r="H98" t="s">
        <v>658</v>
      </c>
      <c r="I98" t="s">
        <v>540</v>
      </c>
      <c r="J98" t="s">
        <v>137</v>
      </c>
      <c r="R98" t="s">
        <v>4506</v>
      </c>
      <c r="S98" t="s">
        <v>4507</v>
      </c>
      <c r="T98" t="s">
        <v>2825</v>
      </c>
      <c r="U98" t="s">
        <v>2436</v>
      </c>
      <c r="AC98">
        <f>VLOOKUP(A98,'[1]كل السنوات'!$A$2:$J$3366,10,0)</f>
        <v>0</v>
      </c>
      <c r="AJ98" t="s">
        <v>2422</v>
      </c>
    </row>
    <row r="99" spans="1:36" ht="15" customHeight="1" x14ac:dyDescent="0.25">
      <c r="A99">
        <v>515575</v>
      </c>
      <c r="B99" t="s">
        <v>877</v>
      </c>
      <c r="C99" t="s">
        <v>96</v>
      </c>
      <c r="D99" t="s">
        <v>432</v>
      </c>
      <c r="E99" t="s">
        <v>116</v>
      </c>
      <c r="G99" t="s">
        <v>3098</v>
      </c>
      <c r="H99" t="s">
        <v>658</v>
      </c>
      <c r="I99" t="s">
        <v>540</v>
      </c>
      <c r="J99" t="s">
        <v>137</v>
      </c>
      <c r="R99" t="s">
        <v>4604</v>
      </c>
      <c r="S99" t="s">
        <v>4605</v>
      </c>
      <c r="T99" t="s">
        <v>2601</v>
      </c>
      <c r="U99" t="s">
        <v>3099</v>
      </c>
      <c r="AC99" t="str">
        <f>VLOOKUP(A99,'[1]كل السنوات'!$A$2:$J$3366,10,0)</f>
        <v>مستنفذ</v>
      </c>
      <c r="AE99" t="s">
        <v>5718</v>
      </c>
    </row>
    <row r="100" spans="1:36" ht="15" customHeight="1" x14ac:dyDescent="0.25">
      <c r="A100">
        <v>515586</v>
      </c>
      <c r="B100" t="s">
        <v>2330</v>
      </c>
      <c r="C100" t="s">
        <v>246</v>
      </c>
      <c r="D100" t="s">
        <v>347</v>
      </c>
      <c r="E100" t="s">
        <v>116</v>
      </c>
      <c r="G100" t="s">
        <v>136</v>
      </c>
      <c r="H100" t="s">
        <v>658</v>
      </c>
      <c r="I100" t="s">
        <v>540</v>
      </c>
      <c r="J100" t="s">
        <v>705</v>
      </c>
      <c r="L100" t="s">
        <v>151</v>
      </c>
      <c r="R100" t="s">
        <v>4791</v>
      </c>
      <c r="S100" t="s">
        <v>3928</v>
      </c>
      <c r="T100" t="s">
        <v>2567</v>
      </c>
      <c r="U100" t="s">
        <v>2436</v>
      </c>
      <c r="AC100">
        <f>VLOOKUP(A100,'[1]كل السنوات'!$A$2:$J$3366,10,0)</f>
        <v>0</v>
      </c>
    </row>
    <row r="101" spans="1:36" ht="15" customHeight="1" x14ac:dyDescent="0.25">
      <c r="A101">
        <v>515851</v>
      </c>
      <c r="B101" t="s">
        <v>878</v>
      </c>
      <c r="C101" t="s">
        <v>65</v>
      </c>
      <c r="D101" t="s">
        <v>402</v>
      </c>
      <c r="E101" t="s">
        <v>116</v>
      </c>
      <c r="F101" s="254">
        <v>34825</v>
      </c>
      <c r="G101" t="s">
        <v>3101</v>
      </c>
      <c r="H101" t="s">
        <v>658</v>
      </c>
      <c r="I101" t="s">
        <v>540</v>
      </c>
      <c r="J101" t="s">
        <v>139</v>
      </c>
      <c r="L101" t="s">
        <v>144</v>
      </c>
      <c r="R101" t="s">
        <v>3927</v>
      </c>
      <c r="S101" t="s">
        <v>3553</v>
      </c>
      <c r="T101" t="s">
        <v>2441</v>
      </c>
      <c r="U101" t="s">
        <v>2429</v>
      </c>
      <c r="AC101" t="str">
        <f>VLOOKUP(A101,'[1]كل السنوات'!$A$2:$J$3366,10,0)</f>
        <v>مستنفذ فصل اول 2024-2025</v>
      </c>
      <c r="AE101" t="s">
        <v>5742</v>
      </c>
    </row>
    <row r="102" spans="1:36" ht="15" customHeight="1" x14ac:dyDescent="0.25">
      <c r="A102">
        <v>515881</v>
      </c>
      <c r="B102" t="s">
        <v>1879</v>
      </c>
      <c r="C102" t="s">
        <v>1330</v>
      </c>
      <c r="D102" t="s">
        <v>1880</v>
      </c>
      <c r="E102" t="s">
        <v>116</v>
      </c>
      <c r="G102" t="s">
        <v>150</v>
      </c>
      <c r="H102" t="s">
        <v>658</v>
      </c>
      <c r="I102" t="s">
        <v>540</v>
      </c>
      <c r="J102" t="s">
        <v>705</v>
      </c>
      <c r="L102" t="s">
        <v>150</v>
      </c>
      <c r="R102" t="s">
        <v>4853</v>
      </c>
      <c r="S102" t="s">
        <v>5031</v>
      </c>
      <c r="T102" t="s">
        <v>3103</v>
      </c>
      <c r="U102" t="s">
        <v>2440</v>
      </c>
      <c r="AC102">
        <f>VLOOKUP(A102,'[1]كل السنوات'!$A$2:$J$3366,10,0)</f>
        <v>0</v>
      </c>
    </row>
    <row r="103" spans="1:36" ht="15" customHeight="1" x14ac:dyDescent="0.25">
      <c r="A103">
        <v>515916</v>
      </c>
      <c r="B103" t="s">
        <v>2331</v>
      </c>
      <c r="C103" t="s">
        <v>2332</v>
      </c>
      <c r="D103" t="s">
        <v>539</v>
      </c>
      <c r="E103" t="s">
        <v>116</v>
      </c>
      <c r="G103" t="s">
        <v>2450</v>
      </c>
      <c r="H103" t="s">
        <v>658</v>
      </c>
      <c r="I103" t="s">
        <v>540</v>
      </c>
      <c r="J103" t="s">
        <v>705</v>
      </c>
      <c r="N103">
        <v>948</v>
      </c>
      <c r="O103" s="254">
        <v>45722</v>
      </c>
      <c r="P103">
        <v>50000</v>
      </c>
      <c r="R103" t="s">
        <v>2484</v>
      </c>
      <c r="S103" t="s">
        <v>5032</v>
      </c>
      <c r="T103" t="s">
        <v>2442</v>
      </c>
      <c r="U103" t="s">
        <v>5033</v>
      </c>
      <c r="AC103">
        <f>VLOOKUP(A103,'[1]كل السنوات'!$A$2:$J$3366,10,0)</f>
        <v>0</v>
      </c>
      <c r="AI103" t="s">
        <v>2422</v>
      </c>
    </row>
    <row r="104" spans="1:36" ht="15" customHeight="1" x14ac:dyDescent="0.25">
      <c r="A104">
        <v>515933</v>
      </c>
      <c r="B104" t="s">
        <v>1013</v>
      </c>
      <c r="C104" t="s">
        <v>66</v>
      </c>
      <c r="D104" t="s">
        <v>619</v>
      </c>
      <c r="E104" t="s">
        <v>116</v>
      </c>
      <c r="G104" t="s">
        <v>136</v>
      </c>
      <c r="H104" t="s">
        <v>658</v>
      </c>
      <c r="I104" t="s">
        <v>540</v>
      </c>
      <c r="J104" t="s">
        <v>139</v>
      </c>
      <c r="R104" t="s">
        <v>4507</v>
      </c>
      <c r="S104" t="s">
        <v>3601</v>
      </c>
      <c r="T104" t="s">
        <v>5034</v>
      </c>
      <c r="U104" t="s">
        <v>2568</v>
      </c>
      <c r="AC104" t="str">
        <f>VLOOKUP(A104,'[1]كل السنوات'!$A$2:$J$3366,10,0)</f>
        <v>مستنفذ</v>
      </c>
      <c r="AE104" t="s">
        <v>5718</v>
      </c>
    </row>
    <row r="105" spans="1:36" ht="15" customHeight="1" x14ac:dyDescent="0.25">
      <c r="A105">
        <v>515939</v>
      </c>
      <c r="B105" t="s">
        <v>1907</v>
      </c>
      <c r="C105" t="s">
        <v>66</v>
      </c>
      <c r="D105" t="s">
        <v>435</v>
      </c>
      <c r="E105" t="s">
        <v>116</v>
      </c>
      <c r="G105" t="s">
        <v>136</v>
      </c>
      <c r="H105" t="s">
        <v>658</v>
      </c>
      <c r="I105" t="s">
        <v>540</v>
      </c>
      <c r="J105" t="s">
        <v>139</v>
      </c>
      <c r="R105" t="s">
        <v>3929</v>
      </c>
      <c r="S105" t="s">
        <v>3563</v>
      </c>
      <c r="T105" t="s">
        <v>3104</v>
      </c>
      <c r="U105" t="s">
        <v>2429</v>
      </c>
      <c r="AC105">
        <f>VLOOKUP(A105,'[1]كل السنوات'!$A$2:$J$3366,10,0)</f>
        <v>0</v>
      </c>
    </row>
    <row r="106" spans="1:36" ht="15" customHeight="1" x14ac:dyDescent="0.25">
      <c r="A106">
        <v>515962</v>
      </c>
      <c r="B106" t="s">
        <v>2294</v>
      </c>
      <c r="C106" t="s">
        <v>2295</v>
      </c>
      <c r="D106" t="s">
        <v>1959</v>
      </c>
      <c r="E106" t="s">
        <v>116</v>
      </c>
      <c r="G106" t="s">
        <v>136</v>
      </c>
      <c r="H106" t="s">
        <v>658</v>
      </c>
      <c r="I106" t="s">
        <v>540</v>
      </c>
      <c r="J106" t="s">
        <v>705</v>
      </c>
      <c r="K106">
        <v>2013</v>
      </c>
      <c r="L106" t="s">
        <v>136</v>
      </c>
      <c r="R106" t="s">
        <v>5035</v>
      </c>
      <c r="S106" t="s">
        <v>5036</v>
      </c>
      <c r="T106" t="s">
        <v>2607</v>
      </c>
      <c r="U106" t="s">
        <v>2429</v>
      </c>
      <c r="AC106" t="str">
        <f>VLOOKUP(A106,'[1]كل السنوات'!$A$2:$J$3366,10,0)</f>
        <v>مستنفذ</v>
      </c>
      <c r="AE106" t="s">
        <v>5718</v>
      </c>
      <c r="AG106" t="s">
        <v>2422</v>
      </c>
      <c r="AH106" t="s">
        <v>2422</v>
      </c>
      <c r="AI106" t="s">
        <v>2422</v>
      </c>
      <c r="AJ106" t="s">
        <v>2422</v>
      </c>
    </row>
    <row r="107" spans="1:36" ht="15" customHeight="1" x14ac:dyDescent="0.25">
      <c r="A107">
        <v>515968</v>
      </c>
      <c r="B107" t="s">
        <v>5596</v>
      </c>
      <c r="C107" t="s">
        <v>87</v>
      </c>
      <c r="D107" t="s">
        <v>345</v>
      </c>
      <c r="E107" t="s">
        <v>116</v>
      </c>
      <c r="G107" t="s">
        <v>136</v>
      </c>
      <c r="H107" t="s">
        <v>658</v>
      </c>
      <c r="I107" t="s">
        <v>540</v>
      </c>
      <c r="J107" t="s">
        <v>705</v>
      </c>
      <c r="N107">
        <v>756</v>
      </c>
      <c r="O107" s="254">
        <v>45719</v>
      </c>
      <c r="P107">
        <v>100000</v>
      </c>
      <c r="AC107" t="str">
        <f>VLOOKUP(A107,'[1]كل السنوات'!$A$2:$J$3366,10,0)</f>
        <v>مستنفذ</v>
      </c>
      <c r="AE107" t="s">
        <v>5718</v>
      </c>
    </row>
    <row r="108" spans="1:36" ht="15" customHeight="1" x14ac:dyDescent="0.25">
      <c r="A108">
        <v>515985</v>
      </c>
      <c r="B108" t="s">
        <v>764</v>
      </c>
      <c r="C108" t="s">
        <v>381</v>
      </c>
      <c r="D108" t="s">
        <v>351</v>
      </c>
      <c r="E108" t="s">
        <v>116</v>
      </c>
      <c r="G108" t="s">
        <v>150</v>
      </c>
      <c r="H108" t="s">
        <v>658</v>
      </c>
      <c r="I108" t="s">
        <v>540</v>
      </c>
      <c r="J108" t="s">
        <v>705</v>
      </c>
      <c r="L108" t="s">
        <v>150</v>
      </c>
      <c r="N108">
        <v>751</v>
      </c>
      <c r="O108" s="254">
        <v>45719</v>
      </c>
      <c r="P108">
        <v>125000</v>
      </c>
      <c r="R108" t="s">
        <v>4854</v>
      </c>
      <c r="S108" t="s">
        <v>4855</v>
      </c>
      <c r="T108" t="s">
        <v>2552</v>
      </c>
      <c r="U108" t="s">
        <v>2440</v>
      </c>
      <c r="AC108">
        <f>VLOOKUP(A108,'[1]كل السنوات'!$A$2:$J$3366,10,0)</f>
        <v>0</v>
      </c>
    </row>
    <row r="109" spans="1:36" ht="15" customHeight="1" x14ac:dyDescent="0.25">
      <c r="A109">
        <v>516012</v>
      </c>
      <c r="B109" t="s">
        <v>5601</v>
      </c>
      <c r="C109" t="s">
        <v>65</v>
      </c>
      <c r="D109" t="s">
        <v>5602</v>
      </c>
      <c r="E109" t="s">
        <v>2445</v>
      </c>
      <c r="G109" t="s">
        <v>136</v>
      </c>
      <c r="H109" t="s">
        <v>658</v>
      </c>
      <c r="I109" t="s">
        <v>540</v>
      </c>
      <c r="J109" t="s">
        <v>2426</v>
      </c>
      <c r="K109">
        <v>2013</v>
      </c>
      <c r="N109">
        <v>755</v>
      </c>
      <c r="O109" s="254">
        <v>45719</v>
      </c>
      <c r="P109">
        <v>100000</v>
      </c>
      <c r="AC109" t="str">
        <f>VLOOKUP(A109,'[1]كل السنوات'!$A$2:$J$3366,10,0)</f>
        <v>مستنفذ</v>
      </c>
      <c r="AE109" t="s">
        <v>5718</v>
      </c>
    </row>
    <row r="110" spans="1:36" ht="15" customHeight="1" x14ac:dyDescent="0.25">
      <c r="A110">
        <v>516039</v>
      </c>
      <c r="B110" t="s">
        <v>1062</v>
      </c>
      <c r="C110" t="s">
        <v>644</v>
      </c>
      <c r="D110" t="s">
        <v>427</v>
      </c>
      <c r="E110" t="s">
        <v>116</v>
      </c>
      <c r="G110" t="s">
        <v>136</v>
      </c>
      <c r="H110" t="s">
        <v>658</v>
      </c>
      <c r="I110" t="s">
        <v>540</v>
      </c>
      <c r="J110" t="s">
        <v>137</v>
      </c>
      <c r="K110">
        <v>2012</v>
      </c>
      <c r="R110" t="s">
        <v>5038</v>
      </c>
      <c r="S110" t="s">
        <v>3775</v>
      </c>
      <c r="T110" t="s">
        <v>2573</v>
      </c>
      <c r="U110" t="s">
        <v>2429</v>
      </c>
      <c r="AB110" t="s">
        <v>2422</v>
      </c>
      <c r="AC110" t="str">
        <f>VLOOKUP(A110,'[1]كل السنوات'!$A$2:$J$3366,10,0)</f>
        <v>مستنفذ فصل اول 2024-2025</v>
      </c>
      <c r="AE110" t="s">
        <v>5742</v>
      </c>
      <c r="AG110" t="s">
        <v>2422</v>
      </c>
      <c r="AH110" t="s">
        <v>2422</v>
      </c>
      <c r="AI110" t="s">
        <v>2422</v>
      </c>
      <c r="AJ110" t="s">
        <v>2422</v>
      </c>
    </row>
    <row r="111" spans="1:36" ht="15" customHeight="1" x14ac:dyDescent="0.25">
      <c r="A111">
        <v>516069</v>
      </c>
      <c r="B111" t="s">
        <v>765</v>
      </c>
      <c r="C111" t="s">
        <v>259</v>
      </c>
      <c r="D111" t="s">
        <v>766</v>
      </c>
      <c r="E111" t="s">
        <v>116</v>
      </c>
      <c r="G111" t="s">
        <v>136</v>
      </c>
      <c r="H111" t="s">
        <v>658</v>
      </c>
      <c r="I111" t="s">
        <v>540</v>
      </c>
      <c r="J111" t="s">
        <v>139</v>
      </c>
      <c r="R111" t="s">
        <v>3930</v>
      </c>
      <c r="S111" t="s">
        <v>3891</v>
      </c>
      <c r="T111" t="s">
        <v>3105</v>
      </c>
      <c r="U111" t="s">
        <v>2429</v>
      </c>
      <c r="AC111">
        <f>VLOOKUP(A111,'[1]كل السنوات'!$A$2:$J$3366,10,0)</f>
        <v>0</v>
      </c>
    </row>
    <row r="112" spans="1:36" ht="15" customHeight="1" x14ac:dyDescent="0.25">
      <c r="A112">
        <v>516070</v>
      </c>
      <c r="B112" t="s">
        <v>2260</v>
      </c>
      <c r="C112" t="s">
        <v>385</v>
      </c>
      <c r="D112" t="s">
        <v>424</v>
      </c>
      <c r="E112" t="s">
        <v>116</v>
      </c>
      <c r="G112" t="s">
        <v>2760</v>
      </c>
      <c r="H112" t="s">
        <v>658</v>
      </c>
      <c r="I112" t="s">
        <v>540</v>
      </c>
      <c r="J112" t="s">
        <v>139</v>
      </c>
      <c r="K112">
        <v>2012</v>
      </c>
      <c r="R112" t="s">
        <v>5039</v>
      </c>
      <c r="S112" t="s">
        <v>5040</v>
      </c>
      <c r="T112" t="s">
        <v>3219</v>
      </c>
      <c r="U112" t="s">
        <v>5041</v>
      </c>
      <c r="AC112">
        <f>VLOOKUP(A112,'[1]كل السنوات'!$A$2:$J$3366,10,0)</f>
        <v>0</v>
      </c>
      <c r="AI112" t="s">
        <v>2422</v>
      </c>
      <c r="AJ112" t="s">
        <v>2422</v>
      </c>
    </row>
    <row r="113" spans="1:36" ht="15" customHeight="1" x14ac:dyDescent="0.25">
      <c r="A113" s="282">
        <v>516101</v>
      </c>
      <c r="B113" s="283" t="s">
        <v>5733</v>
      </c>
      <c r="C113" s="283" t="s">
        <v>302</v>
      </c>
      <c r="D113" s="283"/>
      <c r="I113" s="284" t="s">
        <v>540</v>
      </c>
      <c r="AC113" t="str">
        <f>VLOOKUP(A113,'[1]كل السنوات'!$A$2:$J$3366,10,0)</f>
        <v xml:space="preserve">مستنفذ </v>
      </c>
    </row>
    <row r="114" spans="1:36" ht="15" customHeight="1" x14ac:dyDescent="0.25">
      <c r="A114">
        <v>516111</v>
      </c>
      <c r="B114" t="s">
        <v>879</v>
      </c>
      <c r="C114" t="s">
        <v>329</v>
      </c>
      <c r="D114" t="s">
        <v>416</v>
      </c>
      <c r="E114" t="s">
        <v>116</v>
      </c>
      <c r="G114" t="s">
        <v>2962</v>
      </c>
      <c r="H114" t="s">
        <v>658</v>
      </c>
      <c r="I114" t="s">
        <v>540</v>
      </c>
      <c r="J114" t="s">
        <v>705</v>
      </c>
      <c r="R114" t="s">
        <v>4856</v>
      </c>
      <c r="S114" t="s">
        <v>4857</v>
      </c>
      <c r="T114" t="s">
        <v>3106</v>
      </c>
      <c r="U114" t="s">
        <v>3107</v>
      </c>
      <c r="AC114" t="str">
        <f>VLOOKUP(A114,'[1]كل السنوات'!$A$2:$J$3366,10,0)</f>
        <v>مستنفذ فصل اول 2024-2025</v>
      </c>
      <c r="AE114" t="s">
        <v>5742</v>
      </c>
      <c r="AI114" t="s">
        <v>2422</v>
      </c>
      <c r="AJ114" t="s">
        <v>2422</v>
      </c>
    </row>
    <row r="115" spans="1:36" ht="15" customHeight="1" x14ac:dyDescent="0.25">
      <c r="A115">
        <v>516135</v>
      </c>
      <c r="B115" t="s">
        <v>767</v>
      </c>
      <c r="C115" t="s">
        <v>768</v>
      </c>
      <c r="D115" t="s">
        <v>731</v>
      </c>
      <c r="E115" t="s">
        <v>116</v>
      </c>
      <c r="G115" t="s">
        <v>136</v>
      </c>
      <c r="H115" t="s">
        <v>658</v>
      </c>
      <c r="I115" t="s">
        <v>540</v>
      </c>
      <c r="J115" t="s">
        <v>705</v>
      </c>
      <c r="R115" t="s">
        <v>4858</v>
      </c>
      <c r="S115" t="s">
        <v>5042</v>
      </c>
      <c r="T115" t="s">
        <v>3108</v>
      </c>
      <c r="U115" t="s">
        <v>2429</v>
      </c>
      <c r="AC115">
        <f>VLOOKUP(A115,'[1]كل السنوات'!$A$2:$J$3366,10,0)</f>
        <v>0</v>
      </c>
    </row>
    <row r="116" spans="1:36" ht="15" customHeight="1" x14ac:dyDescent="0.25">
      <c r="A116">
        <v>516174</v>
      </c>
      <c r="B116" t="s">
        <v>2272</v>
      </c>
      <c r="C116" t="s">
        <v>2273</v>
      </c>
      <c r="D116" t="s">
        <v>347</v>
      </c>
      <c r="E116" t="s">
        <v>116</v>
      </c>
      <c r="G116" t="s">
        <v>2481</v>
      </c>
      <c r="H116" t="s">
        <v>658</v>
      </c>
      <c r="I116" t="s">
        <v>541</v>
      </c>
      <c r="J116" t="s">
        <v>705</v>
      </c>
      <c r="R116" t="s">
        <v>5043</v>
      </c>
      <c r="S116" t="s">
        <v>5044</v>
      </c>
      <c r="T116" t="s">
        <v>2683</v>
      </c>
      <c r="U116" t="s">
        <v>2540</v>
      </c>
      <c r="AC116" t="str">
        <f>VLOOKUP(A116,'[1]كل السنوات'!$A$2:$J$3366,10,0)</f>
        <v>م</v>
      </c>
      <c r="AE116" t="s">
        <v>5718</v>
      </c>
    </row>
    <row r="117" spans="1:36" ht="15" customHeight="1" x14ac:dyDescent="0.25">
      <c r="A117">
        <v>516180</v>
      </c>
      <c r="B117" t="s">
        <v>769</v>
      </c>
      <c r="C117" t="s">
        <v>88</v>
      </c>
      <c r="D117" t="s">
        <v>456</v>
      </c>
      <c r="E117" t="s">
        <v>116</v>
      </c>
      <c r="G117" t="s">
        <v>136</v>
      </c>
      <c r="H117" t="s">
        <v>658</v>
      </c>
      <c r="I117" t="s">
        <v>540</v>
      </c>
      <c r="J117" t="s">
        <v>137</v>
      </c>
      <c r="R117" t="s">
        <v>4606</v>
      </c>
      <c r="S117" t="s">
        <v>3668</v>
      </c>
      <c r="T117" t="s">
        <v>2750</v>
      </c>
      <c r="U117" t="s">
        <v>2429</v>
      </c>
      <c r="AC117" t="str">
        <f>VLOOKUP(A117,'[1]كل السنوات'!$A$2:$J$3366,10,0)</f>
        <v>مستنفذ فصل اول 2024-2025</v>
      </c>
      <c r="AE117" t="s">
        <v>5742</v>
      </c>
    </row>
    <row r="118" spans="1:36" ht="15" customHeight="1" x14ac:dyDescent="0.25">
      <c r="A118">
        <v>516216</v>
      </c>
      <c r="B118" t="s">
        <v>2333</v>
      </c>
      <c r="C118" t="s">
        <v>377</v>
      </c>
      <c r="D118" t="s">
        <v>753</v>
      </c>
      <c r="E118" t="s">
        <v>116</v>
      </c>
      <c r="G118" t="s">
        <v>136</v>
      </c>
      <c r="H118" t="s">
        <v>658</v>
      </c>
      <c r="I118" t="s">
        <v>540</v>
      </c>
      <c r="J118" t="s">
        <v>139</v>
      </c>
      <c r="L118" t="s">
        <v>151</v>
      </c>
      <c r="AC118">
        <f>VLOOKUP(A118,'[1]كل السنوات'!$A$2:$J$3366,10,0)</f>
        <v>0</v>
      </c>
      <c r="AJ118" t="s">
        <v>2422</v>
      </c>
    </row>
    <row r="119" spans="1:36" ht="15" customHeight="1" x14ac:dyDescent="0.25">
      <c r="A119">
        <v>516221</v>
      </c>
      <c r="B119" t="s">
        <v>5630</v>
      </c>
      <c r="C119" t="s">
        <v>84</v>
      </c>
      <c r="D119" t="s">
        <v>432</v>
      </c>
      <c r="E119" t="s">
        <v>116</v>
      </c>
      <c r="G119" t="s">
        <v>136</v>
      </c>
      <c r="H119" t="s">
        <v>658</v>
      </c>
      <c r="I119" t="s">
        <v>540</v>
      </c>
      <c r="J119" t="s">
        <v>705</v>
      </c>
      <c r="AC119" t="str">
        <f>VLOOKUP(A119,'[1]كل السنوات'!$A$2:$J$3366,10,0)</f>
        <v>مستنفذ</v>
      </c>
      <c r="AE119" t="s">
        <v>5718</v>
      </c>
    </row>
    <row r="120" spans="1:36" ht="15" customHeight="1" x14ac:dyDescent="0.25">
      <c r="A120">
        <v>516240</v>
      </c>
      <c r="B120" t="s">
        <v>5631</v>
      </c>
      <c r="C120" t="s">
        <v>66</v>
      </c>
      <c r="D120" t="s">
        <v>622</v>
      </c>
      <c r="E120" t="s">
        <v>2445</v>
      </c>
      <c r="G120" t="s">
        <v>5632</v>
      </c>
      <c r="H120" t="s">
        <v>658</v>
      </c>
      <c r="I120" t="s">
        <v>540</v>
      </c>
      <c r="J120" t="s">
        <v>705</v>
      </c>
      <c r="N120">
        <v>768</v>
      </c>
      <c r="O120" s="254">
        <v>45719</v>
      </c>
      <c r="P120">
        <v>150000</v>
      </c>
      <c r="AC120" t="str">
        <f>VLOOKUP(A120,'[1]كل السنوات'!$A$2:$J$3366,10,0)</f>
        <v>مستنفذ</v>
      </c>
      <c r="AE120" t="s">
        <v>5718</v>
      </c>
    </row>
    <row r="121" spans="1:36" ht="15" customHeight="1" x14ac:dyDescent="0.25">
      <c r="A121">
        <v>516295</v>
      </c>
      <c r="B121" t="s">
        <v>1881</v>
      </c>
      <c r="C121" t="s">
        <v>1330</v>
      </c>
      <c r="D121" t="s">
        <v>1880</v>
      </c>
      <c r="E121" t="s">
        <v>116</v>
      </c>
      <c r="G121" t="s">
        <v>150</v>
      </c>
      <c r="H121" t="s">
        <v>658</v>
      </c>
      <c r="I121" t="s">
        <v>540</v>
      </c>
      <c r="J121" t="s">
        <v>705</v>
      </c>
      <c r="L121" t="s">
        <v>150</v>
      </c>
      <c r="R121" t="s">
        <v>4859</v>
      </c>
      <c r="S121" t="s">
        <v>5031</v>
      </c>
      <c r="T121" t="s">
        <v>3103</v>
      </c>
      <c r="U121" t="s">
        <v>2440</v>
      </c>
      <c r="AC121" t="str">
        <f>VLOOKUP(A121,'[1]كل السنوات'!$A$2:$J$3366,10,0)</f>
        <v>مستنفذ</v>
      </c>
      <c r="AE121" t="s">
        <v>5718</v>
      </c>
    </row>
    <row r="122" spans="1:36" ht="15" customHeight="1" x14ac:dyDescent="0.25">
      <c r="A122">
        <v>516357</v>
      </c>
      <c r="B122" t="s">
        <v>1065</v>
      </c>
      <c r="C122" t="s">
        <v>96</v>
      </c>
      <c r="D122" t="s">
        <v>1006</v>
      </c>
      <c r="E122" t="s">
        <v>116</v>
      </c>
      <c r="G122" t="s">
        <v>3110</v>
      </c>
      <c r="H122" t="s">
        <v>658</v>
      </c>
      <c r="I122" t="s">
        <v>540</v>
      </c>
      <c r="J122" t="s">
        <v>139</v>
      </c>
      <c r="L122" t="s">
        <v>151</v>
      </c>
      <c r="R122" t="s">
        <v>3932</v>
      </c>
      <c r="S122" t="s">
        <v>3719</v>
      </c>
      <c r="T122" t="s">
        <v>3111</v>
      </c>
      <c r="U122" t="s">
        <v>2429</v>
      </c>
      <c r="AC122" t="str">
        <f>VLOOKUP(A122,'[1]كل السنوات'!$A$2:$J$3366,10,0)</f>
        <v>مستنفذ فصل اول 2024-2025</v>
      </c>
      <c r="AE122" t="s">
        <v>5742</v>
      </c>
      <c r="AI122" t="s">
        <v>2422</v>
      </c>
    </row>
    <row r="123" spans="1:36" ht="15" customHeight="1" x14ac:dyDescent="0.25">
      <c r="A123">
        <v>516449</v>
      </c>
      <c r="B123" t="s">
        <v>1439</v>
      </c>
      <c r="C123" t="s">
        <v>995</v>
      </c>
      <c r="D123" t="s">
        <v>454</v>
      </c>
      <c r="E123" t="s">
        <v>116</v>
      </c>
      <c r="G123" t="s">
        <v>136</v>
      </c>
      <c r="H123" t="s">
        <v>658</v>
      </c>
      <c r="I123" t="s">
        <v>541</v>
      </c>
      <c r="J123" t="s">
        <v>705</v>
      </c>
      <c r="R123" t="s">
        <v>4860</v>
      </c>
      <c r="S123" t="s">
        <v>4861</v>
      </c>
      <c r="T123" t="s">
        <v>5046</v>
      </c>
      <c r="U123" t="s">
        <v>2436</v>
      </c>
      <c r="AC123" t="str">
        <f>VLOOKUP(A123,'[1]كل السنوات'!$A$2:$J$3366,10,0)</f>
        <v>م</v>
      </c>
    </row>
    <row r="124" spans="1:36" ht="15" customHeight="1" x14ac:dyDescent="0.25">
      <c r="A124">
        <v>516453</v>
      </c>
      <c r="B124" t="s">
        <v>5047</v>
      </c>
      <c r="C124" t="s">
        <v>69</v>
      </c>
      <c r="D124" t="s">
        <v>623</v>
      </c>
      <c r="E124" t="s">
        <v>116</v>
      </c>
      <c r="G124" t="s">
        <v>2912</v>
      </c>
      <c r="H124" t="s">
        <v>658</v>
      </c>
      <c r="I124" t="s">
        <v>540</v>
      </c>
      <c r="J124" t="s">
        <v>139</v>
      </c>
      <c r="N124">
        <v>913</v>
      </c>
      <c r="O124" s="254">
        <v>45722</v>
      </c>
      <c r="P124">
        <v>100000</v>
      </c>
      <c r="R124" t="s">
        <v>5048</v>
      </c>
      <c r="S124" t="s">
        <v>3583</v>
      </c>
      <c r="T124" t="s">
        <v>3290</v>
      </c>
      <c r="U124" t="s">
        <v>5049</v>
      </c>
      <c r="AC124" t="str">
        <f>VLOOKUP(A124,'[1]كل السنوات'!$A$2:$J$3366,10,0)</f>
        <v>مستنفذ</v>
      </c>
      <c r="AE124" t="s">
        <v>5718</v>
      </c>
      <c r="AI124" t="s">
        <v>2422</v>
      </c>
    </row>
    <row r="125" spans="1:36" ht="15" customHeight="1" x14ac:dyDescent="0.25">
      <c r="A125">
        <v>516455</v>
      </c>
      <c r="B125" t="s">
        <v>1882</v>
      </c>
      <c r="C125" t="s">
        <v>275</v>
      </c>
      <c r="D125" t="s">
        <v>757</v>
      </c>
      <c r="E125" t="s">
        <v>116</v>
      </c>
      <c r="G125" t="s">
        <v>150</v>
      </c>
      <c r="H125" t="s">
        <v>658</v>
      </c>
      <c r="I125" t="s">
        <v>540</v>
      </c>
      <c r="J125" t="s">
        <v>705</v>
      </c>
      <c r="K125">
        <v>2011</v>
      </c>
      <c r="L125" t="s">
        <v>150</v>
      </c>
      <c r="R125" t="s">
        <v>4862</v>
      </c>
      <c r="S125" t="s">
        <v>4611</v>
      </c>
      <c r="T125" t="s">
        <v>3112</v>
      </c>
      <c r="U125" t="s">
        <v>2440</v>
      </c>
      <c r="AC125">
        <f>VLOOKUP(A125,'[1]كل السنوات'!$A$2:$J$3366,10,0)</f>
        <v>0</v>
      </c>
      <c r="AH125" t="s">
        <v>2422</v>
      </c>
      <c r="AI125" t="s">
        <v>2422</v>
      </c>
      <c r="AJ125" t="s">
        <v>2422</v>
      </c>
    </row>
    <row r="126" spans="1:36" ht="15" customHeight="1" x14ac:dyDescent="0.25">
      <c r="A126">
        <v>516518</v>
      </c>
      <c r="B126" t="s">
        <v>2313</v>
      </c>
      <c r="C126" t="s">
        <v>862</v>
      </c>
      <c r="D126" t="s">
        <v>1270</v>
      </c>
      <c r="E126" t="s">
        <v>116</v>
      </c>
      <c r="G126" t="s">
        <v>1365</v>
      </c>
      <c r="H126" t="s">
        <v>658</v>
      </c>
      <c r="I126" t="s">
        <v>540</v>
      </c>
      <c r="J126" t="s">
        <v>705</v>
      </c>
      <c r="L126" t="s">
        <v>150</v>
      </c>
      <c r="R126" t="s">
        <v>5051</v>
      </c>
      <c r="S126" t="s">
        <v>5052</v>
      </c>
      <c r="T126" t="s">
        <v>5053</v>
      </c>
      <c r="U126" t="s">
        <v>2429</v>
      </c>
      <c r="AB126" t="s">
        <v>2422</v>
      </c>
      <c r="AC126">
        <f>VLOOKUP(A126,'[1]كل السنوات'!$A$2:$J$3366,10,0)</f>
        <v>0</v>
      </c>
    </row>
    <row r="127" spans="1:36" ht="15" customHeight="1" x14ac:dyDescent="0.25">
      <c r="A127">
        <v>516531</v>
      </c>
      <c r="B127" t="s">
        <v>2274</v>
      </c>
      <c r="C127" t="s">
        <v>281</v>
      </c>
      <c r="D127" t="s">
        <v>486</v>
      </c>
      <c r="E127" t="s">
        <v>116</v>
      </c>
      <c r="G127" t="s">
        <v>3114</v>
      </c>
      <c r="H127" t="s">
        <v>658</v>
      </c>
      <c r="I127" t="s">
        <v>540</v>
      </c>
      <c r="J127" t="s">
        <v>139</v>
      </c>
      <c r="R127" t="s">
        <v>3933</v>
      </c>
      <c r="S127" t="s">
        <v>3934</v>
      </c>
      <c r="T127" t="s">
        <v>2545</v>
      </c>
      <c r="U127" t="s">
        <v>2568</v>
      </c>
      <c r="AC127">
        <f>VLOOKUP(A127,'[1]كل السنوات'!$A$2:$J$3366,10,0)</f>
        <v>0</v>
      </c>
    </row>
    <row r="128" spans="1:36" ht="15" customHeight="1" x14ac:dyDescent="0.25">
      <c r="A128">
        <v>516537</v>
      </c>
      <c r="B128" t="s">
        <v>755</v>
      </c>
      <c r="C128" t="s">
        <v>76</v>
      </c>
      <c r="D128" t="s">
        <v>504</v>
      </c>
      <c r="E128" t="s">
        <v>116</v>
      </c>
      <c r="G128" t="s">
        <v>136</v>
      </c>
      <c r="H128" t="s">
        <v>658</v>
      </c>
      <c r="I128" t="s">
        <v>540</v>
      </c>
      <c r="J128" t="s">
        <v>137</v>
      </c>
      <c r="K128">
        <v>2012</v>
      </c>
      <c r="R128" t="s">
        <v>5054</v>
      </c>
      <c r="S128" t="s">
        <v>3608</v>
      </c>
      <c r="T128" t="s">
        <v>2464</v>
      </c>
      <c r="U128" t="s">
        <v>2436</v>
      </c>
      <c r="AC128">
        <f>VLOOKUP(A128,'[1]كل السنوات'!$A$2:$J$3366,10,0)</f>
        <v>0</v>
      </c>
      <c r="AJ128" t="s">
        <v>2422</v>
      </c>
    </row>
    <row r="129" spans="1:36" ht="15" customHeight="1" x14ac:dyDescent="0.25">
      <c r="A129">
        <v>516552</v>
      </c>
      <c r="B129" t="s">
        <v>2264</v>
      </c>
      <c r="C129" t="s">
        <v>77</v>
      </c>
      <c r="D129" t="s">
        <v>432</v>
      </c>
      <c r="E129" t="s">
        <v>116</v>
      </c>
      <c r="G129" t="s">
        <v>2576</v>
      </c>
      <c r="H129" t="s">
        <v>658</v>
      </c>
      <c r="I129" t="s">
        <v>540</v>
      </c>
      <c r="J129" t="s">
        <v>139</v>
      </c>
      <c r="K129">
        <v>2004</v>
      </c>
      <c r="R129" t="s">
        <v>3935</v>
      </c>
      <c r="S129" t="s">
        <v>3936</v>
      </c>
      <c r="T129" t="s">
        <v>2706</v>
      </c>
      <c r="U129" t="s">
        <v>3115</v>
      </c>
      <c r="AC129">
        <f>VLOOKUP(A129,'[1]كل السنوات'!$A$2:$J$3366,10,0)</f>
        <v>0</v>
      </c>
    </row>
    <row r="130" spans="1:36" ht="15" customHeight="1" x14ac:dyDescent="0.25">
      <c r="A130">
        <v>516561</v>
      </c>
      <c r="B130" t="s">
        <v>2317</v>
      </c>
      <c r="C130" t="s">
        <v>563</v>
      </c>
      <c r="D130" t="s">
        <v>427</v>
      </c>
      <c r="E130" t="s">
        <v>2445</v>
      </c>
      <c r="G130" t="s">
        <v>136</v>
      </c>
      <c r="I130" t="s">
        <v>540</v>
      </c>
      <c r="J130" t="s">
        <v>705</v>
      </c>
      <c r="K130">
        <v>2011</v>
      </c>
      <c r="L130" t="s">
        <v>136</v>
      </c>
      <c r="AC130">
        <f>VLOOKUP(A130,'[1]كل السنوات'!$A$2:$J$3366,10,0)</f>
        <v>0</v>
      </c>
      <c r="AJ130" t="s">
        <v>2422</v>
      </c>
    </row>
    <row r="131" spans="1:36" ht="15" customHeight="1" x14ac:dyDescent="0.25">
      <c r="A131">
        <v>516567</v>
      </c>
      <c r="B131" t="s">
        <v>1922</v>
      </c>
      <c r="C131" t="s">
        <v>1923</v>
      </c>
      <c r="D131" t="s">
        <v>441</v>
      </c>
      <c r="E131" t="s">
        <v>116</v>
      </c>
      <c r="G131" t="s">
        <v>2746</v>
      </c>
      <c r="H131" t="s">
        <v>658</v>
      </c>
      <c r="I131" t="s">
        <v>540</v>
      </c>
      <c r="J131" t="s">
        <v>705</v>
      </c>
      <c r="L131" t="s">
        <v>150</v>
      </c>
      <c r="R131" t="s">
        <v>4786</v>
      </c>
      <c r="S131" t="s">
        <v>4787</v>
      </c>
      <c r="T131" t="s">
        <v>2747</v>
      </c>
      <c r="U131" t="s">
        <v>2748</v>
      </c>
      <c r="AC131">
        <f>VLOOKUP(A131,'[1]كل السنوات'!$A$2:$J$3366,10,0)</f>
        <v>0</v>
      </c>
    </row>
    <row r="132" spans="1:36" ht="15" customHeight="1" x14ac:dyDescent="0.25">
      <c r="A132">
        <v>516597</v>
      </c>
      <c r="B132" t="s">
        <v>1091</v>
      </c>
      <c r="C132" t="s">
        <v>1092</v>
      </c>
      <c r="D132" t="s">
        <v>1093</v>
      </c>
      <c r="E132" t="s">
        <v>116</v>
      </c>
      <c r="G132" t="s">
        <v>136</v>
      </c>
      <c r="H132" t="s">
        <v>658</v>
      </c>
      <c r="I132" t="s">
        <v>540</v>
      </c>
      <c r="J132" t="s">
        <v>139</v>
      </c>
      <c r="R132" t="s">
        <v>3937</v>
      </c>
      <c r="S132" t="s">
        <v>3938</v>
      </c>
      <c r="T132" t="s">
        <v>3116</v>
      </c>
      <c r="U132" t="s">
        <v>2465</v>
      </c>
      <c r="AC132">
        <f>VLOOKUP(A132,'[1]كل السنوات'!$A$2:$J$3366,10,0)</f>
        <v>0</v>
      </c>
    </row>
    <row r="133" spans="1:36" ht="15" customHeight="1" x14ac:dyDescent="0.25">
      <c r="A133">
        <v>516639</v>
      </c>
      <c r="B133" t="s">
        <v>2328</v>
      </c>
      <c r="C133" t="s">
        <v>71</v>
      </c>
      <c r="D133" t="s">
        <v>426</v>
      </c>
      <c r="E133" t="s">
        <v>116</v>
      </c>
      <c r="G133" t="s">
        <v>2700</v>
      </c>
      <c r="H133" t="s">
        <v>658</v>
      </c>
      <c r="I133" t="s">
        <v>540</v>
      </c>
      <c r="J133" t="s">
        <v>139</v>
      </c>
      <c r="K133">
        <v>2013</v>
      </c>
      <c r="R133" t="s">
        <v>3735</v>
      </c>
      <c r="S133" t="s">
        <v>3736</v>
      </c>
      <c r="T133" t="s">
        <v>2492</v>
      </c>
      <c r="U133" t="s">
        <v>2827</v>
      </c>
      <c r="AC133">
        <f>VLOOKUP(A133,'[1]كل السنوات'!$A$2:$J$3366,10,0)</f>
        <v>0</v>
      </c>
      <c r="AG133" t="s">
        <v>2422</v>
      </c>
      <c r="AH133" t="s">
        <v>2422</v>
      </c>
      <c r="AI133" t="s">
        <v>2422</v>
      </c>
      <c r="AJ133" t="s">
        <v>2422</v>
      </c>
    </row>
    <row r="134" spans="1:36" ht="15" customHeight="1" x14ac:dyDescent="0.25">
      <c r="A134">
        <v>516644</v>
      </c>
      <c r="B134" t="s">
        <v>5702</v>
      </c>
      <c r="C134" t="s">
        <v>65</v>
      </c>
      <c r="D134" t="s">
        <v>588</v>
      </c>
      <c r="E134" t="s">
        <v>116</v>
      </c>
      <c r="F134" s="254">
        <v>29396</v>
      </c>
      <c r="G134" t="s">
        <v>2561</v>
      </c>
      <c r="H134" t="s">
        <v>658</v>
      </c>
      <c r="I134" t="s">
        <v>540</v>
      </c>
      <c r="J134" t="s">
        <v>705</v>
      </c>
      <c r="K134">
        <v>1999</v>
      </c>
      <c r="L134" t="s">
        <v>152</v>
      </c>
      <c r="AC134" t="str">
        <f>VLOOKUP(A134,'[1]كل السنوات'!$A$2:$J$3366,10,0)</f>
        <v>مستنفذ</v>
      </c>
      <c r="AE134" t="s">
        <v>5718</v>
      </c>
      <c r="AJ134" t="s">
        <v>2422</v>
      </c>
    </row>
    <row r="135" spans="1:36" ht="15" customHeight="1" x14ac:dyDescent="0.25">
      <c r="A135">
        <v>516649</v>
      </c>
      <c r="B135" t="s">
        <v>1014</v>
      </c>
      <c r="C135" t="s">
        <v>83</v>
      </c>
      <c r="D135" t="s">
        <v>449</v>
      </c>
      <c r="E135" t="s">
        <v>116</v>
      </c>
      <c r="G135" t="s">
        <v>2450</v>
      </c>
      <c r="H135" t="s">
        <v>658</v>
      </c>
      <c r="I135" t="s">
        <v>540</v>
      </c>
      <c r="J135" t="s">
        <v>705</v>
      </c>
      <c r="K135">
        <v>2014</v>
      </c>
      <c r="L135" t="s">
        <v>136</v>
      </c>
      <c r="R135" t="s">
        <v>3491</v>
      </c>
      <c r="S135" t="s">
        <v>4331</v>
      </c>
      <c r="T135" t="s">
        <v>2476</v>
      </c>
      <c r="U135" t="s">
        <v>5033</v>
      </c>
      <c r="AC135" t="str">
        <f>VLOOKUP(A135,'[1]كل السنوات'!$A$2:$J$3366,10,0)</f>
        <v>مستنفذ فصل اول 2024-2025</v>
      </c>
      <c r="AE135" t="s">
        <v>5742</v>
      </c>
      <c r="AG135" t="s">
        <v>2422</v>
      </c>
      <c r="AH135" t="s">
        <v>2422</v>
      </c>
      <c r="AI135" t="s">
        <v>2422</v>
      </c>
      <c r="AJ135" t="s">
        <v>2422</v>
      </c>
    </row>
    <row r="136" spans="1:36" ht="15" customHeight="1" x14ac:dyDescent="0.25">
      <c r="A136">
        <v>516651</v>
      </c>
      <c r="B136" t="s">
        <v>748</v>
      </c>
      <c r="C136" t="s">
        <v>70</v>
      </c>
      <c r="D136" t="s">
        <v>654</v>
      </c>
      <c r="E136" t="s">
        <v>116</v>
      </c>
      <c r="G136" t="s">
        <v>136</v>
      </c>
      <c r="H136" t="s">
        <v>658</v>
      </c>
      <c r="I136" t="s">
        <v>540</v>
      </c>
      <c r="J136" t="s">
        <v>139</v>
      </c>
      <c r="R136" t="s">
        <v>3939</v>
      </c>
      <c r="S136" t="s">
        <v>3631</v>
      </c>
      <c r="T136" t="s">
        <v>2742</v>
      </c>
      <c r="U136" t="s">
        <v>2429</v>
      </c>
      <c r="AC136" t="str">
        <f>VLOOKUP(A136,'[1]كل السنوات'!$A$2:$J$3366,10,0)</f>
        <v>مستنفذ فصل اول 2024-2025</v>
      </c>
      <c r="AE136" t="s">
        <v>5742</v>
      </c>
    </row>
    <row r="137" spans="1:36" ht="15" customHeight="1" x14ac:dyDescent="0.25">
      <c r="A137">
        <v>516672</v>
      </c>
      <c r="B137" t="s">
        <v>5638</v>
      </c>
      <c r="C137" t="s">
        <v>66</v>
      </c>
      <c r="D137" t="s">
        <v>448</v>
      </c>
      <c r="E137" t="s">
        <v>116</v>
      </c>
      <c r="G137" t="s">
        <v>2726</v>
      </c>
      <c r="H137" t="s">
        <v>658</v>
      </c>
      <c r="I137" t="s">
        <v>540</v>
      </c>
      <c r="J137" t="s">
        <v>137</v>
      </c>
      <c r="AC137" t="str">
        <f>VLOOKUP(A137,'[1]كل السنوات'!$A$2:$J$3366,10,0)</f>
        <v>مستنفذ</v>
      </c>
      <c r="AE137" t="s">
        <v>5718</v>
      </c>
      <c r="AJ137" t="s">
        <v>2422</v>
      </c>
    </row>
    <row r="138" spans="1:36" ht="15" customHeight="1" x14ac:dyDescent="0.25">
      <c r="A138">
        <v>516758</v>
      </c>
      <c r="B138" t="s">
        <v>2322</v>
      </c>
      <c r="C138" t="s">
        <v>65</v>
      </c>
      <c r="D138" t="s">
        <v>759</v>
      </c>
      <c r="E138" t="s">
        <v>116</v>
      </c>
      <c r="G138" t="s">
        <v>136</v>
      </c>
      <c r="H138" t="s">
        <v>658</v>
      </c>
      <c r="I138" t="s">
        <v>540</v>
      </c>
      <c r="J138" t="s">
        <v>705</v>
      </c>
      <c r="R138" t="s">
        <v>5055</v>
      </c>
      <c r="S138" t="s">
        <v>5037</v>
      </c>
      <c r="T138" t="s">
        <v>3037</v>
      </c>
      <c r="U138" t="s">
        <v>2429</v>
      </c>
      <c r="AC138">
        <f>VLOOKUP(A138,'[1]كل السنوات'!$A$2:$J$3366,10,0)</f>
        <v>0</v>
      </c>
    </row>
    <row r="139" spans="1:36" ht="15" customHeight="1" x14ac:dyDescent="0.25">
      <c r="A139">
        <v>516782</v>
      </c>
      <c r="B139" t="s">
        <v>2275</v>
      </c>
      <c r="C139" t="s">
        <v>546</v>
      </c>
      <c r="D139" t="s">
        <v>631</v>
      </c>
      <c r="E139" t="s">
        <v>116</v>
      </c>
      <c r="G139" t="s">
        <v>3118</v>
      </c>
      <c r="H139" t="s">
        <v>658</v>
      </c>
      <c r="I139" t="s">
        <v>540</v>
      </c>
      <c r="J139" t="s">
        <v>139</v>
      </c>
      <c r="R139" t="s">
        <v>3940</v>
      </c>
      <c r="S139" t="s">
        <v>3941</v>
      </c>
      <c r="T139" t="s">
        <v>3119</v>
      </c>
      <c r="U139" t="s">
        <v>3120</v>
      </c>
      <c r="AC139">
        <f>VLOOKUP(A139,'[1]كل السنوات'!$A$2:$J$3366,10,0)</f>
        <v>0</v>
      </c>
    </row>
    <row r="140" spans="1:36" ht="15" customHeight="1" x14ac:dyDescent="0.25">
      <c r="A140">
        <v>516794</v>
      </c>
      <c r="B140" t="s">
        <v>1875</v>
      </c>
      <c r="C140" t="s">
        <v>84</v>
      </c>
      <c r="D140" t="s">
        <v>587</v>
      </c>
      <c r="E140" t="s">
        <v>2445</v>
      </c>
      <c r="G140" t="s">
        <v>136</v>
      </c>
      <c r="H140" t="s">
        <v>658</v>
      </c>
      <c r="I140" t="s">
        <v>540</v>
      </c>
      <c r="J140" t="s">
        <v>2426</v>
      </c>
      <c r="K140">
        <v>2008</v>
      </c>
      <c r="N140">
        <v>978</v>
      </c>
      <c r="O140" s="254">
        <v>45722</v>
      </c>
      <c r="P140">
        <v>350000</v>
      </c>
      <c r="R140" t="s">
        <v>3675</v>
      </c>
      <c r="S140" t="s">
        <v>3582</v>
      </c>
      <c r="T140" t="s">
        <v>2724</v>
      </c>
      <c r="U140" t="s">
        <v>2429</v>
      </c>
      <c r="AC140">
        <f>VLOOKUP(A140,'[1]كل السنوات'!$A$2:$J$3366,10,0)</f>
        <v>0</v>
      </c>
    </row>
    <row r="141" spans="1:36" ht="15" customHeight="1" x14ac:dyDescent="0.25">
      <c r="A141">
        <v>516866</v>
      </c>
      <c r="B141" t="s">
        <v>881</v>
      </c>
      <c r="C141" t="s">
        <v>256</v>
      </c>
      <c r="D141" t="s">
        <v>585</v>
      </c>
      <c r="I141" t="s">
        <v>540</v>
      </c>
      <c r="AB141" t="s">
        <v>2422</v>
      </c>
      <c r="AC141" t="str">
        <f>VLOOKUP(A141,'[1]كل السنوات'!$A$2:$J$3366,10,0)</f>
        <v>مستنفذ فصل اول 2024-2025</v>
      </c>
      <c r="AE141" t="s">
        <v>5742</v>
      </c>
      <c r="AG141" t="s">
        <v>2422</v>
      </c>
      <c r="AH141" t="s">
        <v>2422</v>
      </c>
      <c r="AI141" t="s">
        <v>2422</v>
      </c>
      <c r="AJ141" t="s">
        <v>2422</v>
      </c>
    </row>
    <row r="142" spans="1:36" ht="15" customHeight="1" x14ac:dyDescent="0.25">
      <c r="A142">
        <v>516873</v>
      </c>
      <c r="B142" t="s">
        <v>2261</v>
      </c>
      <c r="C142" t="s">
        <v>333</v>
      </c>
      <c r="D142" t="s">
        <v>432</v>
      </c>
      <c r="E142" t="s">
        <v>116</v>
      </c>
      <c r="G142" t="s">
        <v>377</v>
      </c>
      <c r="H142" t="s">
        <v>658</v>
      </c>
      <c r="I142" t="s">
        <v>540</v>
      </c>
      <c r="J142" t="s">
        <v>139</v>
      </c>
      <c r="R142" t="s">
        <v>3942</v>
      </c>
      <c r="S142" t="s">
        <v>3943</v>
      </c>
      <c r="T142" t="s">
        <v>3122</v>
      </c>
      <c r="U142" t="s">
        <v>2468</v>
      </c>
      <c r="AC142">
        <f>VLOOKUP(A142,'[1]كل السنوات'!$A$2:$J$3366,10,0)</f>
        <v>0</v>
      </c>
    </row>
    <row r="143" spans="1:36" ht="15" customHeight="1" x14ac:dyDescent="0.25">
      <c r="A143">
        <v>516883</v>
      </c>
      <c r="B143" t="s">
        <v>882</v>
      </c>
      <c r="C143" t="s">
        <v>102</v>
      </c>
      <c r="D143" t="s">
        <v>883</v>
      </c>
      <c r="E143" t="s">
        <v>116</v>
      </c>
      <c r="G143" t="s">
        <v>136</v>
      </c>
      <c r="H143" t="s">
        <v>658</v>
      </c>
      <c r="I143" t="s">
        <v>540</v>
      </c>
      <c r="J143" t="s">
        <v>137</v>
      </c>
      <c r="R143" t="s">
        <v>4607</v>
      </c>
      <c r="S143" t="s">
        <v>4028</v>
      </c>
      <c r="T143" t="s">
        <v>5056</v>
      </c>
      <c r="U143" t="s">
        <v>2465</v>
      </c>
      <c r="AC143" t="str">
        <f>VLOOKUP(A143,'[1]كل السنوات'!$A$2:$J$3366,10,0)</f>
        <v>مستنفذ فصل اول 2024-2025</v>
      </c>
      <c r="AE143" t="s">
        <v>5742</v>
      </c>
    </row>
    <row r="144" spans="1:36" ht="15" customHeight="1" x14ac:dyDescent="0.25">
      <c r="A144">
        <v>516903</v>
      </c>
      <c r="B144" t="s">
        <v>1394</v>
      </c>
      <c r="C144" t="s">
        <v>308</v>
      </c>
      <c r="D144" t="s">
        <v>771</v>
      </c>
      <c r="I144" t="s">
        <v>540</v>
      </c>
      <c r="AC144">
        <f>VLOOKUP(A144,'[1]كل السنوات'!$A$2:$J$3366,10,0)</f>
        <v>0</v>
      </c>
      <c r="AG144" t="s">
        <v>2422</v>
      </c>
      <c r="AH144" t="s">
        <v>2422</v>
      </c>
      <c r="AJ144" t="s">
        <v>2422</v>
      </c>
    </row>
    <row r="145" spans="1:36" ht="15" customHeight="1" x14ac:dyDescent="0.25">
      <c r="A145">
        <v>516913</v>
      </c>
      <c r="B145" t="s">
        <v>1869</v>
      </c>
      <c r="C145" t="s">
        <v>1339</v>
      </c>
      <c r="D145" t="s">
        <v>426</v>
      </c>
      <c r="E145" t="s">
        <v>116</v>
      </c>
      <c r="G145" t="s">
        <v>2630</v>
      </c>
      <c r="H145" t="s">
        <v>658</v>
      </c>
      <c r="I145" t="s">
        <v>540</v>
      </c>
      <c r="J145" t="s">
        <v>139</v>
      </c>
      <c r="K145">
        <v>2013</v>
      </c>
      <c r="R145" t="s">
        <v>3664</v>
      </c>
      <c r="S145" t="s">
        <v>3665</v>
      </c>
      <c r="T145" t="s">
        <v>2497</v>
      </c>
      <c r="U145" t="s">
        <v>2429</v>
      </c>
      <c r="AC145">
        <f>VLOOKUP(A145,'[1]كل السنوات'!$A$2:$J$3366,10,0)</f>
        <v>0</v>
      </c>
    </row>
    <row r="146" spans="1:36" ht="15" customHeight="1" x14ac:dyDescent="0.25">
      <c r="A146">
        <v>516970</v>
      </c>
      <c r="B146" t="s">
        <v>772</v>
      </c>
      <c r="C146" t="s">
        <v>92</v>
      </c>
      <c r="D146" t="s">
        <v>444</v>
      </c>
      <c r="E146" t="s">
        <v>116</v>
      </c>
      <c r="G146" t="s">
        <v>136</v>
      </c>
      <c r="H146" t="s">
        <v>658</v>
      </c>
      <c r="I146" t="s">
        <v>540</v>
      </c>
      <c r="J146" t="s">
        <v>139</v>
      </c>
      <c r="R146" t="s">
        <v>5057</v>
      </c>
      <c r="S146" t="s">
        <v>5058</v>
      </c>
      <c r="T146" t="s">
        <v>2618</v>
      </c>
      <c r="U146" t="s">
        <v>2429</v>
      </c>
      <c r="AC146" t="str">
        <f>VLOOKUP(A146,'[1]كل السنوات'!$A$2:$J$3366,10,0)</f>
        <v>مستنفذ فصل اول 2024-2025</v>
      </c>
      <c r="AE146" t="s">
        <v>5742</v>
      </c>
    </row>
    <row r="147" spans="1:36" ht="15" customHeight="1" x14ac:dyDescent="0.25">
      <c r="A147">
        <v>516977</v>
      </c>
      <c r="B147" t="s">
        <v>884</v>
      </c>
      <c r="C147" t="s">
        <v>230</v>
      </c>
      <c r="D147" t="s">
        <v>460</v>
      </c>
      <c r="E147" t="s">
        <v>116</v>
      </c>
      <c r="G147" t="s">
        <v>136</v>
      </c>
      <c r="H147" t="s">
        <v>658</v>
      </c>
      <c r="I147" t="s">
        <v>540</v>
      </c>
      <c r="J147" t="s">
        <v>705</v>
      </c>
      <c r="R147" t="s">
        <v>5059</v>
      </c>
      <c r="S147" t="s">
        <v>4863</v>
      </c>
      <c r="T147" t="s">
        <v>3078</v>
      </c>
      <c r="U147" t="s">
        <v>2436</v>
      </c>
      <c r="AC147">
        <f>VLOOKUP(A147,'[1]كل السنوات'!$A$2:$J$3366,10,0)</f>
        <v>0</v>
      </c>
    </row>
    <row r="148" spans="1:36" ht="15" customHeight="1" x14ac:dyDescent="0.25">
      <c r="A148">
        <v>517006</v>
      </c>
      <c r="B148" t="s">
        <v>885</v>
      </c>
      <c r="C148" t="s">
        <v>394</v>
      </c>
      <c r="D148" t="s">
        <v>427</v>
      </c>
      <c r="E148" t="s">
        <v>116</v>
      </c>
      <c r="G148" t="s">
        <v>136</v>
      </c>
      <c r="H148" t="s">
        <v>658</v>
      </c>
      <c r="I148" t="s">
        <v>540</v>
      </c>
      <c r="J148" t="s">
        <v>139</v>
      </c>
      <c r="R148" t="s">
        <v>3944</v>
      </c>
      <c r="S148" t="s">
        <v>3945</v>
      </c>
      <c r="T148" t="s">
        <v>2573</v>
      </c>
      <c r="U148" t="s">
        <v>2429</v>
      </c>
      <c r="AC148" t="str">
        <f>VLOOKUP(A148,'[1]كل السنوات'!$A$2:$J$3366,10,0)</f>
        <v>مستنفذ</v>
      </c>
      <c r="AE148" t="s">
        <v>5718</v>
      </c>
    </row>
    <row r="149" spans="1:36" ht="15" customHeight="1" x14ac:dyDescent="0.25">
      <c r="A149">
        <v>517010</v>
      </c>
      <c r="B149" t="s">
        <v>2334</v>
      </c>
      <c r="C149" t="s">
        <v>1695</v>
      </c>
      <c r="D149" t="s">
        <v>402</v>
      </c>
      <c r="E149" t="s">
        <v>116</v>
      </c>
      <c r="G149" t="s">
        <v>136</v>
      </c>
      <c r="H149" t="s">
        <v>658</v>
      </c>
      <c r="I149" t="s">
        <v>540</v>
      </c>
      <c r="J149" t="s">
        <v>705</v>
      </c>
      <c r="R149" t="s">
        <v>4792</v>
      </c>
      <c r="S149" t="s">
        <v>3995</v>
      </c>
      <c r="T149" t="s">
        <v>2441</v>
      </c>
      <c r="U149" t="s">
        <v>2429</v>
      </c>
      <c r="AC149">
        <f>VLOOKUP(A149,'[1]كل السنوات'!$A$2:$J$3366,10,0)</f>
        <v>0</v>
      </c>
    </row>
    <row r="150" spans="1:36" ht="15" customHeight="1" x14ac:dyDescent="0.25">
      <c r="A150">
        <v>517014</v>
      </c>
      <c r="B150" t="s">
        <v>1908</v>
      </c>
      <c r="C150" t="s">
        <v>79</v>
      </c>
      <c r="D150" t="s">
        <v>411</v>
      </c>
      <c r="E150" t="s">
        <v>116</v>
      </c>
      <c r="G150" t="s">
        <v>136</v>
      </c>
      <c r="H150" t="s">
        <v>660</v>
      </c>
      <c r="I150" t="s">
        <v>540</v>
      </c>
      <c r="J150" t="s">
        <v>139</v>
      </c>
      <c r="K150">
        <v>2004</v>
      </c>
      <c r="L150" t="s">
        <v>136</v>
      </c>
      <c r="R150" t="s">
        <v>5060</v>
      </c>
      <c r="S150" t="s">
        <v>3667</v>
      </c>
      <c r="T150" t="s">
        <v>2866</v>
      </c>
      <c r="U150" t="s">
        <v>2429</v>
      </c>
      <c r="AC150">
        <f>VLOOKUP(A150,'[1]كل السنوات'!$A$2:$J$3366,10,0)</f>
        <v>0</v>
      </c>
      <c r="AJ150" t="s">
        <v>2422</v>
      </c>
    </row>
    <row r="151" spans="1:36" ht="15" customHeight="1" x14ac:dyDescent="0.25">
      <c r="A151">
        <v>517017</v>
      </c>
      <c r="B151" t="s">
        <v>1015</v>
      </c>
      <c r="C151" t="s">
        <v>296</v>
      </c>
      <c r="D151" t="s">
        <v>513</v>
      </c>
      <c r="E151" t="s">
        <v>2445</v>
      </c>
      <c r="G151" t="s">
        <v>136</v>
      </c>
      <c r="H151" t="s">
        <v>660</v>
      </c>
      <c r="I151" t="s">
        <v>540</v>
      </c>
      <c r="J151" t="s">
        <v>705</v>
      </c>
      <c r="L151" t="s">
        <v>151</v>
      </c>
      <c r="M151" t="s">
        <v>151</v>
      </c>
      <c r="N151">
        <v>1083</v>
      </c>
      <c r="O151" s="254">
        <v>45739</v>
      </c>
      <c r="P151">
        <v>110000</v>
      </c>
      <c r="R151" t="s">
        <v>5061</v>
      </c>
      <c r="S151" t="s">
        <v>4040</v>
      </c>
      <c r="T151" t="s">
        <v>2752</v>
      </c>
      <c r="U151" t="s">
        <v>2429</v>
      </c>
      <c r="AC151">
        <f>VLOOKUP(A151,'[1]كل السنوات'!$A$2:$J$3366,10,0)</f>
        <v>0</v>
      </c>
      <c r="AI151" t="s">
        <v>2422</v>
      </c>
    </row>
    <row r="152" spans="1:36" ht="15" customHeight="1" x14ac:dyDescent="0.25">
      <c r="A152">
        <v>517033</v>
      </c>
      <c r="B152" t="s">
        <v>2319</v>
      </c>
      <c r="C152" t="s">
        <v>77</v>
      </c>
      <c r="D152" t="s">
        <v>2320</v>
      </c>
      <c r="E152" t="s">
        <v>116</v>
      </c>
      <c r="G152" t="s">
        <v>2686</v>
      </c>
      <c r="H152" t="s">
        <v>658</v>
      </c>
      <c r="I152" t="s">
        <v>540</v>
      </c>
      <c r="J152" t="s">
        <v>705</v>
      </c>
      <c r="L152" t="s">
        <v>150</v>
      </c>
      <c r="N152">
        <v>1293</v>
      </c>
      <c r="O152" s="254">
        <v>45775</v>
      </c>
      <c r="P152">
        <v>200000</v>
      </c>
      <c r="R152" t="s">
        <v>4777</v>
      </c>
      <c r="S152" t="s">
        <v>4778</v>
      </c>
      <c r="T152" t="s">
        <v>2687</v>
      </c>
      <c r="U152" t="s">
        <v>2688</v>
      </c>
      <c r="AC152">
        <f>VLOOKUP(A152,'[1]كل السنوات'!$A$2:$J$3366,10,0)</f>
        <v>0</v>
      </c>
    </row>
    <row r="153" spans="1:36" ht="15" customHeight="1" x14ac:dyDescent="0.25">
      <c r="A153">
        <v>517057</v>
      </c>
      <c r="B153" t="s">
        <v>773</v>
      </c>
      <c r="C153" t="s">
        <v>66</v>
      </c>
      <c r="D153" t="s">
        <v>432</v>
      </c>
      <c r="E153" t="s">
        <v>116</v>
      </c>
      <c r="G153" t="s">
        <v>136</v>
      </c>
      <c r="H153" t="s">
        <v>658</v>
      </c>
      <c r="I153" t="s">
        <v>540</v>
      </c>
      <c r="J153" t="s">
        <v>139</v>
      </c>
      <c r="K153">
        <v>2013</v>
      </c>
      <c r="L153" t="s">
        <v>145</v>
      </c>
      <c r="R153" t="s">
        <v>3946</v>
      </c>
      <c r="S153" t="s">
        <v>3563</v>
      </c>
      <c r="T153" t="s">
        <v>2454</v>
      </c>
      <c r="U153" t="s">
        <v>2429</v>
      </c>
      <c r="AC153">
        <f>VLOOKUP(A153,'[1]كل السنوات'!$A$2:$J$3366,10,0)</f>
        <v>0</v>
      </c>
      <c r="AG153" t="s">
        <v>2422</v>
      </c>
      <c r="AH153" t="s">
        <v>2422</v>
      </c>
      <c r="AI153" t="s">
        <v>2422</v>
      </c>
      <c r="AJ153" t="s">
        <v>2422</v>
      </c>
    </row>
    <row r="154" spans="1:36" ht="15" customHeight="1" x14ac:dyDescent="0.25">
      <c r="A154">
        <v>517062</v>
      </c>
      <c r="B154" t="s">
        <v>5612</v>
      </c>
      <c r="C154" t="s">
        <v>258</v>
      </c>
      <c r="D154" t="s">
        <v>774</v>
      </c>
      <c r="E154" t="s">
        <v>116</v>
      </c>
      <c r="F154" s="254">
        <v>31800</v>
      </c>
      <c r="G154" t="s">
        <v>2717</v>
      </c>
      <c r="H154" t="s">
        <v>658</v>
      </c>
      <c r="I154" t="s">
        <v>540</v>
      </c>
      <c r="J154" t="s">
        <v>139</v>
      </c>
      <c r="K154">
        <v>2005</v>
      </c>
      <c r="AC154">
        <f>VLOOKUP(A154,'[1]كل السنوات'!$A$2:$J$3366,10,0)</f>
        <v>0</v>
      </c>
    </row>
    <row r="155" spans="1:36" ht="15" customHeight="1" x14ac:dyDescent="0.25">
      <c r="A155">
        <v>517076</v>
      </c>
      <c r="B155" t="s">
        <v>886</v>
      </c>
      <c r="C155" t="s">
        <v>238</v>
      </c>
      <c r="D155" t="s">
        <v>457</v>
      </c>
      <c r="E155" t="s">
        <v>116</v>
      </c>
      <c r="G155" t="s">
        <v>136</v>
      </c>
      <c r="H155" t="s">
        <v>658</v>
      </c>
      <c r="I155" t="s">
        <v>540</v>
      </c>
      <c r="J155" t="s">
        <v>705</v>
      </c>
      <c r="AC155">
        <f>VLOOKUP(A155,'[1]كل السنوات'!$A$2:$J$3366,10,0)</f>
        <v>0</v>
      </c>
    </row>
    <row r="156" spans="1:36" ht="15" customHeight="1" x14ac:dyDescent="0.25">
      <c r="A156">
        <v>517088</v>
      </c>
      <c r="B156" t="s">
        <v>1909</v>
      </c>
      <c r="C156" t="s">
        <v>1290</v>
      </c>
      <c r="D156" t="s">
        <v>404</v>
      </c>
      <c r="E156" t="s">
        <v>116</v>
      </c>
      <c r="G156" t="s">
        <v>136</v>
      </c>
      <c r="H156" t="s">
        <v>658</v>
      </c>
      <c r="I156" t="s">
        <v>540</v>
      </c>
      <c r="J156" t="s">
        <v>705</v>
      </c>
      <c r="R156" t="s">
        <v>5062</v>
      </c>
      <c r="S156" t="s">
        <v>4540</v>
      </c>
      <c r="T156" t="s">
        <v>2644</v>
      </c>
      <c r="U156" t="s">
        <v>2429</v>
      </c>
      <c r="AC156">
        <f>VLOOKUP(A156,'[1]كل السنوات'!$A$2:$J$3366,10,0)</f>
        <v>0</v>
      </c>
    </row>
    <row r="157" spans="1:36" ht="15" customHeight="1" x14ac:dyDescent="0.25">
      <c r="A157">
        <v>517101</v>
      </c>
      <c r="B157" t="s">
        <v>1271</v>
      </c>
      <c r="C157" t="s">
        <v>87</v>
      </c>
      <c r="D157" t="s">
        <v>402</v>
      </c>
      <c r="E157" t="s">
        <v>116</v>
      </c>
      <c r="G157" t="s">
        <v>2430</v>
      </c>
      <c r="H157" t="s">
        <v>658</v>
      </c>
      <c r="I157" t="s">
        <v>540</v>
      </c>
      <c r="J157" t="s">
        <v>705</v>
      </c>
      <c r="R157" t="s">
        <v>4756</v>
      </c>
      <c r="S157" t="s">
        <v>3904</v>
      </c>
      <c r="T157" t="s">
        <v>2431</v>
      </c>
      <c r="U157" t="s">
        <v>4988</v>
      </c>
      <c r="AC157" t="str">
        <f>VLOOKUP(A157,'[1]كل السنوات'!$A$2:$J$3366,10,0)</f>
        <v>مستنفذ</v>
      </c>
      <c r="AE157" t="s">
        <v>5718</v>
      </c>
    </row>
    <row r="158" spans="1:36" ht="15" customHeight="1" x14ac:dyDescent="0.25">
      <c r="A158">
        <v>517108</v>
      </c>
      <c r="B158" t="s">
        <v>758</v>
      </c>
      <c r="C158" t="s">
        <v>222</v>
      </c>
      <c r="D158" t="s">
        <v>347</v>
      </c>
      <c r="E158" t="s">
        <v>116</v>
      </c>
      <c r="G158" t="s">
        <v>136</v>
      </c>
      <c r="H158" t="s">
        <v>658</v>
      </c>
      <c r="I158" t="s">
        <v>540</v>
      </c>
      <c r="J158" t="s">
        <v>137</v>
      </c>
      <c r="N158">
        <v>1323</v>
      </c>
      <c r="O158" s="254">
        <v>45782</v>
      </c>
      <c r="P158">
        <v>20000</v>
      </c>
      <c r="R158" t="s">
        <v>4608</v>
      </c>
      <c r="S158" t="s">
        <v>4217</v>
      </c>
      <c r="T158" t="s">
        <v>2683</v>
      </c>
      <c r="U158" t="s">
        <v>2429</v>
      </c>
      <c r="AC158">
        <f>VLOOKUP(A158,'[1]كل السنوات'!$A$2:$J$3366,10,0)</f>
        <v>0</v>
      </c>
    </row>
    <row r="159" spans="1:36" ht="15" customHeight="1" x14ac:dyDescent="0.25">
      <c r="A159">
        <v>517109</v>
      </c>
      <c r="B159" t="s">
        <v>5063</v>
      </c>
      <c r="C159" t="s">
        <v>299</v>
      </c>
      <c r="D159" t="s">
        <v>452</v>
      </c>
      <c r="E159" t="s">
        <v>116</v>
      </c>
      <c r="G159" t="s">
        <v>2551</v>
      </c>
      <c r="H159" t="s">
        <v>658</v>
      </c>
      <c r="I159" t="s">
        <v>540</v>
      </c>
      <c r="J159" t="s">
        <v>139</v>
      </c>
      <c r="R159" t="s">
        <v>5064</v>
      </c>
      <c r="S159" t="s">
        <v>3660</v>
      </c>
      <c r="T159" t="s">
        <v>5065</v>
      </c>
      <c r="U159" t="s">
        <v>5066</v>
      </c>
      <c r="AA159" t="s">
        <v>2422</v>
      </c>
      <c r="AB159" t="s">
        <v>2422</v>
      </c>
      <c r="AC159" t="str">
        <f>VLOOKUP(A159,'[1]كل السنوات'!$A$2:$J$3366,10,0)</f>
        <v>مستنفذ</v>
      </c>
      <c r="AE159" t="s">
        <v>5718</v>
      </c>
    </row>
    <row r="160" spans="1:36" ht="15" customHeight="1" x14ac:dyDescent="0.25">
      <c r="A160" s="282">
        <v>517152</v>
      </c>
      <c r="B160" s="283" t="s">
        <v>5734</v>
      </c>
      <c r="C160" s="283" t="s">
        <v>66</v>
      </c>
      <c r="D160" s="283" t="s">
        <v>5735</v>
      </c>
      <c r="I160" s="284" t="s">
        <v>540</v>
      </c>
      <c r="AC160" t="str">
        <f>VLOOKUP(A160,'[1]كل السنوات'!$A$2:$J$3366,10,0)</f>
        <v>مستنفذ</v>
      </c>
    </row>
    <row r="161" spans="1:36" ht="15" customHeight="1" x14ac:dyDescent="0.25">
      <c r="A161">
        <v>517154</v>
      </c>
      <c r="B161" t="s">
        <v>1902</v>
      </c>
      <c r="C161" t="s">
        <v>84</v>
      </c>
      <c r="D161" t="s">
        <v>574</v>
      </c>
      <c r="E161" t="s">
        <v>116</v>
      </c>
      <c r="G161" t="s">
        <v>136</v>
      </c>
      <c r="H161" t="s">
        <v>658</v>
      </c>
      <c r="I161" t="s">
        <v>540</v>
      </c>
      <c r="J161" t="s">
        <v>705</v>
      </c>
      <c r="R161" t="s">
        <v>5067</v>
      </c>
      <c r="S161" t="s">
        <v>3582</v>
      </c>
      <c r="T161" t="s">
        <v>2853</v>
      </c>
      <c r="U161" t="s">
        <v>2429</v>
      </c>
      <c r="AC161">
        <f>VLOOKUP(A161,'[1]كل السنوات'!$A$2:$J$3366,10,0)</f>
        <v>0</v>
      </c>
    </row>
    <row r="162" spans="1:36" ht="15" customHeight="1" x14ac:dyDescent="0.25">
      <c r="A162">
        <v>517156</v>
      </c>
      <c r="B162" t="s">
        <v>1440</v>
      </c>
      <c r="C162" t="s">
        <v>333</v>
      </c>
      <c r="D162" t="s">
        <v>465</v>
      </c>
      <c r="E162" t="s">
        <v>116</v>
      </c>
      <c r="G162" t="s">
        <v>136</v>
      </c>
      <c r="H162" t="s">
        <v>658</v>
      </c>
      <c r="I162" t="s">
        <v>540</v>
      </c>
      <c r="J162" t="s">
        <v>705</v>
      </c>
      <c r="R162" t="s">
        <v>4774</v>
      </c>
      <c r="S162" t="s">
        <v>4036</v>
      </c>
      <c r="T162" t="s">
        <v>2674</v>
      </c>
      <c r="U162" t="s">
        <v>2436</v>
      </c>
      <c r="AC162">
        <f>VLOOKUP(A162,'[1]كل السنوات'!$A$2:$J$3366,10,0)</f>
        <v>0</v>
      </c>
    </row>
    <row r="163" spans="1:36" ht="15" customHeight="1" x14ac:dyDescent="0.25">
      <c r="A163">
        <v>517211</v>
      </c>
      <c r="B163" t="s">
        <v>787</v>
      </c>
      <c r="C163" t="s">
        <v>387</v>
      </c>
      <c r="D163" t="s">
        <v>887</v>
      </c>
      <c r="E163" t="s">
        <v>116</v>
      </c>
      <c r="G163" t="s">
        <v>2448</v>
      </c>
      <c r="H163" t="s">
        <v>658</v>
      </c>
      <c r="I163" t="s">
        <v>540</v>
      </c>
      <c r="J163" t="s">
        <v>705</v>
      </c>
      <c r="K163">
        <v>2015</v>
      </c>
      <c r="R163" t="s">
        <v>5068</v>
      </c>
      <c r="S163" t="s">
        <v>4864</v>
      </c>
      <c r="T163" t="s">
        <v>5069</v>
      </c>
      <c r="U163" t="s">
        <v>2540</v>
      </c>
      <c r="AC163" t="str">
        <f>VLOOKUP(A163,'[1]كل السنوات'!$A$2:$J$3366,10,0)</f>
        <v>مستنفذ</v>
      </c>
      <c r="AE163" t="s">
        <v>5718</v>
      </c>
    </row>
    <row r="164" spans="1:36" ht="15" customHeight="1" x14ac:dyDescent="0.25">
      <c r="A164">
        <v>517287</v>
      </c>
      <c r="B164" t="s">
        <v>5600</v>
      </c>
      <c r="C164" t="s">
        <v>77</v>
      </c>
      <c r="D164" t="s">
        <v>451</v>
      </c>
      <c r="E164" t="s">
        <v>2445</v>
      </c>
      <c r="G164" t="s">
        <v>136</v>
      </c>
      <c r="H164" t="s">
        <v>658</v>
      </c>
      <c r="I164" t="s">
        <v>540</v>
      </c>
      <c r="J164" t="s">
        <v>2426</v>
      </c>
      <c r="K164">
        <v>2014</v>
      </c>
      <c r="AC164" t="str">
        <f>VLOOKUP(A164,'[1]كل السنوات'!$A$2:$J$3366,10,0)</f>
        <v>مستنفذ</v>
      </c>
      <c r="AE164" t="s">
        <v>5718</v>
      </c>
      <c r="AJ164" t="s">
        <v>2422</v>
      </c>
    </row>
    <row r="165" spans="1:36" ht="15" customHeight="1" x14ac:dyDescent="0.25">
      <c r="A165">
        <v>517294</v>
      </c>
      <c r="B165" t="s">
        <v>2265</v>
      </c>
      <c r="C165" t="s">
        <v>259</v>
      </c>
      <c r="D165" t="s">
        <v>473</v>
      </c>
      <c r="E165" t="s">
        <v>115</v>
      </c>
      <c r="G165" t="s">
        <v>5070</v>
      </c>
      <c r="H165" t="s">
        <v>658</v>
      </c>
      <c r="I165" t="s">
        <v>540</v>
      </c>
      <c r="J165" t="s">
        <v>139</v>
      </c>
      <c r="L165" t="s">
        <v>155</v>
      </c>
      <c r="N165">
        <v>1000</v>
      </c>
      <c r="O165" s="254">
        <v>45722</v>
      </c>
      <c r="P165">
        <v>215000</v>
      </c>
      <c r="R165" t="s">
        <v>5071</v>
      </c>
      <c r="S165" t="s">
        <v>4781</v>
      </c>
      <c r="T165" t="s">
        <v>5072</v>
      </c>
      <c r="U165" t="s">
        <v>5073</v>
      </c>
      <c r="AC165">
        <f>VLOOKUP(A165,'[1]كل السنوات'!$A$2:$J$3366,10,0)</f>
        <v>0</v>
      </c>
    </row>
    <row r="166" spans="1:36" ht="15" customHeight="1" x14ac:dyDescent="0.25">
      <c r="A166">
        <v>517397</v>
      </c>
      <c r="B166" t="s">
        <v>888</v>
      </c>
      <c r="C166" t="s">
        <v>233</v>
      </c>
      <c r="D166" t="s">
        <v>431</v>
      </c>
      <c r="E166" t="s">
        <v>116</v>
      </c>
      <c r="G166" t="s">
        <v>136</v>
      </c>
      <c r="H166" t="s">
        <v>658</v>
      </c>
      <c r="I166" t="s">
        <v>540</v>
      </c>
      <c r="J166" t="s">
        <v>705</v>
      </c>
      <c r="R166" t="s">
        <v>5074</v>
      </c>
      <c r="S166" t="s">
        <v>5075</v>
      </c>
      <c r="T166" t="s">
        <v>2734</v>
      </c>
      <c r="U166" t="s">
        <v>2479</v>
      </c>
      <c r="AC166" t="str">
        <f>VLOOKUP(A166,'[1]كل السنوات'!$A$2:$J$3366,10,0)</f>
        <v>مستنفذ فصل اول 2024-2025</v>
      </c>
      <c r="AE166" t="s">
        <v>5742</v>
      </c>
      <c r="AJ166" t="s">
        <v>2422</v>
      </c>
    </row>
    <row r="167" spans="1:36" ht="15" customHeight="1" x14ac:dyDescent="0.25">
      <c r="A167">
        <v>517403</v>
      </c>
      <c r="B167" t="s">
        <v>2276</v>
      </c>
      <c r="C167" t="s">
        <v>2277</v>
      </c>
      <c r="D167" t="s">
        <v>453</v>
      </c>
      <c r="E167" t="s">
        <v>116</v>
      </c>
      <c r="G167" t="s">
        <v>136</v>
      </c>
      <c r="H167" t="s">
        <v>658</v>
      </c>
      <c r="I167" t="s">
        <v>540</v>
      </c>
      <c r="J167" t="s">
        <v>705</v>
      </c>
      <c r="R167" t="s">
        <v>4865</v>
      </c>
      <c r="S167" t="s">
        <v>4866</v>
      </c>
      <c r="T167" t="s">
        <v>2810</v>
      </c>
      <c r="U167" t="s">
        <v>2429</v>
      </c>
      <c r="AC167">
        <f>VLOOKUP(A167,'[1]كل السنوات'!$A$2:$J$3366,10,0)</f>
        <v>0</v>
      </c>
    </row>
    <row r="168" spans="1:36" ht="15" customHeight="1" x14ac:dyDescent="0.25">
      <c r="A168">
        <v>517430</v>
      </c>
      <c r="B168" t="s">
        <v>889</v>
      </c>
      <c r="C168" t="s">
        <v>91</v>
      </c>
      <c r="D168" t="s">
        <v>505</v>
      </c>
      <c r="E168" t="s">
        <v>116</v>
      </c>
      <c r="G168" t="s">
        <v>136</v>
      </c>
      <c r="H168" t="s">
        <v>658</v>
      </c>
      <c r="I168" t="s">
        <v>540</v>
      </c>
      <c r="J168" t="s">
        <v>139</v>
      </c>
      <c r="R168" t="s">
        <v>3947</v>
      </c>
      <c r="S168" t="s">
        <v>3405</v>
      </c>
      <c r="T168" t="s">
        <v>3124</v>
      </c>
      <c r="U168" t="s">
        <v>2429</v>
      </c>
      <c r="AC168" t="str">
        <f>VLOOKUP(A168,'[1]كل السنوات'!$A$2:$J$3366,10,0)</f>
        <v>مستنفذ</v>
      </c>
      <c r="AE168" t="s">
        <v>5718</v>
      </c>
    </row>
    <row r="169" spans="1:36" ht="15" customHeight="1" x14ac:dyDescent="0.25">
      <c r="A169">
        <v>517452</v>
      </c>
      <c r="B169" t="s">
        <v>1064</v>
      </c>
      <c r="C169" t="s">
        <v>357</v>
      </c>
      <c r="D169" t="s">
        <v>366</v>
      </c>
      <c r="E169" t="s">
        <v>116</v>
      </c>
      <c r="F169" s="254">
        <v>29734</v>
      </c>
      <c r="G169" t="s">
        <v>2717</v>
      </c>
      <c r="H169" t="s">
        <v>658</v>
      </c>
      <c r="I169" t="s">
        <v>540</v>
      </c>
      <c r="J169" t="s">
        <v>139</v>
      </c>
      <c r="K169">
        <v>2005</v>
      </c>
      <c r="R169" t="s">
        <v>3948</v>
      </c>
      <c r="S169" t="s">
        <v>3949</v>
      </c>
      <c r="T169" t="s">
        <v>3125</v>
      </c>
      <c r="U169" t="s">
        <v>3126</v>
      </c>
      <c r="AC169" t="str">
        <f>VLOOKUP(A169,'[1]كل السنوات'!$A$2:$J$3366,10,0)</f>
        <v>مستنفذ فصل اول 2024-2025</v>
      </c>
      <c r="AE169" t="s">
        <v>5742</v>
      </c>
    </row>
    <row r="170" spans="1:36" ht="15" customHeight="1" x14ac:dyDescent="0.25">
      <c r="A170">
        <v>517460</v>
      </c>
      <c r="B170" t="s">
        <v>890</v>
      </c>
      <c r="C170" t="s">
        <v>300</v>
      </c>
      <c r="D170" t="s">
        <v>798</v>
      </c>
      <c r="E170" t="s">
        <v>116</v>
      </c>
      <c r="G170" s="254">
        <v>32458</v>
      </c>
      <c r="H170" t="s">
        <v>658</v>
      </c>
      <c r="I170" t="s">
        <v>540</v>
      </c>
      <c r="J170" t="s">
        <v>705</v>
      </c>
      <c r="R170" t="s">
        <v>4867</v>
      </c>
      <c r="S170" t="s">
        <v>4868</v>
      </c>
      <c r="T170" t="s">
        <v>2964</v>
      </c>
      <c r="U170" t="s">
        <v>3127</v>
      </c>
      <c r="AC170" t="str">
        <f>VLOOKUP(A170,'[1]كل السنوات'!$A$2:$J$3366,10,0)</f>
        <v>مستنفذ</v>
      </c>
      <c r="AE170" t="s">
        <v>5718</v>
      </c>
    </row>
    <row r="171" spans="1:36" ht="15" customHeight="1" x14ac:dyDescent="0.25">
      <c r="A171">
        <v>517464</v>
      </c>
      <c r="B171" t="s">
        <v>1016</v>
      </c>
      <c r="C171" t="s">
        <v>730</v>
      </c>
      <c r="D171" t="s">
        <v>1017</v>
      </c>
      <c r="E171" t="s">
        <v>116</v>
      </c>
      <c r="G171" t="s">
        <v>136</v>
      </c>
      <c r="H171" t="s">
        <v>658</v>
      </c>
      <c r="I171" t="s">
        <v>540</v>
      </c>
      <c r="J171" t="s">
        <v>139</v>
      </c>
      <c r="N171">
        <v>898</v>
      </c>
      <c r="O171" s="254">
        <v>45722</v>
      </c>
      <c r="P171">
        <v>150000</v>
      </c>
      <c r="R171" t="s">
        <v>3950</v>
      </c>
      <c r="S171" t="s">
        <v>3951</v>
      </c>
      <c r="T171" t="s">
        <v>3128</v>
      </c>
      <c r="U171" t="s">
        <v>2568</v>
      </c>
      <c r="AC171" t="str">
        <f>VLOOKUP(A171,'[1]كل السنوات'!$A$2:$J$3366,10,0)</f>
        <v>مستنفذ</v>
      </c>
      <c r="AE171" t="s">
        <v>5718</v>
      </c>
    </row>
    <row r="172" spans="1:36" ht="15" customHeight="1" x14ac:dyDescent="0.25">
      <c r="A172">
        <v>517577</v>
      </c>
      <c r="B172" t="s">
        <v>5568</v>
      </c>
      <c r="C172" t="s">
        <v>63</v>
      </c>
      <c r="D172" t="s">
        <v>1433</v>
      </c>
      <c r="E172" t="s">
        <v>116</v>
      </c>
      <c r="G172" t="s">
        <v>136</v>
      </c>
      <c r="H172" t="s">
        <v>658</v>
      </c>
      <c r="I172" t="s">
        <v>541</v>
      </c>
      <c r="J172" t="s">
        <v>139</v>
      </c>
      <c r="K172">
        <v>2000</v>
      </c>
      <c r="R172" t="s">
        <v>3596</v>
      </c>
      <c r="S172" t="s">
        <v>3597</v>
      </c>
      <c r="T172" t="s">
        <v>2482</v>
      </c>
      <c r="U172" t="s">
        <v>2429</v>
      </c>
      <c r="AC172" t="str">
        <f>VLOOKUP(A172,'[1]كل السنوات'!$A$2:$J$3366,10,0)</f>
        <v>م</v>
      </c>
    </row>
    <row r="173" spans="1:36" ht="15" customHeight="1" x14ac:dyDescent="0.25">
      <c r="A173">
        <v>517588</v>
      </c>
      <c r="B173" t="s">
        <v>891</v>
      </c>
      <c r="C173" t="s">
        <v>87</v>
      </c>
      <c r="D173" t="s">
        <v>431</v>
      </c>
      <c r="E173" t="s">
        <v>116</v>
      </c>
      <c r="G173" t="s">
        <v>3345</v>
      </c>
      <c r="H173" t="s">
        <v>658</v>
      </c>
      <c r="I173" t="s">
        <v>540</v>
      </c>
      <c r="J173" t="s">
        <v>705</v>
      </c>
      <c r="K173">
        <v>2014</v>
      </c>
      <c r="R173" t="s">
        <v>5077</v>
      </c>
      <c r="S173" t="s">
        <v>3632</v>
      </c>
      <c r="T173" t="s">
        <v>2672</v>
      </c>
      <c r="U173" t="s">
        <v>3346</v>
      </c>
      <c r="AC173" t="str">
        <f>VLOOKUP(A173,'[1]كل السنوات'!$A$2:$J$3366,10,0)</f>
        <v>مستنفذ فصل اول 2024-2025</v>
      </c>
      <c r="AE173" t="s">
        <v>5742</v>
      </c>
      <c r="AJ173" t="s">
        <v>2422</v>
      </c>
    </row>
    <row r="174" spans="1:36" ht="15" customHeight="1" x14ac:dyDescent="0.25">
      <c r="A174">
        <v>517603</v>
      </c>
      <c r="B174" t="s">
        <v>1018</v>
      </c>
      <c r="C174" t="s">
        <v>77</v>
      </c>
      <c r="D174" t="s">
        <v>406</v>
      </c>
      <c r="E174" t="s">
        <v>116</v>
      </c>
      <c r="G174" t="s">
        <v>136</v>
      </c>
      <c r="H174" t="s">
        <v>658</v>
      </c>
      <c r="I174" t="s">
        <v>540</v>
      </c>
      <c r="J174" t="s">
        <v>705</v>
      </c>
      <c r="L174" t="s">
        <v>147</v>
      </c>
      <c r="R174" t="s">
        <v>4869</v>
      </c>
      <c r="S174" t="s">
        <v>4870</v>
      </c>
      <c r="T174" t="s">
        <v>3064</v>
      </c>
      <c r="U174" t="s">
        <v>2429</v>
      </c>
      <c r="AC174" t="str">
        <f>VLOOKUP(A174,'[1]كل السنوات'!$A$2:$J$3366,10,0)</f>
        <v>مستنفذ فصل اول 2024-2025</v>
      </c>
      <c r="AE174" t="s">
        <v>5742</v>
      </c>
      <c r="AJ174" t="s">
        <v>2422</v>
      </c>
    </row>
    <row r="175" spans="1:36" ht="15" customHeight="1" x14ac:dyDescent="0.25">
      <c r="A175">
        <v>517616</v>
      </c>
      <c r="B175" t="s">
        <v>1910</v>
      </c>
      <c r="C175" t="s">
        <v>775</v>
      </c>
      <c r="D175" t="s">
        <v>426</v>
      </c>
      <c r="E175" t="s">
        <v>116</v>
      </c>
      <c r="G175" t="s">
        <v>2664</v>
      </c>
      <c r="H175" t="s">
        <v>658</v>
      </c>
      <c r="I175" t="s">
        <v>540</v>
      </c>
      <c r="J175" t="s">
        <v>139</v>
      </c>
      <c r="K175">
        <v>2014</v>
      </c>
      <c r="R175" t="s">
        <v>3953</v>
      </c>
      <c r="S175" t="s">
        <v>3954</v>
      </c>
      <c r="T175" t="s">
        <v>2928</v>
      </c>
      <c r="U175" t="s">
        <v>2935</v>
      </c>
      <c r="AC175">
        <f>VLOOKUP(A175,'[1]كل السنوات'!$A$2:$J$3366,10,0)</f>
        <v>0</v>
      </c>
    </row>
    <row r="176" spans="1:36" ht="15" customHeight="1" x14ac:dyDescent="0.25">
      <c r="A176">
        <v>517626</v>
      </c>
      <c r="B176" t="s">
        <v>2266</v>
      </c>
      <c r="C176" t="s">
        <v>70</v>
      </c>
      <c r="D176" t="s">
        <v>1334</v>
      </c>
      <c r="E176" t="s">
        <v>116</v>
      </c>
      <c r="G176" t="s">
        <v>136</v>
      </c>
      <c r="H176" t="s">
        <v>658</v>
      </c>
      <c r="I176" t="s">
        <v>540</v>
      </c>
      <c r="J176" t="s">
        <v>705</v>
      </c>
      <c r="R176" t="s">
        <v>5078</v>
      </c>
      <c r="S176" t="s">
        <v>3613</v>
      </c>
      <c r="T176" t="s">
        <v>5079</v>
      </c>
      <c r="U176" t="s">
        <v>2436</v>
      </c>
      <c r="AC176" t="str">
        <f>VLOOKUP(A176,'[1]كل السنوات'!$A$2:$J$3366,10,0)</f>
        <v>مستنفذ</v>
      </c>
      <c r="AE176" t="s">
        <v>5718</v>
      </c>
    </row>
    <row r="177" spans="1:36" ht="15" customHeight="1" x14ac:dyDescent="0.25">
      <c r="A177">
        <v>517628</v>
      </c>
      <c r="B177" t="s">
        <v>892</v>
      </c>
      <c r="C177" t="s">
        <v>369</v>
      </c>
      <c r="D177" t="s">
        <v>461</v>
      </c>
      <c r="E177" t="s">
        <v>116</v>
      </c>
      <c r="G177" t="s">
        <v>136</v>
      </c>
      <c r="H177" t="s">
        <v>658</v>
      </c>
      <c r="I177" t="s">
        <v>540</v>
      </c>
      <c r="J177" t="s">
        <v>139</v>
      </c>
      <c r="R177" t="s">
        <v>3955</v>
      </c>
      <c r="S177" t="s">
        <v>3956</v>
      </c>
      <c r="T177" t="s">
        <v>3038</v>
      </c>
      <c r="U177" t="s">
        <v>2429</v>
      </c>
      <c r="AC177" t="str">
        <f>VLOOKUP(A177,'[1]كل السنوات'!$A$2:$J$3366,10,0)</f>
        <v>مستنفذ</v>
      </c>
      <c r="AE177" t="s">
        <v>5718</v>
      </c>
    </row>
    <row r="178" spans="1:36" ht="15" customHeight="1" x14ac:dyDescent="0.25">
      <c r="A178">
        <v>517638</v>
      </c>
      <c r="B178" t="s">
        <v>2278</v>
      </c>
      <c r="C178" t="s">
        <v>1681</v>
      </c>
      <c r="D178" t="s">
        <v>539</v>
      </c>
      <c r="E178" t="s">
        <v>116</v>
      </c>
      <c r="G178" t="s">
        <v>2562</v>
      </c>
      <c r="H178" t="s">
        <v>658</v>
      </c>
      <c r="I178" t="s">
        <v>540</v>
      </c>
      <c r="J178" t="s">
        <v>139</v>
      </c>
      <c r="K178">
        <v>2014</v>
      </c>
      <c r="L178" t="s">
        <v>146</v>
      </c>
      <c r="R178" t="s">
        <v>3957</v>
      </c>
      <c r="S178" t="s">
        <v>3958</v>
      </c>
      <c r="T178" t="s">
        <v>3129</v>
      </c>
      <c r="U178" t="s">
        <v>2429</v>
      </c>
      <c r="AC178">
        <f>VLOOKUP(A178,'[1]كل السنوات'!$A$2:$J$3366,10,0)</f>
        <v>0</v>
      </c>
      <c r="AH178" t="s">
        <v>2422</v>
      </c>
      <c r="AI178" t="s">
        <v>2422</v>
      </c>
      <c r="AJ178" t="s">
        <v>2422</v>
      </c>
    </row>
    <row r="179" spans="1:36" ht="15" customHeight="1" x14ac:dyDescent="0.25">
      <c r="A179">
        <v>517640</v>
      </c>
      <c r="B179" t="s">
        <v>1019</v>
      </c>
      <c r="C179" t="s">
        <v>333</v>
      </c>
      <c r="D179" t="s">
        <v>429</v>
      </c>
      <c r="E179" t="s">
        <v>116</v>
      </c>
      <c r="G179" t="s">
        <v>136</v>
      </c>
      <c r="H179" t="s">
        <v>658</v>
      </c>
      <c r="I179" t="s">
        <v>540</v>
      </c>
      <c r="J179" t="s">
        <v>705</v>
      </c>
      <c r="R179" t="s">
        <v>5080</v>
      </c>
      <c r="S179" t="s">
        <v>3634</v>
      </c>
      <c r="T179" t="s">
        <v>5081</v>
      </c>
      <c r="U179" t="s">
        <v>2436</v>
      </c>
      <c r="AC179">
        <f>VLOOKUP(A179,'[1]كل السنوات'!$A$2:$J$3366,10,0)</f>
        <v>0</v>
      </c>
      <c r="AJ179" t="s">
        <v>2422</v>
      </c>
    </row>
    <row r="180" spans="1:36" ht="15" customHeight="1" x14ac:dyDescent="0.25">
      <c r="A180">
        <v>517649</v>
      </c>
      <c r="B180" t="s">
        <v>2279</v>
      </c>
      <c r="C180" t="s">
        <v>84</v>
      </c>
      <c r="D180" t="s">
        <v>494</v>
      </c>
      <c r="E180" t="s">
        <v>116</v>
      </c>
      <c r="G180" t="s">
        <v>2603</v>
      </c>
      <c r="H180" t="s">
        <v>660</v>
      </c>
      <c r="I180" t="s">
        <v>540</v>
      </c>
      <c r="J180" t="s">
        <v>139</v>
      </c>
      <c r="K180">
        <v>2015</v>
      </c>
      <c r="L180" t="s">
        <v>136</v>
      </c>
      <c r="R180" t="s">
        <v>3959</v>
      </c>
      <c r="S180" t="s">
        <v>3599</v>
      </c>
      <c r="T180" t="s">
        <v>3130</v>
      </c>
      <c r="U180" t="s">
        <v>3131</v>
      </c>
      <c r="AC180">
        <f>VLOOKUP(A180,'[1]كل السنوات'!$A$2:$J$3366,10,0)</f>
        <v>0</v>
      </c>
      <c r="AJ180" t="s">
        <v>2422</v>
      </c>
    </row>
    <row r="181" spans="1:36" ht="15" customHeight="1" x14ac:dyDescent="0.25">
      <c r="A181">
        <v>517657</v>
      </c>
      <c r="B181" t="s">
        <v>2280</v>
      </c>
      <c r="C181" t="s">
        <v>282</v>
      </c>
      <c r="D181" t="s">
        <v>431</v>
      </c>
      <c r="E181" t="s">
        <v>116</v>
      </c>
      <c r="G181" t="s">
        <v>3132</v>
      </c>
      <c r="H181" t="s">
        <v>658</v>
      </c>
      <c r="I181" t="s">
        <v>540</v>
      </c>
      <c r="J181" t="s">
        <v>705</v>
      </c>
      <c r="R181" t="s">
        <v>4871</v>
      </c>
      <c r="S181" t="s">
        <v>3643</v>
      </c>
      <c r="T181" t="s">
        <v>2672</v>
      </c>
      <c r="U181" t="s">
        <v>3133</v>
      </c>
      <c r="AC181">
        <f>VLOOKUP(A181,'[1]كل السنوات'!$A$2:$J$3366,10,0)</f>
        <v>0</v>
      </c>
    </row>
    <row r="182" spans="1:36" ht="15" customHeight="1" x14ac:dyDescent="0.25">
      <c r="A182">
        <v>517668</v>
      </c>
      <c r="B182" t="s">
        <v>1020</v>
      </c>
      <c r="C182" t="s">
        <v>326</v>
      </c>
      <c r="D182" t="s">
        <v>1021</v>
      </c>
      <c r="E182" t="s">
        <v>116</v>
      </c>
      <c r="G182" t="s">
        <v>2475</v>
      </c>
      <c r="H182" t="s">
        <v>658</v>
      </c>
      <c r="I182" t="s">
        <v>540</v>
      </c>
      <c r="J182" t="s">
        <v>705</v>
      </c>
      <c r="K182">
        <v>2014</v>
      </c>
      <c r="R182" t="s">
        <v>5082</v>
      </c>
      <c r="S182" t="s">
        <v>3657</v>
      </c>
      <c r="T182" t="s">
        <v>5083</v>
      </c>
      <c r="U182" t="s">
        <v>5084</v>
      </c>
      <c r="AC182" t="str">
        <f>VLOOKUP(A182,'[1]كل السنوات'!$A$2:$J$3366,10,0)</f>
        <v>مستنفذ</v>
      </c>
      <c r="AE182" t="s">
        <v>5718</v>
      </c>
    </row>
    <row r="183" spans="1:36" ht="15" customHeight="1" x14ac:dyDescent="0.25">
      <c r="A183">
        <v>517670</v>
      </c>
      <c r="B183" t="s">
        <v>2335</v>
      </c>
      <c r="C183" t="s">
        <v>66</v>
      </c>
      <c r="D183" t="s">
        <v>342</v>
      </c>
      <c r="E183" t="s">
        <v>116</v>
      </c>
      <c r="G183" t="s">
        <v>136</v>
      </c>
      <c r="H183" t="s">
        <v>658</v>
      </c>
      <c r="I183" t="s">
        <v>540</v>
      </c>
      <c r="J183" t="s">
        <v>139</v>
      </c>
      <c r="K183">
        <v>2014</v>
      </c>
      <c r="R183" t="s">
        <v>3737</v>
      </c>
      <c r="S183" t="s">
        <v>3618</v>
      </c>
      <c r="T183" t="s">
        <v>2504</v>
      </c>
      <c r="U183" t="s">
        <v>2429</v>
      </c>
      <c r="AC183">
        <f>VLOOKUP(A183,'[1]كل السنوات'!$A$2:$J$3366,10,0)</f>
        <v>0</v>
      </c>
    </row>
    <row r="184" spans="1:36" ht="15" customHeight="1" x14ac:dyDescent="0.25">
      <c r="A184">
        <v>517673</v>
      </c>
      <c r="B184" t="s">
        <v>1022</v>
      </c>
      <c r="C184" t="s">
        <v>597</v>
      </c>
      <c r="D184" t="s">
        <v>505</v>
      </c>
      <c r="E184" t="s">
        <v>116</v>
      </c>
      <c r="G184" t="s">
        <v>136</v>
      </c>
      <c r="H184" t="s">
        <v>658</v>
      </c>
      <c r="I184" t="s">
        <v>540</v>
      </c>
      <c r="J184" t="s">
        <v>705</v>
      </c>
      <c r="R184" t="s">
        <v>4872</v>
      </c>
      <c r="S184" t="s">
        <v>3556</v>
      </c>
      <c r="T184" t="s">
        <v>3134</v>
      </c>
      <c r="U184" t="s">
        <v>2429</v>
      </c>
      <c r="AC184" t="str">
        <f>VLOOKUP(A184,'[1]كل السنوات'!$A$2:$J$3366,10,0)</f>
        <v>مستنفذ</v>
      </c>
      <c r="AE184" t="s">
        <v>5718</v>
      </c>
    </row>
    <row r="185" spans="1:36" ht="15" customHeight="1" x14ac:dyDescent="0.25">
      <c r="A185">
        <v>517675</v>
      </c>
      <c r="B185" t="s">
        <v>1883</v>
      </c>
      <c r="C185" t="s">
        <v>93</v>
      </c>
      <c r="D185" t="s">
        <v>481</v>
      </c>
      <c r="E185" t="s">
        <v>116</v>
      </c>
      <c r="G185" t="s">
        <v>2603</v>
      </c>
      <c r="H185" t="s">
        <v>660</v>
      </c>
      <c r="I185" t="s">
        <v>540</v>
      </c>
      <c r="J185" t="s">
        <v>139</v>
      </c>
      <c r="K185">
        <v>2012</v>
      </c>
      <c r="L185" t="s">
        <v>138</v>
      </c>
      <c r="R185" t="s">
        <v>3960</v>
      </c>
      <c r="S185" t="s">
        <v>3961</v>
      </c>
      <c r="T185" t="s">
        <v>3123</v>
      </c>
      <c r="U185" t="s">
        <v>2479</v>
      </c>
      <c r="AC185">
        <f>VLOOKUP(A185,'[1]كل السنوات'!$A$2:$J$3366,10,0)</f>
        <v>0</v>
      </c>
    </row>
    <row r="186" spans="1:36" ht="15" customHeight="1" x14ac:dyDescent="0.25">
      <c r="A186">
        <v>517684</v>
      </c>
      <c r="B186" t="s">
        <v>1350</v>
      </c>
      <c r="C186" t="s">
        <v>590</v>
      </c>
      <c r="D186" t="s">
        <v>426</v>
      </c>
      <c r="E186" t="s">
        <v>116</v>
      </c>
      <c r="G186" t="s">
        <v>2491</v>
      </c>
      <c r="H186" t="s">
        <v>660</v>
      </c>
      <c r="I186" t="s">
        <v>540</v>
      </c>
      <c r="J186" t="s">
        <v>139</v>
      </c>
      <c r="K186">
        <v>2005</v>
      </c>
      <c r="L186" t="s">
        <v>136</v>
      </c>
      <c r="R186" t="s">
        <v>3600</v>
      </c>
      <c r="S186" t="s">
        <v>3601</v>
      </c>
      <c r="T186" t="s">
        <v>2492</v>
      </c>
      <c r="U186" t="s">
        <v>2493</v>
      </c>
      <c r="AC186" t="str">
        <f>VLOOKUP(A186,'[1]كل السنوات'!$A$2:$J$3366,10,0)</f>
        <v>مستنفذ</v>
      </c>
      <c r="AE186" t="s">
        <v>5718</v>
      </c>
    </row>
    <row r="187" spans="1:36" ht="15" customHeight="1" x14ac:dyDescent="0.25">
      <c r="A187">
        <v>517697</v>
      </c>
      <c r="B187" t="s">
        <v>1911</v>
      </c>
      <c r="C187" t="s">
        <v>93</v>
      </c>
      <c r="D187" t="s">
        <v>495</v>
      </c>
      <c r="E187" t="s">
        <v>116</v>
      </c>
      <c r="G187" t="s">
        <v>138</v>
      </c>
      <c r="H187" t="s">
        <v>658</v>
      </c>
      <c r="I187" t="s">
        <v>540</v>
      </c>
      <c r="J187" t="s">
        <v>139</v>
      </c>
      <c r="L187" t="s">
        <v>151</v>
      </c>
      <c r="R187" t="s">
        <v>3962</v>
      </c>
      <c r="S187" t="s">
        <v>3963</v>
      </c>
      <c r="T187" t="s">
        <v>3135</v>
      </c>
      <c r="U187" t="s">
        <v>2616</v>
      </c>
      <c r="AC187">
        <f>VLOOKUP(A187,'[1]كل السنوات'!$A$2:$J$3366,10,0)</f>
        <v>0</v>
      </c>
    </row>
    <row r="188" spans="1:36" ht="15" customHeight="1" x14ac:dyDescent="0.5">
      <c r="A188" s="286">
        <v>517741</v>
      </c>
      <c r="B188" s="286" t="s">
        <v>5736</v>
      </c>
      <c r="C188" s="286" t="s">
        <v>284</v>
      </c>
      <c r="D188" s="286" t="s">
        <v>508</v>
      </c>
      <c r="I188" s="287" t="s">
        <v>540</v>
      </c>
      <c r="AC188" t="str">
        <f>VLOOKUP(A188,'[1]كل السنوات'!$A$2:$J$3366,10,0)</f>
        <v xml:space="preserve">مستنفذ </v>
      </c>
      <c r="AJ188" t="s">
        <v>2422</v>
      </c>
    </row>
    <row r="189" spans="1:36" ht="15" customHeight="1" x14ac:dyDescent="0.25">
      <c r="A189">
        <v>517742</v>
      </c>
      <c r="B189" t="s">
        <v>893</v>
      </c>
      <c r="C189" t="s">
        <v>238</v>
      </c>
      <c r="D189" t="s">
        <v>871</v>
      </c>
      <c r="E189" t="s">
        <v>116</v>
      </c>
      <c r="G189" t="s">
        <v>136</v>
      </c>
      <c r="H189" t="s">
        <v>658</v>
      </c>
      <c r="I189" t="s">
        <v>540</v>
      </c>
      <c r="J189" t="s">
        <v>139</v>
      </c>
      <c r="K189">
        <v>2011</v>
      </c>
      <c r="L189" t="s">
        <v>147</v>
      </c>
      <c r="R189" t="s">
        <v>3964</v>
      </c>
      <c r="S189" t="s">
        <v>3965</v>
      </c>
      <c r="T189" t="s">
        <v>3136</v>
      </c>
      <c r="U189" t="s">
        <v>2479</v>
      </c>
      <c r="AC189">
        <f>VLOOKUP(A189,'[1]كل السنوات'!$A$2:$J$3366,10,0)</f>
        <v>0</v>
      </c>
      <c r="AG189" t="s">
        <v>2422</v>
      </c>
      <c r="AH189" t="s">
        <v>2422</v>
      </c>
      <c r="AI189" t="s">
        <v>2422</v>
      </c>
      <c r="AJ189" t="s">
        <v>2422</v>
      </c>
    </row>
    <row r="190" spans="1:36" ht="15" customHeight="1" x14ac:dyDescent="0.25">
      <c r="A190">
        <v>517755</v>
      </c>
      <c r="B190" t="s">
        <v>2336</v>
      </c>
      <c r="C190" t="s">
        <v>2337</v>
      </c>
      <c r="D190" t="s">
        <v>423</v>
      </c>
      <c r="E190" t="s">
        <v>116</v>
      </c>
      <c r="G190" t="s">
        <v>2830</v>
      </c>
      <c r="H190" t="s">
        <v>658</v>
      </c>
      <c r="I190" t="s">
        <v>540</v>
      </c>
      <c r="J190" t="s">
        <v>705</v>
      </c>
      <c r="R190" t="s">
        <v>4793</v>
      </c>
      <c r="S190" t="s">
        <v>3646</v>
      </c>
      <c r="T190" t="s">
        <v>2747</v>
      </c>
      <c r="U190" t="s">
        <v>2514</v>
      </c>
      <c r="AC190">
        <f>VLOOKUP(A190,'[1]كل السنوات'!$A$2:$J$3366,10,0)</f>
        <v>0</v>
      </c>
    </row>
    <row r="191" spans="1:36" ht="15" customHeight="1" x14ac:dyDescent="0.25">
      <c r="A191">
        <v>517787</v>
      </c>
      <c r="B191" t="s">
        <v>1323</v>
      </c>
      <c r="C191" t="s">
        <v>2281</v>
      </c>
      <c r="D191" t="s">
        <v>2282</v>
      </c>
      <c r="E191" t="s">
        <v>116</v>
      </c>
      <c r="G191" t="s">
        <v>2758</v>
      </c>
      <c r="H191" t="s">
        <v>658</v>
      </c>
      <c r="I191" t="s">
        <v>540</v>
      </c>
      <c r="J191" t="s">
        <v>139</v>
      </c>
      <c r="L191" t="s">
        <v>151</v>
      </c>
      <c r="R191" t="s">
        <v>3966</v>
      </c>
      <c r="S191" t="s">
        <v>3967</v>
      </c>
      <c r="T191" t="s">
        <v>3137</v>
      </c>
      <c r="U191" t="s">
        <v>2429</v>
      </c>
      <c r="AC191">
        <f>VLOOKUP(A191,'[1]كل السنوات'!$A$2:$J$3366,10,0)</f>
        <v>0</v>
      </c>
    </row>
    <row r="192" spans="1:36" ht="15" customHeight="1" x14ac:dyDescent="0.25">
      <c r="A192">
        <v>517796</v>
      </c>
      <c r="B192" t="s">
        <v>1363</v>
      </c>
      <c r="C192" t="s">
        <v>352</v>
      </c>
      <c r="D192" t="s">
        <v>481</v>
      </c>
      <c r="E192" t="s">
        <v>116</v>
      </c>
      <c r="G192" t="s">
        <v>145</v>
      </c>
      <c r="H192" t="s">
        <v>658</v>
      </c>
      <c r="I192" t="s">
        <v>541</v>
      </c>
      <c r="J192" t="s">
        <v>2426</v>
      </c>
      <c r="AC192" t="str">
        <f>VLOOKUP(A192,'[1]كل السنوات'!$A$2:$J$3366,10,0)</f>
        <v>م</v>
      </c>
    </row>
    <row r="193" spans="1:36" ht="15" customHeight="1" x14ac:dyDescent="0.25">
      <c r="A193">
        <v>517820</v>
      </c>
      <c r="B193" t="s">
        <v>5641</v>
      </c>
      <c r="C193" t="s">
        <v>87</v>
      </c>
      <c r="D193" t="s">
        <v>426</v>
      </c>
      <c r="E193" t="s">
        <v>116</v>
      </c>
      <c r="G193" t="s">
        <v>2503</v>
      </c>
      <c r="H193" t="s">
        <v>658</v>
      </c>
      <c r="I193" t="s">
        <v>540</v>
      </c>
      <c r="J193" t="s">
        <v>2426</v>
      </c>
      <c r="N193">
        <v>964</v>
      </c>
      <c r="O193" s="254">
        <v>45722</v>
      </c>
      <c r="P193">
        <v>150000</v>
      </c>
      <c r="AC193" t="str">
        <f>VLOOKUP(A193,'[1]كل السنوات'!$A$2:$J$3366,10,0)</f>
        <v>مستنفذ</v>
      </c>
      <c r="AE193" t="s">
        <v>5718</v>
      </c>
    </row>
    <row r="194" spans="1:36" ht="15" customHeight="1" x14ac:dyDescent="0.25">
      <c r="A194">
        <v>517870</v>
      </c>
      <c r="B194" t="s">
        <v>2283</v>
      </c>
      <c r="C194" t="s">
        <v>2284</v>
      </c>
      <c r="D194" t="s">
        <v>511</v>
      </c>
      <c r="E194" t="s">
        <v>116</v>
      </c>
      <c r="G194" t="s">
        <v>136</v>
      </c>
      <c r="H194" t="s">
        <v>658</v>
      </c>
      <c r="I194" t="s">
        <v>540</v>
      </c>
      <c r="J194" t="s">
        <v>139</v>
      </c>
      <c r="R194" t="s">
        <v>3968</v>
      </c>
      <c r="S194" t="s">
        <v>3969</v>
      </c>
      <c r="T194" t="s">
        <v>3138</v>
      </c>
      <c r="U194" t="s">
        <v>2429</v>
      </c>
      <c r="AC194" t="str">
        <f>VLOOKUP(A194,'[1]كل السنوات'!$A$2:$J$3366,10,0)</f>
        <v>مستنفذ</v>
      </c>
      <c r="AE194" t="s">
        <v>5718</v>
      </c>
    </row>
    <row r="195" spans="1:36" ht="15" customHeight="1" x14ac:dyDescent="0.25">
      <c r="A195">
        <v>517874</v>
      </c>
      <c r="B195" t="s">
        <v>1441</v>
      </c>
      <c r="C195" t="s">
        <v>1276</v>
      </c>
      <c r="D195" t="s">
        <v>728</v>
      </c>
      <c r="E195" t="s">
        <v>116</v>
      </c>
      <c r="G195" t="s">
        <v>136</v>
      </c>
      <c r="H195" t="s">
        <v>658</v>
      </c>
      <c r="I195" t="s">
        <v>540</v>
      </c>
      <c r="J195" t="s">
        <v>705</v>
      </c>
      <c r="R195" t="s">
        <v>4785</v>
      </c>
      <c r="S195" t="s">
        <v>4761</v>
      </c>
      <c r="T195" t="s">
        <v>2569</v>
      </c>
      <c r="U195" t="s">
        <v>2429</v>
      </c>
      <c r="AC195" t="str">
        <f>VLOOKUP(A195,'[1]كل السنوات'!$A$2:$J$3366,10,0)</f>
        <v>مستنفذ</v>
      </c>
    </row>
    <row r="196" spans="1:36" ht="15" customHeight="1" x14ac:dyDescent="0.25">
      <c r="A196">
        <v>517887</v>
      </c>
      <c r="B196" t="s">
        <v>2285</v>
      </c>
      <c r="C196" t="s">
        <v>2286</v>
      </c>
      <c r="D196" t="s">
        <v>457</v>
      </c>
      <c r="E196" t="s">
        <v>116</v>
      </c>
      <c r="G196" t="s">
        <v>136</v>
      </c>
      <c r="H196" t="s">
        <v>658</v>
      </c>
      <c r="I196" t="s">
        <v>540</v>
      </c>
      <c r="J196" t="s">
        <v>139</v>
      </c>
      <c r="N196">
        <v>911</v>
      </c>
      <c r="O196" s="254">
        <v>45722</v>
      </c>
      <c r="P196">
        <v>50000</v>
      </c>
      <c r="R196" t="s">
        <v>3970</v>
      </c>
      <c r="S196" t="s">
        <v>3971</v>
      </c>
      <c r="T196" t="s">
        <v>2808</v>
      </c>
      <c r="U196" t="s">
        <v>2479</v>
      </c>
      <c r="AC196">
        <f>VLOOKUP(A196,'[1]كل السنوات'!$A$2:$J$3366,10,0)</f>
        <v>0</v>
      </c>
    </row>
    <row r="197" spans="1:36" ht="15" customHeight="1" x14ac:dyDescent="0.25">
      <c r="A197">
        <v>517901</v>
      </c>
      <c r="B197" t="s">
        <v>5626</v>
      </c>
      <c r="C197" t="s">
        <v>242</v>
      </c>
      <c r="D197" t="s">
        <v>431</v>
      </c>
      <c r="E197" t="s">
        <v>116</v>
      </c>
      <c r="G197" t="s">
        <v>136</v>
      </c>
      <c r="H197" t="s">
        <v>658</v>
      </c>
      <c r="I197" t="s">
        <v>540</v>
      </c>
      <c r="J197" t="s">
        <v>2426</v>
      </c>
      <c r="AC197" t="str">
        <f>VLOOKUP(A197,'[1]كل السنوات'!$A$2:$J$3366,10,0)</f>
        <v>مستنفذ</v>
      </c>
      <c r="AE197" t="s">
        <v>5718</v>
      </c>
    </row>
    <row r="198" spans="1:36" ht="15" customHeight="1" x14ac:dyDescent="0.25">
      <c r="A198">
        <v>517908</v>
      </c>
      <c r="B198" t="s">
        <v>894</v>
      </c>
      <c r="C198" t="s">
        <v>895</v>
      </c>
      <c r="D198" t="s">
        <v>629</v>
      </c>
      <c r="E198" t="s">
        <v>116</v>
      </c>
      <c r="F198" s="254">
        <v>34377</v>
      </c>
      <c r="G198" t="s">
        <v>2761</v>
      </c>
      <c r="H198" t="s">
        <v>658</v>
      </c>
      <c r="I198" t="s">
        <v>540</v>
      </c>
      <c r="J198" t="s">
        <v>139</v>
      </c>
      <c r="AC198" t="str">
        <f>VLOOKUP(A198,'[1]كل السنوات'!$A$2:$J$3366,10,0)</f>
        <v>مستنفذ</v>
      </c>
      <c r="AE198" t="s">
        <v>5718</v>
      </c>
    </row>
    <row r="199" spans="1:36" ht="15" customHeight="1" x14ac:dyDescent="0.25">
      <c r="A199">
        <v>517909</v>
      </c>
      <c r="B199" t="s">
        <v>776</v>
      </c>
      <c r="C199" t="s">
        <v>777</v>
      </c>
      <c r="D199" t="s">
        <v>348</v>
      </c>
      <c r="E199" t="s">
        <v>116</v>
      </c>
      <c r="G199" t="s">
        <v>136</v>
      </c>
      <c r="H199" t="s">
        <v>658</v>
      </c>
      <c r="I199" t="s">
        <v>540</v>
      </c>
      <c r="J199" t="s">
        <v>139</v>
      </c>
      <c r="N199">
        <v>959</v>
      </c>
      <c r="O199" s="254">
        <v>45722</v>
      </c>
      <c r="P199">
        <v>80000</v>
      </c>
      <c r="R199" t="s">
        <v>3972</v>
      </c>
      <c r="S199" t="s">
        <v>3973</v>
      </c>
      <c r="T199" t="s">
        <v>2530</v>
      </c>
      <c r="U199" t="s">
        <v>2479</v>
      </c>
      <c r="AC199">
        <f>VLOOKUP(A199,'[1]كل السنوات'!$A$2:$J$3366,10,0)</f>
        <v>0</v>
      </c>
    </row>
    <row r="200" spans="1:36" ht="15" customHeight="1" x14ac:dyDescent="0.25">
      <c r="A200">
        <v>517940</v>
      </c>
      <c r="B200" t="s">
        <v>5085</v>
      </c>
      <c r="C200" t="s">
        <v>93</v>
      </c>
      <c r="D200" t="s">
        <v>345</v>
      </c>
      <c r="E200" t="s">
        <v>116</v>
      </c>
      <c r="H200" t="s">
        <v>658</v>
      </c>
      <c r="I200" t="s">
        <v>540</v>
      </c>
      <c r="AC200">
        <f>VLOOKUP(A200,'[1]كل السنوات'!$A$2:$J$3366,10,0)</f>
        <v>0</v>
      </c>
      <c r="AI200" t="s">
        <v>2422</v>
      </c>
      <c r="AJ200" t="s">
        <v>2422</v>
      </c>
    </row>
    <row r="201" spans="1:36" ht="15" customHeight="1" x14ac:dyDescent="0.25">
      <c r="A201">
        <v>517941</v>
      </c>
      <c r="B201" t="s">
        <v>2262</v>
      </c>
      <c r="C201" t="s">
        <v>545</v>
      </c>
      <c r="D201" t="s">
        <v>440</v>
      </c>
      <c r="E201" t="s">
        <v>116</v>
      </c>
      <c r="G201" t="s">
        <v>136</v>
      </c>
      <c r="H201" t="s">
        <v>658</v>
      </c>
      <c r="I201" t="s">
        <v>541</v>
      </c>
      <c r="J201" t="s">
        <v>139</v>
      </c>
      <c r="R201" t="s">
        <v>3975</v>
      </c>
      <c r="S201" t="s">
        <v>3976</v>
      </c>
      <c r="T201" t="s">
        <v>3139</v>
      </c>
      <c r="U201" t="s">
        <v>2479</v>
      </c>
      <c r="AC201" t="str">
        <f>VLOOKUP(A201,'[1]كل السنوات'!$A$2:$J$3366,10,0)</f>
        <v>م</v>
      </c>
      <c r="AE201" t="s">
        <v>5718</v>
      </c>
    </row>
    <row r="202" spans="1:36" ht="15" customHeight="1" x14ac:dyDescent="0.25">
      <c r="A202">
        <v>517960</v>
      </c>
      <c r="B202" t="s">
        <v>5573</v>
      </c>
      <c r="C202" t="s">
        <v>70</v>
      </c>
      <c r="D202" t="s">
        <v>351</v>
      </c>
      <c r="E202" t="s">
        <v>116</v>
      </c>
      <c r="G202" t="s">
        <v>3068</v>
      </c>
      <c r="H202" t="s">
        <v>658</v>
      </c>
      <c r="I202" t="s">
        <v>540</v>
      </c>
      <c r="J202" t="s">
        <v>139</v>
      </c>
      <c r="K202">
        <v>2014</v>
      </c>
      <c r="R202" t="s">
        <v>3977</v>
      </c>
      <c r="S202" t="s">
        <v>3552</v>
      </c>
      <c r="T202" t="s">
        <v>2555</v>
      </c>
      <c r="U202" t="s">
        <v>2429</v>
      </c>
      <c r="AC202" t="str">
        <f>VLOOKUP(A202,'[1]كل السنوات'!$A$2:$J$3366,10,0)</f>
        <v>مستنفذ</v>
      </c>
      <c r="AE202" t="s">
        <v>5718</v>
      </c>
      <c r="AH202" t="s">
        <v>2422</v>
      </c>
      <c r="AI202" t="s">
        <v>2422</v>
      </c>
      <c r="AJ202" t="s">
        <v>2422</v>
      </c>
    </row>
    <row r="203" spans="1:36" ht="15" customHeight="1" x14ac:dyDescent="0.25">
      <c r="A203">
        <v>518028</v>
      </c>
      <c r="B203" t="s">
        <v>896</v>
      </c>
      <c r="C203" t="s">
        <v>69</v>
      </c>
      <c r="D203" t="s">
        <v>722</v>
      </c>
      <c r="I203" t="s">
        <v>540</v>
      </c>
      <c r="AC203">
        <f>VLOOKUP(A203,'[1]كل السنوات'!$A$2:$J$3366,10,0)</f>
        <v>0</v>
      </c>
      <c r="AH203" t="s">
        <v>2422</v>
      </c>
    </row>
    <row r="204" spans="1:36" ht="15" customHeight="1" x14ac:dyDescent="0.25">
      <c r="A204">
        <v>518057</v>
      </c>
      <c r="B204" t="s">
        <v>2287</v>
      </c>
      <c r="C204" t="s">
        <v>604</v>
      </c>
      <c r="D204" t="s">
        <v>424</v>
      </c>
      <c r="E204" t="s">
        <v>116</v>
      </c>
      <c r="G204" t="s">
        <v>136</v>
      </c>
      <c r="H204" t="s">
        <v>658</v>
      </c>
      <c r="I204" t="s">
        <v>540</v>
      </c>
      <c r="J204" t="s">
        <v>139</v>
      </c>
      <c r="R204" t="s">
        <v>3978</v>
      </c>
      <c r="S204" t="s">
        <v>3632</v>
      </c>
      <c r="T204" t="s">
        <v>3109</v>
      </c>
      <c r="U204" t="s">
        <v>2568</v>
      </c>
      <c r="AC204">
        <f>VLOOKUP(A204,'[1]كل السنوات'!$A$2:$J$3366,10,0)</f>
        <v>0</v>
      </c>
    </row>
    <row r="205" spans="1:36" ht="15" customHeight="1" x14ac:dyDescent="0.25">
      <c r="A205">
        <v>518066</v>
      </c>
      <c r="B205" t="s">
        <v>778</v>
      </c>
      <c r="C205" t="s">
        <v>779</v>
      </c>
      <c r="D205" t="s">
        <v>780</v>
      </c>
      <c r="E205" t="s">
        <v>116</v>
      </c>
      <c r="G205" t="s">
        <v>3140</v>
      </c>
      <c r="H205" t="s">
        <v>658</v>
      </c>
      <c r="I205" t="s">
        <v>540</v>
      </c>
      <c r="J205" t="s">
        <v>137</v>
      </c>
      <c r="N205">
        <v>970</v>
      </c>
      <c r="O205" s="254">
        <v>45722</v>
      </c>
      <c r="P205">
        <v>115000</v>
      </c>
      <c r="R205" t="s">
        <v>4609</v>
      </c>
      <c r="S205" t="s">
        <v>4610</v>
      </c>
      <c r="T205" t="s">
        <v>2811</v>
      </c>
      <c r="U205" t="s">
        <v>5086</v>
      </c>
      <c r="AC205">
        <f>VLOOKUP(A205,'[1]كل السنوات'!$A$2:$J$3366,10,0)</f>
        <v>0</v>
      </c>
    </row>
    <row r="206" spans="1:36" ht="15" customHeight="1" x14ac:dyDescent="0.25">
      <c r="A206">
        <v>518075</v>
      </c>
      <c r="B206" t="s">
        <v>1023</v>
      </c>
      <c r="C206" t="s">
        <v>375</v>
      </c>
      <c r="D206" t="s">
        <v>502</v>
      </c>
      <c r="E206" t="s">
        <v>116</v>
      </c>
      <c r="G206" t="s">
        <v>136</v>
      </c>
      <c r="H206" t="s">
        <v>658</v>
      </c>
      <c r="I206" t="s">
        <v>540</v>
      </c>
      <c r="J206" t="s">
        <v>137</v>
      </c>
      <c r="N206">
        <v>757</v>
      </c>
      <c r="O206" s="254">
        <v>45719</v>
      </c>
      <c r="P206">
        <v>150000</v>
      </c>
      <c r="R206" t="s">
        <v>5087</v>
      </c>
      <c r="S206" t="s">
        <v>5088</v>
      </c>
      <c r="T206" t="s">
        <v>2979</v>
      </c>
      <c r="U206" t="s">
        <v>2523</v>
      </c>
      <c r="AC206" t="str">
        <f>VLOOKUP(A206,'[1]كل السنوات'!$A$2:$J$3366,10,0)</f>
        <v>مستنفذ</v>
      </c>
      <c r="AE206" t="s">
        <v>5718</v>
      </c>
    </row>
    <row r="207" spans="1:36" ht="15" customHeight="1" x14ac:dyDescent="0.25">
      <c r="A207">
        <v>518089</v>
      </c>
      <c r="B207" t="s">
        <v>1864</v>
      </c>
      <c r="C207" t="s">
        <v>740</v>
      </c>
      <c r="D207" t="s">
        <v>272</v>
      </c>
      <c r="E207" t="s">
        <v>116</v>
      </c>
      <c r="G207" t="s">
        <v>136</v>
      </c>
      <c r="H207" t="s">
        <v>658</v>
      </c>
      <c r="I207" t="s">
        <v>541</v>
      </c>
      <c r="J207" t="s">
        <v>139</v>
      </c>
      <c r="K207">
        <v>2006</v>
      </c>
      <c r="R207" t="s">
        <v>4782</v>
      </c>
      <c r="S207" t="s">
        <v>3583</v>
      </c>
      <c r="T207" t="s">
        <v>2715</v>
      </c>
      <c r="U207" t="s">
        <v>2429</v>
      </c>
      <c r="AC207" t="str">
        <f>VLOOKUP(A207,'[1]كل السنوات'!$A$2:$J$3366,10,0)</f>
        <v>م</v>
      </c>
      <c r="AE207" t="s">
        <v>5718</v>
      </c>
    </row>
    <row r="208" spans="1:36" ht="15" customHeight="1" x14ac:dyDescent="0.25">
      <c r="A208">
        <v>518124</v>
      </c>
      <c r="B208" t="s">
        <v>897</v>
      </c>
      <c r="C208" t="s">
        <v>66</v>
      </c>
      <c r="D208" t="s">
        <v>350</v>
      </c>
      <c r="E208" t="s">
        <v>116</v>
      </c>
      <c r="G208" t="s">
        <v>136</v>
      </c>
      <c r="H208" t="s">
        <v>660</v>
      </c>
      <c r="I208" t="s">
        <v>540</v>
      </c>
      <c r="J208" t="s">
        <v>705</v>
      </c>
      <c r="K208">
        <v>2013</v>
      </c>
      <c r="L208" t="s">
        <v>138</v>
      </c>
      <c r="R208" t="s">
        <v>5089</v>
      </c>
      <c r="S208" t="s">
        <v>3563</v>
      </c>
      <c r="T208" t="s">
        <v>2932</v>
      </c>
      <c r="U208" t="s">
        <v>2429</v>
      </c>
      <c r="AC208" t="str">
        <f>VLOOKUP(A208,'[1]كل السنوات'!$A$2:$J$3366,10,0)</f>
        <v>مستنفذ</v>
      </c>
      <c r="AE208" t="s">
        <v>5718</v>
      </c>
    </row>
    <row r="209" spans="1:36" ht="15" customHeight="1" x14ac:dyDescent="0.25">
      <c r="A209" s="285">
        <v>518125</v>
      </c>
      <c r="B209" s="285" t="s">
        <v>5737</v>
      </c>
      <c r="C209" s="285" t="s">
        <v>65</v>
      </c>
      <c r="D209" s="285" t="s">
        <v>425</v>
      </c>
      <c r="I209" s="285" t="s">
        <v>540</v>
      </c>
      <c r="AC209" t="str">
        <f>VLOOKUP(A209,'[1]كل السنوات'!$A$2:$J$3366,10,0)</f>
        <v>مستنفذ</v>
      </c>
      <c r="AJ209" t="s">
        <v>2422</v>
      </c>
    </row>
    <row r="210" spans="1:36" ht="15" customHeight="1" x14ac:dyDescent="0.25">
      <c r="A210">
        <v>518126</v>
      </c>
      <c r="B210" t="s">
        <v>2314</v>
      </c>
      <c r="C210" t="s">
        <v>332</v>
      </c>
      <c r="D210" t="s">
        <v>432</v>
      </c>
      <c r="E210" t="s">
        <v>116</v>
      </c>
      <c r="G210" t="s">
        <v>136</v>
      </c>
      <c r="H210" t="s">
        <v>658</v>
      </c>
      <c r="I210" t="s">
        <v>540</v>
      </c>
      <c r="J210" t="s">
        <v>139</v>
      </c>
      <c r="N210">
        <v>924</v>
      </c>
      <c r="O210" s="254">
        <v>45722</v>
      </c>
      <c r="P210">
        <v>70000</v>
      </c>
      <c r="R210" t="s">
        <v>3980</v>
      </c>
      <c r="S210" t="s">
        <v>3981</v>
      </c>
      <c r="T210" t="s">
        <v>2454</v>
      </c>
      <c r="U210" t="s">
        <v>2429</v>
      </c>
      <c r="AC210">
        <f>VLOOKUP(A210,'[1]كل السنوات'!$A$2:$J$3366,10,0)</f>
        <v>0</v>
      </c>
    </row>
    <row r="211" spans="1:36" ht="15" customHeight="1" x14ac:dyDescent="0.25">
      <c r="A211">
        <v>518127</v>
      </c>
      <c r="B211" t="s">
        <v>1915</v>
      </c>
      <c r="C211" t="s">
        <v>781</v>
      </c>
      <c r="D211" t="s">
        <v>1473</v>
      </c>
      <c r="E211" t="s">
        <v>116</v>
      </c>
      <c r="G211" t="s">
        <v>136</v>
      </c>
      <c r="H211" t="s">
        <v>658</v>
      </c>
      <c r="I211" t="s">
        <v>540</v>
      </c>
      <c r="J211" t="s">
        <v>139</v>
      </c>
      <c r="K211">
        <v>2014</v>
      </c>
      <c r="R211" t="s">
        <v>3982</v>
      </c>
      <c r="S211" t="s">
        <v>3983</v>
      </c>
      <c r="T211" t="s">
        <v>2869</v>
      </c>
      <c r="U211" t="s">
        <v>2429</v>
      </c>
      <c r="AC211">
        <f>VLOOKUP(A211,'[1]كل السنوات'!$A$2:$J$3366,10,0)</f>
        <v>0</v>
      </c>
    </row>
    <row r="212" spans="1:36" ht="15" customHeight="1" x14ac:dyDescent="0.25">
      <c r="A212">
        <v>518146</v>
      </c>
      <c r="B212" t="s">
        <v>1916</v>
      </c>
      <c r="C212" t="s">
        <v>563</v>
      </c>
      <c r="D212" t="s">
        <v>401</v>
      </c>
      <c r="E212" t="s">
        <v>116</v>
      </c>
      <c r="G212" t="s">
        <v>136</v>
      </c>
      <c r="H212" t="s">
        <v>658</v>
      </c>
      <c r="I212" t="s">
        <v>540</v>
      </c>
      <c r="J212" t="s">
        <v>139</v>
      </c>
      <c r="R212" t="s">
        <v>3985</v>
      </c>
      <c r="S212" t="s">
        <v>3582</v>
      </c>
      <c r="T212" t="s">
        <v>2711</v>
      </c>
      <c r="U212" t="s">
        <v>2429</v>
      </c>
      <c r="AC212">
        <f>VLOOKUP(A212,'[1]كل السنوات'!$A$2:$J$3366,10,0)</f>
        <v>0</v>
      </c>
      <c r="AI212" t="s">
        <v>2422</v>
      </c>
      <c r="AJ212" t="s">
        <v>2422</v>
      </c>
    </row>
    <row r="213" spans="1:36" ht="15" customHeight="1" x14ac:dyDescent="0.25">
      <c r="A213">
        <v>518188</v>
      </c>
      <c r="B213" t="s">
        <v>2288</v>
      </c>
      <c r="C213" t="s">
        <v>611</v>
      </c>
      <c r="D213" t="s">
        <v>350</v>
      </c>
      <c r="E213" t="s">
        <v>116</v>
      </c>
      <c r="G213" t="s">
        <v>147</v>
      </c>
      <c r="H213" t="s">
        <v>658</v>
      </c>
      <c r="I213" t="s">
        <v>540</v>
      </c>
      <c r="J213" t="s">
        <v>139</v>
      </c>
      <c r="L213" t="s">
        <v>147</v>
      </c>
      <c r="R213" t="s">
        <v>5090</v>
      </c>
      <c r="S213" t="s">
        <v>3895</v>
      </c>
      <c r="T213" t="s">
        <v>2815</v>
      </c>
      <c r="U213" t="s">
        <v>2447</v>
      </c>
      <c r="AB213" t="s">
        <v>2422</v>
      </c>
      <c r="AC213" t="str">
        <f>VLOOKUP(A213,'[1]كل السنوات'!$A$2:$J$3366,10,0)</f>
        <v>مستنفذ</v>
      </c>
      <c r="AE213" t="s">
        <v>5718</v>
      </c>
    </row>
    <row r="214" spans="1:36" ht="15" customHeight="1" x14ac:dyDescent="0.25">
      <c r="A214">
        <v>518206</v>
      </c>
      <c r="B214" t="s">
        <v>1917</v>
      </c>
      <c r="C214" t="s">
        <v>602</v>
      </c>
      <c r="D214" t="s">
        <v>782</v>
      </c>
      <c r="E214" t="s">
        <v>116</v>
      </c>
      <c r="G214" t="s">
        <v>136</v>
      </c>
      <c r="H214" t="s">
        <v>658</v>
      </c>
      <c r="I214" t="s">
        <v>540</v>
      </c>
      <c r="J214" t="s">
        <v>705</v>
      </c>
      <c r="K214">
        <v>2015</v>
      </c>
      <c r="R214" t="s">
        <v>5091</v>
      </c>
      <c r="S214" t="s">
        <v>3628</v>
      </c>
      <c r="T214" t="s">
        <v>5092</v>
      </c>
      <c r="U214" t="s">
        <v>2429</v>
      </c>
      <c r="AC214">
        <f>VLOOKUP(A214,'[1]كل السنوات'!$A$2:$J$3366,10,0)</f>
        <v>0</v>
      </c>
      <c r="AJ214" t="s">
        <v>2422</v>
      </c>
    </row>
    <row r="215" spans="1:36" ht="15" customHeight="1" x14ac:dyDescent="0.25">
      <c r="A215">
        <v>518233</v>
      </c>
      <c r="B215" t="s">
        <v>2263</v>
      </c>
      <c r="C215" t="s">
        <v>66</v>
      </c>
      <c r="D215" t="s">
        <v>524</v>
      </c>
      <c r="E215" t="s">
        <v>116</v>
      </c>
      <c r="G215" t="s">
        <v>136</v>
      </c>
      <c r="H215" t="s">
        <v>658</v>
      </c>
      <c r="I215" t="s">
        <v>540</v>
      </c>
      <c r="J215" t="s">
        <v>139</v>
      </c>
      <c r="L215" t="s">
        <v>147</v>
      </c>
      <c r="R215" t="s">
        <v>3987</v>
      </c>
      <c r="S215" t="s">
        <v>3988</v>
      </c>
      <c r="T215" t="s">
        <v>2646</v>
      </c>
      <c r="U215" t="s">
        <v>2436</v>
      </c>
      <c r="AC215">
        <f>VLOOKUP(A215,'[1]كل السنوات'!$A$2:$J$3366,10,0)</f>
        <v>0</v>
      </c>
    </row>
    <row r="216" spans="1:36" ht="15" customHeight="1" x14ac:dyDescent="0.25">
      <c r="A216">
        <v>518236</v>
      </c>
      <c r="B216" t="s">
        <v>784</v>
      </c>
      <c r="C216" t="s">
        <v>66</v>
      </c>
      <c r="D216" t="s">
        <v>403</v>
      </c>
      <c r="E216" t="s">
        <v>116</v>
      </c>
      <c r="G216" t="s">
        <v>2754</v>
      </c>
      <c r="H216" t="s">
        <v>658</v>
      </c>
      <c r="I216" t="s">
        <v>540</v>
      </c>
      <c r="J216" t="s">
        <v>2426</v>
      </c>
      <c r="K216">
        <v>2013</v>
      </c>
      <c r="R216" t="s">
        <v>3568</v>
      </c>
      <c r="S216" t="s">
        <v>3566</v>
      </c>
      <c r="T216" t="s">
        <v>2564</v>
      </c>
      <c r="U216" t="s">
        <v>3142</v>
      </c>
      <c r="AC216" t="str">
        <f>VLOOKUP(A216,'[1]كل السنوات'!$A$2:$J$3366,10,0)</f>
        <v>مستنفذ فصل اول 2024-2025</v>
      </c>
      <c r="AE216" t="s">
        <v>5742</v>
      </c>
    </row>
    <row r="217" spans="1:36" ht="15" customHeight="1" x14ac:dyDescent="0.25">
      <c r="A217">
        <v>518243</v>
      </c>
      <c r="B217" t="s">
        <v>1876</v>
      </c>
      <c r="C217" t="s">
        <v>293</v>
      </c>
      <c r="D217" t="s">
        <v>1720</v>
      </c>
      <c r="E217" t="s">
        <v>116</v>
      </c>
      <c r="G217" t="s">
        <v>2726</v>
      </c>
      <c r="H217" t="s">
        <v>658</v>
      </c>
      <c r="I217" t="s">
        <v>540</v>
      </c>
      <c r="J217" t="s">
        <v>139</v>
      </c>
      <c r="R217" t="s">
        <v>3676</v>
      </c>
      <c r="S217" t="s">
        <v>3677</v>
      </c>
      <c r="T217" t="s">
        <v>2727</v>
      </c>
      <c r="U217" t="s">
        <v>2714</v>
      </c>
      <c r="Z217" t="s">
        <v>2422</v>
      </c>
      <c r="AC217" t="str">
        <f>VLOOKUP(A217,'[1]كل السنوات'!$A$2:$J$3366,10,0)</f>
        <v>مستنفذ</v>
      </c>
      <c r="AE217" t="s">
        <v>5718</v>
      </c>
    </row>
    <row r="218" spans="1:36" ht="15" customHeight="1" x14ac:dyDescent="0.25">
      <c r="A218">
        <v>518245</v>
      </c>
      <c r="B218" t="s">
        <v>5703</v>
      </c>
      <c r="C218" t="s">
        <v>66</v>
      </c>
      <c r="D218" t="s">
        <v>350</v>
      </c>
      <c r="E218" t="s">
        <v>116</v>
      </c>
      <c r="F218" s="254">
        <v>30100</v>
      </c>
      <c r="G218" t="s">
        <v>5704</v>
      </c>
      <c r="H218" t="s">
        <v>658</v>
      </c>
      <c r="I218" t="s">
        <v>540</v>
      </c>
      <c r="J218" t="s">
        <v>139</v>
      </c>
      <c r="K218">
        <v>2013</v>
      </c>
      <c r="L218" t="s">
        <v>138</v>
      </c>
      <c r="AC218" t="str">
        <f>VLOOKUP(A218,'[1]كل السنوات'!$A$2:$J$3366,10,0)</f>
        <v>مستنفذ</v>
      </c>
      <c r="AE218" t="s">
        <v>5718</v>
      </c>
    </row>
    <row r="219" spans="1:36" ht="15" customHeight="1" x14ac:dyDescent="0.25">
      <c r="A219">
        <v>518247</v>
      </c>
      <c r="B219" t="s">
        <v>1918</v>
      </c>
      <c r="C219" t="s">
        <v>308</v>
      </c>
      <c r="D219" t="s">
        <v>453</v>
      </c>
      <c r="E219" t="s">
        <v>116</v>
      </c>
      <c r="G219" t="s">
        <v>2509</v>
      </c>
      <c r="H219" t="s">
        <v>658</v>
      </c>
      <c r="I219" t="s">
        <v>540</v>
      </c>
      <c r="J219" t="s">
        <v>139</v>
      </c>
      <c r="K219">
        <v>2016</v>
      </c>
      <c r="R219" t="s">
        <v>3989</v>
      </c>
      <c r="S219" t="s">
        <v>3990</v>
      </c>
      <c r="T219" t="s">
        <v>2709</v>
      </c>
      <c r="U219" t="s">
        <v>2429</v>
      </c>
      <c r="AC219" t="str">
        <f>VLOOKUP(A219,'[1]كل السنوات'!$A$2:$J$3366,10,0)</f>
        <v>مستنفذ</v>
      </c>
      <c r="AE219" t="s">
        <v>5718</v>
      </c>
    </row>
    <row r="220" spans="1:36" ht="15" customHeight="1" x14ac:dyDescent="0.25">
      <c r="A220">
        <v>518250</v>
      </c>
      <c r="B220" t="s">
        <v>2338</v>
      </c>
      <c r="C220" t="s">
        <v>260</v>
      </c>
      <c r="D220" t="s">
        <v>763</v>
      </c>
      <c r="E220" t="s">
        <v>116</v>
      </c>
      <c r="G220" t="s">
        <v>2831</v>
      </c>
      <c r="H220" t="s">
        <v>658</v>
      </c>
      <c r="I220" t="s">
        <v>540</v>
      </c>
      <c r="J220" t="s">
        <v>139</v>
      </c>
      <c r="L220" t="s">
        <v>2867</v>
      </c>
      <c r="R220" t="s">
        <v>3738</v>
      </c>
      <c r="S220" t="s">
        <v>3739</v>
      </c>
      <c r="T220" t="s">
        <v>2586</v>
      </c>
      <c r="U220" t="s">
        <v>2429</v>
      </c>
      <c r="AC220">
        <f>VLOOKUP(A220,'[1]كل السنوات'!$A$2:$J$3366,10,0)</f>
        <v>0</v>
      </c>
    </row>
    <row r="221" spans="1:36" ht="15" customHeight="1" x14ac:dyDescent="0.25">
      <c r="A221">
        <v>518260</v>
      </c>
      <c r="B221" t="s">
        <v>898</v>
      </c>
      <c r="C221" t="s">
        <v>590</v>
      </c>
      <c r="D221" t="s">
        <v>402</v>
      </c>
      <c r="E221" t="s">
        <v>116</v>
      </c>
      <c r="G221" t="s">
        <v>2433</v>
      </c>
      <c r="H221" t="s">
        <v>658</v>
      </c>
      <c r="I221" t="s">
        <v>540</v>
      </c>
      <c r="J221" t="s">
        <v>139</v>
      </c>
      <c r="R221" t="s">
        <v>3991</v>
      </c>
      <c r="S221" t="s">
        <v>3992</v>
      </c>
      <c r="T221" t="s">
        <v>3143</v>
      </c>
      <c r="U221" t="s">
        <v>2893</v>
      </c>
      <c r="AC221" t="str">
        <f>VLOOKUP(A221,'[1]كل السنوات'!$A$2:$J$3366,10,0)</f>
        <v>مستنفذ</v>
      </c>
      <c r="AE221" t="s">
        <v>5718</v>
      </c>
    </row>
    <row r="222" spans="1:36" ht="15" customHeight="1" x14ac:dyDescent="0.25">
      <c r="A222">
        <v>518262</v>
      </c>
      <c r="B222" t="s">
        <v>1919</v>
      </c>
      <c r="C222" t="s">
        <v>66</v>
      </c>
      <c r="D222" t="s">
        <v>444</v>
      </c>
      <c r="E222" t="s">
        <v>116</v>
      </c>
      <c r="G222" t="s">
        <v>136</v>
      </c>
      <c r="H222" t="s">
        <v>658</v>
      </c>
      <c r="I222" t="s">
        <v>540</v>
      </c>
      <c r="J222" t="s">
        <v>705</v>
      </c>
      <c r="R222" t="s">
        <v>5093</v>
      </c>
      <c r="S222" t="s">
        <v>3683</v>
      </c>
      <c r="T222" t="s">
        <v>2618</v>
      </c>
      <c r="U222" t="s">
        <v>2429</v>
      </c>
      <c r="AC222">
        <f>VLOOKUP(A222,'[1]كل السنوات'!$A$2:$J$3366,10,0)</f>
        <v>0</v>
      </c>
    </row>
    <row r="223" spans="1:36" ht="15" customHeight="1" x14ac:dyDescent="0.25">
      <c r="A223">
        <v>518285</v>
      </c>
      <c r="B223" t="s">
        <v>2339</v>
      </c>
      <c r="C223" t="s">
        <v>98</v>
      </c>
      <c r="D223">
        <v>207</v>
      </c>
      <c r="E223" t="s">
        <v>116</v>
      </c>
      <c r="G223" t="s">
        <v>2675</v>
      </c>
      <c r="H223" t="s">
        <v>658</v>
      </c>
      <c r="I223" t="s">
        <v>540</v>
      </c>
      <c r="J223" t="s">
        <v>139</v>
      </c>
      <c r="L223" t="s">
        <v>151</v>
      </c>
      <c r="R223" t="s">
        <v>3740</v>
      </c>
      <c r="S223" t="s">
        <v>3741</v>
      </c>
      <c r="T223" t="s">
        <v>2659</v>
      </c>
      <c r="U223" t="s">
        <v>2429</v>
      </c>
      <c r="AC223">
        <f>VLOOKUP(A223,'[1]كل السنوات'!$A$2:$J$3366,10,0)</f>
        <v>0</v>
      </c>
    </row>
    <row r="224" spans="1:36" ht="15" customHeight="1" x14ac:dyDescent="0.25">
      <c r="A224">
        <v>518288</v>
      </c>
      <c r="B224" t="s">
        <v>5606</v>
      </c>
      <c r="C224" t="s">
        <v>5607</v>
      </c>
      <c r="D224" t="s">
        <v>410</v>
      </c>
      <c r="E224" t="s">
        <v>116</v>
      </c>
      <c r="F224" s="254">
        <v>33263</v>
      </c>
      <c r="G224" t="s">
        <v>2494</v>
      </c>
      <c r="H224" t="s">
        <v>658</v>
      </c>
      <c r="I224" t="s">
        <v>540</v>
      </c>
      <c r="J224" t="s">
        <v>139</v>
      </c>
      <c r="K224">
        <v>2011</v>
      </c>
      <c r="AC224" t="str">
        <f>VLOOKUP(A224,'[1]كل السنوات'!$A$2:$J$3366,10,0)</f>
        <v>مستنفذ</v>
      </c>
      <c r="AE224" t="s">
        <v>5718</v>
      </c>
    </row>
    <row r="225" spans="1:36" ht="15" customHeight="1" x14ac:dyDescent="0.25">
      <c r="A225">
        <v>518295</v>
      </c>
      <c r="B225" t="s">
        <v>1351</v>
      </c>
      <c r="C225" t="s">
        <v>860</v>
      </c>
      <c r="D225" t="s">
        <v>427</v>
      </c>
      <c r="E225" t="s">
        <v>116</v>
      </c>
      <c r="G225" t="s">
        <v>136</v>
      </c>
      <c r="H225" t="s">
        <v>658</v>
      </c>
      <c r="I225" t="s">
        <v>540</v>
      </c>
      <c r="J225" t="s">
        <v>139</v>
      </c>
      <c r="R225" t="s">
        <v>3606</v>
      </c>
      <c r="S225" t="s">
        <v>3607</v>
      </c>
      <c r="T225" t="s">
        <v>2532</v>
      </c>
      <c r="U225" t="s">
        <v>2479</v>
      </c>
      <c r="AC225">
        <f>VLOOKUP(A225,'[1]كل السنوات'!$A$2:$J$3366,10,0)</f>
        <v>0</v>
      </c>
    </row>
    <row r="226" spans="1:36" ht="15" customHeight="1" x14ac:dyDescent="0.25">
      <c r="A226">
        <v>518314</v>
      </c>
      <c r="B226" t="s">
        <v>1335</v>
      </c>
      <c r="C226" t="s">
        <v>66</v>
      </c>
      <c r="D226" t="s">
        <v>630</v>
      </c>
      <c r="E226" t="s">
        <v>116</v>
      </c>
      <c r="G226" t="s">
        <v>136</v>
      </c>
      <c r="H226" t="s">
        <v>658</v>
      </c>
      <c r="I226" t="s">
        <v>540</v>
      </c>
      <c r="J226" t="s">
        <v>139</v>
      </c>
      <c r="R226" t="s">
        <v>3651</v>
      </c>
      <c r="S226" t="s">
        <v>3652</v>
      </c>
      <c r="T226" t="s">
        <v>2695</v>
      </c>
      <c r="U226" t="s">
        <v>2479</v>
      </c>
      <c r="AC226" t="str">
        <f>VLOOKUP(A226,'[1]كل السنوات'!$A$2:$J$3366,10,0)</f>
        <v>مستنفذ</v>
      </c>
      <c r="AE226" t="s">
        <v>5718</v>
      </c>
    </row>
    <row r="227" spans="1:36" ht="15" customHeight="1" x14ac:dyDescent="0.25">
      <c r="A227">
        <v>518360</v>
      </c>
      <c r="B227" t="s">
        <v>785</v>
      </c>
      <c r="C227" t="s">
        <v>66</v>
      </c>
      <c r="D227" t="s">
        <v>786</v>
      </c>
      <c r="E227" t="s">
        <v>116</v>
      </c>
      <c r="G227" t="s">
        <v>152</v>
      </c>
      <c r="H227" t="s">
        <v>658</v>
      </c>
      <c r="I227" t="s">
        <v>540</v>
      </c>
      <c r="J227" t="s">
        <v>139</v>
      </c>
      <c r="K227">
        <v>2014</v>
      </c>
      <c r="L227" t="s">
        <v>152</v>
      </c>
      <c r="R227" t="s">
        <v>3994</v>
      </c>
      <c r="S227" t="s">
        <v>3995</v>
      </c>
      <c r="T227" t="s">
        <v>3145</v>
      </c>
      <c r="U227" t="s">
        <v>2468</v>
      </c>
      <c r="AC227">
        <f>VLOOKUP(A227,'[1]كل السنوات'!$A$2:$J$3366,10,0)</f>
        <v>0</v>
      </c>
    </row>
    <row r="228" spans="1:36" ht="15" customHeight="1" x14ac:dyDescent="0.25">
      <c r="A228">
        <v>518375</v>
      </c>
      <c r="B228" t="s">
        <v>2318</v>
      </c>
      <c r="C228" t="s">
        <v>1463</v>
      </c>
      <c r="D228" t="s">
        <v>774</v>
      </c>
      <c r="E228" t="s">
        <v>116</v>
      </c>
      <c r="G228" t="s">
        <v>136</v>
      </c>
      <c r="H228" t="s">
        <v>658</v>
      </c>
      <c r="I228" t="s">
        <v>540</v>
      </c>
      <c r="J228" t="s">
        <v>139</v>
      </c>
      <c r="R228" t="s">
        <v>5094</v>
      </c>
      <c r="S228" t="s">
        <v>4413</v>
      </c>
      <c r="T228" t="s">
        <v>3295</v>
      </c>
      <c r="U228" t="s">
        <v>2429</v>
      </c>
      <c r="AC228">
        <f>VLOOKUP(A228,'[1]كل السنوات'!$A$2:$J$3366,10,0)</f>
        <v>0</v>
      </c>
    </row>
    <row r="229" spans="1:36" ht="15" customHeight="1" x14ac:dyDescent="0.25">
      <c r="A229">
        <v>518376</v>
      </c>
      <c r="B229" t="s">
        <v>1920</v>
      </c>
      <c r="C229" t="s">
        <v>101</v>
      </c>
      <c r="D229" t="s">
        <v>532</v>
      </c>
      <c r="E229" t="s">
        <v>116</v>
      </c>
      <c r="G229" t="s">
        <v>3146</v>
      </c>
      <c r="H229" t="s">
        <v>658</v>
      </c>
      <c r="I229" t="s">
        <v>540</v>
      </c>
      <c r="J229" t="s">
        <v>139</v>
      </c>
      <c r="R229" t="s">
        <v>3996</v>
      </c>
      <c r="S229" t="s">
        <v>3997</v>
      </c>
      <c r="T229" t="s">
        <v>3147</v>
      </c>
      <c r="U229" t="s">
        <v>3148</v>
      </c>
      <c r="AC229">
        <f>VLOOKUP(A229,'[1]كل السنوات'!$A$2:$J$3366,10,0)</f>
        <v>0</v>
      </c>
      <c r="AI229" t="s">
        <v>2422</v>
      </c>
    </row>
    <row r="230" spans="1:36" ht="15" customHeight="1" x14ac:dyDescent="0.25">
      <c r="A230">
        <v>518385</v>
      </c>
      <c r="B230" t="s">
        <v>1872</v>
      </c>
      <c r="C230" t="s">
        <v>751</v>
      </c>
      <c r="D230" t="s">
        <v>410</v>
      </c>
      <c r="E230" t="s">
        <v>116</v>
      </c>
      <c r="G230" t="s">
        <v>2481</v>
      </c>
      <c r="H230" t="s">
        <v>658</v>
      </c>
      <c r="I230" t="s">
        <v>540</v>
      </c>
      <c r="J230" t="s">
        <v>139</v>
      </c>
      <c r="R230" t="s">
        <v>3647</v>
      </c>
      <c r="S230" t="s">
        <v>3648</v>
      </c>
      <c r="T230" t="s">
        <v>2544</v>
      </c>
      <c r="U230" t="s">
        <v>2690</v>
      </c>
      <c r="AC230" t="str">
        <f>VLOOKUP(A230,'[1]كل السنوات'!$A$2:$J$3366,10,0)</f>
        <v>مستنفذ</v>
      </c>
      <c r="AE230" t="s">
        <v>5718</v>
      </c>
    </row>
    <row r="231" spans="1:36" ht="15" customHeight="1" x14ac:dyDescent="0.25">
      <c r="A231">
        <v>518393</v>
      </c>
      <c r="B231" t="s">
        <v>1025</v>
      </c>
      <c r="C231" t="s">
        <v>546</v>
      </c>
      <c r="D231" t="s">
        <v>530</v>
      </c>
      <c r="E231" t="s">
        <v>116</v>
      </c>
      <c r="G231" t="s">
        <v>2536</v>
      </c>
      <c r="H231" t="s">
        <v>658</v>
      </c>
      <c r="I231" t="s">
        <v>540</v>
      </c>
      <c r="J231" t="s">
        <v>139</v>
      </c>
      <c r="K231">
        <v>2011</v>
      </c>
      <c r="R231" t="s">
        <v>3998</v>
      </c>
      <c r="S231" t="s">
        <v>3563</v>
      </c>
      <c r="T231" t="s">
        <v>3149</v>
      </c>
      <c r="U231" t="s">
        <v>2429</v>
      </c>
      <c r="AC231" t="str">
        <f>VLOOKUP(A231,'[1]كل السنوات'!$A$2:$J$3366,10,0)</f>
        <v>مستنفذ</v>
      </c>
      <c r="AE231" t="s">
        <v>5718</v>
      </c>
      <c r="AJ231" t="s">
        <v>2422</v>
      </c>
    </row>
    <row r="232" spans="1:36" ht="15" customHeight="1" x14ac:dyDescent="0.25">
      <c r="A232">
        <v>518422</v>
      </c>
      <c r="B232" t="s">
        <v>1921</v>
      </c>
      <c r="C232" t="s">
        <v>103</v>
      </c>
      <c r="D232" t="s">
        <v>479</v>
      </c>
      <c r="E232" t="s">
        <v>2445</v>
      </c>
      <c r="G232" t="s">
        <v>136</v>
      </c>
      <c r="H232" t="s">
        <v>658</v>
      </c>
      <c r="I232" t="s">
        <v>540</v>
      </c>
      <c r="J232" t="s">
        <v>2426</v>
      </c>
      <c r="R232" t="s">
        <v>3555</v>
      </c>
      <c r="S232" t="s">
        <v>3556</v>
      </c>
      <c r="T232" t="s">
        <v>2763</v>
      </c>
      <c r="U232" t="s">
        <v>2429</v>
      </c>
      <c r="AC232">
        <f>VLOOKUP(A232,'[1]كل السنوات'!$A$2:$J$3366,10,0)</f>
        <v>0</v>
      </c>
    </row>
    <row r="233" spans="1:36" ht="15" customHeight="1" x14ac:dyDescent="0.25">
      <c r="A233">
        <v>518448</v>
      </c>
      <c r="B233" t="s">
        <v>899</v>
      </c>
      <c r="C233" t="s">
        <v>563</v>
      </c>
      <c r="D233" t="s">
        <v>506</v>
      </c>
      <c r="E233" t="s">
        <v>116</v>
      </c>
      <c r="G233" t="s">
        <v>136</v>
      </c>
      <c r="H233" t="s">
        <v>658</v>
      </c>
      <c r="I233" t="s">
        <v>540</v>
      </c>
      <c r="J233" t="s">
        <v>139</v>
      </c>
      <c r="R233" t="s">
        <v>3999</v>
      </c>
      <c r="S233" t="s">
        <v>4000</v>
      </c>
      <c r="T233" t="s">
        <v>2807</v>
      </c>
      <c r="U233" t="s">
        <v>2568</v>
      </c>
      <c r="AC233" t="str">
        <f>VLOOKUP(A233,'[1]كل السنوات'!$A$2:$J$3366,10,0)</f>
        <v>مستنفذ فصل اول 2024-2025</v>
      </c>
      <c r="AE233" t="s">
        <v>5742</v>
      </c>
    </row>
    <row r="234" spans="1:36" ht="15" customHeight="1" x14ac:dyDescent="0.25">
      <c r="A234">
        <v>518488</v>
      </c>
      <c r="B234" t="s">
        <v>2289</v>
      </c>
      <c r="C234" t="s">
        <v>65</v>
      </c>
      <c r="D234" t="s">
        <v>427</v>
      </c>
      <c r="E234" t="s">
        <v>116</v>
      </c>
      <c r="G234" t="s">
        <v>2433</v>
      </c>
      <c r="H234" t="s">
        <v>658</v>
      </c>
      <c r="I234" t="s">
        <v>540</v>
      </c>
      <c r="J234" t="s">
        <v>705</v>
      </c>
      <c r="R234" t="s">
        <v>5095</v>
      </c>
      <c r="S234" t="s">
        <v>3553</v>
      </c>
      <c r="T234" t="s">
        <v>2612</v>
      </c>
      <c r="U234" t="s">
        <v>2893</v>
      </c>
      <c r="AB234" t="s">
        <v>2422</v>
      </c>
      <c r="AC234" t="str">
        <f>VLOOKUP(A234,'[1]كل السنوات'!$A$2:$J$3366,10,0)</f>
        <v>مستنفذ</v>
      </c>
      <c r="AE234" t="s">
        <v>5718</v>
      </c>
      <c r="AJ234" t="s">
        <v>2422</v>
      </c>
    </row>
    <row r="235" spans="1:36" ht="15" customHeight="1" x14ac:dyDescent="0.25">
      <c r="A235">
        <v>518489</v>
      </c>
      <c r="B235" t="s">
        <v>1026</v>
      </c>
      <c r="C235" t="s">
        <v>235</v>
      </c>
      <c r="D235" t="s">
        <v>1027</v>
      </c>
      <c r="E235" t="s">
        <v>116</v>
      </c>
      <c r="G235" t="s">
        <v>150</v>
      </c>
      <c r="H235" t="s">
        <v>658</v>
      </c>
      <c r="I235" t="s">
        <v>540</v>
      </c>
      <c r="J235" t="s">
        <v>139</v>
      </c>
      <c r="L235" t="s">
        <v>150</v>
      </c>
      <c r="N235">
        <v>1292</v>
      </c>
      <c r="O235" s="254">
        <v>45775</v>
      </c>
      <c r="P235">
        <v>195000</v>
      </c>
      <c r="R235" t="s">
        <v>5096</v>
      </c>
      <c r="S235" t="s">
        <v>5097</v>
      </c>
      <c r="T235" t="s">
        <v>3203</v>
      </c>
      <c r="U235" t="s">
        <v>2440</v>
      </c>
      <c r="AC235">
        <f>VLOOKUP(A235,'[1]كل السنوات'!$A$2:$J$3366,10,0)</f>
        <v>0</v>
      </c>
    </row>
    <row r="236" spans="1:36" ht="15" customHeight="1" x14ac:dyDescent="0.25">
      <c r="A236">
        <v>518513</v>
      </c>
      <c r="B236" t="s">
        <v>1029</v>
      </c>
      <c r="C236" t="s">
        <v>98</v>
      </c>
      <c r="D236" t="s">
        <v>511</v>
      </c>
      <c r="E236" t="s">
        <v>116</v>
      </c>
      <c r="G236" t="s">
        <v>136</v>
      </c>
      <c r="H236" t="s">
        <v>658</v>
      </c>
      <c r="I236" t="s">
        <v>540</v>
      </c>
      <c r="J236" t="s">
        <v>139</v>
      </c>
      <c r="R236" t="s">
        <v>4002</v>
      </c>
      <c r="S236" t="s">
        <v>3771</v>
      </c>
      <c r="T236" t="s">
        <v>3138</v>
      </c>
      <c r="U236" t="s">
        <v>2429</v>
      </c>
      <c r="AC236" t="str">
        <f>VLOOKUP(A236,'[1]كل السنوات'!$A$2:$J$3366,10,0)</f>
        <v>مستنفذ</v>
      </c>
      <c r="AE236" t="s">
        <v>5718</v>
      </c>
    </row>
    <row r="237" spans="1:36" ht="15" customHeight="1" x14ac:dyDescent="0.25">
      <c r="A237">
        <v>518516</v>
      </c>
      <c r="B237" t="s">
        <v>2290</v>
      </c>
      <c r="C237" t="s">
        <v>65</v>
      </c>
      <c r="D237" t="s">
        <v>437</v>
      </c>
      <c r="E237" t="s">
        <v>116</v>
      </c>
      <c r="G237" t="s">
        <v>136</v>
      </c>
      <c r="H237" t="s">
        <v>658</v>
      </c>
      <c r="I237" t="s">
        <v>540</v>
      </c>
      <c r="J237" t="s">
        <v>139</v>
      </c>
      <c r="N237">
        <v>923</v>
      </c>
      <c r="O237" s="254">
        <v>45722</v>
      </c>
      <c r="P237">
        <v>150000</v>
      </c>
      <c r="R237" t="s">
        <v>5098</v>
      </c>
      <c r="S237" t="s">
        <v>3553</v>
      </c>
      <c r="T237" t="s">
        <v>2929</v>
      </c>
      <c r="U237" t="s">
        <v>2429</v>
      </c>
      <c r="AC237" t="str">
        <f>VLOOKUP(A237,'[1]كل السنوات'!$A$2:$J$3366,10,0)</f>
        <v>مستنفذ</v>
      </c>
      <c r="AE237" t="s">
        <v>5718</v>
      </c>
    </row>
    <row r="238" spans="1:36" ht="15" customHeight="1" x14ac:dyDescent="0.25">
      <c r="A238">
        <v>518521</v>
      </c>
      <c r="B238" t="s">
        <v>900</v>
      </c>
      <c r="C238" t="s">
        <v>294</v>
      </c>
      <c r="D238" t="s">
        <v>452</v>
      </c>
      <c r="E238" t="s">
        <v>116</v>
      </c>
      <c r="G238" t="s">
        <v>2433</v>
      </c>
      <c r="H238" t="s">
        <v>658</v>
      </c>
      <c r="I238" t="s">
        <v>540</v>
      </c>
      <c r="J238" t="s">
        <v>139</v>
      </c>
      <c r="R238" t="s">
        <v>5099</v>
      </c>
      <c r="S238" t="s">
        <v>3590</v>
      </c>
      <c r="T238" t="s">
        <v>3198</v>
      </c>
      <c r="U238" t="s">
        <v>2568</v>
      </c>
      <c r="AC238" t="str">
        <f>VLOOKUP(A238,'[1]كل السنوات'!$A$2:$J$3366,10,0)</f>
        <v>مستنفذ</v>
      </c>
      <c r="AE238" t="s">
        <v>5718</v>
      </c>
    </row>
    <row r="239" spans="1:36" ht="15" customHeight="1" x14ac:dyDescent="0.25">
      <c r="A239">
        <v>518526</v>
      </c>
      <c r="B239" t="s">
        <v>999</v>
      </c>
      <c r="C239" t="s">
        <v>1000</v>
      </c>
      <c r="D239" t="s">
        <v>516</v>
      </c>
      <c r="E239" t="s">
        <v>116</v>
      </c>
      <c r="F239" s="254">
        <v>33597</v>
      </c>
      <c r="G239" t="s">
        <v>2717</v>
      </c>
      <c r="H239" t="s">
        <v>658</v>
      </c>
      <c r="I239" t="s">
        <v>540</v>
      </c>
      <c r="J239" t="s">
        <v>139</v>
      </c>
      <c r="K239">
        <v>2009</v>
      </c>
      <c r="R239" t="s">
        <v>5100</v>
      </c>
      <c r="S239" t="s">
        <v>5101</v>
      </c>
      <c r="T239" t="s">
        <v>2472</v>
      </c>
      <c r="U239" t="s">
        <v>2429</v>
      </c>
      <c r="AC239" t="str">
        <f>VLOOKUP(A239,'[1]كل السنوات'!$A$2:$J$3366,10,0)</f>
        <v>مستنفذ</v>
      </c>
      <c r="AE239" t="s">
        <v>5718</v>
      </c>
    </row>
    <row r="240" spans="1:36" ht="15" customHeight="1" x14ac:dyDescent="0.25">
      <c r="A240">
        <v>518562</v>
      </c>
      <c r="B240" t="s">
        <v>5102</v>
      </c>
      <c r="C240" t="s">
        <v>81</v>
      </c>
      <c r="D240" t="s">
        <v>457</v>
      </c>
      <c r="E240" t="s">
        <v>116</v>
      </c>
      <c r="H240" t="s">
        <v>658</v>
      </c>
      <c r="I240" t="s">
        <v>540</v>
      </c>
      <c r="AC240" t="str">
        <f>VLOOKUP(A240,'[1]كل السنوات'!$A$2:$J$3366,10,0)</f>
        <v>مستفذ فصل اول 2024-2025</v>
      </c>
      <c r="AE240" t="s">
        <v>5743</v>
      </c>
    </row>
    <row r="241" spans="1:36" ht="15" customHeight="1" x14ac:dyDescent="0.25">
      <c r="A241">
        <v>518579</v>
      </c>
      <c r="B241" t="s">
        <v>2340</v>
      </c>
      <c r="C241" t="s">
        <v>66</v>
      </c>
      <c r="D241" t="s">
        <v>1285</v>
      </c>
      <c r="E241" t="s">
        <v>116</v>
      </c>
      <c r="G241" t="s">
        <v>2640</v>
      </c>
      <c r="H241" t="s">
        <v>658</v>
      </c>
      <c r="I241" t="s">
        <v>540</v>
      </c>
      <c r="J241" t="s">
        <v>139</v>
      </c>
      <c r="L241" t="s">
        <v>151</v>
      </c>
      <c r="R241" t="s">
        <v>3742</v>
      </c>
      <c r="S241" t="s">
        <v>3563</v>
      </c>
      <c r="T241" t="s">
        <v>2716</v>
      </c>
      <c r="U241" t="s">
        <v>2429</v>
      </c>
      <c r="AC241">
        <f>VLOOKUP(A241,'[1]كل السنوات'!$A$2:$J$3366,10,0)</f>
        <v>0</v>
      </c>
    </row>
    <row r="242" spans="1:36" ht="15" customHeight="1" x14ac:dyDescent="0.25">
      <c r="A242">
        <v>518580</v>
      </c>
      <c r="B242" t="s">
        <v>1275</v>
      </c>
      <c r="C242" t="s">
        <v>1276</v>
      </c>
      <c r="D242" t="s">
        <v>449</v>
      </c>
      <c r="E242" t="s">
        <v>116</v>
      </c>
      <c r="G242" t="s">
        <v>136</v>
      </c>
      <c r="H242" t="s">
        <v>658</v>
      </c>
      <c r="I242" t="s">
        <v>540</v>
      </c>
      <c r="J242" t="s">
        <v>705</v>
      </c>
      <c r="R242" t="s">
        <v>4757</v>
      </c>
      <c r="S242" t="s">
        <v>4758</v>
      </c>
      <c r="T242" t="s">
        <v>2435</v>
      </c>
      <c r="U242" t="s">
        <v>2429</v>
      </c>
      <c r="AC242" t="str">
        <f>VLOOKUP(A242,'[1]كل السنوات'!$A$2:$J$3366,10,0)</f>
        <v>مستنفذ</v>
      </c>
      <c r="AE242" t="s">
        <v>5718</v>
      </c>
    </row>
    <row r="243" spans="1:36" ht="15" customHeight="1" x14ac:dyDescent="0.25">
      <c r="A243">
        <v>518584</v>
      </c>
      <c r="B243" t="s">
        <v>2341</v>
      </c>
      <c r="C243" t="s">
        <v>77</v>
      </c>
      <c r="D243" t="s">
        <v>612</v>
      </c>
      <c r="E243" t="s">
        <v>116</v>
      </c>
      <c r="G243" t="s">
        <v>136</v>
      </c>
      <c r="H243" t="s">
        <v>658</v>
      </c>
      <c r="I243" t="s">
        <v>540</v>
      </c>
      <c r="J243" t="s">
        <v>705</v>
      </c>
      <c r="R243" t="s">
        <v>4794</v>
      </c>
      <c r="S243" t="s">
        <v>2719</v>
      </c>
      <c r="T243" t="s">
        <v>2635</v>
      </c>
      <c r="U243" t="s">
        <v>2429</v>
      </c>
      <c r="AC243">
        <f>VLOOKUP(A243,'[1]كل السنوات'!$A$2:$J$3366,10,0)</f>
        <v>0</v>
      </c>
    </row>
    <row r="244" spans="1:36" ht="15" customHeight="1" x14ac:dyDescent="0.25">
      <c r="A244">
        <v>518586</v>
      </c>
      <c r="B244" t="s">
        <v>1870</v>
      </c>
      <c r="C244" t="s">
        <v>266</v>
      </c>
      <c r="D244" t="s">
        <v>1274</v>
      </c>
      <c r="E244" t="s">
        <v>116</v>
      </c>
      <c r="G244" t="s">
        <v>136</v>
      </c>
      <c r="H244" t="s">
        <v>658</v>
      </c>
      <c r="I244" t="s">
        <v>540</v>
      </c>
      <c r="J244" t="s">
        <v>139</v>
      </c>
      <c r="R244" t="s">
        <v>3649</v>
      </c>
      <c r="S244" t="s">
        <v>3650</v>
      </c>
      <c r="T244" t="s">
        <v>2691</v>
      </c>
      <c r="U244" t="s">
        <v>2436</v>
      </c>
      <c r="AC244">
        <f>VLOOKUP(A244,'[1]كل السنوات'!$A$2:$J$3366,10,0)</f>
        <v>0</v>
      </c>
    </row>
    <row r="245" spans="1:36" ht="15" customHeight="1" x14ac:dyDescent="0.25">
      <c r="A245">
        <v>518594</v>
      </c>
      <c r="B245" t="s">
        <v>901</v>
      </c>
      <c r="C245" t="s">
        <v>809</v>
      </c>
      <c r="D245" t="s">
        <v>421</v>
      </c>
      <c r="E245" t="s">
        <v>116</v>
      </c>
      <c r="G245" t="s">
        <v>136</v>
      </c>
      <c r="H245" t="s">
        <v>658</v>
      </c>
      <c r="I245" t="s">
        <v>540</v>
      </c>
      <c r="J245" t="s">
        <v>139</v>
      </c>
      <c r="N245">
        <v>612</v>
      </c>
      <c r="O245" s="254">
        <v>45708</v>
      </c>
      <c r="P245">
        <v>110000</v>
      </c>
      <c r="R245" t="s">
        <v>4003</v>
      </c>
      <c r="S245" t="s">
        <v>4004</v>
      </c>
      <c r="T245" t="s">
        <v>2975</v>
      </c>
      <c r="U245" t="s">
        <v>2429</v>
      </c>
      <c r="AC245">
        <f>VLOOKUP(A245,'[1]كل السنوات'!$A$2:$J$3366,10,0)</f>
        <v>0</v>
      </c>
    </row>
    <row r="246" spans="1:36" ht="15" customHeight="1" x14ac:dyDescent="0.25">
      <c r="A246">
        <v>518602</v>
      </c>
      <c r="B246" t="s">
        <v>902</v>
      </c>
      <c r="C246" t="s">
        <v>823</v>
      </c>
      <c r="D246" t="s">
        <v>903</v>
      </c>
      <c r="E246" t="s">
        <v>116</v>
      </c>
      <c r="G246" t="s">
        <v>136</v>
      </c>
      <c r="H246" t="s">
        <v>658</v>
      </c>
      <c r="I246" t="s">
        <v>540</v>
      </c>
      <c r="J246" t="s">
        <v>705</v>
      </c>
      <c r="K246">
        <v>2015</v>
      </c>
      <c r="L246" t="s">
        <v>136</v>
      </c>
      <c r="N246">
        <v>893</v>
      </c>
      <c r="O246" s="254">
        <v>45722</v>
      </c>
      <c r="P246">
        <v>150000</v>
      </c>
      <c r="R246" t="s">
        <v>5103</v>
      </c>
      <c r="S246" t="s">
        <v>2715</v>
      </c>
      <c r="T246" t="s">
        <v>5104</v>
      </c>
      <c r="U246" t="s">
        <v>2429</v>
      </c>
      <c r="AC246" t="str">
        <f>VLOOKUP(A246,'[1]كل السنوات'!$A$2:$J$3366,10,0)</f>
        <v>مستنفذ</v>
      </c>
      <c r="AE246" t="s">
        <v>5718</v>
      </c>
      <c r="AH246" t="s">
        <v>2422</v>
      </c>
    </row>
    <row r="247" spans="1:36" ht="15" customHeight="1" x14ac:dyDescent="0.25">
      <c r="A247">
        <v>518615</v>
      </c>
      <c r="B247" t="s">
        <v>787</v>
      </c>
      <c r="C247" t="s">
        <v>563</v>
      </c>
      <c r="D247" t="s">
        <v>350</v>
      </c>
      <c r="E247" t="s">
        <v>116</v>
      </c>
      <c r="G247" t="s">
        <v>136</v>
      </c>
      <c r="H247" t="s">
        <v>658</v>
      </c>
      <c r="I247" t="s">
        <v>540</v>
      </c>
      <c r="J247" t="s">
        <v>139</v>
      </c>
      <c r="R247" t="s">
        <v>4006</v>
      </c>
      <c r="S247" t="s">
        <v>3582</v>
      </c>
      <c r="T247" t="s">
        <v>2932</v>
      </c>
      <c r="U247" t="s">
        <v>2500</v>
      </c>
      <c r="AC247">
        <f>VLOOKUP(A247,'[1]كل السنوات'!$A$2:$J$3366,10,0)</f>
        <v>0</v>
      </c>
      <c r="AJ247" t="s">
        <v>2422</v>
      </c>
    </row>
    <row r="248" spans="1:36" ht="15" customHeight="1" x14ac:dyDescent="0.25">
      <c r="A248">
        <v>518625</v>
      </c>
      <c r="B248" t="s">
        <v>904</v>
      </c>
      <c r="C248" t="s">
        <v>90</v>
      </c>
      <c r="D248" t="s">
        <v>500</v>
      </c>
      <c r="E248" t="s">
        <v>116</v>
      </c>
      <c r="G248" t="s">
        <v>136</v>
      </c>
      <c r="H248" t="s">
        <v>658</v>
      </c>
      <c r="I248" t="s">
        <v>540</v>
      </c>
      <c r="J248" t="s">
        <v>139</v>
      </c>
      <c r="K248">
        <v>2012</v>
      </c>
      <c r="L248" t="s">
        <v>146</v>
      </c>
      <c r="R248" t="s">
        <v>4007</v>
      </c>
      <c r="S248" t="s">
        <v>4008</v>
      </c>
      <c r="T248" t="s">
        <v>2821</v>
      </c>
      <c r="U248" t="s">
        <v>2479</v>
      </c>
      <c r="AC248" t="str">
        <f>VLOOKUP(A248,'[1]كل السنوات'!$A$2:$J$3366,10,0)</f>
        <v>مستنفذ فصل اول 2024-2025</v>
      </c>
      <c r="AE248" t="s">
        <v>5742</v>
      </c>
      <c r="AH248" t="s">
        <v>2422</v>
      </c>
      <c r="AI248" t="s">
        <v>2422</v>
      </c>
    </row>
    <row r="249" spans="1:36" ht="15" customHeight="1" x14ac:dyDescent="0.25">
      <c r="A249">
        <v>518627</v>
      </c>
      <c r="B249" t="s">
        <v>1924</v>
      </c>
      <c r="C249" t="s">
        <v>294</v>
      </c>
      <c r="D249" t="s">
        <v>350</v>
      </c>
      <c r="E249" t="s">
        <v>116</v>
      </c>
      <c r="G249" t="s">
        <v>147</v>
      </c>
      <c r="H249" t="s">
        <v>658</v>
      </c>
      <c r="I249" t="s">
        <v>540</v>
      </c>
      <c r="J249" t="s">
        <v>139</v>
      </c>
      <c r="L249" t="s">
        <v>147</v>
      </c>
      <c r="R249" t="s">
        <v>4009</v>
      </c>
      <c r="S249" t="s">
        <v>3895</v>
      </c>
      <c r="T249" t="s">
        <v>2624</v>
      </c>
      <c r="U249" t="s">
        <v>2447</v>
      </c>
      <c r="AC249">
        <f>VLOOKUP(A249,'[1]كل السنوات'!$A$2:$J$3366,10,0)</f>
        <v>0</v>
      </c>
    </row>
    <row r="250" spans="1:36" ht="15" customHeight="1" x14ac:dyDescent="0.25">
      <c r="A250">
        <v>518628</v>
      </c>
      <c r="B250" t="s">
        <v>2342</v>
      </c>
      <c r="C250" t="s">
        <v>1942</v>
      </c>
      <c r="D250" t="s">
        <v>574</v>
      </c>
      <c r="E250" t="s">
        <v>116</v>
      </c>
      <c r="G250" t="s">
        <v>152</v>
      </c>
      <c r="H250" t="s">
        <v>658</v>
      </c>
      <c r="I250" t="s">
        <v>540</v>
      </c>
      <c r="J250" t="s">
        <v>139</v>
      </c>
      <c r="L250" t="s">
        <v>151</v>
      </c>
      <c r="R250" t="s">
        <v>5105</v>
      </c>
      <c r="S250" t="s">
        <v>3845</v>
      </c>
      <c r="T250" t="s">
        <v>2853</v>
      </c>
      <c r="U250" t="s">
        <v>2468</v>
      </c>
      <c r="AC250">
        <f>VLOOKUP(A250,'[1]كل السنوات'!$A$2:$J$3366,10,0)</f>
        <v>0</v>
      </c>
    </row>
    <row r="251" spans="1:36" ht="15" customHeight="1" x14ac:dyDescent="0.25">
      <c r="A251">
        <v>518638</v>
      </c>
      <c r="B251" t="s">
        <v>1925</v>
      </c>
      <c r="C251" t="s">
        <v>720</v>
      </c>
      <c r="D251" t="s">
        <v>505</v>
      </c>
      <c r="E251" t="s">
        <v>116</v>
      </c>
      <c r="G251" t="s">
        <v>136</v>
      </c>
      <c r="H251" t="s">
        <v>658</v>
      </c>
      <c r="I251" t="s">
        <v>540</v>
      </c>
      <c r="J251" t="s">
        <v>139</v>
      </c>
      <c r="R251" t="s">
        <v>4010</v>
      </c>
      <c r="S251" t="s">
        <v>3405</v>
      </c>
      <c r="T251" t="s">
        <v>3124</v>
      </c>
      <c r="U251" t="s">
        <v>2429</v>
      </c>
      <c r="AC251">
        <f>VLOOKUP(A251,'[1]كل السنوات'!$A$2:$J$3366,10,0)</f>
        <v>0</v>
      </c>
    </row>
    <row r="252" spans="1:36" ht="15" customHeight="1" x14ac:dyDescent="0.25">
      <c r="A252">
        <v>518692</v>
      </c>
      <c r="B252" t="s">
        <v>1926</v>
      </c>
      <c r="C252" t="s">
        <v>84</v>
      </c>
      <c r="D252" t="s">
        <v>405</v>
      </c>
      <c r="E252" t="s">
        <v>116</v>
      </c>
      <c r="F252" s="254">
        <v>34716</v>
      </c>
      <c r="G252" t="s">
        <v>2877</v>
      </c>
      <c r="H252" t="s">
        <v>658</v>
      </c>
      <c r="I252" t="s">
        <v>540</v>
      </c>
      <c r="J252" t="s">
        <v>139</v>
      </c>
      <c r="L252" t="s">
        <v>151</v>
      </c>
      <c r="R252" t="s">
        <v>4011</v>
      </c>
      <c r="S252" t="s">
        <v>3582</v>
      </c>
      <c r="T252" t="s">
        <v>2648</v>
      </c>
      <c r="U252" t="s">
        <v>2429</v>
      </c>
      <c r="AC252" t="str">
        <f>VLOOKUP(A252,'[1]كل السنوات'!$A$2:$J$3366,10,0)</f>
        <v>مستنفذ</v>
      </c>
      <c r="AE252" t="s">
        <v>5718</v>
      </c>
    </row>
    <row r="253" spans="1:36" ht="15" customHeight="1" x14ac:dyDescent="0.25">
      <c r="A253">
        <v>518725</v>
      </c>
      <c r="B253" t="s">
        <v>1927</v>
      </c>
      <c r="C253" t="s">
        <v>352</v>
      </c>
      <c r="D253" t="s">
        <v>1328</v>
      </c>
      <c r="E253" t="s">
        <v>116</v>
      </c>
      <c r="G253" t="s">
        <v>3061</v>
      </c>
      <c r="H253" t="s">
        <v>658</v>
      </c>
      <c r="I253" t="s">
        <v>540</v>
      </c>
      <c r="J253" t="s">
        <v>139</v>
      </c>
      <c r="R253" t="s">
        <v>4012</v>
      </c>
      <c r="S253" t="s">
        <v>4013</v>
      </c>
      <c r="T253" t="s">
        <v>2704</v>
      </c>
      <c r="U253" t="s">
        <v>3154</v>
      </c>
      <c r="AC253">
        <f>VLOOKUP(A253,'[1]كل السنوات'!$A$2:$J$3366,10,0)</f>
        <v>0</v>
      </c>
    </row>
    <row r="254" spans="1:36" ht="15" customHeight="1" x14ac:dyDescent="0.25">
      <c r="A254">
        <v>518727</v>
      </c>
      <c r="B254" t="s">
        <v>1031</v>
      </c>
      <c r="C254" t="s">
        <v>359</v>
      </c>
      <c r="D254" t="s">
        <v>504</v>
      </c>
      <c r="E254" t="s">
        <v>116</v>
      </c>
      <c r="G254" t="s">
        <v>3155</v>
      </c>
      <c r="H254" t="s">
        <v>658</v>
      </c>
      <c r="I254" t="s">
        <v>540</v>
      </c>
      <c r="J254" t="s">
        <v>139</v>
      </c>
      <c r="L254" t="s">
        <v>150</v>
      </c>
      <c r="R254" t="s">
        <v>4014</v>
      </c>
      <c r="S254" t="s">
        <v>4015</v>
      </c>
      <c r="T254" t="s">
        <v>3150</v>
      </c>
      <c r="U254" t="s">
        <v>3156</v>
      </c>
      <c r="AC254" t="str">
        <f>VLOOKUP(A254,'[1]كل السنوات'!$A$2:$J$3366,10,0)</f>
        <v>مستنفذ</v>
      </c>
      <c r="AE254" t="s">
        <v>5718</v>
      </c>
    </row>
    <row r="255" spans="1:36" ht="15" customHeight="1" x14ac:dyDescent="0.25">
      <c r="A255">
        <v>518729</v>
      </c>
      <c r="B255" t="s">
        <v>1928</v>
      </c>
      <c r="C255" t="s">
        <v>77</v>
      </c>
      <c r="D255" t="s">
        <v>517</v>
      </c>
      <c r="E255" t="s">
        <v>116</v>
      </c>
      <c r="F255" s="254">
        <v>34905</v>
      </c>
      <c r="G255" t="s">
        <v>3157</v>
      </c>
      <c r="H255" t="s">
        <v>658</v>
      </c>
      <c r="I255" t="s">
        <v>540</v>
      </c>
      <c r="J255" t="s">
        <v>139</v>
      </c>
      <c r="R255" t="s">
        <v>4016</v>
      </c>
      <c r="S255" t="s">
        <v>3580</v>
      </c>
      <c r="T255" t="s">
        <v>3158</v>
      </c>
      <c r="U255" t="s">
        <v>3159</v>
      </c>
      <c r="AC255">
        <f>VLOOKUP(A255,'[1]كل السنوات'!$A$2:$J$3366,10,0)</f>
        <v>0</v>
      </c>
    </row>
    <row r="256" spans="1:36" ht="15" customHeight="1" x14ac:dyDescent="0.25">
      <c r="A256">
        <v>518732</v>
      </c>
      <c r="B256" t="s">
        <v>2343</v>
      </c>
      <c r="C256" t="s">
        <v>296</v>
      </c>
      <c r="D256" t="s">
        <v>620</v>
      </c>
      <c r="I256" t="s">
        <v>540</v>
      </c>
      <c r="AC256">
        <f>VLOOKUP(A256,'[1]كل السنوات'!$A$2:$J$3366,10,0)</f>
        <v>0</v>
      </c>
      <c r="AG256" t="s">
        <v>2422</v>
      </c>
      <c r="AH256" t="s">
        <v>2422</v>
      </c>
      <c r="AI256" t="s">
        <v>2422</v>
      </c>
      <c r="AJ256" t="s">
        <v>2422</v>
      </c>
    </row>
    <row r="257" spans="1:35" ht="15" customHeight="1" x14ac:dyDescent="0.25">
      <c r="A257">
        <v>518739</v>
      </c>
      <c r="B257" t="s">
        <v>2344</v>
      </c>
      <c r="C257" t="s">
        <v>227</v>
      </c>
      <c r="D257" t="s">
        <v>2345</v>
      </c>
      <c r="E257" t="s">
        <v>116</v>
      </c>
      <c r="G257" t="s">
        <v>152</v>
      </c>
      <c r="H257" t="s">
        <v>658</v>
      </c>
      <c r="I257" t="s">
        <v>540</v>
      </c>
      <c r="J257" t="s">
        <v>139</v>
      </c>
      <c r="R257" t="s">
        <v>3743</v>
      </c>
      <c r="S257" t="s">
        <v>3723</v>
      </c>
      <c r="T257" t="s">
        <v>2833</v>
      </c>
      <c r="U257" t="s">
        <v>2468</v>
      </c>
      <c r="AC257">
        <f>VLOOKUP(A257,'[1]كل السنوات'!$A$2:$J$3366,10,0)</f>
        <v>0</v>
      </c>
    </row>
    <row r="258" spans="1:35" ht="15" customHeight="1" x14ac:dyDescent="0.25">
      <c r="A258">
        <v>518740</v>
      </c>
      <c r="B258" t="s">
        <v>2346</v>
      </c>
      <c r="C258" t="s">
        <v>62</v>
      </c>
      <c r="D258" t="s">
        <v>726</v>
      </c>
      <c r="E258" t="s">
        <v>116</v>
      </c>
      <c r="G258" t="s">
        <v>2834</v>
      </c>
      <c r="H258" t="s">
        <v>658</v>
      </c>
      <c r="I258" t="s">
        <v>540</v>
      </c>
      <c r="J258" t="s">
        <v>705</v>
      </c>
      <c r="K258">
        <v>2015</v>
      </c>
      <c r="R258" t="s">
        <v>4795</v>
      </c>
      <c r="S258" t="s">
        <v>3700</v>
      </c>
      <c r="T258" t="s">
        <v>2835</v>
      </c>
      <c r="U258" t="s">
        <v>2429</v>
      </c>
      <c r="AC258">
        <f>VLOOKUP(A258,'[1]كل السنوات'!$A$2:$J$3366,10,0)</f>
        <v>0</v>
      </c>
    </row>
    <row r="259" spans="1:35" ht="15" customHeight="1" x14ac:dyDescent="0.25">
      <c r="A259">
        <v>518753</v>
      </c>
      <c r="B259" t="s">
        <v>1032</v>
      </c>
      <c r="C259" t="s">
        <v>72</v>
      </c>
      <c r="D259" t="s">
        <v>431</v>
      </c>
      <c r="E259" t="s">
        <v>116</v>
      </c>
      <c r="G259" t="s">
        <v>150</v>
      </c>
      <c r="H259" t="s">
        <v>658</v>
      </c>
      <c r="I259" t="s">
        <v>540</v>
      </c>
      <c r="J259" t="s">
        <v>139</v>
      </c>
      <c r="L259" t="s">
        <v>150</v>
      </c>
      <c r="N259">
        <v>781</v>
      </c>
      <c r="O259" s="254">
        <v>45720</v>
      </c>
      <c r="P259">
        <v>70000</v>
      </c>
      <c r="R259" t="s">
        <v>5106</v>
      </c>
      <c r="S259" t="s">
        <v>5107</v>
      </c>
      <c r="T259" t="s">
        <v>2672</v>
      </c>
      <c r="U259" t="s">
        <v>2440</v>
      </c>
      <c r="AC259">
        <f>VLOOKUP(A259,'[1]كل السنوات'!$A$2:$J$3366,10,0)</f>
        <v>0</v>
      </c>
    </row>
    <row r="260" spans="1:35" ht="15" customHeight="1" x14ac:dyDescent="0.25">
      <c r="A260">
        <v>518782</v>
      </c>
      <c r="B260" t="s">
        <v>1929</v>
      </c>
      <c r="C260" t="s">
        <v>632</v>
      </c>
      <c r="D260" t="s">
        <v>457</v>
      </c>
      <c r="E260" t="s">
        <v>116</v>
      </c>
      <c r="G260" t="s">
        <v>136</v>
      </c>
      <c r="H260" t="s">
        <v>658</v>
      </c>
      <c r="I260" t="s">
        <v>540</v>
      </c>
      <c r="J260" t="s">
        <v>139</v>
      </c>
      <c r="R260" t="s">
        <v>4017</v>
      </c>
      <c r="S260" t="s">
        <v>4018</v>
      </c>
      <c r="T260" t="s">
        <v>2434</v>
      </c>
      <c r="U260" t="s">
        <v>2465</v>
      </c>
      <c r="AC260">
        <f>VLOOKUP(A260,'[1]كل السنوات'!$A$2:$J$3366,10,0)</f>
        <v>0</v>
      </c>
    </row>
    <row r="261" spans="1:35" ht="15" customHeight="1" x14ac:dyDescent="0.25">
      <c r="A261">
        <v>518791</v>
      </c>
      <c r="B261" t="s">
        <v>788</v>
      </c>
      <c r="C261" t="s">
        <v>78</v>
      </c>
      <c r="D261" t="s">
        <v>481</v>
      </c>
      <c r="E261" t="s">
        <v>116</v>
      </c>
      <c r="G261" t="s">
        <v>2760</v>
      </c>
      <c r="H261" t="s">
        <v>658</v>
      </c>
      <c r="I261" t="s">
        <v>540</v>
      </c>
      <c r="J261" t="s">
        <v>139</v>
      </c>
      <c r="L261" t="s">
        <v>151</v>
      </c>
      <c r="R261" t="s">
        <v>4019</v>
      </c>
      <c r="S261" t="s">
        <v>3637</v>
      </c>
      <c r="T261" t="s">
        <v>2499</v>
      </c>
      <c r="U261" t="s">
        <v>2429</v>
      </c>
      <c r="AC261">
        <f>VLOOKUP(A261,'[1]كل السنوات'!$A$2:$J$3366,10,0)</f>
        <v>0</v>
      </c>
    </row>
    <row r="262" spans="1:35" ht="15" customHeight="1" x14ac:dyDescent="0.25">
      <c r="A262">
        <v>518825</v>
      </c>
      <c r="B262" t="s">
        <v>1435</v>
      </c>
      <c r="C262" t="s">
        <v>105</v>
      </c>
      <c r="D262" t="s">
        <v>528</v>
      </c>
      <c r="E262" t="s">
        <v>116</v>
      </c>
      <c r="G262" t="s">
        <v>136</v>
      </c>
      <c r="H262" t="s">
        <v>658</v>
      </c>
      <c r="I262" t="s">
        <v>541</v>
      </c>
      <c r="J262" t="s">
        <v>139</v>
      </c>
      <c r="R262" t="s">
        <v>3591</v>
      </c>
      <c r="S262" t="s">
        <v>3592</v>
      </c>
      <c r="T262" t="s">
        <v>2460</v>
      </c>
      <c r="U262" t="s">
        <v>2461</v>
      </c>
      <c r="AC262" t="str">
        <f>VLOOKUP(A262,'[1]كل السنوات'!$A$2:$J$3366,10,0)</f>
        <v>م</v>
      </c>
    </row>
    <row r="263" spans="1:35" ht="15" customHeight="1" x14ac:dyDescent="0.25">
      <c r="A263">
        <v>518830</v>
      </c>
      <c r="B263" t="s">
        <v>1033</v>
      </c>
      <c r="C263" t="s">
        <v>66</v>
      </c>
      <c r="D263" t="s">
        <v>463</v>
      </c>
      <c r="E263" t="s">
        <v>116</v>
      </c>
      <c r="G263" t="s">
        <v>136</v>
      </c>
      <c r="H263" t="s">
        <v>658</v>
      </c>
      <c r="I263" t="s">
        <v>540</v>
      </c>
      <c r="J263" t="s">
        <v>139</v>
      </c>
      <c r="R263" t="s">
        <v>5109</v>
      </c>
      <c r="S263" t="s">
        <v>4882</v>
      </c>
      <c r="T263" t="s">
        <v>3049</v>
      </c>
      <c r="U263" t="s">
        <v>2429</v>
      </c>
      <c r="AC263" t="str">
        <f>VLOOKUP(A263,'[1]كل السنوات'!$A$2:$J$3366,10,0)</f>
        <v>مستنفذ</v>
      </c>
      <c r="AE263" t="s">
        <v>5718</v>
      </c>
    </row>
    <row r="264" spans="1:35" ht="15" customHeight="1" x14ac:dyDescent="0.25">
      <c r="A264">
        <v>518836</v>
      </c>
      <c r="B264" t="s">
        <v>2347</v>
      </c>
      <c r="C264" t="s">
        <v>1733</v>
      </c>
      <c r="D264" t="s">
        <v>485</v>
      </c>
      <c r="E264" t="s">
        <v>116</v>
      </c>
      <c r="G264" t="s">
        <v>136</v>
      </c>
      <c r="H264" t="s">
        <v>658</v>
      </c>
      <c r="I264" t="s">
        <v>540</v>
      </c>
      <c r="J264" t="s">
        <v>705</v>
      </c>
      <c r="R264" t="s">
        <v>4796</v>
      </c>
      <c r="S264" t="s">
        <v>4797</v>
      </c>
      <c r="T264" t="s">
        <v>2501</v>
      </c>
      <c r="U264" t="s">
        <v>2429</v>
      </c>
      <c r="AC264">
        <f>VLOOKUP(A264,'[1]كل السنوات'!$A$2:$J$3366,10,0)</f>
        <v>0</v>
      </c>
    </row>
    <row r="265" spans="1:35" ht="15" customHeight="1" x14ac:dyDescent="0.25">
      <c r="A265">
        <v>518845</v>
      </c>
      <c r="B265" t="s">
        <v>1930</v>
      </c>
      <c r="C265" t="s">
        <v>86</v>
      </c>
      <c r="D265" t="s">
        <v>407</v>
      </c>
      <c r="E265" t="s">
        <v>116</v>
      </c>
      <c r="G265" t="s">
        <v>2433</v>
      </c>
      <c r="H265" t="s">
        <v>658</v>
      </c>
      <c r="I265" t="s">
        <v>540</v>
      </c>
      <c r="J265" t="s">
        <v>705</v>
      </c>
      <c r="R265" t="s">
        <v>4873</v>
      </c>
      <c r="S265" t="s">
        <v>3644</v>
      </c>
      <c r="T265" t="s">
        <v>2737</v>
      </c>
      <c r="U265" t="s">
        <v>2893</v>
      </c>
      <c r="AC265">
        <f>VLOOKUP(A265,'[1]كل السنوات'!$A$2:$J$3366,10,0)</f>
        <v>0</v>
      </c>
    </row>
    <row r="266" spans="1:35" ht="15" customHeight="1" x14ac:dyDescent="0.25">
      <c r="A266">
        <v>518861</v>
      </c>
      <c r="B266" t="s">
        <v>1034</v>
      </c>
      <c r="C266" t="s">
        <v>1035</v>
      </c>
      <c r="D266" t="s">
        <v>519</v>
      </c>
      <c r="E266" t="s">
        <v>116</v>
      </c>
      <c r="G266" t="s">
        <v>136</v>
      </c>
      <c r="H266" t="s">
        <v>658</v>
      </c>
      <c r="I266" t="s">
        <v>540</v>
      </c>
      <c r="J266" t="s">
        <v>137</v>
      </c>
      <c r="K266">
        <v>2012</v>
      </c>
      <c r="N266">
        <v>795</v>
      </c>
      <c r="O266" s="254">
        <v>45722</v>
      </c>
      <c r="P266">
        <v>100000</v>
      </c>
      <c r="R266" t="s">
        <v>5110</v>
      </c>
      <c r="S266" t="s">
        <v>4611</v>
      </c>
      <c r="T266" t="s">
        <v>2934</v>
      </c>
      <c r="U266" t="s">
        <v>2436</v>
      </c>
      <c r="AC266" t="str">
        <f>VLOOKUP(A266,'[1]كل السنوات'!$A$2:$J$3366,10,0)</f>
        <v>مستنفذ</v>
      </c>
      <c r="AE266" t="s">
        <v>5718</v>
      </c>
    </row>
    <row r="267" spans="1:35" ht="15" customHeight="1" x14ac:dyDescent="0.25">
      <c r="A267">
        <v>518866</v>
      </c>
      <c r="B267" t="s">
        <v>789</v>
      </c>
      <c r="C267" t="s">
        <v>790</v>
      </c>
      <c r="D267" t="s">
        <v>501</v>
      </c>
      <c r="E267" t="s">
        <v>116</v>
      </c>
      <c r="G267" t="s">
        <v>3162</v>
      </c>
      <c r="H267" t="s">
        <v>669</v>
      </c>
      <c r="I267" t="s">
        <v>540</v>
      </c>
      <c r="J267" t="s">
        <v>139</v>
      </c>
      <c r="K267">
        <v>2004</v>
      </c>
      <c r="L267" t="s">
        <v>136</v>
      </c>
      <c r="R267" t="s">
        <v>4020</v>
      </c>
      <c r="S267" t="s">
        <v>4021</v>
      </c>
      <c r="T267" t="s">
        <v>2749</v>
      </c>
      <c r="U267" t="s">
        <v>3163</v>
      </c>
      <c r="AC267" t="str">
        <f>VLOOKUP(A267,'[1]كل السنوات'!$A$2:$J$3366,10,0)</f>
        <v>مستنفذ فصل اول 2024-2025</v>
      </c>
      <c r="AE267" t="s">
        <v>5742</v>
      </c>
    </row>
    <row r="268" spans="1:35" ht="15" customHeight="1" x14ac:dyDescent="0.25">
      <c r="A268">
        <v>518871</v>
      </c>
      <c r="B268" t="s">
        <v>5111</v>
      </c>
      <c r="C268" t="s">
        <v>5112</v>
      </c>
      <c r="D268" t="s">
        <v>457</v>
      </c>
      <c r="E268" t="s">
        <v>116</v>
      </c>
      <c r="G268" t="s">
        <v>136</v>
      </c>
      <c r="H268" t="s">
        <v>658</v>
      </c>
      <c r="I268" t="s">
        <v>540</v>
      </c>
      <c r="J268" t="s">
        <v>139</v>
      </c>
      <c r="AC268" t="str">
        <f>VLOOKUP(A268,'[1]كل السنوات'!$A$2:$J$3366,10,0)</f>
        <v>مستنفذ</v>
      </c>
      <c r="AE268" t="s">
        <v>5718</v>
      </c>
    </row>
    <row r="269" spans="1:35" ht="15" customHeight="1" x14ac:dyDescent="0.25">
      <c r="A269">
        <v>518898</v>
      </c>
      <c r="B269" t="s">
        <v>1277</v>
      </c>
      <c r="C269" t="s">
        <v>564</v>
      </c>
      <c r="D269" t="s">
        <v>498</v>
      </c>
      <c r="E269" t="s">
        <v>116</v>
      </c>
      <c r="G269" t="s">
        <v>136</v>
      </c>
      <c r="H269" t="s">
        <v>658</v>
      </c>
      <c r="I269" t="s">
        <v>540</v>
      </c>
      <c r="J269" t="s">
        <v>139</v>
      </c>
      <c r="R269" t="s">
        <v>5113</v>
      </c>
      <c r="S269" t="s">
        <v>4070</v>
      </c>
      <c r="T269" t="s">
        <v>3170</v>
      </c>
      <c r="U269" t="s">
        <v>2429</v>
      </c>
      <c r="AC269" t="str">
        <f>VLOOKUP(A269,'[1]كل السنوات'!$A$2:$J$3366,10,0)</f>
        <v>مستنفذ</v>
      </c>
      <c r="AE269" t="s">
        <v>5718</v>
      </c>
    </row>
    <row r="270" spans="1:35" ht="15" customHeight="1" x14ac:dyDescent="0.25">
      <c r="A270">
        <v>518907</v>
      </c>
      <c r="B270" t="s">
        <v>1001</v>
      </c>
      <c r="C270" t="s">
        <v>559</v>
      </c>
      <c r="D270" t="s">
        <v>448</v>
      </c>
      <c r="I270" t="s">
        <v>540</v>
      </c>
      <c r="Z270" t="s">
        <v>2422</v>
      </c>
      <c r="AA270" t="s">
        <v>2422</v>
      </c>
      <c r="AB270" t="s">
        <v>2422</v>
      </c>
      <c r="AC270" t="str">
        <f>VLOOKUP(A270,'[1]كل السنوات'!$A$2:$J$3366,10,0)</f>
        <v>مستنفذ</v>
      </c>
      <c r="AE270" t="s">
        <v>5718</v>
      </c>
      <c r="AG270" t="s">
        <v>2422</v>
      </c>
      <c r="AH270" t="s">
        <v>2422</v>
      </c>
      <c r="AI270" t="s">
        <v>2422</v>
      </c>
    </row>
    <row r="271" spans="1:35" ht="15" customHeight="1" x14ac:dyDescent="0.25">
      <c r="A271">
        <v>518913</v>
      </c>
      <c r="B271" t="s">
        <v>1931</v>
      </c>
      <c r="C271" t="s">
        <v>245</v>
      </c>
      <c r="D271" t="s">
        <v>791</v>
      </c>
      <c r="E271" t="s">
        <v>116</v>
      </c>
      <c r="G271" t="s">
        <v>2536</v>
      </c>
      <c r="H271" t="s">
        <v>658</v>
      </c>
      <c r="I271" t="s">
        <v>540</v>
      </c>
      <c r="J271" t="s">
        <v>139</v>
      </c>
      <c r="R271" t="s">
        <v>5115</v>
      </c>
      <c r="S271" t="s">
        <v>4464</v>
      </c>
      <c r="T271" t="s">
        <v>3037</v>
      </c>
      <c r="U271" t="s">
        <v>2429</v>
      </c>
      <c r="AC271">
        <f>VLOOKUP(A271,'[1]كل السنوات'!$A$2:$J$3366,10,0)</f>
        <v>0</v>
      </c>
    </row>
    <row r="272" spans="1:35" ht="15" customHeight="1" x14ac:dyDescent="0.25">
      <c r="A272">
        <v>518942</v>
      </c>
      <c r="B272" t="s">
        <v>1037</v>
      </c>
      <c r="C272" t="s">
        <v>593</v>
      </c>
      <c r="D272" t="s">
        <v>594</v>
      </c>
      <c r="E272" t="s">
        <v>116</v>
      </c>
      <c r="G272" t="s">
        <v>2698</v>
      </c>
      <c r="H272" t="s">
        <v>658</v>
      </c>
      <c r="I272" t="s">
        <v>540</v>
      </c>
      <c r="J272" t="s">
        <v>139</v>
      </c>
      <c r="R272" t="s">
        <v>5116</v>
      </c>
      <c r="S272" t="s">
        <v>4469</v>
      </c>
      <c r="T272" t="s">
        <v>3088</v>
      </c>
      <c r="U272" t="s">
        <v>2468</v>
      </c>
      <c r="AC272" t="str">
        <f>VLOOKUP(A272,'[1]كل السنوات'!$A$2:$J$3366,10,0)</f>
        <v>مستنفذ</v>
      </c>
      <c r="AE272" t="s">
        <v>5718</v>
      </c>
    </row>
    <row r="273" spans="1:36" ht="15" customHeight="1" x14ac:dyDescent="0.25">
      <c r="A273">
        <v>518976</v>
      </c>
      <c r="B273" t="s">
        <v>794</v>
      </c>
      <c r="C273" t="s">
        <v>795</v>
      </c>
      <c r="D273" t="s">
        <v>441</v>
      </c>
      <c r="E273" t="s">
        <v>116</v>
      </c>
      <c r="G273" t="s">
        <v>2562</v>
      </c>
      <c r="H273" t="s">
        <v>658</v>
      </c>
      <c r="I273" t="s">
        <v>540</v>
      </c>
      <c r="J273" t="s">
        <v>137</v>
      </c>
      <c r="R273" t="s">
        <v>5117</v>
      </c>
      <c r="S273" t="s">
        <v>3565</v>
      </c>
      <c r="T273" t="s">
        <v>2538</v>
      </c>
      <c r="U273" t="s">
        <v>2505</v>
      </c>
      <c r="AC273" t="str">
        <f>VLOOKUP(A273,'[1]كل السنوات'!$A$2:$J$3366,10,0)</f>
        <v>مستنفذ فصل اول 2024-2025</v>
      </c>
      <c r="AE273" t="s">
        <v>5742</v>
      </c>
    </row>
    <row r="274" spans="1:36" ht="15" customHeight="1" x14ac:dyDescent="0.25">
      <c r="A274">
        <v>518977</v>
      </c>
      <c r="B274" t="s">
        <v>1932</v>
      </c>
      <c r="C274" t="s">
        <v>721</v>
      </c>
      <c r="D274" t="s">
        <v>520</v>
      </c>
      <c r="E274" t="s">
        <v>116</v>
      </c>
      <c r="G274" t="s">
        <v>136</v>
      </c>
      <c r="H274" t="s">
        <v>658</v>
      </c>
      <c r="I274" t="s">
        <v>540</v>
      </c>
      <c r="J274" t="s">
        <v>139</v>
      </c>
      <c r="R274" t="s">
        <v>4022</v>
      </c>
      <c r="S274" t="s">
        <v>3667</v>
      </c>
      <c r="T274" t="s">
        <v>2521</v>
      </c>
      <c r="U274" t="s">
        <v>2429</v>
      </c>
      <c r="AC274">
        <f>VLOOKUP(A274,'[1]كل السنوات'!$A$2:$J$3366,10,0)</f>
        <v>0</v>
      </c>
    </row>
    <row r="275" spans="1:36" ht="15" customHeight="1" x14ac:dyDescent="0.25">
      <c r="A275">
        <v>518978</v>
      </c>
      <c r="B275" t="s">
        <v>1094</v>
      </c>
      <c r="C275" t="s">
        <v>302</v>
      </c>
      <c r="D275" t="s">
        <v>1095</v>
      </c>
      <c r="E275" t="s">
        <v>2445</v>
      </c>
      <c r="G275" t="s">
        <v>136</v>
      </c>
      <c r="H275" t="s">
        <v>658</v>
      </c>
      <c r="I275" t="s">
        <v>540</v>
      </c>
      <c r="J275" t="s">
        <v>139</v>
      </c>
      <c r="L275" t="s">
        <v>151</v>
      </c>
      <c r="M275" t="s">
        <v>151</v>
      </c>
      <c r="R275" t="s">
        <v>3578</v>
      </c>
      <c r="S275" t="s">
        <v>3579</v>
      </c>
      <c r="T275" t="s">
        <v>3164</v>
      </c>
      <c r="U275" t="s">
        <v>2436</v>
      </c>
      <c r="AC275">
        <f>VLOOKUP(A275,'[1]كل السنوات'!$A$2:$J$3366,10,0)</f>
        <v>0</v>
      </c>
    </row>
    <row r="276" spans="1:36" ht="15" customHeight="1" x14ac:dyDescent="0.25">
      <c r="A276">
        <v>519002</v>
      </c>
      <c r="B276" t="s">
        <v>1336</v>
      </c>
      <c r="C276" t="s">
        <v>70</v>
      </c>
      <c r="D276" t="s">
        <v>517</v>
      </c>
      <c r="E276" t="s">
        <v>2445</v>
      </c>
      <c r="G276" t="s">
        <v>136</v>
      </c>
      <c r="H276" t="s">
        <v>658</v>
      </c>
      <c r="I276" t="s">
        <v>540</v>
      </c>
      <c r="J276" t="s">
        <v>2426</v>
      </c>
      <c r="R276" t="s">
        <v>3551</v>
      </c>
      <c r="S276" t="s">
        <v>3552</v>
      </c>
      <c r="T276" t="s">
        <v>2701</v>
      </c>
      <c r="U276" t="s">
        <v>2429</v>
      </c>
      <c r="AC276" t="str">
        <f>VLOOKUP(A276,'[1]كل السنوات'!$A$2:$J$3366,10,0)</f>
        <v>مستنفذ</v>
      </c>
      <c r="AE276" t="s">
        <v>5718</v>
      </c>
    </row>
    <row r="277" spans="1:36" ht="15" customHeight="1" x14ac:dyDescent="0.25">
      <c r="A277">
        <v>519011</v>
      </c>
      <c r="B277" t="s">
        <v>2348</v>
      </c>
      <c r="C277" t="s">
        <v>2349</v>
      </c>
      <c r="D277" t="s">
        <v>620</v>
      </c>
      <c r="E277" t="s">
        <v>116</v>
      </c>
      <c r="G277" t="s">
        <v>136</v>
      </c>
      <c r="H277" t="s">
        <v>658</v>
      </c>
      <c r="I277" t="s">
        <v>540</v>
      </c>
      <c r="J277" t="s">
        <v>139</v>
      </c>
      <c r="K277">
        <v>2011</v>
      </c>
      <c r="L277" t="s">
        <v>138</v>
      </c>
      <c r="R277" t="s">
        <v>3744</v>
      </c>
      <c r="S277" t="s">
        <v>3745</v>
      </c>
      <c r="T277" t="s">
        <v>2836</v>
      </c>
      <c r="U277" t="s">
        <v>2429</v>
      </c>
      <c r="AC277">
        <f>VLOOKUP(A277,'[1]كل السنوات'!$A$2:$J$3366,10,0)</f>
        <v>0</v>
      </c>
      <c r="AH277" t="s">
        <v>2422</v>
      </c>
      <c r="AI277" t="s">
        <v>2422</v>
      </c>
    </row>
    <row r="278" spans="1:36" ht="15" customHeight="1" x14ac:dyDescent="0.25">
      <c r="A278">
        <v>519035</v>
      </c>
      <c r="B278" t="s">
        <v>1002</v>
      </c>
      <c r="C278" t="s">
        <v>781</v>
      </c>
      <c r="D278" t="s">
        <v>514</v>
      </c>
      <c r="E278" t="s">
        <v>116</v>
      </c>
      <c r="G278" t="s">
        <v>136</v>
      </c>
      <c r="H278" t="s">
        <v>658</v>
      </c>
      <c r="I278" t="s">
        <v>540</v>
      </c>
      <c r="J278" t="s">
        <v>139</v>
      </c>
      <c r="R278" t="s">
        <v>4023</v>
      </c>
      <c r="S278" t="s">
        <v>3983</v>
      </c>
      <c r="T278" t="s">
        <v>3165</v>
      </c>
      <c r="U278" t="s">
        <v>5118</v>
      </c>
      <c r="AC278" t="str">
        <f>VLOOKUP(A278,'[1]كل السنوات'!$A$2:$J$3366,10,0)</f>
        <v>مستنفذ</v>
      </c>
      <c r="AE278" t="s">
        <v>5718</v>
      </c>
      <c r="AJ278" t="s">
        <v>2422</v>
      </c>
    </row>
    <row r="279" spans="1:36" ht="15" customHeight="1" x14ac:dyDescent="0.25">
      <c r="A279">
        <v>519038</v>
      </c>
      <c r="B279" t="s">
        <v>2350</v>
      </c>
      <c r="C279" t="s">
        <v>1099</v>
      </c>
      <c r="D279" t="s">
        <v>492</v>
      </c>
      <c r="E279" t="s">
        <v>116</v>
      </c>
      <c r="G279" t="s">
        <v>136</v>
      </c>
      <c r="H279" t="s">
        <v>658</v>
      </c>
      <c r="I279" t="s">
        <v>540</v>
      </c>
      <c r="J279" t="s">
        <v>139</v>
      </c>
      <c r="R279" t="s">
        <v>3746</v>
      </c>
      <c r="S279" t="s">
        <v>3747</v>
      </c>
      <c r="T279" t="s">
        <v>2837</v>
      </c>
      <c r="U279" t="s">
        <v>2429</v>
      </c>
      <c r="AC279">
        <f>VLOOKUP(A279,'[1]كل السنوات'!$A$2:$J$3366,10,0)</f>
        <v>0</v>
      </c>
    </row>
    <row r="280" spans="1:36" ht="15" customHeight="1" x14ac:dyDescent="0.25">
      <c r="A280">
        <v>519054</v>
      </c>
      <c r="B280" t="s">
        <v>1873</v>
      </c>
      <c r="C280" t="s">
        <v>1874</v>
      </c>
      <c r="D280" t="s">
        <v>575</v>
      </c>
      <c r="E280" t="s">
        <v>116</v>
      </c>
      <c r="G280" t="s">
        <v>2728</v>
      </c>
      <c r="H280" t="s">
        <v>658</v>
      </c>
      <c r="I280" t="s">
        <v>540</v>
      </c>
      <c r="J280" t="s">
        <v>139</v>
      </c>
      <c r="K280">
        <v>2008</v>
      </c>
      <c r="R280" t="s">
        <v>3678</v>
      </c>
      <c r="S280" t="s">
        <v>3679</v>
      </c>
      <c r="T280" t="s">
        <v>2729</v>
      </c>
      <c r="U280" t="s">
        <v>2730</v>
      </c>
      <c r="AC280">
        <f>VLOOKUP(A280,'[1]كل السنوات'!$A$2:$J$3366,10,0)</f>
        <v>0</v>
      </c>
      <c r="AG280" t="s">
        <v>2422</v>
      </c>
      <c r="AH280" t="s">
        <v>2422</v>
      </c>
      <c r="AI280" t="s">
        <v>2422</v>
      </c>
      <c r="AJ280" t="s">
        <v>2422</v>
      </c>
    </row>
    <row r="281" spans="1:36" ht="15" customHeight="1" x14ac:dyDescent="0.25">
      <c r="A281">
        <v>519069</v>
      </c>
      <c r="B281" t="s">
        <v>1038</v>
      </c>
      <c r="C281" t="s">
        <v>1039</v>
      </c>
      <c r="D281" t="s">
        <v>485</v>
      </c>
      <c r="E281" t="s">
        <v>116</v>
      </c>
      <c r="G281" t="s">
        <v>136</v>
      </c>
      <c r="H281" t="s">
        <v>658</v>
      </c>
      <c r="I281" t="s">
        <v>540</v>
      </c>
      <c r="J281" t="s">
        <v>139</v>
      </c>
      <c r="R281" t="s">
        <v>4024</v>
      </c>
      <c r="S281" t="s">
        <v>4025</v>
      </c>
      <c r="T281" t="s">
        <v>2606</v>
      </c>
      <c r="U281" t="s">
        <v>2436</v>
      </c>
      <c r="AC281" t="str">
        <f>VLOOKUP(A281,'[1]كل السنوات'!$A$2:$J$3366,10,0)</f>
        <v>مستنفذ</v>
      </c>
      <c r="AE281" t="s">
        <v>5718</v>
      </c>
    </row>
    <row r="282" spans="1:36" ht="15" customHeight="1" x14ac:dyDescent="0.25">
      <c r="A282">
        <v>519074</v>
      </c>
      <c r="B282" t="s">
        <v>1933</v>
      </c>
      <c r="C282" t="s">
        <v>561</v>
      </c>
      <c r="D282" t="s">
        <v>584</v>
      </c>
      <c r="E282" t="s">
        <v>116</v>
      </c>
      <c r="G282" t="s">
        <v>3166</v>
      </c>
      <c r="H282" t="s">
        <v>658</v>
      </c>
      <c r="I282" t="s">
        <v>540</v>
      </c>
      <c r="J282" t="s">
        <v>139</v>
      </c>
      <c r="R282" t="s">
        <v>4026</v>
      </c>
      <c r="S282" t="s">
        <v>3663</v>
      </c>
      <c r="T282" t="s">
        <v>3167</v>
      </c>
      <c r="U282" t="s">
        <v>3168</v>
      </c>
      <c r="AC282">
        <f>VLOOKUP(A282,'[1]كل السنوات'!$A$2:$J$3366,10,0)</f>
        <v>0</v>
      </c>
    </row>
    <row r="283" spans="1:36" ht="15" customHeight="1" x14ac:dyDescent="0.25">
      <c r="A283">
        <v>519084</v>
      </c>
      <c r="B283" t="s">
        <v>1934</v>
      </c>
      <c r="C283" t="s">
        <v>102</v>
      </c>
      <c r="D283" t="s">
        <v>1315</v>
      </c>
      <c r="E283" t="s">
        <v>116</v>
      </c>
      <c r="G283" t="s">
        <v>150</v>
      </c>
      <c r="H283" t="s">
        <v>658</v>
      </c>
      <c r="I283" t="s">
        <v>540</v>
      </c>
      <c r="J283" t="s">
        <v>139</v>
      </c>
      <c r="L283" t="s">
        <v>150</v>
      </c>
      <c r="R283" t="s">
        <v>4027</v>
      </c>
      <c r="S283" t="s">
        <v>4028</v>
      </c>
      <c r="T283" t="s">
        <v>3169</v>
      </c>
      <c r="U283" t="s">
        <v>2440</v>
      </c>
      <c r="AC283">
        <f>VLOOKUP(A283,'[1]كل السنوات'!$A$2:$J$3366,10,0)</f>
        <v>0</v>
      </c>
    </row>
    <row r="284" spans="1:36" ht="15" customHeight="1" x14ac:dyDescent="0.25">
      <c r="A284">
        <v>519154</v>
      </c>
      <c r="B284" t="s">
        <v>2351</v>
      </c>
      <c r="C284" t="s">
        <v>371</v>
      </c>
      <c r="D284" t="s">
        <v>366</v>
      </c>
      <c r="E284" t="s">
        <v>116</v>
      </c>
      <c r="G284" t="s">
        <v>2838</v>
      </c>
      <c r="H284" t="s">
        <v>658</v>
      </c>
      <c r="I284" t="s">
        <v>540</v>
      </c>
      <c r="J284" t="s">
        <v>139</v>
      </c>
      <c r="R284" t="s">
        <v>3748</v>
      </c>
      <c r="S284" t="s">
        <v>3731</v>
      </c>
      <c r="T284" t="s">
        <v>2839</v>
      </c>
      <c r="U284" t="s">
        <v>2429</v>
      </c>
      <c r="AC284">
        <f>VLOOKUP(A284,'[1]كل السنوات'!$A$2:$J$3366,10,0)</f>
        <v>0</v>
      </c>
    </row>
    <row r="285" spans="1:36" ht="15" customHeight="1" x14ac:dyDescent="0.25">
      <c r="A285">
        <v>519180</v>
      </c>
      <c r="B285" t="s">
        <v>1935</v>
      </c>
      <c r="C285" t="s">
        <v>1419</v>
      </c>
      <c r="D285" t="s">
        <v>1936</v>
      </c>
      <c r="E285" t="s">
        <v>116</v>
      </c>
      <c r="G285" t="s">
        <v>2475</v>
      </c>
      <c r="H285" t="s">
        <v>658</v>
      </c>
      <c r="I285" t="s">
        <v>540</v>
      </c>
      <c r="J285" t="s">
        <v>137</v>
      </c>
      <c r="K285">
        <v>2011</v>
      </c>
      <c r="R285" t="s">
        <v>4612</v>
      </c>
      <c r="S285" t="s">
        <v>4613</v>
      </c>
      <c r="T285" t="s">
        <v>3113</v>
      </c>
      <c r="U285" t="s">
        <v>2615</v>
      </c>
      <c r="AC285">
        <f>VLOOKUP(A285,'[1]كل السنوات'!$A$2:$J$3366,10,0)</f>
        <v>0</v>
      </c>
    </row>
    <row r="286" spans="1:36" ht="15" customHeight="1" x14ac:dyDescent="0.25">
      <c r="A286">
        <v>519194</v>
      </c>
      <c r="B286" t="s">
        <v>1337</v>
      </c>
      <c r="C286" t="s">
        <v>783</v>
      </c>
      <c r="D286" t="s">
        <v>1333</v>
      </c>
      <c r="E286" t="s">
        <v>116</v>
      </c>
      <c r="G286" t="s">
        <v>2475</v>
      </c>
      <c r="H286" t="s">
        <v>658</v>
      </c>
      <c r="I286" t="s">
        <v>541</v>
      </c>
      <c r="J286" t="s">
        <v>139</v>
      </c>
      <c r="L286" t="s">
        <v>150</v>
      </c>
      <c r="R286" t="s">
        <v>3654</v>
      </c>
      <c r="S286" t="s">
        <v>3655</v>
      </c>
      <c r="T286" t="s">
        <v>2696</v>
      </c>
      <c r="U286" t="s">
        <v>2615</v>
      </c>
      <c r="AC286" t="str">
        <f>VLOOKUP(A286,'[1]كل السنوات'!$A$2:$J$3366,10,0)</f>
        <v>م</v>
      </c>
    </row>
    <row r="287" spans="1:36" ht="15" customHeight="1" x14ac:dyDescent="0.25">
      <c r="A287">
        <v>519264</v>
      </c>
      <c r="B287" t="s">
        <v>5119</v>
      </c>
      <c r="C287" t="s">
        <v>5120</v>
      </c>
      <c r="D287" t="s">
        <v>453</v>
      </c>
      <c r="E287" t="s">
        <v>116</v>
      </c>
      <c r="G287" t="s">
        <v>2625</v>
      </c>
      <c r="H287" t="s">
        <v>658</v>
      </c>
      <c r="I287" t="s">
        <v>540</v>
      </c>
      <c r="J287" t="s">
        <v>705</v>
      </c>
      <c r="K287">
        <v>2015</v>
      </c>
      <c r="R287" t="s">
        <v>5121</v>
      </c>
      <c r="S287" t="s">
        <v>5122</v>
      </c>
      <c r="T287" t="s">
        <v>3084</v>
      </c>
      <c r="U287" t="s">
        <v>5123</v>
      </c>
      <c r="AC287">
        <f>VLOOKUP(A287,'[1]كل السنوات'!$A$2:$J$3366,10,0)</f>
        <v>0</v>
      </c>
    </row>
    <row r="288" spans="1:36" ht="15" customHeight="1" x14ac:dyDescent="0.25">
      <c r="A288">
        <v>519278</v>
      </c>
      <c r="B288" t="s">
        <v>905</v>
      </c>
      <c r="C288" t="s">
        <v>906</v>
      </c>
      <c r="D288" t="s">
        <v>907</v>
      </c>
      <c r="E288" t="s">
        <v>116</v>
      </c>
      <c r="G288" t="s">
        <v>136</v>
      </c>
      <c r="H288" t="s">
        <v>658</v>
      </c>
      <c r="I288" t="s">
        <v>540</v>
      </c>
      <c r="J288" t="s">
        <v>139</v>
      </c>
      <c r="L288" t="s">
        <v>151</v>
      </c>
      <c r="M288" t="s">
        <v>151</v>
      </c>
      <c r="R288" t="s">
        <v>4029</v>
      </c>
      <c r="S288" t="s">
        <v>4030</v>
      </c>
      <c r="T288" t="s">
        <v>3172</v>
      </c>
      <c r="U288" t="s">
        <v>2429</v>
      </c>
      <c r="AC288" t="str">
        <f>VLOOKUP(A288,'[1]كل السنوات'!$A$2:$J$3366,10,0)</f>
        <v>مستنفذ فصل اول 2024-2025</v>
      </c>
      <c r="AE288" t="s">
        <v>5742</v>
      </c>
      <c r="AJ288" t="s">
        <v>2422</v>
      </c>
    </row>
    <row r="289" spans="1:36" ht="15" customHeight="1" x14ac:dyDescent="0.25">
      <c r="A289">
        <v>519291</v>
      </c>
      <c r="B289" t="s">
        <v>5598</v>
      </c>
      <c r="C289" t="s">
        <v>281</v>
      </c>
      <c r="D289" t="s">
        <v>5599</v>
      </c>
      <c r="E289" t="s">
        <v>116</v>
      </c>
      <c r="G289" t="s">
        <v>136</v>
      </c>
      <c r="H289" t="s">
        <v>658</v>
      </c>
      <c r="I289" t="s">
        <v>540</v>
      </c>
      <c r="J289" t="s">
        <v>705</v>
      </c>
      <c r="K289">
        <v>2015</v>
      </c>
      <c r="L289" t="s">
        <v>136</v>
      </c>
      <c r="N289">
        <v>889</v>
      </c>
      <c r="O289" s="254">
        <v>45722</v>
      </c>
      <c r="P289">
        <v>100000</v>
      </c>
      <c r="AC289" t="str">
        <f>VLOOKUP(A289,'[1]كل السنوات'!$A$2:$J$3366,10,0)</f>
        <v>مستنفذ</v>
      </c>
      <c r="AE289" t="s">
        <v>5718</v>
      </c>
    </row>
    <row r="290" spans="1:36" ht="15" customHeight="1" x14ac:dyDescent="0.25">
      <c r="A290">
        <v>519325</v>
      </c>
      <c r="B290" t="s">
        <v>1040</v>
      </c>
      <c r="C290" t="s">
        <v>598</v>
      </c>
      <c r="D290" t="s">
        <v>485</v>
      </c>
      <c r="E290" t="s">
        <v>116</v>
      </c>
      <c r="G290" t="s">
        <v>136</v>
      </c>
      <c r="H290" t="s">
        <v>658</v>
      </c>
      <c r="I290" t="s">
        <v>540</v>
      </c>
      <c r="J290" t="s">
        <v>139</v>
      </c>
      <c r="R290" t="s">
        <v>4032</v>
      </c>
      <c r="S290" t="s">
        <v>4033</v>
      </c>
      <c r="T290" t="s">
        <v>2821</v>
      </c>
      <c r="U290" t="s">
        <v>2479</v>
      </c>
      <c r="AC290" t="str">
        <f>VLOOKUP(A290,'[1]كل السنوات'!$A$2:$J$3366,10,0)</f>
        <v>مستنفذ</v>
      </c>
      <c r="AE290" t="s">
        <v>5718</v>
      </c>
    </row>
    <row r="291" spans="1:36" ht="15" customHeight="1" x14ac:dyDescent="0.25">
      <c r="A291">
        <v>519327</v>
      </c>
      <c r="B291" t="s">
        <v>796</v>
      </c>
      <c r="C291" t="s">
        <v>797</v>
      </c>
      <c r="D291" t="s">
        <v>599</v>
      </c>
      <c r="E291" t="s">
        <v>116</v>
      </c>
      <c r="G291" t="s">
        <v>2721</v>
      </c>
      <c r="H291" t="s">
        <v>658</v>
      </c>
      <c r="I291" t="s">
        <v>540</v>
      </c>
      <c r="J291" t="s">
        <v>139</v>
      </c>
      <c r="K291">
        <v>2014</v>
      </c>
      <c r="R291" t="s">
        <v>4034</v>
      </c>
      <c r="S291" t="s">
        <v>4035</v>
      </c>
      <c r="T291" t="s">
        <v>3173</v>
      </c>
      <c r="U291" t="s">
        <v>3153</v>
      </c>
      <c r="AC291" t="str">
        <f>VLOOKUP(A291,'[1]كل السنوات'!$A$2:$J$3366,10,0)</f>
        <v>مستنفذ فصل اول 2024-2025</v>
      </c>
      <c r="AE291" t="s">
        <v>5742</v>
      </c>
    </row>
    <row r="292" spans="1:36" ht="15" customHeight="1" x14ac:dyDescent="0.25">
      <c r="A292">
        <v>519328</v>
      </c>
      <c r="B292" t="s">
        <v>1937</v>
      </c>
      <c r="C292" t="s">
        <v>66</v>
      </c>
      <c r="D292" t="s">
        <v>342</v>
      </c>
      <c r="E292" t="s">
        <v>116</v>
      </c>
      <c r="H292" t="s">
        <v>658</v>
      </c>
      <c r="I292" t="s">
        <v>540</v>
      </c>
      <c r="AC292" t="str">
        <f>VLOOKUP(A292,'[1]كل السنوات'!$A$2:$J$3366,10,0)</f>
        <v>مستنفذ</v>
      </c>
      <c r="AE292" t="s">
        <v>5718</v>
      </c>
    </row>
    <row r="293" spans="1:36" ht="15" customHeight="1" x14ac:dyDescent="0.25">
      <c r="A293">
        <v>519343</v>
      </c>
      <c r="B293" t="s">
        <v>1938</v>
      </c>
      <c r="C293" t="s">
        <v>1455</v>
      </c>
      <c r="D293" t="s">
        <v>770</v>
      </c>
      <c r="E293" t="s">
        <v>116</v>
      </c>
      <c r="G293" t="s">
        <v>136</v>
      </c>
      <c r="H293" t="s">
        <v>658</v>
      </c>
      <c r="I293" t="s">
        <v>540</v>
      </c>
      <c r="J293" t="s">
        <v>705</v>
      </c>
      <c r="K293">
        <v>2006</v>
      </c>
      <c r="R293" t="s">
        <v>5125</v>
      </c>
      <c r="S293" t="s">
        <v>3690</v>
      </c>
      <c r="T293" t="s">
        <v>2480</v>
      </c>
      <c r="U293" t="s">
        <v>2429</v>
      </c>
      <c r="AC293">
        <f>VLOOKUP(A293,'[1]كل السنوات'!$A$2:$J$3366,10,0)</f>
        <v>0</v>
      </c>
    </row>
    <row r="294" spans="1:36" ht="15" customHeight="1" x14ac:dyDescent="0.25">
      <c r="A294">
        <v>519360</v>
      </c>
      <c r="B294" t="s">
        <v>1939</v>
      </c>
      <c r="C294" t="s">
        <v>1940</v>
      </c>
      <c r="D294" t="s">
        <v>430</v>
      </c>
      <c r="E294" t="s">
        <v>2445</v>
      </c>
      <c r="G294" t="s">
        <v>136</v>
      </c>
      <c r="H294" t="s">
        <v>658</v>
      </c>
      <c r="I294" t="s">
        <v>540</v>
      </c>
      <c r="J294" t="s">
        <v>139</v>
      </c>
      <c r="R294" t="s">
        <v>3557</v>
      </c>
      <c r="S294" t="s">
        <v>3558</v>
      </c>
      <c r="T294" t="s">
        <v>3003</v>
      </c>
      <c r="U294" t="s">
        <v>2429</v>
      </c>
      <c r="AC294">
        <f>VLOOKUP(A294,'[1]كل السنوات'!$A$2:$J$3366,10,0)</f>
        <v>0</v>
      </c>
    </row>
    <row r="295" spans="1:36" ht="15" customHeight="1" x14ac:dyDescent="0.25">
      <c r="A295">
        <v>519363</v>
      </c>
      <c r="B295" t="s">
        <v>1354</v>
      </c>
      <c r="C295" t="s">
        <v>327</v>
      </c>
      <c r="D295" t="s">
        <v>528</v>
      </c>
      <c r="E295" t="s">
        <v>116</v>
      </c>
      <c r="G295" t="s">
        <v>2541</v>
      </c>
      <c r="H295" t="s">
        <v>658</v>
      </c>
      <c r="I295" t="s">
        <v>540</v>
      </c>
      <c r="J295" t="s">
        <v>705</v>
      </c>
      <c r="R295" t="s">
        <v>3611</v>
      </c>
      <c r="S295" t="s">
        <v>3612</v>
      </c>
      <c r="T295" t="s">
        <v>2542</v>
      </c>
      <c r="U295" t="s">
        <v>2543</v>
      </c>
      <c r="AC295" t="str">
        <f>VLOOKUP(A295,'[1]كل السنوات'!$A$2:$J$3366,10,0)</f>
        <v>مستنفذ</v>
      </c>
      <c r="AE295" t="s">
        <v>5718</v>
      </c>
    </row>
    <row r="296" spans="1:36" ht="15" customHeight="1" x14ac:dyDescent="0.25">
      <c r="A296">
        <v>519371</v>
      </c>
      <c r="B296" t="s">
        <v>2352</v>
      </c>
      <c r="C296" t="s">
        <v>1721</v>
      </c>
      <c r="D296" t="s">
        <v>469</v>
      </c>
      <c r="E296" t="s">
        <v>116</v>
      </c>
      <c r="G296" t="s">
        <v>136</v>
      </c>
      <c r="H296" t="s">
        <v>658</v>
      </c>
      <c r="I296" t="s">
        <v>540</v>
      </c>
      <c r="J296" t="s">
        <v>139</v>
      </c>
      <c r="R296" t="s">
        <v>3749</v>
      </c>
      <c r="S296" t="s">
        <v>3750</v>
      </c>
      <c r="T296" t="s">
        <v>2840</v>
      </c>
      <c r="U296" t="s">
        <v>2479</v>
      </c>
      <c r="AC296">
        <f>VLOOKUP(A296,'[1]كل السنوات'!$A$2:$J$3366,10,0)</f>
        <v>0</v>
      </c>
      <c r="AJ296" t="s">
        <v>2422</v>
      </c>
    </row>
    <row r="297" spans="1:36" ht="15" customHeight="1" x14ac:dyDescent="0.25">
      <c r="A297">
        <v>519379</v>
      </c>
      <c r="B297" t="s">
        <v>908</v>
      </c>
      <c r="C297" t="s">
        <v>636</v>
      </c>
      <c r="D297" t="s">
        <v>402</v>
      </c>
      <c r="E297" t="s">
        <v>116</v>
      </c>
      <c r="G297" t="s">
        <v>136</v>
      </c>
      <c r="H297" t="s">
        <v>658</v>
      </c>
      <c r="I297" t="s">
        <v>540</v>
      </c>
      <c r="J297" t="s">
        <v>139</v>
      </c>
      <c r="K297">
        <v>2015</v>
      </c>
      <c r="L297" t="s">
        <v>147</v>
      </c>
      <c r="R297" t="s">
        <v>4037</v>
      </c>
      <c r="S297" t="s">
        <v>3835</v>
      </c>
      <c r="T297" t="s">
        <v>2441</v>
      </c>
      <c r="U297" t="s">
        <v>2429</v>
      </c>
      <c r="AC297" t="str">
        <f>VLOOKUP(A297,'[1]كل السنوات'!$A$2:$J$3366,10,0)</f>
        <v>مستنفذ فصل اول 2024-2025</v>
      </c>
      <c r="AE297" t="s">
        <v>5742</v>
      </c>
      <c r="AG297" t="s">
        <v>2422</v>
      </c>
      <c r="AH297" t="s">
        <v>2422</v>
      </c>
      <c r="AI297" t="s">
        <v>2422</v>
      </c>
      <c r="AJ297" t="s">
        <v>2422</v>
      </c>
    </row>
    <row r="298" spans="1:36" ht="15" customHeight="1" x14ac:dyDescent="0.25">
      <c r="A298">
        <v>519380</v>
      </c>
      <c r="B298" t="s">
        <v>1867</v>
      </c>
      <c r="C298" t="s">
        <v>560</v>
      </c>
      <c r="D298" t="s">
        <v>1868</v>
      </c>
      <c r="E298" t="s">
        <v>116</v>
      </c>
      <c r="G298" t="s">
        <v>136</v>
      </c>
      <c r="H298" t="s">
        <v>660</v>
      </c>
      <c r="I298" t="s">
        <v>540</v>
      </c>
      <c r="J298" t="s">
        <v>139</v>
      </c>
      <c r="K298">
        <v>2012</v>
      </c>
      <c r="L298" t="s">
        <v>138</v>
      </c>
      <c r="R298" t="s">
        <v>3669</v>
      </c>
      <c r="S298" t="s">
        <v>3670</v>
      </c>
      <c r="T298" t="s">
        <v>2718</v>
      </c>
      <c r="U298" t="s">
        <v>2429</v>
      </c>
      <c r="AC298" t="str">
        <f>VLOOKUP(A298,'[1]كل السنوات'!$A$2:$J$3366,10,0)</f>
        <v>مستنفذ</v>
      </c>
      <c r="AE298" t="s">
        <v>5718</v>
      </c>
      <c r="AJ298" t="s">
        <v>2422</v>
      </c>
    </row>
    <row r="299" spans="1:36" ht="15" customHeight="1" x14ac:dyDescent="0.25">
      <c r="A299">
        <v>519430</v>
      </c>
      <c r="B299" t="s">
        <v>2353</v>
      </c>
      <c r="C299" t="s">
        <v>603</v>
      </c>
      <c r="D299" t="s">
        <v>519</v>
      </c>
      <c r="E299" t="s">
        <v>116</v>
      </c>
      <c r="G299" t="s">
        <v>136</v>
      </c>
      <c r="H299" t="s">
        <v>658</v>
      </c>
      <c r="I299" t="s">
        <v>540</v>
      </c>
      <c r="J299" t="s">
        <v>139</v>
      </c>
      <c r="R299" t="s">
        <v>3752</v>
      </c>
      <c r="S299" t="s">
        <v>3638</v>
      </c>
      <c r="T299" t="s">
        <v>2642</v>
      </c>
      <c r="U299" t="s">
        <v>2429</v>
      </c>
      <c r="AC299">
        <f>VLOOKUP(A299,'[1]كل السنوات'!$A$2:$J$3366,10,0)</f>
        <v>0</v>
      </c>
    </row>
    <row r="300" spans="1:36" ht="15" customHeight="1" x14ac:dyDescent="0.25">
      <c r="A300">
        <v>519436</v>
      </c>
      <c r="B300" t="s">
        <v>1941</v>
      </c>
      <c r="C300" t="s">
        <v>1942</v>
      </c>
      <c r="D300" t="s">
        <v>349</v>
      </c>
      <c r="E300" t="s">
        <v>116</v>
      </c>
      <c r="G300" t="s">
        <v>2941</v>
      </c>
      <c r="H300" t="s">
        <v>658</v>
      </c>
      <c r="I300" t="s">
        <v>540</v>
      </c>
      <c r="J300" t="s">
        <v>139</v>
      </c>
      <c r="R300" t="s">
        <v>4038</v>
      </c>
      <c r="S300" t="s">
        <v>3845</v>
      </c>
      <c r="T300" t="s">
        <v>2441</v>
      </c>
      <c r="U300" t="s">
        <v>2429</v>
      </c>
      <c r="AC300">
        <f>VLOOKUP(A300,'[1]كل السنوات'!$A$2:$J$3366,10,0)</f>
        <v>0</v>
      </c>
    </row>
    <row r="301" spans="1:36" ht="15" customHeight="1" x14ac:dyDescent="0.25">
      <c r="A301">
        <v>519452</v>
      </c>
      <c r="B301" t="s">
        <v>2354</v>
      </c>
      <c r="C301" t="s">
        <v>66</v>
      </c>
      <c r="D301" t="s">
        <v>2355</v>
      </c>
      <c r="E301" t="s">
        <v>116</v>
      </c>
      <c r="G301" t="s">
        <v>136</v>
      </c>
      <c r="H301" t="s">
        <v>658</v>
      </c>
      <c r="I301" t="s">
        <v>540</v>
      </c>
      <c r="J301" t="s">
        <v>139</v>
      </c>
      <c r="R301" t="s">
        <v>3753</v>
      </c>
      <c r="S301" t="s">
        <v>3754</v>
      </c>
      <c r="T301" t="s">
        <v>2841</v>
      </c>
      <c r="U301" t="s">
        <v>2429</v>
      </c>
      <c r="AC301">
        <f>VLOOKUP(A301,'[1]كل السنوات'!$A$2:$J$3366,10,0)</f>
        <v>0</v>
      </c>
      <c r="AI301" t="s">
        <v>2422</v>
      </c>
    </row>
    <row r="302" spans="1:36" ht="15" customHeight="1" x14ac:dyDescent="0.25">
      <c r="A302">
        <v>519484</v>
      </c>
      <c r="B302" t="s">
        <v>799</v>
      </c>
      <c r="C302" t="s">
        <v>66</v>
      </c>
      <c r="D302" t="s">
        <v>728</v>
      </c>
      <c r="E302" t="s">
        <v>116</v>
      </c>
      <c r="G302" t="s">
        <v>136</v>
      </c>
      <c r="H302" t="s">
        <v>658</v>
      </c>
      <c r="I302" t="s">
        <v>540</v>
      </c>
      <c r="J302" t="s">
        <v>139</v>
      </c>
      <c r="R302" t="s">
        <v>5126</v>
      </c>
      <c r="S302" t="s">
        <v>5127</v>
      </c>
      <c r="T302" t="s">
        <v>5128</v>
      </c>
      <c r="U302" t="s">
        <v>2436</v>
      </c>
      <c r="AC302" t="str">
        <f>VLOOKUP(A302,'[1]كل السنوات'!$A$2:$J$3366,10,0)</f>
        <v>مستنفذ فصل اول 2024-2025</v>
      </c>
      <c r="AE302" t="s">
        <v>5742</v>
      </c>
    </row>
    <row r="303" spans="1:36" ht="15" customHeight="1" x14ac:dyDescent="0.25">
      <c r="A303">
        <v>519511</v>
      </c>
      <c r="B303" t="s">
        <v>1884</v>
      </c>
      <c r="C303" t="s">
        <v>1885</v>
      </c>
      <c r="D303" t="s">
        <v>350</v>
      </c>
      <c r="E303" t="s">
        <v>116</v>
      </c>
      <c r="G303" t="s">
        <v>136</v>
      </c>
      <c r="H303" t="s">
        <v>658</v>
      </c>
      <c r="I303" t="s">
        <v>540</v>
      </c>
      <c r="J303" t="s">
        <v>139</v>
      </c>
      <c r="L303" t="s">
        <v>147</v>
      </c>
      <c r="R303" t="s">
        <v>4041</v>
      </c>
      <c r="S303" t="s">
        <v>3584</v>
      </c>
      <c r="T303" t="s">
        <v>2819</v>
      </c>
      <c r="U303" t="s">
        <v>2436</v>
      </c>
      <c r="AC303" t="str">
        <f>VLOOKUP(A303,'[1]كل السنوات'!$A$2:$J$3366,10,0)</f>
        <v>مستنفذ</v>
      </c>
      <c r="AE303" t="s">
        <v>5718</v>
      </c>
    </row>
    <row r="304" spans="1:36" ht="15" customHeight="1" x14ac:dyDescent="0.25">
      <c r="A304">
        <v>519514</v>
      </c>
      <c r="B304" t="s">
        <v>2297</v>
      </c>
      <c r="C304" t="s">
        <v>800</v>
      </c>
      <c r="D304" t="s">
        <v>427</v>
      </c>
      <c r="E304" t="s">
        <v>116</v>
      </c>
      <c r="G304" t="s">
        <v>2582</v>
      </c>
      <c r="H304" t="s">
        <v>658</v>
      </c>
      <c r="I304" t="s">
        <v>540</v>
      </c>
      <c r="J304" t="s">
        <v>139</v>
      </c>
      <c r="L304" t="s">
        <v>150</v>
      </c>
      <c r="R304" t="s">
        <v>5129</v>
      </c>
      <c r="S304" t="s">
        <v>5130</v>
      </c>
      <c r="T304" t="s">
        <v>3397</v>
      </c>
      <c r="U304" t="s">
        <v>2440</v>
      </c>
      <c r="AB304" t="s">
        <v>2422</v>
      </c>
      <c r="AC304">
        <f>VLOOKUP(A304,'[1]كل السنوات'!$A$2:$J$3366,10,0)</f>
        <v>0</v>
      </c>
      <c r="AJ304" t="s">
        <v>2422</v>
      </c>
    </row>
    <row r="305" spans="1:36" ht="15" customHeight="1" x14ac:dyDescent="0.25">
      <c r="A305">
        <v>519531</v>
      </c>
      <c r="B305" t="s">
        <v>2356</v>
      </c>
      <c r="C305" t="s">
        <v>640</v>
      </c>
      <c r="D305" t="s">
        <v>485</v>
      </c>
      <c r="E305" t="s">
        <v>116</v>
      </c>
      <c r="G305" t="s">
        <v>152</v>
      </c>
      <c r="H305" t="s">
        <v>658</v>
      </c>
      <c r="I305" t="s">
        <v>540</v>
      </c>
      <c r="J305" t="s">
        <v>139</v>
      </c>
      <c r="R305" t="s">
        <v>3755</v>
      </c>
      <c r="S305" t="s">
        <v>3485</v>
      </c>
      <c r="T305" t="s">
        <v>2606</v>
      </c>
      <c r="U305" t="s">
        <v>2487</v>
      </c>
      <c r="AC305">
        <f>VLOOKUP(A305,'[1]كل السنوات'!$A$2:$J$3366,10,0)</f>
        <v>0</v>
      </c>
    </row>
    <row r="306" spans="1:36" ht="15" customHeight="1" x14ac:dyDescent="0.25">
      <c r="A306">
        <v>519563</v>
      </c>
      <c r="B306" t="s">
        <v>801</v>
      </c>
      <c r="C306" t="s">
        <v>77</v>
      </c>
      <c r="D306" t="s">
        <v>402</v>
      </c>
      <c r="I306" t="s">
        <v>540</v>
      </c>
      <c r="AB306" t="s">
        <v>2422</v>
      </c>
      <c r="AC306">
        <f>VLOOKUP(A306,'[1]كل السنوات'!$A$2:$J$3366,10,0)</f>
        <v>0</v>
      </c>
      <c r="AG306" t="s">
        <v>2422</v>
      </c>
      <c r="AH306" t="s">
        <v>2422</v>
      </c>
      <c r="AI306" t="s">
        <v>2422</v>
      </c>
      <c r="AJ306" t="s">
        <v>2422</v>
      </c>
    </row>
    <row r="307" spans="1:36" ht="15" customHeight="1" x14ac:dyDescent="0.25">
      <c r="A307">
        <v>519569</v>
      </c>
      <c r="B307" t="s">
        <v>802</v>
      </c>
      <c r="C307" t="s">
        <v>262</v>
      </c>
      <c r="D307" t="s">
        <v>515</v>
      </c>
      <c r="E307" t="s">
        <v>116</v>
      </c>
      <c r="G307" t="s">
        <v>2700</v>
      </c>
      <c r="H307" t="s">
        <v>658</v>
      </c>
      <c r="I307" t="s">
        <v>540</v>
      </c>
      <c r="J307" t="s">
        <v>139</v>
      </c>
      <c r="K307">
        <v>2013</v>
      </c>
      <c r="R307" t="s">
        <v>4043</v>
      </c>
      <c r="S307" t="s">
        <v>3690</v>
      </c>
      <c r="T307" t="s">
        <v>3005</v>
      </c>
      <c r="U307" t="s">
        <v>3177</v>
      </c>
      <c r="AC307" t="str">
        <f>VLOOKUP(A307,'[1]كل السنوات'!$A$2:$J$3366,10,0)</f>
        <v>مستنفذ فصل اول 2024-2025</v>
      </c>
      <c r="AE307" t="s">
        <v>5742</v>
      </c>
      <c r="AH307" t="s">
        <v>2422</v>
      </c>
      <c r="AI307" t="s">
        <v>2422</v>
      </c>
      <c r="AJ307" t="s">
        <v>2422</v>
      </c>
    </row>
    <row r="308" spans="1:36" ht="15" customHeight="1" x14ac:dyDescent="0.25">
      <c r="A308">
        <v>519580</v>
      </c>
      <c r="B308" t="s">
        <v>1943</v>
      </c>
      <c r="C308" t="s">
        <v>69</v>
      </c>
      <c r="D308" t="s">
        <v>470</v>
      </c>
      <c r="E308" t="s">
        <v>116</v>
      </c>
      <c r="G308" t="s">
        <v>3031</v>
      </c>
      <c r="H308" t="s">
        <v>658</v>
      </c>
      <c r="I308" t="s">
        <v>540</v>
      </c>
      <c r="J308" t="s">
        <v>137</v>
      </c>
      <c r="R308" t="s">
        <v>4614</v>
      </c>
      <c r="S308" t="s">
        <v>3674</v>
      </c>
      <c r="T308" t="s">
        <v>3178</v>
      </c>
      <c r="U308" t="s">
        <v>3179</v>
      </c>
      <c r="AC308">
        <f>VLOOKUP(A308,'[1]كل السنوات'!$A$2:$J$3366,10,0)</f>
        <v>0</v>
      </c>
    </row>
    <row r="309" spans="1:36" ht="15" customHeight="1" x14ac:dyDescent="0.25">
      <c r="A309">
        <v>519581</v>
      </c>
      <c r="B309" t="s">
        <v>909</v>
      </c>
      <c r="C309" t="s">
        <v>910</v>
      </c>
      <c r="D309" t="s">
        <v>462</v>
      </c>
      <c r="E309" t="s">
        <v>116</v>
      </c>
      <c r="G309" t="s">
        <v>136</v>
      </c>
      <c r="H309" t="s">
        <v>660</v>
      </c>
      <c r="I309" t="s">
        <v>540</v>
      </c>
      <c r="J309" t="s">
        <v>139</v>
      </c>
      <c r="K309">
        <v>2015</v>
      </c>
      <c r="L309" t="s">
        <v>138</v>
      </c>
      <c r="R309" t="s">
        <v>5131</v>
      </c>
      <c r="S309" t="s">
        <v>5132</v>
      </c>
      <c r="T309" t="s">
        <v>3393</v>
      </c>
      <c r="U309" t="s">
        <v>2429</v>
      </c>
      <c r="AC309" t="str">
        <f>VLOOKUP(A309,'[1]كل السنوات'!$A$2:$J$3366,10,0)</f>
        <v>مستنفذ</v>
      </c>
      <c r="AE309" t="s">
        <v>5718</v>
      </c>
    </row>
    <row r="310" spans="1:36" ht="15" customHeight="1" x14ac:dyDescent="0.25">
      <c r="A310">
        <v>519586</v>
      </c>
      <c r="B310" t="s">
        <v>803</v>
      </c>
      <c r="C310" t="s">
        <v>66</v>
      </c>
      <c r="D310" t="s">
        <v>642</v>
      </c>
      <c r="E310" t="s">
        <v>116</v>
      </c>
      <c r="G310" t="s">
        <v>3199</v>
      </c>
      <c r="H310" t="s">
        <v>658</v>
      </c>
      <c r="I310" t="s">
        <v>540</v>
      </c>
      <c r="J310" t="s">
        <v>705</v>
      </c>
      <c r="K310">
        <v>1992</v>
      </c>
      <c r="R310" t="s">
        <v>5133</v>
      </c>
      <c r="S310" t="s">
        <v>3694</v>
      </c>
      <c r="T310" t="s">
        <v>5134</v>
      </c>
      <c r="U310" t="s">
        <v>5135</v>
      </c>
      <c r="AC310" t="str">
        <f>VLOOKUP(A310,'[1]كل السنوات'!$A$2:$J$3366,10,0)</f>
        <v>مستنفذ فصل اول 2024-2025</v>
      </c>
      <c r="AE310" t="s">
        <v>5742</v>
      </c>
    </row>
    <row r="311" spans="1:36" ht="15" customHeight="1" x14ac:dyDescent="0.25">
      <c r="A311">
        <v>519598</v>
      </c>
      <c r="B311" t="s">
        <v>1944</v>
      </c>
      <c r="C311" t="s">
        <v>804</v>
      </c>
      <c r="D311" t="s">
        <v>749</v>
      </c>
      <c r="E311" t="s">
        <v>116</v>
      </c>
      <c r="G311" t="s">
        <v>136</v>
      </c>
      <c r="H311" t="s">
        <v>658</v>
      </c>
      <c r="I311" t="s">
        <v>540</v>
      </c>
      <c r="J311" t="s">
        <v>139</v>
      </c>
      <c r="R311" t="s">
        <v>4045</v>
      </c>
      <c r="S311" t="s">
        <v>4046</v>
      </c>
      <c r="T311" t="s">
        <v>3026</v>
      </c>
      <c r="U311" t="s">
        <v>2429</v>
      </c>
      <c r="AC311">
        <f>VLOOKUP(A311,'[1]كل السنوات'!$A$2:$J$3366,10,0)</f>
        <v>0</v>
      </c>
    </row>
    <row r="312" spans="1:36" ht="15" customHeight="1" x14ac:dyDescent="0.25">
      <c r="A312">
        <v>519609</v>
      </c>
      <c r="B312" t="s">
        <v>1945</v>
      </c>
      <c r="C312" t="s">
        <v>1946</v>
      </c>
      <c r="D312" t="s">
        <v>485</v>
      </c>
      <c r="E312" t="s">
        <v>116</v>
      </c>
      <c r="G312" t="s">
        <v>136</v>
      </c>
      <c r="H312" t="s">
        <v>658</v>
      </c>
      <c r="I312" t="s">
        <v>540</v>
      </c>
      <c r="J312" t="s">
        <v>139</v>
      </c>
      <c r="R312" t="s">
        <v>4047</v>
      </c>
      <c r="S312" t="s">
        <v>4048</v>
      </c>
      <c r="T312" t="s">
        <v>2501</v>
      </c>
      <c r="U312" t="s">
        <v>2429</v>
      </c>
      <c r="AC312" t="str">
        <f>VLOOKUP(A312,'[1]كل السنوات'!$A$2:$J$3366,10,0)</f>
        <v>مستنفذ</v>
      </c>
      <c r="AE312" t="s">
        <v>5718</v>
      </c>
    </row>
    <row r="313" spans="1:36" ht="15" customHeight="1" x14ac:dyDescent="0.25">
      <c r="A313">
        <v>519628</v>
      </c>
      <c r="B313" t="s">
        <v>1947</v>
      </c>
      <c r="C313" t="s">
        <v>84</v>
      </c>
      <c r="D313" t="s">
        <v>614</v>
      </c>
      <c r="E313" t="s">
        <v>116</v>
      </c>
      <c r="G313" t="s">
        <v>2667</v>
      </c>
      <c r="H313" t="s">
        <v>658</v>
      </c>
      <c r="I313" t="s">
        <v>540</v>
      </c>
      <c r="J313" t="s">
        <v>139</v>
      </c>
      <c r="L313" t="s">
        <v>150</v>
      </c>
      <c r="R313" t="s">
        <v>4049</v>
      </c>
      <c r="S313" t="s">
        <v>3616</v>
      </c>
      <c r="T313" t="s">
        <v>3180</v>
      </c>
      <c r="U313" t="s">
        <v>2440</v>
      </c>
      <c r="AC313">
        <f>VLOOKUP(A313,'[1]كل السنوات'!$A$2:$J$3366,10,0)</f>
        <v>0</v>
      </c>
      <c r="AH313" t="s">
        <v>2422</v>
      </c>
      <c r="AI313" t="s">
        <v>2422</v>
      </c>
      <c r="AJ313" t="s">
        <v>2422</v>
      </c>
    </row>
    <row r="314" spans="1:36" ht="15" customHeight="1" x14ac:dyDescent="0.25">
      <c r="A314">
        <v>519631</v>
      </c>
      <c r="B314" t="s">
        <v>1948</v>
      </c>
      <c r="C314" t="s">
        <v>752</v>
      </c>
      <c r="D314" t="s">
        <v>355</v>
      </c>
      <c r="E314" t="s">
        <v>116</v>
      </c>
      <c r="G314" t="s">
        <v>1041</v>
      </c>
      <c r="H314" t="s">
        <v>658</v>
      </c>
      <c r="I314" t="s">
        <v>540</v>
      </c>
      <c r="J314" t="s">
        <v>139</v>
      </c>
      <c r="R314" t="s">
        <v>4050</v>
      </c>
      <c r="S314" t="s">
        <v>4051</v>
      </c>
      <c r="T314" t="s">
        <v>2671</v>
      </c>
      <c r="U314" t="s">
        <v>2505</v>
      </c>
      <c r="AC314">
        <f>VLOOKUP(A314,'[1]كل السنوات'!$A$2:$J$3366,10,0)</f>
        <v>0</v>
      </c>
      <c r="AJ314" t="s">
        <v>2422</v>
      </c>
    </row>
    <row r="315" spans="1:36" ht="15" customHeight="1" x14ac:dyDescent="0.25">
      <c r="A315">
        <v>519722</v>
      </c>
      <c r="B315" t="s">
        <v>2291</v>
      </c>
      <c r="C315" t="s">
        <v>602</v>
      </c>
      <c r="D315" t="s">
        <v>409</v>
      </c>
      <c r="E315" t="s">
        <v>116</v>
      </c>
      <c r="G315" t="s">
        <v>136</v>
      </c>
      <c r="H315" t="s">
        <v>658</v>
      </c>
      <c r="I315" t="s">
        <v>540</v>
      </c>
      <c r="J315" t="s">
        <v>139</v>
      </c>
      <c r="K315">
        <v>2010</v>
      </c>
      <c r="N315">
        <v>925</v>
      </c>
      <c r="O315" s="254">
        <v>45722</v>
      </c>
      <c r="P315">
        <v>75000</v>
      </c>
      <c r="R315" t="s">
        <v>5139</v>
      </c>
      <c r="S315" t="s">
        <v>3628</v>
      </c>
      <c r="T315" t="s">
        <v>2673</v>
      </c>
      <c r="U315" t="s">
        <v>2429</v>
      </c>
      <c r="AB315" t="s">
        <v>2422</v>
      </c>
      <c r="AC315">
        <f>VLOOKUP(A315,'[1]كل السنوات'!$A$2:$J$3366,10,0)</f>
        <v>0</v>
      </c>
    </row>
    <row r="316" spans="1:36" ht="15" customHeight="1" x14ac:dyDescent="0.25">
      <c r="A316">
        <v>519740</v>
      </c>
      <c r="B316" t="s">
        <v>1949</v>
      </c>
      <c r="C316" t="s">
        <v>291</v>
      </c>
      <c r="D316" t="s">
        <v>731</v>
      </c>
      <c r="E316" t="s">
        <v>116</v>
      </c>
      <c r="G316" t="s">
        <v>150</v>
      </c>
      <c r="H316" t="s">
        <v>658</v>
      </c>
      <c r="I316" t="s">
        <v>540</v>
      </c>
      <c r="J316" t="s">
        <v>705</v>
      </c>
      <c r="L316" t="s">
        <v>150</v>
      </c>
      <c r="R316" t="s">
        <v>4874</v>
      </c>
      <c r="S316" t="s">
        <v>4576</v>
      </c>
      <c r="T316" t="s">
        <v>3181</v>
      </c>
      <c r="U316" t="s">
        <v>2440</v>
      </c>
      <c r="AC316">
        <f>VLOOKUP(A316,'[1]كل السنوات'!$A$2:$J$3366,10,0)</f>
        <v>0</v>
      </c>
    </row>
    <row r="317" spans="1:36" ht="15" customHeight="1" x14ac:dyDescent="0.25">
      <c r="A317">
        <v>519742</v>
      </c>
      <c r="B317" t="s">
        <v>2357</v>
      </c>
      <c r="C317" t="s">
        <v>278</v>
      </c>
      <c r="D317" t="s">
        <v>539</v>
      </c>
      <c r="E317" t="s">
        <v>116</v>
      </c>
      <c r="G317" t="s">
        <v>154</v>
      </c>
      <c r="H317" t="s">
        <v>658</v>
      </c>
      <c r="I317" t="s">
        <v>540</v>
      </c>
      <c r="J317" t="s">
        <v>705</v>
      </c>
      <c r="R317" t="s">
        <v>4798</v>
      </c>
      <c r="S317" t="s">
        <v>3577</v>
      </c>
      <c r="T317" t="s">
        <v>2651</v>
      </c>
      <c r="U317" t="s">
        <v>3057</v>
      </c>
      <c r="AC317">
        <f>VLOOKUP(A317,'[1]كل السنوات'!$A$2:$J$3366,10,0)</f>
        <v>0</v>
      </c>
    </row>
    <row r="318" spans="1:36" ht="15" customHeight="1" x14ac:dyDescent="0.25">
      <c r="A318">
        <v>519761</v>
      </c>
      <c r="B318" t="s">
        <v>1950</v>
      </c>
      <c r="C318" t="s">
        <v>1396</v>
      </c>
      <c r="D318" t="s">
        <v>450</v>
      </c>
      <c r="E318" t="s">
        <v>116</v>
      </c>
      <c r="G318" t="s">
        <v>2721</v>
      </c>
      <c r="H318" t="s">
        <v>658</v>
      </c>
      <c r="I318" t="s">
        <v>540</v>
      </c>
      <c r="J318" t="s">
        <v>705</v>
      </c>
      <c r="R318" t="s">
        <v>5140</v>
      </c>
      <c r="S318" t="s">
        <v>5141</v>
      </c>
      <c r="T318" t="s">
        <v>5142</v>
      </c>
      <c r="U318" t="s">
        <v>2722</v>
      </c>
      <c r="AC318">
        <f>VLOOKUP(A318,'[1]كل السنوات'!$A$2:$J$3366,10,0)</f>
        <v>0</v>
      </c>
    </row>
    <row r="319" spans="1:36" ht="15" customHeight="1" x14ac:dyDescent="0.25">
      <c r="A319">
        <v>519784</v>
      </c>
      <c r="B319" t="s">
        <v>805</v>
      </c>
      <c r="C319" t="s">
        <v>806</v>
      </c>
      <c r="D319" t="s">
        <v>428</v>
      </c>
      <c r="E319" t="s">
        <v>116</v>
      </c>
      <c r="G319" t="s">
        <v>2679</v>
      </c>
      <c r="H319" t="s">
        <v>658</v>
      </c>
      <c r="I319" t="s">
        <v>540</v>
      </c>
      <c r="J319" t="s">
        <v>705</v>
      </c>
      <c r="K319">
        <v>2010</v>
      </c>
      <c r="R319" t="s">
        <v>5143</v>
      </c>
      <c r="S319" t="s">
        <v>4881</v>
      </c>
      <c r="T319" t="s">
        <v>2685</v>
      </c>
      <c r="U319" t="s">
        <v>2540</v>
      </c>
      <c r="AC319">
        <f>VLOOKUP(A319,'[1]كل السنوات'!$A$2:$J$3366,10,0)</f>
        <v>0</v>
      </c>
    </row>
    <row r="320" spans="1:36" ht="15" customHeight="1" x14ac:dyDescent="0.25">
      <c r="A320">
        <v>519814</v>
      </c>
      <c r="B320" t="s">
        <v>1951</v>
      </c>
      <c r="C320" t="s">
        <v>563</v>
      </c>
      <c r="D320" t="s">
        <v>419</v>
      </c>
      <c r="E320" t="s">
        <v>116</v>
      </c>
      <c r="G320" t="s">
        <v>2551</v>
      </c>
      <c r="H320" t="s">
        <v>658</v>
      </c>
      <c r="I320" t="s">
        <v>540</v>
      </c>
      <c r="J320" t="s">
        <v>705</v>
      </c>
      <c r="R320" t="s">
        <v>4875</v>
      </c>
      <c r="S320" t="s">
        <v>3582</v>
      </c>
      <c r="T320" t="s">
        <v>2740</v>
      </c>
      <c r="U320" t="s">
        <v>2468</v>
      </c>
      <c r="AC320">
        <f>VLOOKUP(A320,'[1]كل السنوات'!$A$2:$J$3366,10,0)</f>
        <v>0</v>
      </c>
    </row>
    <row r="321" spans="1:36" ht="15" customHeight="1" x14ac:dyDescent="0.25">
      <c r="A321">
        <v>519832</v>
      </c>
      <c r="B321" t="s">
        <v>1096</v>
      </c>
      <c r="C321" t="s">
        <v>605</v>
      </c>
      <c r="D321" t="s">
        <v>502</v>
      </c>
      <c r="E321" t="s">
        <v>116</v>
      </c>
      <c r="G321" t="s">
        <v>136</v>
      </c>
      <c r="H321" t="s">
        <v>658</v>
      </c>
      <c r="I321" t="s">
        <v>540</v>
      </c>
      <c r="J321" t="s">
        <v>705</v>
      </c>
      <c r="R321" t="s">
        <v>4876</v>
      </c>
      <c r="S321" t="s">
        <v>4877</v>
      </c>
      <c r="T321" t="s">
        <v>3184</v>
      </c>
      <c r="U321" t="s">
        <v>2479</v>
      </c>
      <c r="AC321">
        <f>VLOOKUP(A321,'[1]كل السنوات'!$A$2:$J$3366,10,0)</f>
        <v>0</v>
      </c>
    </row>
    <row r="322" spans="1:36" ht="15" customHeight="1" x14ac:dyDescent="0.25">
      <c r="A322">
        <v>519833</v>
      </c>
      <c r="B322" t="s">
        <v>825</v>
      </c>
      <c r="C322" t="s">
        <v>66</v>
      </c>
      <c r="D322" t="s">
        <v>723</v>
      </c>
      <c r="E322" t="s">
        <v>116</v>
      </c>
      <c r="G322" t="s">
        <v>3185</v>
      </c>
      <c r="H322" t="s">
        <v>658</v>
      </c>
      <c r="I322" t="s">
        <v>540</v>
      </c>
      <c r="J322" t="s">
        <v>139</v>
      </c>
      <c r="K322">
        <v>2012</v>
      </c>
      <c r="R322" t="s">
        <v>4052</v>
      </c>
      <c r="S322" t="s">
        <v>3563</v>
      </c>
      <c r="T322" t="s">
        <v>2850</v>
      </c>
      <c r="U322" t="s">
        <v>2429</v>
      </c>
      <c r="AC322">
        <f>VLOOKUP(A322,'[1]كل السنوات'!$A$2:$J$3366,10,0)</f>
        <v>0</v>
      </c>
      <c r="AJ322" t="s">
        <v>2422</v>
      </c>
    </row>
    <row r="323" spans="1:36" ht="15" customHeight="1" x14ac:dyDescent="0.25">
      <c r="A323" s="285">
        <v>519841</v>
      </c>
      <c r="B323" s="285" t="s">
        <v>5738</v>
      </c>
      <c r="C323" s="285" t="s">
        <v>545</v>
      </c>
      <c r="D323" s="285" t="s">
        <v>511</v>
      </c>
      <c r="I323" s="285" t="s">
        <v>540</v>
      </c>
      <c r="AC323" t="str">
        <f>VLOOKUP(A323,'[1]كل السنوات'!$A$2:$J$3366,10,0)</f>
        <v>مستنفذ</v>
      </c>
      <c r="AJ323" t="s">
        <v>2422</v>
      </c>
    </row>
    <row r="324" spans="1:36" ht="15" customHeight="1" x14ac:dyDescent="0.25">
      <c r="A324">
        <v>519844</v>
      </c>
      <c r="B324" t="s">
        <v>5594</v>
      </c>
      <c r="C324" t="s">
        <v>81</v>
      </c>
      <c r="D324" t="s">
        <v>457</v>
      </c>
      <c r="E324" t="s">
        <v>116</v>
      </c>
      <c r="G324" t="s">
        <v>3437</v>
      </c>
      <c r="H324" t="s">
        <v>658</v>
      </c>
      <c r="I324" t="s">
        <v>541</v>
      </c>
      <c r="J324" t="s">
        <v>139</v>
      </c>
      <c r="AC324" t="str">
        <f>VLOOKUP(A324,'[1]كل السنوات'!$A$2:$J$3366,10,0)</f>
        <v>م</v>
      </c>
    </row>
    <row r="325" spans="1:36" ht="15" customHeight="1" x14ac:dyDescent="0.25">
      <c r="A325">
        <v>519855</v>
      </c>
      <c r="B325" t="s">
        <v>5144</v>
      </c>
      <c r="C325" t="s">
        <v>98</v>
      </c>
      <c r="D325" t="s">
        <v>762</v>
      </c>
      <c r="E325" t="s">
        <v>116</v>
      </c>
      <c r="H325" t="s">
        <v>658</v>
      </c>
      <c r="I325" t="s">
        <v>540</v>
      </c>
      <c r="AC325" t="str">
        <f>VLOOKUP(A325,'[1]كل السنوات'!$A$2:$J$3366,10,0)</f>
        <v>مستنفذ فصل اول 2024-2025</v>
      </c>
      <c r="AE325" t="s">
        <v>5742</v>
      </c>
      <c r="AJ325" t="s">
        <v>2422</v>
      </c>
    </row>
    <row r="326" spans="1:36" ht="15" customHeight="1" x14ac:dyDescent="0.25">
      <c r="A326">
        <v>519867</v>
      </c>
      <c r="B326" t="s">
        <v>911</v>
      </c>
      <c r="C326" t="s">
        <v>610</v>
      </c>
      <c r="D326" t="s">
        <v>416</v>
      </c>
      <c r="E326" t="s">
        <v>116</v>
      </c>
      <c r="G326" t="s">
        <v>136</v>
      </c>
      <c r="H326" t="s">
        <v>658</v>
      </c>
      <c r="I326" t="s">
        <v>540</v>
      </c>
      <c r="J326" t="s">
        <v>139</v>
      </c>
      <c r="R326" t="s">
        <v>4053</v>
      </c>
      <c r="S326" t="s">
        <v>3662</v>
      </c>
      <c r="T326" t="s">
        <v>2534</v>
      </c>
      <c r="U326" t="s">
        <v>2429</v>
      </c>
      <c r="AC326" t="str">
        <f>VLOOKUP(A326,'[1]كل السنوات'!$A$2:$J$3366,10,0)</f>
        <v>مستنفذ فصل اول 2024-2025</v>
      </c>
      <c r="AE326" t="s">
        <v>5742</v>
      </c>
    </row>
    <row r="327" spans="1:36" ht="15" customHeight="1" x14ac:dyDescent="0.25">
      <c r="A327">
        <v>519871</v>
      </c>
      <c r="B327" t="s">
        <v>2298</v>
      </c>
      <c r="C327" t="s">
        <v>545</v>
      </c>
      <c r="D327" t="s">
        <v>500</v>
      </c>
      <c r="E327" t="s">
        <v>116</v>
      </c>
      <c r="G327" t="s">
        <v>5145</v>
      </c>
      <c r="H327" t="s">
        <v>658</v>
      </c>
      <c r="I327" t="s">
        <v>540</v>
      </c>
      <c r="J327" t="s">
        <v>137</v>
      </c>
      <c r="K327">
        <v>2009</v>
      </c>
      <c r="R327" t="s">
        <v>5146</v>
      </c>
      <c r="S327" t="s">
        <v>5147</v>
      </c>
      <c r="T327" t="s">
        <v>2501</v>
      </c>
      <c r="U327" t="s">
        <v>2429</v>
      </c>
      <c r="AB327" t="s">
        <v>2422</v>
      </c>
      <c r="AC327">
        <f>VLOOKUP(A327,'[1]كل السنوات'!$A$2:$J$3366,10,0)</f>
        <v>0</v>
      </c>
    </row>
    <row r="328" spans="1:36" ht="15" customHeight="1" x14ac:dyDescent="0.25">
      <c r="A328">
        <v>519878</v>
      </c>
      <c r="B328" t="s">
        <v>1952</v>
      </c>
      <c r="C328" t="s">
        <v>563</v>
      </c>
      <c r="D328" t="s">
        <v>432</v>
      </c>
      <c r="E328" t="s">
        <v>116</v>
      </c>
      <c r="G328" t="s">
        <v>2692</v>
      </c>
      <c r="H328" t="s">
        <v>658</v>
      </c>
      <c r="I328" t="s">
        <v>540</v>
      </c>
      <c r="J328" t="s">
        <v>139</v>
      </c>
      <c r="K328">
        <v>2014</v>
      </c>
      <c r="R328" t="s">
        <v>4054</v>
      </c>
      <c r="S328" t="s">
        <v>3582</v>
      </c>
      <c r="T328" t="s">
        <v>2454</v>
      </c>
      <c r="U328" t="s">
        <v>2540</v>
      </c>
      <c r="AC328">
        <f>VLOOKUP(A328,'[1]كل السنوات'!$A$2:$J$3366,10,0)</f>
        <v>0</v>
      </c>
    </row>
    <row r="329" spans="1:36" ht="15" customHeight="1" x14ac:dyDescent="0.25">
      <c r="A329">
        <v>519897</v>
      </c>
      <c r="B329" t="s">
        <v>1953</v>
      </c>
      <c r="C329" t="s">
        <v>1954</v>
      </c>
      <c r="D329" t="s">
        <v>402</v>
      </c>
      <c r="E329" t="s">
        <v>116</v>
      </c>
      <c r="G329" t="s">
        <v>2558</v>
      </c>
      <c r="H329" t="s">
        <v>658</v>
      </c>
      <c r="I329" t="s">
        <v>540</v>
      </c>
      <c r="J329" t="s">
        <v>139</v>
      </c>
      <c r="K329">
        <v>2016</v>
      </c>
      <c r="R329" t="s">
        <v>4055</v>
      </c>
      <c r="S329" t="s">
        <v>4056</v>
      </c>
      <c r="T329" t="s">
        <v>2441</v>
      </c>
      <c r="U329" t="s">
        <v>2684</v>
      </c>
      <c r="AC329">
        <f>VLOOKUP(A329,'[1]كل السنوات'!$A$2:$J$3366,10,0)</f>
        <v>0</v>
      </c>
    </row>
    <row r="330" spans="1:36" ht="15" customHeight="1" x14ac:dyDescent="0.25">
      <c r="A330">
        <v>519924</v>
      </c>
      <c r="B330" t="s">
        <v>1069</v>
      </c>
      <c r="C330" t="s">
        <v>618</v>
      </c>
      <c r="D330" t="s">
        <v>637</v>
      </c>
      <c r="E330" t="s">
        <v>116</v>
      </c>
      <c r="G330" t="s">
        <v>2692</v>
      </c>
      <c r="H330" t="s">
        <v>658</v>
      </c>
      <c r="I330" t="s">
        <v>540</v>
      </c>
      <c r="J330" t="s">
        <v>139</v>
      </c>
      <c r="K330">
        <v>2015</v>
      </c>
      <c r="R330" t="s">
        <v>5148</v>
      </c>
      <c r="S330" t="s">
        <v>4524</v>
      </c>
      <c r="T330" t="s">
        <v>5149</v>
      </c>
      <c r="U330" t="s">
        <v>2565</v>
      </c>
      <c r="AC330">
        <f>VLOOKUP(A330,'[1]كل السنوات'!$A$2:$J$3366,10,0)</f>
        <v>0</v>
      </c>
    </row>
    <row r="331" spans="1:36" ht="15" customHeight="1" x14ac:dyDescent="0.25">
      <c r="A331">
        <v>519932</v>
      </c>
      <c r="B331" t="s">
        <v>912</v>
      </c>
      <c r="C331" t="s">
        <v>913</v>
      </c>
      <c r="D331" t="s">
        <v>630</v>
      </c>
      <c r="E331" t="s">
        <v>116</v>
      </c>
      <c r="G331" t="s">
        <v>2475</v>
      </c>
      <c r="H331" t="s">
        <v>658</v>
      </c>
      <c r="I331" t="s">
        <v>540</v>
      </c>
      <c r="J331" t="s">
        <v>139</v>
      </c>
      <c r="R331" t="s">
        <v>5150</v>
      </c>
      <c r="S331" t="s">
        <v>4851</v>
      </c>
      <c r="T331" t="s">
        <v>2557</v>
      </c>
      <c r="U331" t="s">
        <v>5151</v>
      </c>
      <c r="AC331" t="str">
        <f>VLOOKUP(A331,'[1]كل السنوات'!$A$2:$J$3366,10,0)</f>
        <v>مستنفذ</v>
      </c>
      <c r="AE331" t="s">
        <v>5718</v>
      </c>
    </row>
    <row r="332" spans="1:36" ht="15" customHeight="1" x14ac:dyDescent="0.25">
      <c r="A332" s="282">
        <v>519935</v>
      </c>
      <c r="B332" s="283" t="s">
        <v>5739</v>
      </c>
      <c r="C332" s="283" t="s">
        <v>569</v>
      </c>
      <c r="D332" s="283" t="s">
        <v>432</v>
      </c>
      <c r="I332" s="284" t="s">
        <v>541</v>
      </c>
      <c r="AC332" t="str">
        <f>VLOOKUP(A332,'[1]كل السنوات'!$A$2:$J$3366,10,0)</f>
        <v>م</v>
      </c>
    </row>
    <row r="333" spans="1:36" ht="15" customHeight="1" x14ac:dyDescent="0.25">
      <c r="A333">
        <v>519978</v>
      </c>
      <c r="B333" t="s">
        <v>914</v>
      </c>
      <c r="C333" t="s">
        <v>260</v>
      </c>
      <c r="D333" t="s">
        <v>345</v>
      </c>
      <c r="E333" t="s">
        <v>116</v>
      </c>
      <c r="G333" t="s">
        <v>136</v>
      </c>
      <c r="H333" t="s">
        <v>658</v>
      </c>
      <c r="I333" t="s">
        <v>540</v>
      </c>
      <c r="J333" t="s">
        <v>705</v>
      </c>
      <c r="R333" t="s">
        <v>5152</v>
      </c>
      <c r="S333" t="s">
        <v>3610</v>
      </c>
      <c r="T333" t="s">
        <v>2462</v>
      </c>
      <c r="U333" t="s">
        <v>2429</v>
      </c>
      <c r="AC333" t="str">
        <f>VLOOKUP(A333,'[1]كل السنوات'!$A$2:$J$3366,10,0)</f>
        <v>مستنفذ</v>
      </c>
      <c r="AE333" t="s">
        <v>5718</v>
      </c>
    </row>
    <row r="334" spans="1:36" ht="15" customHeight="1" x14ac:dyDescent="0.25">
      <c r="A334">
        <v>519980</v>
      </c>
      <c r="B334" t="s">
        <v>1955</v>
      </c>
      <c r="C334" t="s">
        <v>597</v>
      </c>
      <c r="D334" t="s">
        <v>427</v>
      </c>
      <c r="E334" t="s">
        <v>116</v>
      </c>
      <c r="G334" t="s">
        <v>136</v>
      </c>
      <c r="H334" t="s">
        <v>658</v>
      </c>
      <c r="I334" t="s">
        <v>540</v>
      </c>
      <c r="J334" t="s">
        <v>705</v>
      </c>
      <c r="R334" t="s">
        <v>4878</v>
      </c>
      <c r="S334" t="s">
        <v>3556</v>
      </c>
      <c r="T334" t="s">
        <v>2573</v>
      </c>
      <c r="U334" t="s">
        <v>2429</v>
      </c>
      <c r="AC334">
        <f>VLOOKUP(A334,'[1]كل السنوات'!$A$2:$J$3366,10,0)</f>
        <v>0</v>
      </c>
    </row>
    <row r="335" spans="1:36" ht="15" customHeight="1" x14ac:dyDescent="0.25">
      <c r="A335">
        <v>520015</v>
      </c>
      <c r="B335" t="s">
        <v>1444</v>
      </c>
      <c r="C335" t="s">
        <v>1445</v>
      </c>
      <c r="D335" t="s">
        <v>454</v>
      </c>
      <c r="E335" t="s">
        <v>116</v>
      </c>
      <c r="G335" t="s">
        <v>136</v>
      </c>
      <c r="H335" t="s">
        <v>658</v>
      </c>
      <c r="I335" t="s">
        <v>541</v>
      </c>
      <c r="J335" t="s">
        <v>705</v>
      </c>
      <c r="R335" t="s">
        <v>4879</v>
      </c>
      <c r="S335" t="s">
        <v>4880</v>
      </c>
      <c r="T335" t="s">
        <v>2736</v>
      </c>
      <c r="U335" t="s">
        <v>2429</v>
      </c>
      <c r="AC335" t="str">
        <f>VLOOKUP(A335,'[1]كل السنوات'!$A$2:$J$3366,10,0)</f>
        <v>م</v>
      </c>
    </row>
    <row r="336" spans="1:36" ht="15" customHeight="1" x14ac:dyDescent="0.25">
      <c r="A336">
        <v>520018</v>
      </c>
      <c r="B336" t="s">
        <v>1042</v>
      </c>
      <c r="C336" t="s">
        <v>63</v>
      </c>
      <c r="D336" t="s">
        <v>646</v>
      </c>
      <c r="E336" t="s">
        <v>116</v>
      </c>
      <c r="F336" s="254">
        <v>36161</v>
      </c>
      <c r="G336" t="s">
        <v>2877</v>
      </c>
      <c r="H336" t="s">
        <v>658</v>
      </c>
      <c r="I336" t="s">
        <v>540</v>
      </c>
      <c r="J336" t="s">
        <v>705</v>
      </c>
      <c r="L336" t="s">
        <v>151</v>
      </c>
      <c r="AC336">
        <f>VLOOKUP(A336,'[1]كل السنوات'!$A$2:$J$3366,10,0)</f>
        <v>0</v>
      </c>
    </row>
    <row r="337" spans="1:36" ht="15" customHeight="1" x14ac:dyDescent="0.25">
      <c r="A337">
        <v>520024</v>
      </c>
      <c r="B337" t="s">
        <v>915</v>
      </c>
      <c r="C337" t="s">
        <v>647</v>
      </c>
      <c r="D337" t="s">
        <v>470</v>
      </c>
      <c r="E337" t="s">
        <v>116</v>
      </c>
      <c r="G337" t="s">
        <v>136</v>
      </c>
      <c r="H337" t="s">
        <v>658</v>
      </c>
      <c r="I337" t="s">
        <v>540</v>
      </c>
      <c r="J337" t="s">
        <v>137</v>
      </c>
      <c r="R337" t="s">
        <v>4615</v>
      </c>
      <c r="S337" t="s">
        <v>4616</v>
      </c>
      <c r="T337" t="s">
        <v>2627</v>
      </c>
      <c r="U337" t="s">
        <v>2436</v>
      </c>
      <c r="AC337" t="str">
        <f>VLOOKUP(A337,'[1]كل السنوات'!$A$2:$J$3366,10,0)</f>
        <v>مستنفذ</v>
      </c>
      <c r="AE337" t="s">
        <v>5718</v>
      </c>
    </row>
    <row r="338" spans="1:36" ht="15" customHeight="1" x14ac:dyDescent="0.25">
      <c r="A338">
        <v>520041</v>
      </c>
      <c r="B338" t="s">
        <v>2358</v>
      </c>
      <c r="C338" t="s">
        <v>245</v>
      </c>
      <c r="D338" t="s">
        <v>402</v>
      </c>
      <c r="E338" t="s">
        <v>116</v>
      </c>
      <c r="G338" t="s">
        <v>136</v>
      </c>
      <c r="H338" t="s">
        <v>658</v>
      </c>
      <c r="I338" t="s">
        <v>540</v>
      </c>
      <c r="J338" t="s">
        <v>705</v>
      </c>
      <c r="K338">
        <v>2016</v>
      </c>
      <c r="L338" t="s">
        <v>136</v>
      </c>
      <c r="R338" t="s">
        <v>4799</v>
      </c>
      <c r="S338" t="s">
        <v>4800</v>
      </c>
      <c r="T338" t="s">
        <v>2506</v>
      </c>
      <c r="U338" t="s">
        <v>2436</v>
      </c>
      <c r="AC338">
        <f>VLOOKUP(A338,'[1]كل السنوات'!$A$2:$J$3366,10,0)</f>
        <v>0</v>
      </c>
      <c r="AG338" t="s">
        <v>2422</v>
      </c>
      <c r="AH338" t="s">
        <v>2422</v>
      </c>
      <c r="AI338" t="s">
        <v>2422</v>
      </c>
      <c r="AJ338" t="s">
        <v>2422</v>
      </c>
    </row>
    <row r="339" spans="1:36" ht="15" customHeight="1" x14ac:dyDescent="0.25">
      <c r="A339">
        <v>520086</v>
      </c>
      <c r="B339" t="s">
        <v>2359</v>
      </c>
      <c r="C339" t="s">
        <v>314</v>
      </c>
      <c r="D339" t="s">
        <v>466</v>
      </c>
      <c r="E339" t="s">
        <v>116</v>
      </c>
      <c r="G339" t="s">
        <v>136</v>
      </c>
      <c r="H339" t="s">
        <v>658</v>
      </c>
      <c r="I339" t="s">
        <v>540</v>
      </c>
      <c r="J339" t="s">
        <v>705</v>
      </c>
      <c r="K339">
        <v>2011</v>
      </c>
      <c r="L339" t="s">
        <v>138</v>
      </c>
      <c r="R339" t="s">
        <v>4801</v>
      </c>
      <c r="S339" t="s">
        <v>4802</v>
      </c>
      <c r="T339" t="s">
        <v>2844</v>
      </c>
      <c r="U339" t="s">
        <v>2429</v>
      </c>
      <c r="AC339">
        <f>VLOOKUP(A339,'[1]كل السنوات'!$A$2:$J$3366,10,0)</f>
        <v>0</v>
      </c>
      <c r="AH339" t="s">
        <v>2422</v>
      </c>
    </row>
    <row r="340" spans="1:36" ht="15" customHeight="1" x14ac:dyDescent="0.25">
      <c r="A340">
        <v>520134</v>
      </c>
      <c r="B340" t="s">
        <v>1043</v>
      </c>
      <c r="C340" t="s">
        <v>308</v>
      </c>
      <c r="D340" t="s">
        <v>533</v>
      </c>
      <c r="E340" t="s">
        <v>116</v>
      </c>
      <c r="G340" t="s">
        <v>136</v>
      </c>
      <c r="H340" t="s">
        <v>658</v>
      </c>
      <c r="I340" t="s">
        <v>540</v>
      </c>
      <c r="J340" t="s">
        <v>705</v>
      </c>
      <c r="N340">
        <v>718</v>
      </c>
      <c r="O340" s="254">
        <v>45718</v>
      </c>
      <c r="P340">
        <v>90000</v>
      </c>
      <c r="R340" t="s">
        <v>4883</v>
      </c>
      <c r="S340" t="s">
        <v>5153</v>
      </c>
      <c r="T340" t="s">
        <v>3189</v>
      </c>
      <c r="U340" t="s">
        <v>2429</v>
      </c>
      <c r="AC340">
        <f>VLOOKUP(A340,'[1]كل السنوات'!$A$2:$J$3366,10,0)</f>
        <v>0</v>
      </c>
    </row>
    <row r="341" spans="1:36" ht="15" customHeight="1" x14ac:dyDescent="0.25">
      <c r="A341">
        <v>520171</v>
      </c>
      <c r="B341" t="s">
        <v>807</v>
      </c>
      <c r="C341" t="s">
        <v>808</v>
      </c>
      <c r="D341" t="s">
        <v>574</v>
      </c>
      <c r="E341" t="s">
        <v>116</v>
      </c>
      <c r="G341" t="s">
        <v>136</v>
      </c>
      <c r="H341" t="s">
        <v>658</v>
      </c>
      <c r="I341" t="s">
        <v>540</v>
      </c>
      <c r="J341" t="s">
        <v>705</v>
      </c>
      <c r="R341" t="s">
        <v>4884</v>
      </c>
      <c r="S341" t="s">
        <v>4885</v>
      </c>
      <c r="T341" t="s">
        <v>2853</v>
      </c>
      <c r="U341" t="s">
        <v>2429</v>
      </c>
      <c r="AC341" t="str">
        <f>VLOOKUP(A341,'[1]كل السنوات'!$A$2:$J$3366,10,0)</f>
        <v>مستنفذ فصل اول 2024-2025</v>
      </c>
      <c r="AE341" t="s">
        <v>5742</v>
      </c>
    </row>
    <row r="342" spans="1:36" ht="15" customHeight="1" x14ac:dyDescent="0.25">
      <c r="A342">
        <v>520177</v>
      </c>
      <c r="B342" t="s">
        <v>1956</v>
      </c>
      <c r="C342" t="s">
        <v>306</v>
      </c>
      <c r="D342" t="s">
        <v>456</v>
      </c>
      <c r="E342" t="s">
        <v>116</v>
      </c>
      <c r="G342" t="s">
        <v>136</v>
      </c>
      <c r="H342" t="s">
        <v>658</v>
      </c>
      <c r="I342" t="s">
        <v>540</v>
      </c>
      <c r="J342" t="s">
        <v>705</v>
      </c>
      <c r="R342" t="s">
        <v>4886</v>
      </c>
      <c r="S342" t="s">
        <v>3908</v>
      </c>
      <c r="T342" t="s">
        <v>2474</v>
      </c>
      <c r="U342" t="s">
        <v>2429</v>
      </c>
      <c r="AC342">
        <f>VLOOKUP(A342,'[1]كل السنوات'!$A$2:$J$3366,10,0)</f>
        <v>0</v>
      </c>
    </row>
    <row r="343" spans="1:36" ht="15" customHeight="1" x14ac:dyDescent="0.25">
      <c r="A343">
        <v>520186</v>
      </c>
      <c r="B343" t="s">
        <v>1957</v>
      </c>
      <c r="C343" t="s">
        <v>546</v>
      </c>
      <c r="D343" t="s">
        <v>1958</v>
      </c>
      <c r="E343" t="s">
        <v>2445</v>
      </c>
      <c r="G343" t="s">
        <v>136</v>
      </c>
      <c r="H343" t="s">
        <v>658</v>
      </c>
      <c r="I343" t="s">
        <v>540</v>
      </c>
      <c r="J343" t="s">
        <v>705</v>
      </c>
      <c r="L343" t="s">
        <v>151</v>
      </c>
      <c r="R343" t="s">
        <v>5154</v>
      </c>
      <c r="S343" t="s">
        <v>3601</v>
      </c>
      <c r="T343" t="s">
        <v>3191</v>
      </c>
      <c r="U343" t="s">
        <v>2429</v>
      </c>
      <c r="AC343">
        <f>VLOOKUP(A343,'[1]كل السنوات'!$A$2:$J$3366,10,0)</f>
        <v>0</v>
      </c>
    </row>
    <row r="344" spans="1:36" ht="15" customHeight="1" x14ac:dyDescent="0.25">
      <c r="A344">
        <v>520209</v>
      </c>
      <c r="B344" t="s">
        <v>1097</v>
      </c>
      <c r="C344" t="s">
        <v>66</v>
      </c>
      <c r="D344" t="s">
        <v>365</v>
      </c>
      <c r="E344" t="s">
        <v>2445</v>
      </c>
      <c r="G344" t="s">
        <v>2744</v>
      </c>
      <c r="H344" t="s">
        <v>658</v>
      </c>
      <c r="I344" t="s">
        <v>540</v>
      </c>
      <c r="J344" t="s">
        <v>137</v>
      </c>
      <c r="R344" t="s">
        <v>4470</v>
      </c>
      <c r="S344" t="s">
        <v>3601</v>
      </c>
      <c r="T344" t="s">
        <v>3193</v>
      </c>
      <c r="U344" t="s">
        <v>2745</v>
      </c>
      <c r="AC344">
        <f>VLOOKUP(A344,'[1]كل السنوات'!$A$2:$J$3366,10,0)</f>
        <v>0</v>
      </c>
    </row>
    <row r="345" spans="1:36" ht="15" customHeight="1" x14ac:dyDescent="0.25">
      <c r="A345">
        <v>520215</v>
      </c>
      <c r="B345" t="s">
        <v>1960</v>
      </c>
      <c r="C345" t="s">
        <v>1733</v>
      </c>
      <c r="D345" t="s">
        <v>410</v>
      </c>
      <c r="E345" t="s">
        <v>2445</v>
      </c>
      <c r="G345" t="s">
        <v>136</v>
      </c>
      <c r="H345" t="s">
        <v>658</v>
      </c>
      <c r="I345" t="s">
        <v>540</v>
      </c>
      <c r="J345" t="s">
        <v>705</v>
      </c>
      <c r="K345">
        <v>2016</v>
      </c>
      <c r="R345" t="s">
        <v>4754</v>
      </c>
      <c r="S345" t="s">
        <v>4632</v>
      </c>
      <c r="T345" t="s">
        <v>2528</v>
      </c>
      <c r="U345" t="s">
        <v>2429</v>
      </c>
      <c r="AC345" t="str">
        <f>VLOOKUP(A345,'[1]كل السنوات'!$A$2:$J$3366,10,0)</f>
        <v>مستنفذ</v>
      </c>
      <c r="AE345" t="s">
        <v>5718</v>
      </c>
    </row>
    <row r="346" spans="1:36" ht="15" customHeight="1" x14ac:dyDescent="0.25">
      <c r="A346">
        <v>520216</v>
      </c>
      <c r="B346" t="s">
        <v>1961</v>
      </c>
      <c r="C346" t="s">
        <v>640</v>
      </c>
      <c r="D346" t="s">
        <v>351</v>
      </c>
      <c r="E346" t="s">
        <v>116</v>
      </c>
      <c r="G346" t="s">
        <v>154</v>
      </c>
      <c r="H346" t="s">
        <v>658</v>
      </c>
      <c r="I346" t="s">
        <v>540</v>
      </c>
      <c r="J346" t="s">
        <v>139</v>
      </c>
      <c r="R346" t="s">
        <v>4057</v>
      </c>
      <c r="S346" t="s">
        <v>3660</v>
      </c>
      <c r="T346" t="s">
        <v>2555</v>
      </c>
      <c r="U346" t="s">
        <v>2429</v>
      </c>
      <c r="AC346">
        <f>VLOOKUP(A346,'[1]كل السنوات'!$A$2:$J$3366,10,0)</f>
        <v>0</v>
      </c>
    </row>
    <row r="347" spans="1:36" ht="15" customHeight="1" x14ac:dyDescent="0.25">
      <c r="A347">
        <v>520219</v>
      </c>
      <c r="B347" t="s">
        <v>1962</v>
      </c>
      <c r="C347" t="s">
        <v>559</v>
      </c>
      <c r="D347" t="s">
        <v>439</v>
      </c>
      <c r="E347" t="s">
        <v>116</v>
      </c>
      <c r="G347" t="s">
        <v>2771</v>
      </c>
      <c r="H347" t="s">
        <v>658</v>
      </c>
      <c r="I347" t="s">
        <v>540</v>
      </c>
      <c r="J347" t="s">
        <v>705</v>
      </c>
      <c r="R347" t="s">
        <v>5155</v>
      </c>
      <c r="S347" t="s">
        <v>4533</v>
      </c>
      <c r="T347" t="s">
        <v>2995</v>
      </c>
      <c r="U347" t="s">
        <v>2429</v>
      </c>
      <c r="AC347">
        <f>VLOOKUP(A347,'[1]كل السنوات'!$A$2:$J$3366,10,0)</f>
        <v>0</v>
      </c>
    </row>
    <row r="348" spans="1:36" ht="15" customHeight="1" x14ac:dyDescent="0.25">
      <c r="A348">
        <v>520224</v>
      </c>
      <c r="B348" t="s">
        <v>916</v>
      </c>
      <c r="C348" t="s">
        <v>917</v>
      </c>
      <c r="D348" t="s">
        <v>347</v>
      </c>
      <c r="E348" t="s">
        <v>116</v>
      </c>
      <c r="G348" t="s">
        <v>136</v>
      </c>
      <c r="H348" t="s">
        <v>658</v>
      </c>
      <c r="I348" t="s">
        <v>540</v>
      </c>
      <c r="J348" t="s">
        <v>705</v>
      </c>
      <c r="K348">
        <v>2016</v>
      </c>
      <c r="L348" t="s">
        <v>138</v>
      </c>
      <c r="R348" t="s">
        <v>4887</v>
      </c>
      <c r="S348" t="s">
        <v>4888</v>
      </c>
      <c r="T348" t="s">
        <v>2683</v>
      </c>
      <c r="U348" t="s">
        <v>2429</v>
      </c>
      <c r="AC348">
        <f>VLOOKUP(A348,'[1]كل السنوات'!$A$2:$J$3366,10,0)</f>
        <v>0</v>
      </c>
      <c r="AH348" t="s">
        <v>2422</v>
      </c>
      <c r="AI348" t="s">
        <v>2422</v>
      </c>
      <c r="AJ348" t="s">
        <v>2422</v>
      </c>
    </row>
    <row r="349" spans="1:36" ht="15" customHeight="1" x14ac:dyDescent="0.25">
      <c r="A349">
        <v>520231</v>
      </c>
      <c r="B349" t="s">
        <v>810</v>
      </c>
      <c r="C349" t="s">
        <v>811</v>
      </c>
      <c r="D349" t="s">
        <v>444</v>
      </c>
      <c r="E349" t="s">
        <v>116</v>
      </c>
      <c r="G349" t="s">
        <v>136</v>
      </c>
      <c r="H349" t="s">
        <v>658</v>
      </c>
      <c r="I349" t="s">
        <v>540</v>
      </c>
      <c r="J349" t="s">
        <v>705</v>
      </c>
      <c r="R349" t="s">
        <v>5156</v>
      </c>
      <c r="S349" t="s">
        <v>5157</v>
      </c>
      <c r="T349" t="s">
        <v>2948</v>
      </c>
      <c r="U349" t="s">
        <v>2436</v>
      </c>
      <c r="AC349">
        <f>VLOOKUP(A349,'[1]كل السنوات'!$A$2:$J$3366,10,0)</f>
        <v>0</v>
      </c>
    </row>
    <row r="350" spans="1:36" ht="15" customHeight="1" x14ac:dyDescent="0.25">
      <c r="A350">
        <v>520248</v>
      </c>
      <c r="B350" t="s">
        <v>5158</v>
      </c>
      <c r="C350" t="s">
        <v>1646</v>
      </c>
      <c r="E350" t="s">
        <v>116</v>
      </c>
      <c r="F350" s="254">
        <v>31138</v>
      </c>
      <c r="G350" t="s">
        <v>3511</v>
      </c>
      <c r="H350" t="s">
        <v>658</v>
      </c>
      <c r="I350" t="s">
        <v>540</v>
      </c>
      <c r="J350" t="s">
        <v>139</v>
      </c>
      <c r="L350" t="s">
        <v>149</v>
      </c>
      <c r="AC350">
        <f>VLOOKUP(A350,'[1]كل السنوات'!$A$2:$J$3366,10,0)</f>
        <v>0</v>
      </c>
    </row>
    <row r="351" spans="1:36" ht="15" customHeight="1" x14ac:dyDescent="0.25">
      <c r="A351">
        <v>520267</v>
      </c>
      <c r="B351" t="s">
        <v>1098</v>
      </c>
      <c r="C351" t="s">
        <v>604</v>
      </c>
      <c r="D351" t="s">
        <v>625</v>
      </c>
      <c r="E351" t="s">
        <v>116</v>
      </c>
      <c r="G351" t="s">
        <v>154</v>
      </c>
      <c r="H351" t="s">
        <v>658</v>
      </c>
      <c r="I351" t="s">
        <v>540</v>
      </c>
      <c r="J351" t="s">
        <v>705</v>
      </c>
      <c r="L351" t="s">
        <v>153</v>
      </c>
      <c r="R351" t="s">
        <v>4889</v>
      </c>
      <c r="S351" t="s">
        <v>3904</v>
      </c>
      <c r="T351" t="s">
        <v>3196</v>
      </c>
      <c r="U351" t="s">
        <v>2997</v>
      </c>
      <c r="AC351">
        <f>VLOOKUP(A351,'[1]كل السنوات'!$A$2:$J$3366,10,0)</f>
        <v>0</v>
      </c>
    </row>
    <row r="352" spans="1:36" ht="15" customHeight="1" x14ac:dyDescent="0.25">
      <c r="A352">
        <v>520284</v>
      </c>
      <c r="B352" t="s">
        <v>1912</v>
      </c>
      <c r="C352" t="s">
        <v>1913</v>
      </c>
      <c r="D352" t="s">
        <v>1914</v>
      </c>
      <c r="E352" t="s">
        <v>116</v>
      </c>
      <c r="G352" t="s">
        <v>2585</v>
      </c>
      <c r="H352" t="s">
        <v>658</v>
      </c>
      <c r="I352" t="s">
        <v>540</v>
      </c>
      <c r="J352" t="s">
        <v>137</v>
      </c>
      <c r="K352">
        <v>2004</v>
      </c>
      <c r="R352" t="s">
        <v>5159</v>
      </c>
      <c r="S352" t="s">
        <v>5160</v>
      </c>
      <c r="T352" t="s">
        <v>5161</v>
      </c>
      <c r="U352" t="s">
        <v>2479</v>
      </c>
      <c r="AB352" t="s">
        <v>2422</v>
      </c>
      <c r="AC352">
        <f>VLOOKUP(A352,'[1]كل السنوات'!$A$2:$J$3366,10,0)</f>
        <v>0</v>
      </c>
    </row>
    <row r="353" spans="1:35" ht="15" customHeight="1" x14ac:dyDescent="0.25">
      <c r="A353">
        <v>520292</v>
      </c>
      <c r="B353" t="s">
        <v>1044</v>
      </c>
      <c r="C353" t="s">
        <v>66</v>
      </c>
      <c r="D353" t="s">
        <v>536</v>
      </c>
      <c r="E353" t="s">
        <v>116</v>
      </c>
      <c r="G353" t="s">
        <v>136</v>
      </c>
      <c r="H353" t="s">
        <v>658</v>
      </c>
      <c r="I353" t="s">
        <v>540</v>
      </c>
      <c r="J353" t="s">
        <v>139</v>
      </c>
      <c r="R353" t="s">
        <v>5162</v>
      </c>
      <c r="S353" t="s">
        <v>3563</v>
      </c>
      <c r="T353" t="s">
        <v>2472</v>
      </c>
      <c r="U353" t="s">
        <v>2429</v>
      </c>
      <c r="AC353" t="str">
        <f>VLOOKUP(A353,'[1]كل السنوات'!$A$2:$J$3366,10,0)</f>
        <v>مستنفذ</v>
      </c>
      <c r="AE353" t="s">
        <v>5718</v>
      </c>
      <c r="AI353" t="s">
        <v>2422</v>
      </c>
    </row>
    <row r="354" spans="1:35" ht="15" customHeight="1" x14ac:dyDescent="0.25">
      <c r="A354">
        <v>520297</v>
      </c>
      <c r="B354" t="s">
        <v>1963</v>
      </c>
      <c r="C354" t="s">
        <v>568</v>
      </c>
      <c r="D354" t="s">
        <v>402</v>
      </c>
      <c r="E354" t="s">
        <v>116</v>
      </c>
      <c r="G354" t="s">
        <v>136</v>
      </c>
      <c r="H354" t="s">
        <v>658</v>
      </c>
      <c r="I354" t="s">
        <v>540</v>
      </c>
      <c r="J354" t="s">
        <v>705</v>
      </c>
      <c r="R354" t="s">
        <v>4890</v>
      </c>
      <c r="S354" t="s">
        <v>4379</v>
      </c>
      <c r="T354" t="s">
        <v>2441</v>
      </c>
      <c r="U354" t="s">
        <v>2429</v>
      </c>
      <c r="AC354">
        <f>VLOOKUP(A354,'[1]كل السنوات'!$A$2:$J$3366,10,0)</f>
        <v>0</v>
      </c>
    </row>
    <row r="355" spans="1:35" ht="15" customHeight="1" x14ac:dyDescent="0.25">
      <c r="A355">
        <v>520327</v>
      </c>
      <c r="B355" t="s">
        <v>1448</v>
      </c>
      <c r="C355" t="s">
        <v>1434</v>
      </c>
      <c r="D355" t="s">
        <v>529</v>
      </c>
      <c r="E355" t="s">
        <v>116</v>
      </c>
      <c r="G355" t="s">
        <v>136</v>
      </c>
      <c r="H355" t="s">
        <v>658</v>
      </c>
      <c r="I355" t="s">
        <v>541</v>
      </c>
      <c r="J355" t="s">
        <v>139</v>
      </c>
      <c r="R355" t="s">
        <v>5163</v>
      </c>
      <c r="S355" t="s">
        <v>5164</v>
      </c>
      <c r="T355" t="s">
        <v>2454</v>
      </c>
      <c r="U355" t="s">
        <v>2429</v>
      </c>
      <c r="AC355" t="str">
        <f>VLOOKUP(A355,'[1]كل السنوات'!$A$2:$J$3366,10,0)</f>
        <v>م</v>
      </c>
    </row>
    <row r="356" spans="1:35" ht="15" customHeight="1" x14ac:dyDescent="0.25">
      <c r="A356">
        <v>520339</v>
      </c>
      <c r="B356" t="s">
        <v>1964</v>
      </c>
      <c r="C356" t="s">
        <v>1965</v>
      </c>
      <c r="D356" t="s">
        <v>1319</v>
      </c>
      <c r="E356" t="s">
        <v>116</v>
      </c>
      <c r="G356" t="s">
        <v>2563</v>
      </c>
      <c r="H356" t="s">
        <v>658</v>
      </c>
      <c r="I356" t="s">
        <v>540</v>
      </c>
      <c r="J356" t="s">
        <v>705</v>
      </c>
      <c r="K356">
        <v>2015</v>
      </c>
      <c r="R356" t="s">
        <v>5165</v>
      </c>
      <c r="S356" t="s">
        <v>3764</v>
      </c>
      <c r="T356" t="s">
        <v>5166</v>
      </c>
      <c r="U356" t="s">
        <v>5167</v>
      </c>
      <c r="AC356">
        <f>VLOOKUP(A356,'[1]كل السنوات'!$A$2:$J$3366,10,0)</f>
        <v>0</v>
      </c>
    </row>
    <row r="357" spans="1:35" ht="15" customHeight="1" x14ac:dyDescent="0.25">
      <c r="A357">
        <v>520376</v>
      </c>
      <c r="B357" t="s">
        <v>918</v>
      </c>
      <c r="C357" t="s">
        <v>84</v>
      </c>
      <c r="D357" t="s">
        <v>486</v>
      </c>
      <c r="E357" t="s">
        <v>116</v>
      </c>
      <c r="G357" t="s">
        <v>2679</v>
      </c>
      <c r="H357" t="s">
        <v>658</v>
      </c>
      <c r="I357" t="s">
        <v>540</v>
      </c>
      <c r="J357" t="s">
        <v>705</v>
      </c>
      <c r="K357">
        <v>2010</v>
      </c>
      <c r="R357" t="s">
        <v>4892</v>
      </c>
      <c r="S357" t="s">
        <v>3582</v>
      </c>
      <c r="T357" t="s">
        <v>2437</v>
      </c>
      <c r="U357" t="s">
        <v>2540</v>
      </c>
      <c r="AC357" t="str">
        <f>VLOOKUP(A357,'[1]كل السنوات'!$A$2:$J$3366,10,0)</f>
        <v>مستنفذ</v>
      </c>
      <c r="AE357" t="s">
        <v>5718</v>
      </c>
    </row>
    <row r="358" spans="1:35" ht="15" customHeight="1" x14ac:dyDescent="0.25">
      <c r="A358">
        <v>520381</v>
      </c>
      <c r="B358" t="s">
        <v>1886</v>
      </c>
      <c r="C358" t="s">
        <v>812</v>
      </c>
      <c r="D358" t="s">
        <v>426</v>
      </c>
      <c r="E358" t="s">
        <v>116</v>
      </c>
      <c r="G358" t="s">
        <v>136</v>
      </c>
      <c r="H358" t="s">
        <v>658</v>
      </c>
      <c r="I358" t="s">
        <v>540</v>
      </c>
      <c r="J358" t="s">
        <v>137</v>
      </c>
      <c r="R358" t="s">
        <v>5168</v>
      </c>
      <c r="S358" t="s">
        <v>4762</v>
      </c>
      <c r="T358" t="s">
        <v>2492</v>
      </c>
      <c r="U358" t="s">
        <v>2436</v>
      </c>
      <c r="AC358">
        <f>VLOOKUP(A358,'[1]كل السنوات'!$A$2:$J$3366,10,0)</f>
        <v>0</v>
      </c>
    </row>
    <row r="359" spans="1:35" ht="15" customHeight="1" x14ac:dyDescent="0.25">
      <c r="A359">
        <v>520383</v>
      </c>
      <c r="B359" t="s">
        <v>1966</v>
      </c>
      <c r="C359" t="s">
        <v>303</v>
      </c>
      <c r="D359" t="s">
        <v>813</v>
      </c>
      <c r="E359" t="s">
        <v>116</v>
      </c>
      <c r="G359" t="s">
        <v>136</v>
      </c>
      <c r="H359" t="s">
        <v>658</v>
      </c>
      <c r="I359" t="s">
        <v>540</v>
      </c>
      <c r="J359" t="s">
        <v>137</v>
      </c>
      <c r="R359" t="s">
        <v>5099</v>
      </c>
      <c r="S359" t="s">
        <v>5169</v>
      </c>
      <c r="T359" t="s">
        <v>2981</v>
      </c>
      <c r="U359" t="s">
        <v>2568</v>
      </c>
      <c r="AC359">
        <f>VLOOKUP(A359,'[1]كل السنوات'!$A$2:$J$3366,10,0)</f>
        <v>0</v>
      </c>
    </row>
    <row r="360" spans="1:35" ht="15" customHeight="1" x14ac:dyDescent="0.25">
      <c r="A360">
        <v>520395</v>
      </c>
      <c r="B360" t="s">
        <v>814</v>
      </c>
      <c r="C360" t="s">
        <v>792</v>
      </c>
      <c r="D360" t="s">
        <v>439</v>
      </c>
      <c r="E360" t="s">
        <v>116</v>
      </c>
      <c r="G360" t="s">
        <v>2536</v>
      </c>
      <c r="H360" t="s">
        <v>658</v>
      </c>
      <c r="I360" t="s">
        <v>540</v>
      </c>
      <c r="J360" t="s">
        <v>139</v>
      </c>
      <c r="K360">
        <v>2016</v>
      </c>
      <c r="R360" t="s">
        <v>4058</v>
      </c>
      <c r="S360" t="s">
        <v>4059</v>
      </c>
      <c r="T360" t="s">
        <v>2995</v>
      </c>
      <c r="U360" t="s">
        <v>2429</v>
      </c>
      <c r="AC360" t="str">
        <f>VLOOKUP(A360,'[1]كل السنوات'!$A$2:$J$3366,10,0)</f>
        <v>مستنفذ فصل اول 2024-2025</v>
      </c>
      <c r="AE360" t="s">
        <v>5742</v>
      </c>
    </row>
    <row r="361" spans="1:35" ht="15" customHeight="1" x14ac:dyDescent="0.25">
      <c r="A361">
        <v>520400</v>
      </c>
      <c r="B361" t="s">
        <v>1045</v>
      </c>
      <c r="C361" t="s">
        <v>107</v>
      </c>
      <c r="D361" t="s">
        <v>412</v>
      </c>
      <c r="E361" t="s">
        <v>116</v>
      </c>
      <c r="G361" t="s">
        <v>136</v>
      </c>
      <c r="H361" t="s">
        <v>658</v>
      </c>
      <c r="I361" t="s">
        <v>540</v>
      </c>
      <c r="J361" t="s">
        <v>137</v>
      </c>
      <c r="K361">
        <v>2016</v>
      </c>
      <c r="R361" t="s">
        <v>5170</v>
      </c>
      <c r="S361" t="s">
        <v>3920</v>
      </c>
      <c r="T361" t="s">
        <v>3202</v>
      </c>
      <c r="U361" t="s">
        <v>2429</v>
      </c>
      <c r="AC361" t="str">
        <f>VLOOKUP(A361,'[1]كل السنوات'!$A$2:$J$3366,10,0)</f>
        <v>مستنفذ</v>
      </c>
      <c r="AE361" t="s">
        <v>5718</v>
      </c>
    </row>
    <row r="362" spans="1:35" ht="15" customHeight="1" x14ac:dyDescent="0.25">
      <c r="A362">
        <v>520415</v>
      </c>
      <c r="B362" t="s">
        <v>919</v>
      </c>
      <c r="C362" t="s">
        <v>268</v>
      </c>
      <c r="D362" t="s">
        <v>589</v>
      </c>
      <c r="E362" t="s">
        <v>116</v>
      </c>
      <c r="G362" t="s">
        <v>145</v>
      </c>
      <c r="H362" t="s">
        <v>658</v>
      </c>
      <c r="I362" t="s">
        <v>540</v>
      </c>
      <c r="J362" t="s">
        <v>137</v>
      </c>
      <c r="R362" t="s">
        <v>5171</v>
      </c>
      <c r="S362" t="s">
        <v>3696</v>
      </c>
      <c r="T362" t="s">
        <v>2969</v>
      </c>
      <c r="U362" t="s">
        <v>2549</v>
      </c>
      <c r="AC362" t="str">
        <f>VLOOKUP(A362,'[1]كل السنوات'!$A$2:$J$3366,10,0)</f>
        <v>مستنفذ</v>
      </c>
      <c r="AE362" t="s">
        <v>5718</v>
      </c>
    </row>
    <row r="363" spans="1:35" ht="15" customHeight="1" x14ac:dyDescent="0.25">
      <c r="A363">
        <v>520417</v>
      </c>
      <c r="B363" t="s">
        <v>1449</v>
      </c>
      <c r="C363" t="s">
        <v>70</v>
      </c>
      <c r="D363" t="s">
        <v>314</v>
      </c>
      <c r="E363" t="s">
        <v>116</v>
      </c>
      <c r="G363" t="s">
        <v>2755</v>
      </c>
      <c r="H363" t="s">
        <v>658</v>
      </c>
      <c r="I363" t="s">
        <v>540</v>
      </c>
      <c r="J363" t="s">
        <v>139</v>
      </c>
      <c r="R363" t="s">
        <v>3692</v>
      </c>
      <c r="S363" t="s">
        <v>3693</v>
      </c>
      <c r="T363" t="s">
        <v>2756</v>
      </c>
      <c r="U363" t="s">
        <v>2479</v>
      </c>
      <c r="AC363">
        <f>VLOOKUP(A363,'[1]كل السنوات'!$A$2:$J$3366,10,0)</f>
        <v>0</v>
      </c>
    </row>
    <row r="364" spans="1:35" ht="15" customHeight="1" x14ac:dyDescent="0.25">
      <c r="A364">
        <v>520436</v>
      </c>
      <c r="B364" t="s">
        <v>1967</v>
      </c>
      <c r="C364" t="s">
        <v>740</v>
      </c>
      <c r="D364" t="s">
        <v>1968</v>
      </c>
      <c r="E364" t="s">
        <v>116</v>
      </c>
      <c r="G364" t="s">
        <v>3200</v>
      </c>
      <c r="H364" t="s">
        <v>658</v>
      </c>
      <c r="I364" t="s">
        <v>540</v>
      </c>
      <c r="J364" t="s">
        <v>139</v>
      </c>
      <c r="R364" t="s">
        <v>4060</v>
      </c>
      <c r="S364" t="s">
        <v>3583</v>
      </c>
      <c r="T364" t="s">
        <v>3201</v>
      </c>
      <c r="U364" t="s">
        <v>2549</v>
      </c>
      <c r="AC364">
        <f>VLOOKUP(A364,'[1]كل السنوات'!$A$2:$J$3366,10,0)</f>
        <v>0</v>
      </c>
    </row>
    <row r="365" spans="1:35" ht="15" customHeight="1" x14ac:dyDescent="0.25">
      <c r="A365">
        <v>520455</v>
      </c>
      <c r="B365" t="s">
        <v>1100</v>
      </c>
      <c r="C365" t="s">
        <v>1101</v>
      </c>
      <c r="D365" t="s">
        <v>412</v>
      </c>
      <c r="E365" t="s">
        <v>116</v>
      </c>
      <c r="G365" t="s">
        <v>3140</v>
      </c>
      <c r="H365" t="s">
        <v>658</v>
      </c>
      <c r="I365" t="s">
        <v>540</v>
      </c>
      <c r="J365" t="s">
        <v>139</v>
      </c>
      <c r="R365" t="s">
        <v>4061</v>
      </c>
      <c r="S365" t="s">
        <v>4062</v>
      </c>
      <c r="T365" t="s">
        <v>3202</v>
      </c>
      <c r="U365" t="s">
        <v>2468</v>
      </c>
      <c r="AC365">
        <f>VLOOKUP(A365,'[1]كل السنوات'!$A$2:$J$3366,10,0)</f>
        <v>0</v>
      </c>
    </row>
    <row r="366" spans="1:35" ht="15" customHeight="1" x14ac:dyDescent="0.25">
      <c r="A366">
        <v>520471</v>
      </c>
      <c r="B366" t="s">
        <v>1102</v>
      </c>
      <c r="C366" t="s">
        <v>332</v>
      </c>
      <c r="D366" t="s">
        <v>733</v>
      </c>
      <c r="E366" t="s">
        <v>116</v>
      </c>
      <c r="G366" t="s">
        <v>136</v>
      </c>
      <c r="H366" t="s">
        <v>658</v>
      </c>
      <c r="I366" t="s">
        <v>541</v>
      </c>
      <c r="J366" t="s">
        <v>139</v>
      </c>
      <c r="R366" t="s">
        <v>4063</v>
      </c>
      <c r="S366" t="s">
        <v>3981</v>
      </c>
      <c r="T366" t="s">
        <v>3361</v>
      </c>
      <c r="U366" t="s">
        <v>2429</v>
      </c>
      <c r="AC366" t="str">
        <f>VLOOKUP(A366,'[1]كل السنوات'!$A$2:$J$3366,10,0)</f>
        <v>م</v>
      </c>
    </row>
    <row r="367" spans="1:35" ht="15" customHeight="1" x14ac:dyDescent="0.25">
      <c r="A367">
        <v>520474</v>
      </c>
      <c r="B367" t="s">
        <v>1103</v>
      </c>
      <c r="C367" t="s">
        <v>334</v>
      </c>
      <c r="D367" t="s">
        <v>1104</v>
      </c>
      <c r="E367" t="s">
        <v>2445</v>
      </c>
      <c r="G367" t="s">
        <v>2536</v>
      </c>
      <c r="H367" t="s">
        <v>658</v>
      </c>
      <c r="I367" t="s">
        <v>540</v>
      </c>
      <c r="K367">
        <v>2000</v>
      </c>
      <c r="L367" t="s">
        <v>136</v>
      </c>
      <c r="R367" t="s">
        <v>4064</v>
      </c>
      <c r="S367" t="s">
        <v>4065</v>
      </c>
      <c r="T367" t="s">
        <v>3204</v>
      </c>
      <c r="U367" t="s">
        <v>2525</v>
      </c>
      <c r="AC367">
        <f>VLOOKUP(A367,'[1]كل السنوات'!$A$2:$J$3366,10,0)</f>
        <v>0</v>
      </c>
    </row>
    <row r="368" spans="1:35" ht="15" customHeight="1" x14ac:dyDescent="0.25">
      <c r="A368">
        <v>520477</v>
      </c>
      <c r="B368" t="s">
        <v>1969</v>
      </c>
      <c r="C368" t="s">
        <v>582</v>
      </c>
      <c r="D368" t="s">
        <v>444</v>
      </c>
      <c r="E368" t="s">
        <v>116</v>
      </c>
      <c r="G368" t="s">
        <v>136</v>
      </c>
      <c r="H368" t="s">
        <v>658</v>
      </c>
      <c r="I368" t="s">
        <v>540</v>
      </c>
      <c r="J368" t="s">
        <v>139</v>
      </c>
      <c r="AC368" t="str">
        <f>VLOOKUP(A368,'[1]كل السنوات'!$A$2:$J$3366,10,0)</f>
        <v>مستنفذ</v>
      </c>
      <c r="AE368" t="s">
        <v>5718</v>
      </c>
    </row>
    <row r="369" spans="1:36" ht="15" customHeight="1" x14ac:dyDescent="0.25">
      <c r="A369">
        <v>520488</v>
      </c>
      <c r="B369" t="s">
        <v>1385</v>
      </c>
      <c r="C369" t="s">
        <v>607</v>
      </c>
      <c r="D369" t="s">
        <v>459</v>
      </c>
      <c r="E369" t="s">
        <v>116</v>
      </c>
      <c r="G369" t="s">
        <v>2477</v>
      </c>
      <c r="H369" t="s">
        <v>658</v>
      </c>
      <c r="I369" t="s">
        <v>541</v>
      </c>
      <c r="J369" t="s">
        <v>137</v>
      </c>
      <c r="L369" t="s">
        <v>151</v>
      </c>
      <c r="R369" t="s">
        <v>4473</v>
      </c>
      <c r="S369" t="s">
        <v>4474</v>
      </c>
      <c r="T369" t="s">
        <v>2478</v>
      </c>
      <c r="U369" t="s">
        <v>2479</v>
      </c>
      <c r="AC369" t="str">
        <f>VLOOKUP(A369,'[1]كل السنوات'!$A$2:$J$3366,10,0)</f>
        <v>م</v>
      </c>
    </row>
    <row r="370" spans="1:36" ht="15" customHeight="1" x14ac:dyDescent="0.25">
      <c r="A370">
        <v>520492</v>
      </c>
      <c r="B370" t="s">
        <v>920</v>
      </c>
      <c r="C370" t="s">
        <v>563</v>
      </c>
      <c r="D370" t="s">
        <v>499</v>
      </c>
      <c r="E370" t="s">
        <v>116</v>
      </c>
      <c r="G370" t="s">
        <v>136</v>
      </c>
      <c r="H370" t="s">
        <v>658</v>
      </c>
      <c r="I370" t="s">
        <v>540</v>
      </c>
      <c r="J370" t="s">
        <v>139</v>
      </c>
      <c r="R370" t="s">
        <v>4066</v>
      </c>
      <c r="S370" t="s">
        <v>3582</v>
      </c>
      <c r="T370" t="s">
        <v>2920</v>
      </c>
      <c r="U370" t="s">
        <v>2429</v>
      </c>
      <c r="AC370">
        <f>VLOOKUP(A370,'[1]كل السنوات'!$A$2:$J$3366,10,0)</f>
        <v>0</v>
      </c>
      <c r="AI370" t="s">
        <v>2422</v>
      </c>
      <c r="AJ370" t="s">
        <v>2422</v>
      </c>
    </row>
    <row r="371" spans="1:36" ht="15" customHeight="1" x14ac:dyDescent="0.25">
      <c r="A371">
        <v>520494</v>
      </c>
      <c r="B371" t="s">
        <v>1105</v>
      </c>
      <c r="C371" t="s">
        <v>285</v>
      </c>
      <c r="D371" t="s">
        <v>432</v>
      </c>
      <c r="E371" t="s">
        <v>116</v>
      </c>
      <c r="G371" t="s">
        <v>2799</v>
      </c>
      <c r="H371" t="s">
        <v>658</v>
      </c>
      <c r="I371" t="s">
        <v>541</v>
      </c>
      <c r="J371" t="s">
        <v>705</v>
      </c>
      <c r="K371">
        <v>2016</v>
      </c>
      <c r="R371" t="s">
        <v>4893</v>
      </c>
      <c r="S371" t="s">
        <v>3630</v>
      </c>
      <c r="T371" t="s">
        <v>2454</v>
      </c>
      <c r="U371" t="s">
        <v>2429</v>
      </c>
      <c r="AC371" t="str">
        <f>VLOOKUP(A371,'[1]كل السنوات'!$A$2:$J$3366,10,0)</f>
        <v>م</v>
      </c>
    </row>
    <row r="372" spans="1:36" ht="15" customHeight="1" x14ac:dyDescent="0.25">
      <c r="A372">
        <v>520506</v>
      </c>
      <c r="B372" t="s">
        <v>1970</v>
      </c>
      <c r="C372" t="s">
        <v>65</v>
      </c>
      <c r="D372" t="s">
        <v>1971</v>
      </c>
      <c r="E372" t="s">
        <v>116</v>
      </c>
      <c r="G372" t="s">
        <v>136</v>
      </c>
      <c r="H372" t="s">
        <v>658</v>
      </c>
      <c r="I372" t="s">
        <v>540</v>
      </c>
      <c r="J372" t="s">
        <v>137</v>
      </c>
      <c r="N372">
        <v>754</v>
      </c>
      <c r="O372" s="254">
        <v>45719</v>
      </c>
      <c r="P372">
        <v>40000</v>
      </c>
      <c r="R372" t="s">
        <v>4234</v>
      </c>
      <c r="S372" t="s">
        <v>3553</v>
      </c>
      <c r="T372" t="s">
        <v>3205</v>
      </c>
      <c r="U372" t="s">
        <v>2429</v>
      </c>
      <c r="AC372">
        <f>VLOOKUP(A372,'[1]كل السنوات'!$A$2:$J$3366,10,0)</f>
        <v>0</v>
      </c>
    </row>
    <row r="373" spans="1:36" ht="15" customHeight="1" x14ac:dyDescent="0.25">
      <c r="A373">
        <v>520508</v>
      </c>
      <c r="B373" t="s">
        <v>1972</v>
      </c>
      <c r="C373" t="s">
        <v>1436</v>
      </c>
      <c r="D373" t="s">
        <v>1973</v>
      </c>
      <c r="E373" t="s">
        <v>116</v>
      </c>
      <c r="G373" t="s">
        <v>136</v>
      </c>
      <c r="H373" t="s">
        <v>658</v>
      </c>
      <c r="I373" t="s">
        <v>540</v>
      </c>
      <c r="J373" t="s">
        <v>705</v>
      </c>
      <c r="R373" t="s">
        <v>5172</v>
      </c>
      <c r="S373" t="s">
        <v>5173</v>
      </c>
      <c r="T373" t="s">
        <v>5174</v>
      </c>
      <c r="U373" t="s">
        <v>2429</v>
      </c>
      <c r="AC373">
        <f>VLOOKUP(A373,'[1]كل السنوات'!$A$2:$J$3366,10,0)</f>
        <v>0</v>
      </c>
    </row>
    <row r="374" spans="1:36" ht="15" customHeight="1" x14ac:dyDescent="0.25">
      <c r="A374">
        <v>520509</v>
      </c>
      <c r="B374" t="s">
        <v>1974</v>
      </c>
      <c r="C374" t="s">
        <v>353</v>
      </c>
      <c r="D374" t="s">
        <v>1975</v>
      </c>
      <c r="E374" t="s">
        <v>116</v>
      </c>
      <c r="G374" t="s">
        <v>2433</v>
      </c>
      <c r="H374" t="s">
        <v>658</v>
      </c>
      <c r="I374" t="s">
        <v>540</v>
      </c>
      <c r="J374" t="s">
        <v>139</v>
      </c>
      <c r="R374" t="s">
        <v>4068</v>
      </c>
      <c r="S374" t="s">
        <v>4069</v>
      </c>
      <c r="T374" t="s">
        <v>3206</v>
      </c>
      <c r="U374" t="s">
        <v>3207</v>
      </c>
      <c r="AC374">
        <f>VLOOKUP(A374,'[1]كل السنوات'!$A$2:$J$3366,10,0)</f>
        <v>0</v>
      </c>
      <c r="AI374" t="s">
        <v>2422</v>
      </c>
      <c r="AJ374" t="s">
        <v>2422</v>
      </c>
    </row>
    <row r="375" spans="1:36" ht="15" customHeight="1" x14ac:dyDescent="0.25">
      <c r="A375">
        <v>520542</v>
      </c>
      <c r="B375" t="s">
        <v>1976</v>
      </c>
      <c r="C375" t="s">
        <v>260</v>
      </c>
      <c r="D375" t="s">
        <v>427</v>
      </c>
      <c r="E375" t="s">
        <v>116</v>
      </c>
      <c r="G375" t="s">
        <v>136</v>
      </c>
      <c r="H375" t="s">
        <v>658</v>
      </c>
      <c r="I375" t="s">
        <v>540</v>
      </c>
      <c r="J375" t="s">
        <v>137</v>
      </c>
      <c r="R375" t="s">
        <v>4617</v>
      </c>
      <c r="S375" t="s">
        <v>4618</v>
      </c>
      <c r="T375" t="s">
        <v>2612</v>
      </c>
      <c r="U375" t="s">
        <v>2429</v>
      </c>
      <c r="AC375">
        <f>VLOOKUP(A375,'[1]كل السنوات'!$A$2:$J$3366,10,0)</f>
        <v>0</v>
      </c>
    </row>
    <row r="376" spans="1:36" ht="15" customHeight="1" x14ac:dyDescent="0.25">
      <c r="A376">
        <v>520544</v>
      </c>
      <c r="B376" t="s">
        <v>1977</v>
      </c>
      <c r="C376" t="s">
        <v>1978</v>
      </c>
      <c r="D376" t="s">
        <v>430</v>
      </c>
      <c r="E376" t="s">
        <v>116</v>
      </c>
      <c r="G376" t="s">
        <v>3209</v>
      </c>
      <c r="H376" t="s">
        <v>658</v>
      </c>
      <c r="I376" t="s">
        <v>540</v>
      </c>
      <c r="J376" t="s">
        <v>139</v>
      </c>
      <c r="R376" t="s">
        <v>4071</v>
      </c>
      <c r="S376" t="s">
        <v>4072</v>
      </c>
      <c r="T376" t="s">
        <v>2829</v>
      </c>
      <c r="U376" t="s">
        <v>3210</v>
      </c>
      <c r="AC376">
        <f>VLOOKUP(A376,'[1]كل السنوات'!$A$2:$J$3366,10,0)</f>
        <v>0</v>
      </c>
    </row>
    <row r="377" spans="1:36" ht="15" customHeight="1" x14ac:dyDescent="0.25">
      <c r="A377">
        <v>520624</v>
      </c>
      <c r="B377" t="s">
        <v>1980</v>
      </c>
      <c r="C377" t="s">
        <v>1726</v>
      </c>
      <c r="D377" t="s">
        <v>459</v>
      </c>
      <c r="E377" t="s">
        <v>116</v>
      </c>
      <c r="G377" t="s">
        <v>3211</v>
      </c>
      <c r="H377" t="s">
        <v>658</v>
      </c>
      <c r="I377" t="s">
        <v>540</v>
      </c>
      <c r="J377" t="s">
        <v>139</v>
      </c>
      <c r="R377" t="s">
        <v>4073</v>
      </c>
      <c r="S377" t="s">
        <v>4074</v>
      </c>
      <c r="T377" t="s">
        <v>3212</v>
      </c>
      <c r="U377" t="s">
        <v>2487</v>
      </c>
      <c r="AC377">
        <f>VLOOKUP(A377,'[1]كل السنوات'!$A$2:$J$3366,10,0)</f>
        <v>0</v>
      </c>
      <c r="AI377" t="s">
        <v>2422</v>
      </c>
    </row>
    <row r="378" spans="1:36" ht="15" customHeight="1" x14ac:dyDescent="0.25">
      <c r="A378">
        <v>520625</v>
      </c>
      <c r="B378" t="s">
        <v>815</v>
      </c>
      <c r="C378" t="s">
        <v>94</v>
      </c>
      <c r="D378" t="s">
        <v>763</v>
      </c>
      <c r="E378" t="s">
        <v>116</v>
      </c>
      <c r="G378" t="s">
        <v>3213</v>
      </c>
      <c r="H378" t="s">
        <v>658</v>
      </c>
      <c r="I378" t="s">
        <v>540</v>
      </c>
      <c r="J378" t="s">
        <v>139</v>
      </c>
      <c r="K378">
        <v>2012</v>
      </c>
      <c r="L378" t="s">
        <v>138</v>
      </c>
      <c r="R378" t="s">
        <v>4075</v>
      </c>
      <c r="S378" t="s">
        <v>4076</v>
      </c>
      <c r="T378" t="s">
        <v>2666</v>
      </c>
      <c r="U378" t="s">
        <v>2479</v>
      </c>
      <c r="AC378" t="str">
        <f>VLOOKUP(A378,'[1]كل السنوات'!$A$2:$J$3366,10,0)</f>
        <v>مستنفذ فصل اول 2024-2025</v>
      </c>
      <c r="AE378" t="s">
        <v>5742</v>
      </c>
      <c r="AG378" t="s">
        <v>2422</v>
      </c>
      <c r="AH378" t="s">
        <v>2422</v>
      </c>
      <c r="AI378" t="s">
        <v>2422</v>
      </c>
      <c r="AJ378" t="s">
        <v>2422</v>
      </c>
    </row>
    <row r="379" spans="1:36" ht="15" customHeight="1" x14ac:dyDescent="0.25">
      <c r="A379" s="285">
        <v>520698</v>
      </c>
      <c r="B379" s="285" t="s">
        <v>5740</v>
      </c>
      <c r="C379" s="285" t="s">
        <v>66</v>
      </c>
      <c r="D379" s="285" t="s">
        <v>477</v>
      </c>
      <c r="I379" s="285" t="s">
        <v>540</v>
      </c>
      <c r="AC379" t="str">
        <f>VLOOKUP(A379,'[1]كل السنوات'!$A$2:$J$3366,10,0)</f>
        <v>مستنفذ</v>
      </c>
      <c r="AJ379" t="s">
        <v>2422</v>
      </c>
    </row>
    <row r="380" spans="1:36" ht="15" customHeight="1" x14ac:dyDescent="0.25">
      <c r="A380">
        <v>520717</v>
      </c>
      <c r="B380" t="s">
        <v>1981</v>
      </c>
      <c r="C380" t="s">
        <v>1982</v>
      </c>
      <c r="D380" t="s">
        <v>1983</v>
      </c>
      <c r="E380" t="s">
        <v>116</v>
      </c>
      <c r="G380" t="s">
        <v>2562</v>
      </c>
      <c r="H380" t="s">
        <v>658</v>
      </c>
      <c r="I380" t="s">
        <v>540</v>
      </c>
      <c r="J380" t="s">
        <v>705</v>
      </c>
      <c r="R380" t="s">
        <v>5175</v>
      </c>
      <c r="S380" t="s">
        <v>4197</v>
      </c>
      <c r="T380" t="s">
        <v>5176</v>
      </c>
      <c r="U380" t="s">
        <v>2505</v>
      </c>
      <c r="AC380" t="str">
        <f>VLOOKUP(A380,'[1]كل السنوات'!$A$2:$J$3366,10,0)</f>
        <v>مستنفذ</v>
      </c>
      <c r="AE380" t="s">
        <v>5718</v>
      </c>
    </row>
    <row r="381" spans="1:36" ht="15" customHeight="1" x14ac:dyDescent="0.25">
      <c r="A381">
        <v>520720</v>
      </c>
      <c r="B381" t="s">
        <v>1984</v>
      </c>
      <c r="C381" t="s">
        <v>65</v>
      </c>
      <c r="D381" t="s">
        <v>1985</v>
      </c>
      <c r="E381" t="s">
        <v>116</v>
      </c>
      <c r="G381" t="s">
        <v>3214</v>
      </c>
      <c r="H381" t="s">
        <v>658</v>
      </c>
      <c r="I381" t="s">
        <v>540</v>
      </c>
      <c r="J381" t="s">
        <v>139</v>
      </c>
      <c r="R381" t="s">
        <v>4077</v>
      </c>
      <c r="S381" t="s">
        <v>3553</v>
      </c>
      <c r="T381" t="s">
        <v>3215</v>
      </c>
      <c r="U381" t="s">
        <v>2531</v>
      </c>
      <c r="AC381">
        <f>VLOOKUP(A381,'[1]كل السنوات'!$A$2:$J$3366,10,0)</f>
        <v>0</v>
      </c>
    </row>
    <row r="382" spans="1:36" ht="15" customHeight="1" x14ac:dyDescent="0.25">
      <c r="A382">
        <v>520742</v>
      </c>
      <c r="B382" t="s">
        <v>816</v>
      </c>
      <c r="C382" t="s">
        <v>565</v>
      </c>
      <c r="D382" t="s">
        <v>439</v>
      </c>
      <c r="E382" t="s">
        <v>116</v>
      </c>
      <c r="G382" t="s">
        <v>2536</v>
      </c>
      <c r="H382" t="s">
        <v>658</v>
      </c>
      <c r="I382" t="s">
        <v>540</v>
      </c>
      <c r="J382" t="s">
        <v>139</v>
      </c>
      <c r="R382" t="s">
        <v>5177</v>
      </c>
      <c r="S382" t="s">
        <v>3553</v>
      </c>
      <c r="T382" t="s">
        <v>3216</v>
      </c>
      <c r="U382" t="s">
        <v>2540</v>
      </c>
      <c r="AC382" t="str">
        <f>VLOOKUP(A382,'[1]كل السنوات'!$A$2:$J$3366,10,0)</f>
        <v>مستنفذ فصل اول 2024-2025</v>
      </c>
      <c r="AE382" t="s">
        <v>5742</v>
      </c>
    </row>
    <row r="383" spans="1:36" ht="15" customHeight="1" x14ac:dyDescent="0.25">
      <c r="A383">
        <v>520747</v>
      </c>
      <c r="B383" t="s">
        <v>1047</v>
      </c>
      <c r="C383" t="s">
        <v>94</v>
      </c>
      <c r="D383" t="s">
        <v>528</v>
      </c>
      <c r="E383" t="s">
        <v>116</v>
      </c>
      <c r="G383" t="s">
        <v>154</v>
      </c>
      <c r="H383" t="s">
        <v>658</v>
      </c>
      <c r="I383" t="s">
        <v>540</v>
      </c>
      <c r="J383" t="s">
        <v>139</v>
      </c>
      <c r="R383" t="s">
        <v>4078</v>
      </c>
      <c r="S383" t="s">
        <v>3829</v>
      </c>
      <c r="T383" t="s">
        <v>2542</v>
      </c>
      <c r="U383" t="s">
        <v>3217</v>
      </c>
      <c r="AC383" t="str">
        <f>VLOOKUP(A383,'[1]كل السنوات'!$A$2:$J$3366,10,0)</f>
        <v>مستنفذ</v>
      </c>
      <c r="AE383" t="s">
        <v>5718</v>
      </c>
    </row>
    <row r="384" spans="1:36" ht="15" customHeight="1" x14ac:dyDescent="0.25">
      <c r="A384">
        <v>520751</v>
      </c>
      <c r="B384" t="s">
        <v>1452</v>
      </c>
      <c r="C384" t="s">
        <v>1446</v>
      </c>
      <c r="D384" t="s">
        <v>1453</v>
      </c>
      <c r="E384" t="s">
        <v>116</v>
      </c>
      <c r="G384" t="s">
        <v>2546</v>
      </c>
      <c r="H384" t="s">
        <v>658</v>
      </c>
      <c r="I384" t="s">
        <v>540</v>
      </c>
      <c r="J384" t="s">
        <v>137</v>
      </c>
      <c r="R384" t="s">
        <v>4619</v>
      </c>
      <c r="S384" t="s">
        <v>4620</v>
      </c>
      <c r="T384" t="s">
        <v>2995</v>
      </c>
      <c r="U384" t="s">
        <v>2429</v>
      </c>
      <c r="AC384">
        <f>VLOOKUP(A384,'[1]كل السنوات'!$A$2:$J$3366,10,0)</f>
        <v>0</v>
      </c>
    </row>
    <row r="385" spans="1:36" ht="15" customHeight="1" x14ac:dyDescent="0.25">
      <c r="A385">
        <v>520756</v>
      </c>
      <c r="B385" t="s">
        <v>817</v>
      </c>
      <c r="C385" t="s">
        <v>809</v>
      </c>
      <c r="D385" t="s">
        <v>770</v>
      </c>
      <c r="E385" t="s">
        <v>116</v>
      </c>
      <c r="G385" t="s">
        <v>3218</v>
      </c>
      <c r="H385" t="s">
        <v>658</v>
      </c>
      <c r="I385" t="s">
        <v>540</v>
      </c>
      <c r="J385" t="s">
        <v>705</v>
      </c>
      <c r="R385" t="s">
        <v>5178</v>
      </c>
      <c r="S385" t="s">
        <v>3614</v>
      </c>
      <c r="T385" t="s">
        <v>5179</v>
      </c>
      <c r="U385" t="s">
        <v>2523</v>
      </c>
      <c r="AC385" t="str">
        <f>VLOOKUP(A385,'[1]كل السنوات'!$A$2:$J$3366,10,0)</f>
        <v>مستنفذ فصل اول 2024-2025</v>
      </c>
      <c r="AE385" t="s">
        <v>5742</v>
      </c>
    </row>
    <row r="386" spans="1:36" ht="15" customHeight="1" x14ac:dyDescent="0.25">
      <c r="A386">
        <v>520776</v>
      </c>
      <c r="B386" t="s">
        <v>818</v>
      </c>
      <c r="C386" t="s">
        <v>819</v>
      </c>
      <c r="D386" t="s">
        <v>820</v>
      </c>
      <c r="E386" t="s">
        <v>116</v>
      </c>
      <c r="G386" t="s">
        <v>2551</v>
      </c>
      <c r="H386" t="s">
        <v>658</v>
      </c>
      <c r="I386" t="s">
        <v>540</v>
      </c>
      <c r="J386" t="s">
        <v>705</v>
      </c>
      <c r="R386" t="s">
        <v>5180</v>
      </c>
      <c r="S386" t="s">
        <v>4312</v>
      </c>
      <c r="T386" t="s">
        <v>5181</v>
      </c>
      <c r="U386" t="s">
        <v>2468</v>
      </c>
      <c r="AC386">
        <f>VLOOKUP(A386,'[1]كل السنوات'!$A$2:$J$3366,10,0)</f>
        <v>0</v>
      </c>
    </row>
    <row r="387" spans="1:36" ht="15" customHeight="1" x14ac:dyDescent="0.25">
      <c r="A387">
        <v>520787</v>
      </c>
      <c r="B387" t="s">
        <v>1106</v>
      </c>
      <c r="C387" t="s">
        <v>1107</v>
      </c>
      <c r="D387" t="s">
        <v>430</v>
      </c>
      <c r="E387" t="s">
        <v>116</v>
      </c>
      <c r="G387" t="s">
        <v>136</v>
      </c>
      <c r="H387" t="s">
        <v>658</v>
      </c>
      <c r="I387" t="s">
        <v>541</v>
      </c>
      <c r="J387" t="s">
        <v>137</v>
      </c>
      <c r="R387" t="s">
        <v>4621</v>
      </c>
      <c r="S387" t="s">
        <v>4622</v>
      </c>
      <c r="T387" t="s">
        <v>3003</v>
      </c>
      <c r="U387" t="s">
        <v>2429</v>
      </c>
      <c r="AC387" t="str">
        <f>VLOOKUP(A387,'[1]كل السنوات'!$A$2:$J$3366,10,0)</f>
        <v>م</v>
      </c>
    </row>
    <row r="388" spans="1:36" ht="15" customHeight="1" x14ac:dyDescent="0.25">
      <c r="A388">
        <v>520793</v>
      </c>
      <c r="B388" t="s">
        <v>1454</v>
      </c>
      <c r="C388" t="s">
        <v>591</v>
      </c>
      <c r="D388" t="s">
        <v>628</v>
      </c>
      <c r="E388" t="s">
        <v>116</v>
      </c>
      <c r="G388" t="s">
        <v>136</v>
      </c>
      <c r="H388" t="s">
        <v>658</v>
      </c>
      <c r="I388" t="s">
        <v>540</v>
      </c>
      <c r="J388" t="s">
        <v>139</v>
      </c>
      <c r="R388" t="s">
        <v>3756</v>
      </c>
      <c r="S388" t="s">
        <v>3757</v>
      </c>
      <c r="T388" t="s">
        <v>2846</v>
      </c>
      <c r="U388" t="s">
        <v>2429</v>
      </c>
      <c r="AC388">
        <f>VLOOKUP(A388,'[1]كل السنوات'!$A$2:$J$3366,10,0)</f>
        <v>0</v>
      </c>
    </row>
    <row r="389" spans="1:36" ht="15" customHeight="1" x14ac:dyDescent="0.25">
      <c r="A389">
        <v>520804</v>
      </c>
      <c r="B389" t="s">
        <v>5182</v>
      </c>
      <c r="C389" t="s">
        <v>71</v>
      </c>
      <c r="D389" t="s">
        <v>487</v>
      </c>
      <c r="E389" t="s">
        <v>116</v>
      </c>
      <c r="G389" t="s">
        <v>150</v>
      </c>
      <c r="H389" t="s">
        <v>658</v>
      </c>
      <c r="I389" t="s">
        <v>540</v>
      </c>
      <c r="J389" t="s">
        <v>705</v>
      </c>
      <c r="L389" t="s">
        <v>150</v>
      </c>
      <c r="AC389">
        <f>VLOOKUP(A389,'[1]كل السنوات'!$A$2:$J$3366,10,0)</f>
        <v>0</v>
      </c>
    </row>
    <row r="390" spans="1:36" ht="15" customHeight="1" x14ac:dyDescent="0.25">
      <c r="A390">
        <v>520810</v>
      </c>
      <c r="B390" t="s">
        <v>1986</v>
      </c>
      <c r="C390" t="s">
        <v>601</v>
      </c>
      <c r="D390" t="s">
        <v>485</v>
      </c>
      <c r="E390" t="s">
        <v>116</v>
      </c>
      <c r="G390" t="s">
        <v>136</v>
      </c>
      <c r="H390" t="s">
        <v>658</v>
      </c>
      <c r="I390" t="s">
        <v>540</v>
      </c>
      <c r="J390" t="s">
        <v>705</v>
      </c>
      <c r="R390" t="s">
        <v>4894</v>
      </c>
      <c r="S390" t="s">
        <v>4895</v>
      </c>
      <c r="T390" t="s">
        <v>2821</v>
      </c>
      <c r="U390" t="s">
        <v>2479</v>
      </c>
      <c r="AC390">
        <f>VLOOKUP(A390,'[1]كل السنوات'!$A$2:$J$3366,10,0)</f>
        <v>0</v>
      </c>
    </row>
    <row r="391" spans="1:36" ht="15" customHeight="1" x14ac:dyDescent="0.25">
      <c r="A391">
        <v>520826</v>
      </c>
      <c r="B391" t="s">
        <v>821</v>
      </c>
      <c r="C391" t="s">
        <v>639</v>
      </c>
      <c r="D391" t="s">
        <v>421</v>
      </c>
      <c r="E391" t="s">
        <v>116</v>
      </c>
      <c r="G391" t="s">
        <v>136</v>
      </c>
      <c r="H391" t="s">
        <v>658</v>
      </c>
      <c r="I391" t="s">
        <v>540</v>
      </c>
      <c r="J391" t="s">
        <v>705</v>
      </c>
      <c r="R391" t="s">
        <v>5183</v>
      </c>
      <c r="S391" t="s">
        <v>3862</v>
      </c>
      <c r="T391" t="s">
        <v>3037</v>
      </c>
      <c r="U391" t="s">
        <v>2429</v>
      </c>
      <c r="AC391">
        <f>VLOOKUP(A391,'[1]كل السنوات'!$A$2:$J$3366,10,0)</f>
        <v>0</v>
      </c>
      <c r="AJ391" t="s">
        <v>2422</v>
      </c>
    </row>
    <row r="392" spans="1:36" ht="15" customHeight="1" x14ac:dyDescent="0.25">
      <c r="A392">
        <v>520833</v>
      </c>
      <c r="B392" t="s">
        <v>921</v>
      </c>
      <c r="C392" t="s">
        <v>922</v>
      </c>
      <c r="D392" t="s">
        <v>759</v>
      </c>
      <c r="E392" t="s">
        <v>116</v>
      </c>
      <c r="G392" t="s">
        <v>3220</v>
      </c>
      <c r="H392" t="s">
        <v>658</v>
      </c>
      <c r="I392" t="s">
        <v>540</v>
      </c>
      <c r="J392" t="s">
        <v>139</v>
      </c>
      <c r="R392" t="s">
        <v>4079</v>
      </c>
      <c r="S392" t="s">
        <v>3723</v>
      </c>
      <c r="T392" t="s">
        <v>3221</v>
      </c>
      <c r="U392" t="s">
        <v>2468</v>
      </c>
      <c r="AC392" t="str">
        <f>VLOOKUP(A392,'[1]كل السنوات'!$A$2:$J$3366,10,0)</f>
        <v>مستنفذ</v>
      </c>
      <c r="AE392" t="s">
        <v>5718</v>
      </c>
    </row>
    <row r="393" spans="1:36" ht="15" customHeight="1" x14ac:dyDescent="0.25">
      <c r="A393">
        <v>520842</v>
      </c>
      <c r="B393" t="s">
        <v>1048</v>
      </c>
      <c r="C393" t="s">
        <v>1049</v>
      </c>
      <c r="D393" t="s">
        <v>747</v>
      </c>
      <c r="E393" t="s">
        <v>116</v>
      </c>
      <c r="G393" t="s">
        <v>136</v>
      </c>
      <c r="H393" t="s">
        <v>658</v>
      </c>
      <c r="I393" t="s">
        <v>540</v>
      </c>
      <c r="J393" t="s">
        <v>705</v>
      </c>
      <c r="L393" t="s">
        <v>150</v>
      </c>
      <c r="R393" t="s">
        <v>4896</v>
      </c>
      <c r="S393" t="s">
        <v>4284</v>
      </c>
      <c r="T393" t="s">
        <v>3222</v>
      </c>
      <c r="U393" t="s">
        <v>2429</v>
      </c>
      <c r="AC393">
        <f>VLOOKUP(A393,'[1]كل السنوات'!$A$2:$J$3366,10,0)</f>
        <v>0</v>
      </c>
      <c r="AI393" t="s">
        <v>2422</v>
      </c>
      <c r="AJ393" t="s">
        <v>2422</v>
      </c>
    </row>
    <row r="394" spans="1:36" ht="15" customHeight="1" x14ac:dyDescent="0.25">
      <c r="A394">
        <v>520851</v>
      </c>
      <c r="B394" t="s">
        <v>5184</v>
      </c>
      <c r="C394" t="s">
        <v>5185</v>
      </c>
      <c r="D394" t="s">
        <v>621</v>
      </c>
      <c r="I394" t="s">
        <v>540</v>
      </c>
      <c r="AC394">
        <f>VLOOKUP(A394,'[1]كل السنوات'!$A$2:$J$3366,10,0)</f>
        <v>0</v>
      </c>
      <c r="AG394" t="s">
        <v>2422</v>
      </c>
      <c r="AH394" t="s">
        <v>2422</v>
      </c>
      <c r="AI394" t="s">
        <v>2422</v>
      </c>
      <c r="AJ394" t="s">
        <v>2422</v>
      </c>
    </row>
    <row r="395" spans="1:36" ht="15" customHeight="1" x14ac:dyDescent="0.25">
      <c r="A395">
        <v>520896</v>
      </c>
      <c r="B395" t="s">
        <v>923</v>
      </c>
      <c r="C395" t="s">
        <v>924</v>
      </c>
      <c r="D395" t="s">
        <v>463</v>
      </c>
      <c r="E395" t="s">
        <v>116</v>
      </c>
      <c r="G395" t="s">
        <v>136</v>
      </c>
      <c r="H395" t="s">
        <v>658</v>
      </c>
      <c r="I395" t="s">
        <v>540</v>
      </c>
      <c r="J395" t="s">
        <v>139</v>
      </c>
      <c r="R395" t="s">
        <v>4081</v>
      </c>
      <c r="S395" t="s">
        <v>4082</v>
      </c>
      <c r="T395" t="s">
        <v>3049</v>
      </c>
      <c r="U395" t="s">
        <v>2429</v>
      </c>
      <c r="AC395" t="str">
        <f>VLOOKUP(A395,'[1]كل السنوات'!$A$2:$J$3366,10,0)</f>
        <v>مستنفذ</v>
      </c>
      <c r="AE395" t="s">
        <v>5718</v>
      </c>
    </row>
    <row r="396" spans="1:36" ht="15" customHeight="1" x14ac:dyDescent="0.25">
      <c r="A396">
        <v>520904</v>
      </c>
      <c r="B396" t="s">
        <v>2321</v>
      </c>
      <c r="C396" t="s">
        <v>602</v>
      </c>
      <c r="D396" t="s">
        <v>446</v>
      </c>
      <c r="E396" t="s">
        <v>116</v>
      </c>
      <c r="G396" t="s">
        <v>2721</v>
      </c>
      <c r="H396" t="s">
        <v>658</v>
      </c>
      <c r="I396" t="s">
        <v>540</v>
      </c>
      <c r="J396" t="s">
        <v>139</v>
      </c>
      <c r="L396" t="s">
        <v>147</v>
      </c>
      <c r="N396">
        <v>926</v>
      </c>
      <c r="O396" s="254">
        <v>45722</v>
      </c>
      <c r="P396">
        <v>150000</v>
      </c>
      <c r="R396" t="s">
        <v>3672</v>
      </c>
      <c r="S396" t="s">
        <v>3673</v>
      </c>
      <c r="T396" t="s">
        <v>2631</v>
      </c>
      <c r="U396" t="s">
        <v>2722</v>
      </c>
      <c r="AC396">
        <f>VLOOKUP(A396,'[1]كل السنوات'!$A$2:$J$3366,10,0)</f>
        <v>0</v>
      </c>
    </row>
    <row r="397" spans="1:36" ht="15" customHeight="1" x14ac:dyDescent="0.25">
      <c r="A397">
        <v>520916</v>
      </c>
      <c r="B397" t="s">
        <v>925</v>
      </c>
      <c r="C397" t="s">
        <v>926</v>
      </c>
      <c r="D397" t="s">
        <v>738</v>
      </c>
      <c r="E397" t="s">
        <v>116</v>
      </c>
      <c r="G397" t="s">
        <v>3223</v>
      </c>
      <c r="H397" t="s">
        <v>658</v>
      </c>
      <c r="I397" t="s">
        <v>540</v>
      </c>
      <c r="J397" t="s">
        <v>137</v>
      </c>
      <c r="K397">
        <v>2001</v>
      </c>
      <c r="L397" t="s">
        <v>150</v>
      </c>
      <c r="R397" t="s">
        <v>4623</v>
      </c>
      <c r="S397" t="s">
        <v>4040</v>
      </c>
      <c r="T397" t="s">
        <v>5186</v>
      </c>
      <c r="U397" t="s">
        <v>2429</v>
      </c>
      <c r="AC397" t="str">
        <f>VLOOKUP(A397,'[1]كل السنوات'!$A$2:$J$3366,10,0)</f>
        <v>مستنفذ</v>
      </c>
      <c r="AE397" t="s">
        <v>5718</v>
      </c>
    </row>
    <row r="398" spans="1:36" ht="15" customHeight="1" x14ac:dyDescent="0.25">
      <c r="A398">
        <v>520935</v>
      </c>
      <c r="B398" t="s">
        <v>1108</v>
      </c>
      <c r="C398" t="s">
        <v>1109</v>
      </c>
      <c r="D398" t="s">
        <v>1110</v>
      </c>
      <c r="E398" t="s">
        <v>116</v>
      </c>
      <c r="G398" t="s">
        <v>136</v>
      </c>
      <c r="H398" t="s">
        <v>658</v>
      </c>
      <c r="I398" t="s">
        <v>540</v>
      </c>
      <c r="J398" t="s">
        <v>137</v>
      </c>
      <c r="R398" t="s">
        <v>4624</v>
      </c>
      <c r="S398" t="s">
        <v>4625</v>
      </c>
      <c r="T398" t="s">
        <v>3009</v>
      </c>
      <c r="U398" t="s">
        <v>2429</v>
      </c>
      <c r="AC398">
        <f>VLOOKUP(A398,'[1]كل السنوات'!$A$2:$J$3366,10,0)</f>
        <v>0</v>
      </c>
    </row>
    <row r="399" spans="1:36" ht="15" customHeight="1" x14ac:dyDescent="0.25">
      <c r="A399">
        <v>520968</v>
      </c>
      <c r="B399" t="s">
        <v>2360</v>
      </c>
      <c r="C399" t="s">
        <v>275</v>
      </c>
      <c r="D399" t="s">
        <v>436</v>
      </c>
      <c r="E399" t="s">
        <v>116</v>
      </c>
      <c r="G399" t="s">
        <v>2558</v>
      </c>
      <c r="H399" t="s">
        <v>658</v>
      </c>
      <c r="I399" t="s">
        <v>540</v>
      </c>
      <c r="J399" t="s">
        <v>137</v>
      </c>
      <c r="K399">
        <v>2016</v>
      </c>
      <c r="R399" t="s">
        <v>4508</v>
      </c>
      <c r="S399" t="s">
        <v>4113</v>
      </c>
      <c r="T399" t="s">
        <v>2847</v>
      </c>
      <c r="U399" t="s">
        <v>2429</v>
      </c>
      <c r="AC399">
        <f>VLOOKUP(A399,'[1]كل السنوات'!$A$2:$J$3366,10,0)</f>
        <v>0</v>
      </c>
    </row>
    <row r="400" spans="1:36" ht="15" customHeight="1" x14ac:dyDescent="0.25">
      <c r="A400">
        <v>520995</v>
      </c>
      <c r="B400" t="s">
        <v>2324</v>
      </c>
      <c r="C400" t="s">
        <v>804</v>
      </c>
      <c r="D400" t="s">
        <v>1370</v>
      </c>
      <c r="E400" t="s">
        <v>116</v>
      </c>
      <c r="G400" t="s">
        <v>2848</v>
      </c>
      <c r="H400" t="s">
        <v>660</v>
      </c>
      <c r="I400" t="s">
        <v>540</v>
      </c>
      <c r="J400" t="s">
        <v>139</v>
      </c>
      <c r="K400">
        <v>2016</v>
      </c>
      <c r="L400" t="s">
        <v>683</v>
      </c>
      <c r="R400" t="s">
        <v>3758</v>
      </c>
      <c r="S400" t="s">
        <v>3759</v>
      </c>
      <c r="T400" t="s">
        <v>2849</v>
      </c>
      <c r="U400" t="s">
        <v>2479</v>
      </c>
      <c r="AC400">
        <f>VLOOKUP(A400,'[1]كل السنوات'!$A$2:$J$3366,10,0)</f>
        <v>0</v>
      </c>
      <c r="AH400" t="s">
        <v>2422</v>
      </c>
      <c r="AI400" t="s">
        <v>2422</v>
      </c>
      <c r="AJ400" t="s">
        <v>2422</v>
      </c>
    </row>
    <row r="401" spans="1:36" ht="15" customHeight="1" x14ac:dyDescent="0.25">
      <c r="A401">
        <v>520996</v>
      </c>
      <c r="B401" t="s">
        <v>2361</v>
      </c>
      <c r="C401" t="s">
        <v>740</v>
      </c>
      <c r="D401" t="s">
        <v>485</v>
      </c>
      <c r="E401" t="s">
        <v>116</v>
      </c>
      <c r="G401" t="s">
        <v>136</v>
      </c>
      <c r="H401" t="s">
        <v>658</v>
      </c>
      <c r="I401" t="s">
        <v>540</v>
      </c>
      <c r="J401" t="s">
        <v>705</v>
      </c>
      <c r="K401">
        <v>2015</v>
      </c>
      <c r="R401" t="s">
        <v>4803</v>
      </c>
      <c r="S401" t="s">
        <v>3674</v>
      </c>
      <c r="T401" t="s">
        <v>2606</v>
      </c>
      <c r="U401" t="s">
        <v>2436</v>
      </c>
      <c r="AC401">
        <f>VLOOKUP(A401,'[1]كل السنوات'!$A$2:$J$3366,10,0)</f>
        <v>0</v>
      </c>
      <c r="AJ401" t="s">
        <v>2422</v>
      </c>
    </row>
    <row r="402" spans="1:36" ht="15" customHeight="1" x14ac:dyDescent="0.25">
      <c r="A402">
        <v>521027</v>
      </c>
      <c r="B402" t="s">
        <v>927</v>
      </c>
      <c r="C402" t="s">
        <v>286</v>
      </c>
      <c r="D402" t="s">
        <v>770</v>
      </c>
      <c r="E402" t="s">
        <v>116</v>
      </c>
      <c r="G402" t="s">
        <v>154</v>
      </c>
      <c r="H402" t="s">
        <v>658</v>
      </c>
      <c r="I402" t="s">
        <v>540</v>
      </c>
      <c r="J402" t="s">
        <v>139</v>
      </c>
      <c r="R402" t="s">
        <v>4083</v>
      </c>
      <c r="S402" t="s">
        <v>4084</v>
      </c>
      <c r="T402" t="s">
        <v>3226</v>
      </c>
      <c r="U402" t="s">
        <v>3227</v>
      </c>
      <c r="AC402" t="str">
        <f>VLOOKUP(A402,'[1]كل السنوات'!$A$2:$J$3366,10,0)</f>
        <v>مستنفذ</v>
      </c>
      <c r="AE402" t="s">
        <v>5718</v>
      </c>
    </row>
    <row r="403" spans="1:36" ht="15" customHeight="1" x14ac:dyDescent="0.25">
      <c r="A403">
        <v>521053</v>
      </c>
      <c r="B403" t="s">
        <v>1987</v>
      </c>
      <c r="C403" t="s">
        <v>1942</v>
      </c>
      <c r="D403" t="s">
        <v>525</v>
      </c>
      <c r="E403" t="s">
        <v>116</v>
      </c>
      <c r="G403" t="s">
        <v>136</v>
      </c>
      <c r="H403" t="s">
        <v>658</v>
      </c>
      <c r="I403" t="s">
        <v>540</v>
      </c>
      <c r="J403" t="s">
        <v>705</v>
      </c>
      <c r="K403">
        <v>2005</v>
      </c>
      <c r="L403" t="s">
        <v>136</v>
      </c>
      <c r="R403" t="s">
        <v>4897</v>
      </c>
      <c r="S403" t="s">
        <v>3845</v>
      </c>
      <c r="T403" t="s">
        <v>3229</v>
      </c>
      <c r="U403" t="s">
        <v>2429</v>
      </c>
      <c r="AC403">
        <f>VLOOKUP(A403,'[1]كل السنوات'!$A$2:$J$3366,10,0)</f>
        <v>0</v>
      </c>
      <c r="AH403" t="s">
        <v>2422</v>
      </c>
    </row>
    <row r="404" spans="1:36" ht="15" customHeight="1" x14ac:dyDescent="0.25">
      <c r="A404">
        <v>521084</v>
      </c>
      <c r="B404" t="s">
        <v>1887</v>
      </c>
      <c r="C404" t="s">
        <v>570</v>
      </c>
      <c r="D404" t="s">
        <v>349</v>
      </c>
      <c r="E404" t="s">
        <v>116</v>
      </c>
      <c r="G404" t="s">
        <v>136</v>
      </c>
      <c r="H404" t="s">
        <v>658</v>
      </c>
      <c r="I404" t="s">
        <v>541</v>
      </c>
      <c r="J404" t="s">
        <v>137</v>
      </c>
      <c r="R404" t="s">
        <v>4626</v>
      </c>
      <c r="S404" t="s">
        <v>3617</v>
      </c>
      <c r="T404" t="s">
        <v>2441</v>
      </c>
      <c r="U404" t="s">
        <v>2429</v>
      </c>
      <c r="AC404" t="str">
        <f>VLOOKUP(A404,'[1]كل السنوات'!$A$2:$J$3366,10,0)</f>
        <v>م</v>
      </c>
    </row>
    <row r="405" spans="1:36" ht="15" customHeight="1" x14ac:dyDescent="0.25">
      <c r="A405">
        <v>521119</v>
      </c>
      <c r="B405" t="s">
        <v>1988</v>
      </c>
      <c r="C405" t="s">
        <v>545</v>
      </c>
      <c r="D405" t="s">
        <v>405</v>
      </c>
      <c r="E405" t="s">
        <v>116</v>
      </c>
      <c r="G405" t="s">
        <v>2546</v>
      </c>
      <c r="H405" t="s">
        <v>658</v>
      </c>
      <c r="I405" t="s">
        <v>540</v>
      </c>
      <c r="J405" t="s">
        <v>139</v>
      </c>
      <c r="K405">
        <v>2014</v>
      </c>
      <c r="R405" t="s">
        <v>4086</v>
      </c>
      <c r="S405" t="s">
        <v>3704</v>
      </c>
      <c r="T405" t="s">
        <v>3230</v>
      </c>
      <c r="U405" t="s">
        <v>2540</v>
      </c>
      <c r="AC405">
        <f>VLOOKUP(A405,'[1]كل السنوات'!$A$2:$J$3366,10,0)</f>
        <v>0</v>
      </c>
    </row>
    <row r="406" spans="1:36" ht="15" customHeight="1" x14ac:dyDescent="0.25">
      <c r="A406">
        <v>521140</v>
      </c>
      <c r="B406" t="s">
        <v>1989</v>
      </c>
      <c r="C406" t="s">
        <v>1450</v>
      </c>
      <c r="D406" t="s">
        <v>427</v>
      </c>
      <c r="E406" t="s">
        <v>116</v>
      </c>
      <c r="G406" t="s">
        <v>5188</v>
      </c>
      <c r="H406" t="s">
        <v>658</v>
      </c>
      <c r="I406" t="s">
        <v>540</v>
      </c>
      <c r="J406" t="s">
        <v>705</v>
      </c>
      <c r="L406" t="s">
        <v>147</v>
      </c>
      <c r="R406" t="s">
        <v>5189</v>
      </c>
      <c r="S406" t="s">
        <v>5190</v>
      </c>
      <c r="T406" t="s">
        <v>2612</v>
      </c>
      <c r="U406" t="s">
        <v>2447</v>
      </c>
      <c r="AC406">
        <f>VLOOKUP(A406,'[1]كل السنوات'!$A$2:$J$3366,10,0)</f>
        <v>0</v>
      </c>
    </row>
    <row r="407" spans="1:36" ht="15" customHeight="1" x14ac:dyDescent="0.25">
      <c r="A407">
        <v>521143</v>
      </c>
      <c r="B407" t="s">
        <v>928</v>
      </c>
      <c r="C407" t="s">
        <v>644</v>
      </c>
      <c r="D407" t="s">
        <v>929</v>
      </c>
      <c r="E407" t="s">
        <v>116</v>
      </c>
      <c r="G407" t="s">
        <v>148</v>
      </c>
      <c r="H407" t="s">
        <v>658</v>
      </c>
      <c r="I407" t="s">
        <v>540</v>
      </c>
      <c r="J407" t="s">
        <v>139</v>
      </c>
      <c r="R407" t="s">
        <v>4087</v>
      </c>
      <c r="S407" t="s">
        <v>4088</v>
      </c>
      <c r="T407" t="s">
        <v>3233</v>
      </c>
      <c r="U407" t="s">
        <v>2498</v>
      </c>
      <c r="AC407" t="str">
        <f>VLOOKUP(A407,'[1]كل السنوات'!$A$2:$J$3366,10,0)</f>
        <v>مستنفذ</v>
      </c>
      <c r="AE407" t="s">
        <v>5718</v>
      </c>
    </row>
    <row r="408" spans="1:36" ht="15" customHeight="1" x14ac:dyDescent="0.25">
      <c r="A408">
        <v>521155</v>
      </c>
      <c r="B408" t="s">
        <v>930</v>
      </c>
      <c r="C408" t="s">
        <v>931</v>
      </c>
      <c r="D408" t="s">
        <v>626</v>
      </c>
      <c r="E408" t="s">
        <v>116</v>
      </c>
      <c r="G408" t="s">
        <v>3234</v>
      </c>
      <c r="H408" t="s">
        <v>658</v>
      </c>
      <c r="I408" t="s">
        <v>540</v>
      </c>
      <c r="J408" t="s">
        <v>705</v>
      </c>
      <c r="K408">
        <v>2013</v>
      </c>
      <c r="N408">
        <v>1001</v>
      </c>
      <c r="O408" s="254">
        <v>45722</v>
      </c>
      <c r="P408">
        <v>300000</v>
      </c>
      <c r="R408" t="s">
        <v>5191</v>
      </c>
      <c r="S408" t="s">
        <v>5076</v>
      </c>
      <c r="T408" t="s">
        <v>2449</v>
      </c>
      <c r="U408" t="s">
        <v>2498</v>
      </c>
      <c r="AC408" t="str">
        <f>VLOOKUP(A408,'[1]كل السنوات'!$A$2:$J$3366,10,0)</f>
        <v>مستنفذ</v>
      </c>
      <c r="AE408" t="s">
        <v>5718</v>
      </c>
    </row>
    <row r="409" spans="1:36" ht="15" customHeight="1" x14ac:dyDescent="0.25">
      <c r="A409">
        <v>521166</v>
      </c>
      <c r="B409" t="s">
        <v>1990</v>
      </c>
      <c r="C409" t="s">
        <v>822</v>
      </c>
      <c r="D409" t="s">
        <v>410</v>
      </c>
      <c r="E409" t="s">
        <v>116</v>
      </c>
      <c r="G409" t="s">
        <v>5192</v>
      </c>
      <c r="H409" t="s">
        <v>658</v>
      </c>
      <c r="I409" t="s">
        <v>540</v>
      </c>
      <c r="J409" t="s">
        <v>705</v>
      </c>
      <c r="R409" t="s">
        <v>4898</v>
      </c>
      <c r="S409" t="s">
        <v>4899</v>
      </c>
      <c r="T409" t="s">
        <v>2528</v>
      </c>
      <c r="U409" t="s">
        <v>2429</v>
      </c>
      <c r="AC409" t="str">
        <f>VLOOKUP(A409,'[1]كل السنوات'!$A$2:$J$3366,10,0)</f>
        <v>مستنفذ</v>
      </c>
      <c r="AE409" t="s">
        <v>5718</v>
      </c>
    </row>
    <row r="410" spans="1:36" ht="15" customHeight="1" x14ac:dyDescent="0.25">
      <c r="A410">
        <v>521179</v>
      </c>
      <c r="B410" t="s">
        <v>1991</v>
      </c>
      <c r="C410" t="s">
        <v>285</v>
      </c>
      <c r="D410" t="s">
        <v>754</v>
      </c>
      <c r="E410" t="s">
        <v>116</v>
      </c>
      <c r="G410" t="s">
        <v>2433</v>
      </c>
      <c r="H410" t="s">
        <v>658</v>
      </c>
      <c r="I410" t="s">
        <v>540</v>
      </c>
      <c r="J410" t="s">
        <v>139</v>
      </c>
      <c r="L410" t="s">
        <v>151</v>
      </c>
      <c r="R410" t="s">
        <v>4089</v>
      </c>
      <c r="S410" t="s">
        <v>5193</v>
      </c>
      <c r="T410" t="s">
        <v>3001</v>
      </c>
      <c r="U410" t="s">
        <v>2479</v>
      </c>
      <c r="AC410">
        <f>VLOOKUP(A410,'[1]كل السنوات'!$A$2:$J$3366,10,0)</f>
        <v>0</v>
      </c>
    </row>
    <row r="411" spans="1:36" ht="15" customHeight="1" x14ac:dyDescent="0.25">
      <c r="A411">
        <v>521186</v>
      </c>
      <c r="B411" t="s">
        <v>5194</v>
      </c>
      <c r="C411" t="s">
        <v>97</v>
      </c>
      <c r="D411" t="s">
        <v>402</v>
      </c>
      <c r="E411" t="s">
        <v>116</v>
      </c>
      <c r="H411" t="s">
        <v>658</v>
      </c>
      <c r="I411" t="s">
        <v>540</v>
      </c>
      <c r="AC411" t="str">
        <f>VLOOKUP(A411,'[1]كل السنوات'!$A$2:$J$3366,10,0)</f>
        <v>مستنفذ</v>
      </c>
      <c r="AE411" t="s">
        <v>5718</v>
      </c>
    </row>
    <row r="412" spans="1:36" ht="15" customHeight="1" x14ac:dyDescent="0.25">
      <c r="A412">
        <v>521214</v>
      </c>
      <c r="B412" t="s">
        <v>1456</v>
      </c>
      <c r="C412" t="s">
        <v>306</v>
      </c>
      <c r="D412" t="s">
        <v>499</v>
      </c>
      <c r="E412" t="s">
        <v>116</v>
      </c>
      <c r="G412" t="s">
        <v>136</v>
      </c>
      <c r="H412" t="s">
        <v>658</v>
      </c>
      <c r="I412" t="s">
        <v>540</v>
      </c>
      <c r="J412" t="s">
        <v>705</v>
      </c>
      <c r="R412" t="s">
        <v>5195</v>
      </c>
      <c r="S412" t="s">
        <v>4067</v>
      </c>
      <c r="T412" t="s">
        <v>5196</v>
      </c>
      <c r="U412" t="s">
        <v>2479</v>
      </c>
      <c r="AC412">
        <f>VLOOKUP(A412,'[1]كل السنوات'!$A$2:$J$3366,10,0)</f>
        <v>0</v>
      </c>
    </row>
    <row r="413" spans="1:36" ht="15" customHeight="1" x14ac:dyDescent="0.25">
      <c r="A413">
        <v>521241</v>
      </c>
      <c r="B413" t="s">
        <v>1992</v>
      </c>
      <c r="C413" t="s">
        <v>100</v>
      </c>
      <c r="D413" t="s">
        <v>402</v>
      </c>
      <c r="E413" t="s">
        <v>116</v>
      </c>
      <c r="G413" t="s">
        <v>136</v>
      </c>
      <c r="H413" t="s">
        <v>658</v>
      </c>
      <c r="I413" t="s">
        <v>540</v>
      </c>
      <c r="J413" t="s">
        <v>139</v>
      </c>
      <c r="K413">
        <v>2016</v>
      </c>
      <c r="R413" t="s">
        <v>4092</v>
      </c>
      <c r="S413" t="s">
        <v>3689</v>
      </c>
      <c r="T413" t="s">
        <v>2441</v>
      </c>
      <c r="U413" t="s">
        <v>2429</v>
      </c>
      <c r="AC413">
        <f>VLOOKUP(A413,'[1]كل السنوات'!$A$2:$J$3366,10,0)</f>
        <v>0</v>
      </c>
    </row>
    <row r="414" spans="1:36" ht="15" customHeight="1" x14ac:dyDescent="0.25">
      <c r="A414">
        <v>521258</v>
      </c>
      <c r="B414" t="s">
        <v>1993</v>
      </c>
      <c r="C414" t="s">
        <v>219</v>
      </c>
      <c r="D414" t="s">
        <v>423</v>
      </c>
      <c r="E414" t="s">
        <v>116</v>
      </c>
      <c r="G414" t="s">
        <v>136</v>
      </c>
      <c r="H414" t="s">
        <v>658</v>
      </c>
      <c r="I414" t="s">
        <v>540</v>
      </c>
      <c r="J414" t="s">
        <v>705</v>
      </c>
      <c r="R414" t="s">
        <v>5197</v>
      </c>
      <c r="S414" t="s">
        <v>3563</v>
      </c>
      <c r="T414" t="s">
        <v>3152</v>
      </c>
      <c r="U414" t="s">
        <v>2429</v>
      </c>
      <c r="AC414">
        <f>VLOOKUP(A414,'[1]كل السنوات'!$A$2:$J$3366,10,0)</f>
        <v>0</v>
      </c>
    </row>
    <row r="415" spans="1:36" ht="15" customHeight="1" x14ac:dyDescent="0.25">
      <c r="A415">
        <v>521262</v>
      </c>
      <c r="B415" t="s">
        <v>932</v>
      </c>
      <c r="C415" t="s">
        <v>933</v>
      </c>
      <c r="D415" t="s">
        <v>515</v>
      </c>
      <c r="E415" t="s">
        <v>116</v>
      </c>
      <c r="G415" t="s">
        <v>136</v>
      </c>
      <c r="H415" t="s">
        <v>658</v>
      </c>
      <c r="I415" t="s">
        <v>540</v>
      </c>
      <c r="J415" t="s">
        <v>139</v>
      </c>
      <c r="R415" t="s">
        <v>4093</v>
      </c>
      <c r="S415" t="s">
        <v>4094</v>
      </c>
      <c r="T415" t="s">
        <v>2659</v>
      </c>
      <c r="U415" t="s">
        <v>2429</v>
      </c>
      <c r="AC415" t="str">
        <f>VLOOKUP(A415,'[1]كل السنوات'!$A$2:$J$3366,10,0)</f>
        <v>مستنفذ فصل اول 2024-2025</v>
      </c>
      <c r="AE415" t="s">
        <v>5742</v>
      </c>
    </row>
    <row r="416" spans="1:36" ht="15" customHeight="1" x14ac:dyDescent="0.25">
      <c r="A416">
        <v>521268</v>
      </c>
      <c r="B416" t="s">
        <v>934</v>
      </c>
      <c r="C416" t="s">
        <v>234</v>
      </c>
      <c r="D416" t="s">
        <v>798</v>
      </c>
      <c r="E416" t="s">
        <v>116</v>
      </c>
      <c r="G416" t="s">
        <v>2536</v>
      </c>
      <c r="H416" t="s">
        <v>658</v>
      </c>
      <c r="I416" t="s">
        <v>540</v>
      </c>
      <c r="J416" t="s">
        <v>139</v>
      </c>
      <c r="N416">
        <v>548</v>
      </c>
      <c r="O416" s="254">
        <v>45705</v>
      </c>
      <c r="P416">
        <v>90000</v>
      </c>
      <c r="R416" t="s">
        <v>4095</v>
      </c>
      <c r="S416" t="s">
        <v>4096</v>
      </c>
      <c r="T416" t="s">
        <v>3236</v>
      </c>
      <c r="U416" t="s">
        <v>2540</v>
      </c>
      <c r="AC416" t="str">
        <f>VLOOKUP(A416,'[1]كل السنوات'!$A$2:$J$3366,10,0)</f>
        <v>مستنفذ</v>
      </c>
      <c r="AE416" t="s">
        <v>5718</v>
      </c>
    </row>
    <row r="417" spans="1:36" ht="15" customHeight="1" x14ac:dyDescent="0.25">
      <c r="A417">
        <v>521286</v>
      </c>
      <c r="B417" t="s">
        <v>1994</v>
      </c>
      <c r="C417" t="s">
        <v>560</v>
      </c>
      <c r="D417" t="s">
        <v>448</v>
      </c>
      <c r="E417" t="s">
        <v>116</v>
      </c>
      <c r="G417" t="s">
        <v>136</v>
      </c>
      <c r="H417" t="s">
        <v>658</v>
      </c>
      <c r="I417" t="s">
        <v>540</v>
      </c>
      <c r="J417" t="s">
        <v>139</v>
      </c>
      <c r="R417" t="s">
        <v>4097</v>
      </c>
      <c r="S417" t="s">
        <v>3594</v>
      </c>
      <c r="T417" t="s">
        <v>2637</v>
      </c>
      <c r="U417" t="s">
        <v>2429</v>
      </c>
      <c r="AC417">
        <f>VLOOKUP(A417,'[1]كل السنوات'!$A$2:$J$3366,10,0)</f>
        <v>0</v>
      </c>
    </row>
    <row r="418" spans="1:36" ht="15" customHeight="1" x14ac:dyDescent="0.25">
      <c r="A418">
        <v>521298</v>
      </c>
      <c r="B418" t="s">
        <v>1051</v>
      </c>
      <c r="C418" t="s">
        <v>1052</v>
      </c>
      <c r="D418" t="s">
        <v>467</v>
      </c>
      <c r="E418" t="s">
        <v>116</v>
      </c>
      <c r="G418" t="s">
        <v>136</v>
      </c>
      <c r="H418" t="s">
        <v>658</v>
      </c>
      <c r="I418" t="s">
        <v>540</v>
      </c>
      <c r="J418" t="s">
        <v>705</v>
      </c>
      <c r="K418">
        <v>2010</v>
      </c>
      <c r="R418" t="s">
        <v>5198</v>
      </c>
      <c r="S418" t="s">
        <v>5199</v>
      </c>
      <c r="T418" t="s">
        <v>3237</v>
      </c>
      <c r="U418" t="s">
        <v>2429</v>
      </c>
      <c r="AC418" t="str">
        <f>VLOOKUP(A418,'[1]كل السنوات'!$A$2:$J$3366,10,0)</f>
        <v>مستنفذ</v>
      </c>
      <c r="AE418" t="s">
        <v>5718</v>
      </c>
    </row>
    <row r="419" spans="1:36" ht="15" customHeight="1" x14ac:dyDescent="0.25">
      <c r="A419">
        <v>521303</v>
      </c>
      <c r="B419" t="s">
        <v>1995</v>
      </c>
      <c r="C419" t="s">
        <v>795</v>
      </c>
      <c r="D419" t="s">
        <v>477</v>
      </c>
      <c r="E419" t="s">
        <v>116</v>
      </c>
      <c r="G419" t="s">
        <v>2536</v>
      </c>
      <c r="H419" t="s">
        <v>658</v>
      </c>
      <c r="I419" t="s">
        <v>540</v>
      </c>
      <c r="J419" t="s">
        <v>139</v>
      </c>
      <c r="R419" t="s">
        <v>4098</v>
      </c>
      <c r="S419" t="s">
        <v>4099</v>
      </c>
      <c r="T419" t="s">
        <v>3002</v>
      </c>
      <c r="U419" t="s">
        <v>2702</v>
      </c>
      <c r="AC419">
        <f>VLOOKUP(A419,'[1]كل السنوات'!$A$2:$J$3366,10,0)</f>
        <v>0</v>
      </c>
    </row>
    <row r="420" spans="1:36" ht="15" customHeight="1" x14ac:dyDescent="0.25">
      <c r="A420">
        <v>521307</v>
      </c>
      <c r="B420" t="s">
        <v>1996</v>
      </c>
      <c r="C420" t="s">
        <v>823</v>
      </c>
      <c r="D420" t="s">
        <v>793</v>
      </c>
      <c r="E420" t="s">
        <v>116</v>
      </c>
      <c r="G420" t="s">
        <v>2936</v>
      </c>
      <c r="H420" t="s">
        <v>658</v>
      </c>
      <c r="I420" t="s">
        <v>540</v>
      </c>
      <c r="J420" t="s">
        <v>705</v>
      </c>
      <c r="K420">
        <v>2013</v>
      </c>
      <c r="R420" t="s">
        <v>5200</v>
      </c>
      <c r="S420" t="s">
        <v>2715</v>
      </c>
      <c r="T420" t="s">
        <v>3545</v>
      </c>
      <c r="U420" t="s">
        <v>2500</v>
      </c>
      <c r="AC420">
        <f>VLOOKUP(A420,'[1]كل السنوات'!$A$2:$J$3366,10,0)</f>
        <v>0</v>
      </c>
      <c r="AI420" t="s">
        <v>2422</v>
      </c>
    </row>
    <row r="421" spans="1:36" ht="15" customHeight="1" x14ac:dyDescent="0.25">
      <c r="A421">
        <v>521319</v>
      </c>
      <c r="B421" t="s">
        <v>2362</v>
      </c>
      <c r="C421" t="s">
        <v>779</v>
      </c>
      <c r="D421" t="s">
        <v>746</v>
      </c>
      <c r="E421" t="s">
        <v>116</v>
      </c>
      <c r="G421" t="s">
        <v>2561</v>
      </c>
      <c r="H421" t="s">
        <v>658</v>
      </c>
      <c r="I421" t="s">
        <v>540</v>
      </c>
      <c r="J421" t="s">
        <v>139</v>
      </c>
      <c r="R421" t="s">
        <v>3760</v>
      </c>
      <c r="S421" t="s">
        <v>3761</v>
      </c>
      <c r="T421" t="s">
        <v>2851</v>
      </c>
      <c r="U421" t="s">
        <v>2468</v>
      </c>
      <c r="AC421">
        <f>VLOOKUP(A421,'[1]كل السنوات'!$A$2:$J$3366,10,0)</f>
        <v>0</v>
      </c>
    </row>
    <row r="422" spans="1:36" ht="15" customHeight="1" x14ac:dyDescent="0.25">
      <c r="A422">
        <v>521329</v>
      </c>
      <c r="B422" t="s">
        <v>5201</v>
      </c>
      <c r="C422" t="s">
        <v>334</v>
      </c>
      <c r="D422" t="s">
        <v>349</v>
      </c>
      <c r="E422" t="s">
        <v>2445</v>
      </c>
      <c r="G422" t="s">
        <v>2518</v>
      </c>
      <c r="H422" t="s">
        <v>658</v>
      </c>
      <c r="I422" t="s">
        <v>541</v>
      </c>
      <c r="J422" t="s">
        <v>705</v>
      </c>
      <c r="K422">
        <v>2001</v>
      </c>
      <c r="AC422" t="str">
        <f>VLOOKUP(A422,'[1]كل السنوات'!$A$2:$J$3366,10,0)</f>
        <v>م</v>
      </c>
    </row>
    <row r="423" spans="1:36" ht="15" customHeight="1" x14ac:dyDescent="0.25">
      <c r="A423">
        <v>521333</v>
      </c>
      <c r="B423" t="s">
        <v>935</v>
      </c>
      <c r="C423" t="s">
        <v>563</v>
      </c>
      <c r="D423" t="s">
        <v>936</v>
      </c>
      <c r="E423" t="s">
        <v>116</v>
      </c>
      <c r="G423" t="s">
        <v>2546</v>
      </c>
      <c r="H423" t="s">
        <v>658</v>
      </c>
      <c r="I423" t="s">
        <v>540</v>
      </c>
      <c r="J423" t="s">
        <v>705</v>
      </c>
      <c r="K423">
        <v>2011</v>
      </c>
      <c r="R423" t="s">
        <v>4900</v>
      </c>
      <c r="S423" t="s">
        <v>2781</v>
      </c>
      <c r="T423" t="s">
        <v>3238</v>
      </c>
      <c r="U423" t="s">
        <v>2479</v>
      </c>
      <c r="AC423" t="str">
        <f>VLOOKUP(A423,'[1]كل السنوات'!$A$2:$J$3366,10,0)</f>
        <v>مستنفذ</v>
      </c>
      <c r="AE423" t="s">
        <v>5718</v>
      </c>
    </row>
    <row r="424" spans="1:36" ht="15" customHeight="1" x14ac:dyDescent="0.25">
      <c r="A424">
        <v>521336</v>
      </c>
      <c r="B424" t="s">
        <v>1997</v>
      </c>
      <c r="C424" t="s">
        <v>566</v>
      </c>
      <c r="D424" t="s">
        <v>504</v>
      </c>
      <c r="E424" t="s">
        <v>116</v>
      </c>
      <c r="G424" t="s">
        <v>136</v>
      </c>
      <c r="H424" t="s">
        <v>658</v>
      </c>
      <c r="I424" t="s">
        <v>540</v>
      </c>
      <c r="J424" t="s">
        <v>139</v>
      </c>
      <c r="R424" t="s">
        <v>4100</v>
      </c>
      <c r="S424" t="s">
        <v>3931</v>
      </c>
      <c r="T424" t="s">
        <v>2464</v>
      </c>
      <c r="U424" t="s">
        <v>2436</v>
      </c>
      <c r="AC424">
        <f>VLOOKUP(A424,'[1]كل السنوات'!$A$2:$J$3366,10,0)</f>
        <v>0</v>
      </c>
    </row>
    <row r="425" spans="1:36" ht="15" customHeight="1" x14ac:dyDescent="0.25">
      <c r="A425">
        <v>521337</v>
      </c>
      <c r="B425" t="s">
        <v>2363</v>
      </c>
      <c r="C425" t="s">
        <v>2364</v>
      </c>
      <c r="D425" t="s">
        <v>633</v>
      </c>
      <c r="E425" t="s">
        <v>116</v>
      </c>
      <c r="G425" t="s">
        <v>136</v>
      </c>
      <c r="H425" t="s">
        <v>658</v>
      </c>
      <c r="I425" t="s">
        <v>540</v>
      </c>
      <c r="J425" t="s">
        <v>137</v>
      </c>
      <c r="N425">
        <v>940</v>
      </c>
      <c r="O425" s="254">
        <v>45722</v>
      </c>
      <c r="P425">
        <v>40000</v>
      </c>
      <c r="R425" t="s">
        <v>4509</v>
      </c>
      <c r="S425" t="s">
        <v>4510</v>
      </c>
      <c r="T425" t="s">
        <v>2852</v>
      </c>
      <c r="U425" t="s">
        <v>2436</v>
      </c>
      <c r="AC425">
        <f>VLOOKUP(A425,'[1]كل السنوات'!$A$2:$J$3366,10,0)</f>
        <v>0</v>
      </c>
    </row>
    <row r="426" spans="1:36" ht="15" customHeight="1" x14ac:dyDescent="0.25">
      <c r="A426">
        <v>521344</v>
      </c>
      <c r="B426" t="s">
        <v>937</v>
      </c>
      <c r="C426" t="s">
        <v>783</v>
      </c>
      <c r="D426" t="s">
        <v>431</v>
      </c>
      <c r="E426" t="s">
        <v>116</v>
      </c>
      <c r="G426" t="s">
        <v>2433</v>
      </c>
      <c r="H426" t="s">
        <v>660</v>
      </c>
      <c r="I426" t="s">
        <v>540</v>
      </c>
      <c r="J426" t="s">
        <v>139</v>
      </c>
      <c r="K426">
        <v>2013</v>
      </c>
      <c r="L426" t="s">
        <v>144</v>
      </c>
      <c r="R426" t="s">
        <v>4101</v>
      </c>
      <c r="S426" t="s">
        <v>4102</v>
      </c>
      <c r="T426" t="s">
        <v>3239</v>
      </c>
      <c r="U426" t="s">
        <v>2439</v>
      </c>
      <c r="AC426" t="str">
        <f>VLOOKUP(A426,'[1]كل السنوات'!$A$2:$J$3366,10,0)</f>
        <v>مستنفذ</v>
      </c>
      <c r="AE426" t="s">
        <v>5718</v>
      </c>
      <c r="AI426" t="s">
        <v>2422</v>
      </c>
    </row>
    <row r="427" spans="1:36" ht="15" customHeight="1" x14ac:dyDescent="0.25">
      <c r="A427">
        <v>521345</v>
      </c>
      <c r="B427" t="s">
        <v>2365</v>
      </c>
      <c r="C427" t="s">
        <v>257</v>
      </c>
      <c r="D427" t="s">
        <v>574</v>
      </c>
      <c r="E427" t="s">
        <v>116</v>
      </c>
      <c r="G427" t="s">
        <v>136</v>
      </c>
      <c r="H427" t="s">
        <v>658</v>
      </c>
      <c r="I427" t="s">
        <v>540</v>
      </c>
      <c r="J427" t="s">
        <v>705</v>
      </c>
      <c r="R427" t="s">
        <v>4804</v>
      </c>
      <c r="S427" t="s">
        <v>4805</v>
      </c>
      <c r="T427" t="s">
        <v>2853</v>
      </c>
      <c r="U427" t="s">
        <v>2429</v>
      </c>
      <c r="AC427">
        <f>VLOOKUP(A427,'[1]كل السنوات'!$A$2:$J$3366,10,0)</f>
        <v>0</v>
      </c>
    </row>
    <row r="428" spans="1:36" ht="15" customHeight="1" x14ac:dyDescent="0.25">
      <c r="A428">
        <v>521349</v>
      </c>
      <c r="B428" t="s">
        <v>1998</v>
      </c>
      <c r="C428" t="s">
        <v>1999</v>
      </c>
      <c r="D428" t="s">
        <v>402</v>
      </c>
      <c r="E428" t="s">
        <v>116</v>
      </c>
      <c r="G428" t="s">
        <v>2558</v>
      </c>
      <c r="H428" t="s">
        <v>658</v>
      </c>
      <c r="I428" t="s">
        <v>540</v>
      </c>
      <c r="J428" t="s">
        <v>137</v>
      </c>
      <c r="K428">
        <v>2016</v>
      </c>
      <c r="R428" t="s">
        <v>5202</v>
      </c>
      <c r="S428" t="s">
        <v>4627</v>
      </c>
      <c r="T428" t="s">
        <v>3161</v>
      </c>
      <c r="U428" t="s">
        <v>3187</v>
      </c>
      <c r="AC428">
        <f>VLOOKUP(A428,'[1]كل السنوات'!$A$2:$J$3366,10,0)</f>
        <v>0</v>
      </c>
    </row>
    <row r="429" spans="1:36" ht="15" customHeight="1" x14ac:dyDescent="0.25">
      <c r="A429">
        <v>521365</v>
      </c>
      <c r="B429" t="s">
        <v>824</v>
      </c>
      <c r="C429" t="s">
        <v>65</v>
      </c>
      <c r="D429" t="s">
        <v>426</v>
      </c>
      <c r="E429" t="s">
        <v>116</v>
      </c>
      <c r="G429" t="s">
        <v>2771</v>
      </c>
      <c r="H429" t="s">
        <v>658</v>
      </c>
      <c r="I429" t="s">
        <v>540</v>
      </c>
      <c r="J429" t="s">
        <v>705</v>
      </c>
      <c r="R429" t="s">
        <v>5203</v>
      </c>
      <c r="S429" t="s">
        <v>3553</v>
      </c>
      <c r="T429" t="s">
        <v>2497</v>
      </c>
      <c r="U429" t="s">
        <v>2540</v>
      </c>
      <c r="AC429" t="str">
        <f>VLOOKUP(A429,'[1]كل السنوات'!$A$2:$J$3366,10,0)</f>
        <v>مستنفذ فصل اول 2024-2025</v>
      </c>
      <c r="AE429" t="s">
        <v>5742</v>
      </c>
    </row>
    <row r="430" spans="1:36" ht="15" customHeight="1" x14ac:dyDescent="0.25">
      <c r="A430">
        <v>521378</v>
      </c>
      <c r="B430" t="s">
        <v>2000</v>
      </c>
      <c r="C430" t="s">
        <v>740</v>
      </c>
      <c r="D430" t="s">
        <v>484</v>
      </c>
      <c r="E430" t="s">
        <v>116</v>
      </c>
      <c r="G430" t="s">
        <v>136</v>
      </c>
      <c r="H430" t="s">
        <v>660</v>
      </c>
      <c r="I430" t="s">
        <v>540</v>
      </c>
      <c r="J430" t="s">
        <v>705</v>
      </c>
      <c r="K430">
        <v>2016</v>
      </c>
      <c r="L430" t="s">
        <v>151</v>
      </c>
      <c r="R430" t="s">
        <v>5204</v>
      </c>
      <c r="S430" t="s">
        <v>3583</v>
      </c>
      <c r="T430" t="s">
        <v>3045</v>
      </c>
      <c r="U430" t="s">
        <v>2429</v>
      </c>
      <c r="AC430">
        <f>VLOOKUP(A430,'[1]كل السنوات'!$A$2:$J$3366,10,0)</f>
        <v>0</v>
      </c>
      <c r="AJ430" t="s">
        <v>2422</v>
      </c>
    </row>
    <row r="431" spans="1:36" ht="15" customHeight="1" x14ac:dyDescent="0.25">
      <c r="A431">
        <v>521385</v>
      </c>
      <c r="B431" t="s">
        <v>938</v>
      </c>
      <c r="C431" t="s">
        <v>242</v>
      </c>
      <c r="D431" t="s">
        <v>939</v>
      </c>
      <c r="E431" t="s">
        <v>116</v>
      </c>
      <c r="G431" t="s">
        <v>136</v>
      </c>
      <c r="H431" t="s">
        <v>658</v>
      </c>
      <c r="I431" t="s">
        <v>540</v>
      </c>
      <c r="J431" t="s">
        <v>705</v>
      </c>
      <c r="R431" t="s">
        <v>5205</v>
      </c>
      <c r="S431" t="s">
        <v>4164</v>
      </c>
      <c r="T431" t="s">
        <v>5206</v>
      </c>
      <c r="U431" t="s">
        <v>2429</v>
      </c>
      <c r="AC431" t="str">
        <f>VLOOKUP(A431,'[1]كل السنوات'!$A$2:$J$3366,10,0)</f>
        <v>مستنفذ</v>
      </c>
      <c r="AE431" t="s">
        <v>5718</v>
      </c>
    </row>
    <row r="432" spans="1:36" ht="15" customHeight="1" x14ac:dyDescent="0.25">
      <c r="A432">
        <v>521400</v>
      </c>
      <c r="B432" t="s">
        <v>2001</v>
      </c>
      <c r="C432" t="s">
        <v>262</v>
      </c>
      <c r="D432" t="s">
        <v>355</v>
      </c>
      <c r="E432" t="s">
        <v>116</v>
      </c>
      <c r="G432" t="s">
        <v>5136</v>
      </c>
      <c r="H432" t="s">
        <v>658</v>
      </c>
      <c r="I432" t="s">
        <v>540</v>
      </c>
      <c r="J432" t="s">
        <v>705</v>
      </c>
      <c r="L432" t="s">
        <v>150</v>
      </c>
      <c r="R432" t="s">
        <v>5207</v>
      </c>
      <c r="S432" t="s">
        <v>3690</v>
      </c>
      <c r="T432" t="s">
        <v>3046</v>
      </c>
      <c r="U432" t="s">
        <v>5138</v>
      </c>
      <c r="AC432">
        <f>VLOOKUP(A432,'[1]كل السنوات'!$A$2:$J$3366,10,0)</f>
        <v>0</v>
      </c>
    </row>
    <row r="433" spans="1:36" ht="15" customHeight="1" x14ac:dyDescent="0.25">
      <c r="A433">
        <v>521402</v>
      </c>
      <c r="B433" t="s">
        <v>2002</v>
      </c>
      <c r="C433" t="s">
        <v>2003</v>
      </c>
      <c r="D433" t="s">
        <v>423</v>
      </c>
      <c r="E433" t="s">
        <v>116</v>
      </c>
      <c r="G433" t="s">
        <v>136</v>
      </c>
      <c r="H433" t="s">
        <v>658</v>
      </c>
      <c r="I433" t="s">
        <v>540</v>
      </c>
      <c r="J433" t="s">
        <v>139</v>
      </c>
      <c r="K433">
        <v>2007</v>
      </c>
      <c r="R433" t="s">
        <v>4104</v>
      </c>
      <c r="S433" t="s">
        <v>4105</v>
      </c>
      <c r="T433" t="s">
        <v>2759</v>
      </c>
      <c r="U433" t="s">
        <v>2429</v>
      </c>
      <c r="AC433">
        <f>VLOOKUP(A433,'[1]كل السنوات'!$A$2:$J$3366,10,0)</f>
        <v>0</v>
      </c>
    </row>
    <row r="434" spans="1:36" ht="15" customHeight="1" x14ac:dyDescent="0.25">
      <c r="A434">
        <v>521435</v>
      </c>
      <c r="B434" t="s">
        <v>1357</v>
      </c>
      <c r="C434" t="s">
        <v>103</v>
      </c>
      <c r="D434" t="s">
        <v>472</v>
      </c>
      <c r="E434" t="s">
        <v>116</v>
      </c>
      <c r="G434" t="s">
        <v>136</v>
      </c>
      <c r="H434" t="s">
        <v>658</v>
      </c>
      <c r="I434" t="s">
        <v>541</v>
      </c>
      <c r="J434" t="s">
        <v>705</v>
      </c>
      <c r="R434" t="s">
        <v>4763</v>
      </c>
      <c r="S434" t="s">
        <v>4764</v>
      </c>
      <c r="T434" t="s">
        <v>2553</v>
      </c>
      <c r="U434" t="s">
        <v>2500</v>
      </c>
      <c r="AC434" t="str">
        <f>VLOOKUP(A434,'[1]كل السنوات'!$A$2:$J$3366,10,0)</f>
        <v>م</v>
      </c>
    </row>
    <row r="435" spans="1:36" ht="15" customHeight="1" x14ac:dyDescent="0.25">
      <c r="A435">
        <v>521448</v>
      </c>
      <c r="B435" t="s">
        <v>2004</v>
      </c>
      <c r="C435" t="s">
        <v>66</v>
      </c>
      <c r="D435" t="s">
        <v>1362</v>
      </c>
      <c r="E435" t="s">
        <v>116</v>
      </c>
      <c r="G435" t="s">
        <v>2640</v>
      </c>
      <c r="H435" t="s">
        <v>660</v>
      </c>
      <c r="I435" t="s">
        <v>540</v>
      </c>
      <c r="J435" t="s">
        <v>137</v>
      </c>
      <c r="K435">
        <v>2012</v>
      </c>
      <c r="L435" t="s">
        <v>151</v>
      </c>
      <c r="R435" t="s">
        <v>5209</v>
      </c>
      <c r="S435" t="s">
        <v>3618</v>
      </c>
      <c r="T435" t="s">
        <v>2806</v>
      </c>
      <c r="U435" t="s">
        <v>2540</v>
      </c>
      <c r="AC435">
        <f>VLOOKUP(A435,'[1]كل السنوات'!$A$2:$J$3366,10,0)</f>
        <v>0</v>
      </c>
    </row>
    <row r="436" spans="1:36" ht="15" customHeight="1" x14ac:dyDescent="0.25">
      <c r="A436">
        <v>521459</v>
      </c>
      <c r="B436" t="s">
        <v>2005</v>
      </c>
      <c r="C436" t="s">
        <v>301</v>
      </c>
      <c r="D436" t="s">
        <v>539</v>
      </c>
      <c r="E436" t="s">
        <v>116</v>
      </c>
      <c r="G436" t="s">
        <v>2551</v>
      </c>
      <c r="H436" t="s">
        <v>658</v>
      </c>
      <c r="I436" t="s">
        <v>540</v>
      </c>
      <c r="J436" t="s">
        <v>139</v>
      </c>
      <c r="R436" t="s">
        <v>4107</v>
      </c>
      <c r="S436" t="s">
        <v>4108</v>
      </c>
      <c r="T436" t="s">
        <v>3240</v>
      </c>
      <c r="U436" t="s">
        <v>2468</v>
      </c>
      <c r="AC436">
        <f>VLOOKUP(A436,'[1]كل السنوات'!$A$2:$J$3366,10,0)</f>
        <v>0</v>
      </c>
    </row>
    <row r="437" spans="1:36" ht="15" customHeight="1" x14ac:dyDescent="0.25">
      <c r="A437">
        <v>521460</v>
      </c>
      <c r="B437" t="s">
        <v>940</v>
      </c>
      <c r="C437" t="s">
        <v>103</v>
      </c>
      <c r="D437" t="s">
        <v>443</v>
      </c>
      <c r="E437" t="s">
        <v>116</v>
      </c>
      <c r="G437" t="s">
        <v>136</v>
      </c>
      <c r="H437" t="s">
        <v>658</v>
      </c>
      <c r="I437" t="s">
        <v>540</v>
      </c>
      <c r="J437" t="s">
        <v>139</v>
      </c>
      <c r="R437" t="s">
        <v>4109</v>
      </c>
      <c r="S437" t="s">
        <v>4110</v>
      </c>
      <c r="T437" t="s">
        <v>3241</v>
      </c>
      <c r="U437" t="s">
        <v>2461</v>
      </c>
      <c r="AC437" t="str">
        <f>VLOOKUP(A437,'[1]كل السنوات'!$A$2:$J$3366,10,0)</f>
        <v>مستنفذ</v>
      </c>
      <c r="AE437" t="s">
        <v>5718</v>
      </c>
    </row>
    <row r="438" spans="1:36" ht="15" customHeight="1" x14ac:dyDescent="0.25">
      <c r="A438">
        <v>521470</v>
      </c>
      <c r="B438" t="s">
        <v>2006</v>
      </c>
      <c r="C438" t="s">
        <v>66</v>
      </c>
      <c r="D438" t="s">
        <v>770</v>
      </c>
      <c r="E438" t="s">
        <v>116</v>
      </c>
      <c r="G438" t="s">
        <v>2814</v>
      </c>
      <c r="H438" t="s">
        <v>658</v>
      </c>
      <c r="I438" t="s">
        <v>540</v>
      </c>
      <c r="J438" t="s">
        <v>705</v>
      </c>
      <c r="K438">
        <v>2003</v>
      </c>
      <c r="AC438">
        <f>VLOOKUP(A438,'[1]كل السنوات'!$A$2:$J$3366,10,0)</f>
        <v>0</v>
      </c>
    </row>
    <row r="439" spans="1:36" ht="15" customHeight="1" x14ac:dyDescent="0.25">
      <c r="A439">
        <v>521479</v>
      </c>
      <c r="B439" t="s">
        <v>2007</v>
      </c>
      <c r="C439" t="s">
        <v>259</v>
      </c>
      <c r="D439" t="s">
        <v>498</v>
      </c>
      <c r="E439" t="s">
        <v>116</v>
      </c>
      <c r="G439" t="s">
        <v>3225</v>
      </c>
      <c r="H439" t="s">
        <v>658</v>
      </c>
      <c r="I439" t="s">
        <v>540</v>
      </c>
      <c r="J439" t="s">
        <v>139</v>
      </c>
      <c r="L439" t="s">
        <v>147</v>
      </c>
      <c r="AC439">
        <f>VLOOKUP(A439,'[1]كل السنوات'!$A$2:$J$3366,10,0)</f>
        <v>0</v>
      </c>
    </row>
    <row r="440" spans="1:36" ht="15" customHeight="1" x14ac:dyDescent="0.25">
      <c r="A440">
        <v>521487</v>
      </c>
      <c r="B440" t="s">
        <v>1457</v>
      </c>
      <c r="C440" t="s">
        <v>75</v>
      </c>
      <c r="D440" t="s">
        <v>433</v>
      </c>
      <c r="E440" t="s">
        <v>116</v>
      </c>
      <c r="G440" t="s">
        <v>136</v>
      </c>
      <c r="H440" t="s">
        <v>658</v>
      </c>
      <c r="I440" t="s">
        <v>541</v>
      </c>
      <c r="J440" t="s">
        <v>705</v>
      </c>
      <c r="R440" t="s">
        <v>4806</v>
      </c>
      <c r="S440" t="s">
        <v>3911</v>
      </c>
      <c r="T440" t="s">
        <v>2854</v>
      </c>
      <c r="U440" t="s">
        <v>2479</v>
      </c>
      <c r="AC440" t="str">
        <f>VLOOKUP(A440,'[1]كل السنوات'!$A$2:$J$3366,10,0)</f>
        <v>م</v>
      </c>
    </row>
    <row r="441" spans="1:36" ht="15" customHeight="1" x14ac:dyDescent="0.25">
      <c r="A441">
        <v>521491</v>
      </c>
      <c r="B441" t="s">
        <v>2366</v>
      </c>
      <c r="C441" t="s">
        <v>248</v>
      </c>
      <c r="D441" t="s">
        <v>1728</v>
      </c>
      <c r="E441" t="s">
        <v>116</v>
      </c>
      <c r="G441" t="s">
        <v>2855</v>
      </c>
      <c r="H441" t="s">
        <v>658</v>
      </c>
      <c r="I441" t="s">
        <v>540</v>
      </c>
      <c r="J441" t="s">
        <v>705</v>
      </c>
      <c r="R441" t="s">
        <v>4807</v>
      </c>
      <c r="S441" t="s">
        <v>4808</v>
      </c>
      <c r="T441" t="s">
        <v>2856</v>
      </c>
      <c r="U441" t="s">
        <v>2791</v>
      </c>
      <c r="AC441">
        <f>VLOOKUP(A441,'[1]كل السنوات'!$A$2:$J$3366,10,0)</f>
        <v>0</v>
      </c>
    </row>
    <row r="442" spans="1:36" ht="15" customHeight="1" x14ac:dyDescent="0.25">
      <c r="A442">
        <v>521492</v>
      </c>
      <c r="B442" t="s">
        <v>2008</v>
      </c>
      <c r="C442" t="s">
        <v>225</v>
      </c>
      <c r="D442" t="s">
        <v>348</v>
      </c>
      <c r="E442" t="s">
        <v>116</v>
      </c>
      <c r="G442" t="s">
        <v>136</v>
      </c>
      <c r="H442" t="s">
        <v>658</v>
      </c>
      <c r="I442" t="s">
        <v>540</v>
      </c>
      <c r="J442" t="s">
        <v>705</v>
      </c>
      <c r="R442" t="s">
        <v>5210</v>
      </c>
      <c r="S442" t="s">
        <v>3671</v>
      </c>
      <c r="T442" t="s">
        <v>2981</v>
      </c>
      <c r="U442" t="s">
        <v>2436</v>
      </c>
      <c r="AC442">
        <f>VLOOKUP(A442,'[1]كل السنوات'!$A$2:$J$3366,10,0)</f>
        <v>0</v>
      </c>
    </row>
    <row r="443" spans="1:36" ht="15" customHeight="1" x14ac:dyDescent="0.25">
      <c r="A443">
        <v>521509</v>
      </c>
      <c r="B443" t="s">
        <v>5211</v>
      </c>
      <c r="C443" t="s">
        <v>562</v>
      </c>
      <c r="D443" t="s">
        <v>1794</v>
      </c>
      <c r="E443" t="s">
        <v>116</v>
      </c>
      <c r="G443" t="s">
        <v>2475</v>
      </c>
      <c r="H443" t="s">
        <v>658</v>
      </c>
      <c r="I443" t="s">
        <v>540</v>
      </c>
      <c r="AC443">
        <f>VLOOKUP(A443,'[1]كل السنوات'!$A$2:$J$3366,10,0)</f>
        <v>0</v>
      </c>
    </row>
    <row r="444" spans="1:36" ht="15" customHeight="1" x14ac:dyDescent="0.25">
      <c r="A444">
        <v>521521</v>
      </c>
      <c r="B444" t="s">
        <v>826</v>
      </c>
      <c r="C444" t="s">
        <v>87</v>
      </c>
      <c r="D444" t="s">
        <v>436</v>
      </c>
      <c r="E444" t="s">
        <v>116</v>
      </c>
      <c r="F444" s="254">
        <v>33604</v>
      </c>
      <c r="G444" t="s">
        <v>3043</v>
      </c>
      <c r="H444" t="s">
        <v>658</v>
      </c>
      <c r="I444" t="s">
        <v>540</v>
      </c>
      <c r="J444" t="s">
        <v>139</v>
      </c>
      <c r="R444" t="s">
        <v>4112</v>
      </c>
      <c r="S444" t="s">
        <v>3904</v>
      </c>
      <c r="T444" t="s">
        <v>3009</v>
      </c>
      <c r="U444" t="s">
        <v>2997</v>
      </c>
      <c r="AC444" t="str">
        <f>VLOOKUP(A444,'[1]كل السنوات'!$A$2:$J$3366,10,0)</f>
        <v>مستنفذ فصل اول 2024-2025</v>
      </c>
      <c r="AE444" t="s">
        <v>5742</v>
      </c>
    </row>
    <row r="445" spans="1:36" ht="15" customHeight="1" x14ac:dyDescent="0.25">
      <c r="A445">
        <v>521526</v>
      </c>
      <c r="B445" t="s">
        <v>2009</v>
      </c>
      <c r="C445" t="s">
        <v>87</v>
      </c>
      <c r="D445" t="s">
        <v>753</v>
      </c>
      <c r="E445" t="s">
        <v>116</v>
      </c>
      <c r="G445" t="s">
        <v>136</v>
      </c>
      <c r="H445" t="s">
        <v>660</v>
      </c>
      <c r="I445" t="s">
        <v>540</v>
      </c>
      <c r="J445" t="s">
        <v>705</v>
      </c>
      <c r="K445">
        <v>2010</v>
      </c>
      <c r="L445" t="s">
        <v>136</v>
      </c>
      <c r="R445" t="s">
        <v>2822</v>
      </c>
      <c r="S445" t="s">
        <v>3632</v>
      </c>
      <c r="T445" t="s">
        <v>5212</v>
      </c>
      <c r="U445" t="s">
        <v>2568</v>
      </c>
      <c r="AC445">
        <f>VLOOKUP(A445,'[1]كل السنوات'!$A$2:$J$3366,10,0)</f>
        <v>0</v>
      </c>
      <c r="AJ445" t="s">
        <v>2422</v>
      </c>
    </row>
    <row r="446" spans="1:36" ht="15" customHeight="1" x14ac:dyDescent="0.25">
      <c r="A446">
        <v>521537</v>
      </c>
      <c r="B446" t="s">
        <v>5213</v>
      </c>
      <c r="C446" t="s">
        <v>87</v>
      </c>
      <c r="D446" t="s">
        <v>1269</v>
      </c>
      <c r="E446" t="s">
        <v>116</v>
      </c>
      <c r="H446" t="s">
        <v>658</v>
      </c>
      <c r="I446" t="s">
        <v>540</v>
      </c>
      <c r="AC446">
        <f>VLOOKUP(A446,'[1]كل السنوات'!$A$2:$J$3366,10,0)</f>
        <v>0</v>
      </c>
    </row>
    <row r="447" spans="1:36" ht="15" customHeight="1" x14ac:dyDescent="0.25">
      <c r="A447">
        <v>521567</v>
      </c>
      <c r="B447" t="s">
        <v>2010</v>
      </c>
      <c r="C447" t="s">
        <v>62</v>
      </c>
      <c r="D447" t="s">
        <v>402</v>
      </c>
      <c r="E447" t="s">
        <v>116</v>
      </c>
      <c r="G447" t="s">
        <v>3245</v>
      </c>
      <c r="H447" t="s">
        <v>658</v>
      </c>
      <c r="I447" t="s">
        <v>540</v>
      </c>
      <c r="J447" t="s">
        <v>139</v>
      </c>
      <c r="R447" t="s">
        <v>4114</v>
      </c>
      <c r="S447" t="s">
        <v>3700</v>
      </c>
      <c r="T447" t="s">
        <v>2441</v>
      </c>
      <c r="U447" t="s">
        <v>2429</v>
      </c>
      <c r="AC447">
        <f>VLOOKUP(A447,'[1]كل السنوات'!$A$2:$J$3366,10,0)</f>
        <v>0</v>
      </c>
    </row>
    <row r="448" spans="1:36" ht="15" customHeight="1" x14ac:dyDescent="0.25">
      <c r="A448">
        <v>521568</v>
      </c>
      <c r="B448" t="s">
        <v>1877</v>
      </c>
      <c r="C448" t="s">
        <v>1345</v>
      </c>
      <c r="D448" t="s">
        <v>365</v>
      </c>
      <c r="E448" t="s">
        <v>116</v>
      </c>
      <c r="G448" t="s">
        <v>2625</v>
      </c>
      <c r="H448" t="s">
        <v>658</v>
      </c>
      <c r="I448" t="s">
        <v>540</v>
      </c>
      <c r="J448" t="s">
        <v>137</v>
      </c>
      <c r="K448">
        <v>2016</v>
      </c>
      <c r="R448" t="s">
        <v>4629</v>
      </c>
      <c r="S448" t="s">
        <v>4630</v>
      </c>
      <c r="T448" t="s">
        <v>3246</v>
      </c>
      <c r="U448" t="s">
        <v>2540</v>
      </c>
      <c r="AC448">
        <f>VLOOKUP(A448,'[1]كل السنوات'!$A$2:$J$3366,10,0)</f>
        <v>0</v>
      </c>
      <c r="AI448" t="s">
        <v>2422</v>
      </c>
      <c r="AJ448" t="s">
        <v>2422</v>
      </c>
    </row>
    <row r="449" spans="1:36" ht="15" customHeight="1" x14ac:dyDescent="0.25">
      <c r="A449">
        <v>521588</v>
      </c>
      <c r="B449" t="s">
        <v>1458</v>
      </c>
      <c r="C449" t="s">
        <v>1273</v>
      </c>
      <c r="D449" t="s">
        <v>745</v>
      </c>
      <c r="E449" t="s">
        <v>116</v>
      </c>
      <c r="G449" t="s">
        <v>136</v>
      </c>
      <c r="H449" t="s">
        <v>658</v>
      </c>
      <c r="I449" t="s">
        <v>541</v>
      </c>
      <c r="J449" t="s">
        <v>705</v>
      </c>
      <c r="R449" t="s">
        <v>5214</v>
      </c>
      <c r="S449" t="s">
        <v>5215</v>
      </c>
      <c r="T449" t="s">
        <v>5216</v>
      </c>
      <c r="U449" t="s">
        <v>2523</v>
      </c>
      <c r="AC449" t="str">
        <f>VLOOKUP(A449,'[1]كل السنوات'!$A$2:$J$3366,10,0)</f>
        <v>م</v>
      </c>
    </row>
    <row r="450" spans="1:36" ht="15" customHeight="1" x14ac:dyDescent="0.25">
      <c r="A450">
        <v>521596</v>
      </c>
      <c r="B450" t="s">
        <v>2011</v>
      </c>
      <c r="C450" t="s">
        <v>2012</v>
      </c>
      <c r="D450" t="s">
        <v>456</v>
      </c>
      <c r="E450" t="s">
        <v>116</v>
      </c>
      <c r="F450" s="254">
        <v>33970</v>
      </c>
      <c r="G450" t="s">
        <v>3248</v>
      </c>
      <c r="H450" t="s">
        <v>658</v>
      </c>
      <c r="I450" t="s">
        <v>540</v>
      </c>
      <c r="J450" t="s">
        <v>139</v>
      </c>
      <c r="L450" t="s">
        <v>147</v>
      </c>
      <c r="R450" t="s">
        <v>4115</v>
      </c>
      <c r="S450" t="s">
        <v>4116</v>
      </c>
      <c r="T450" t="s">
        <v>2474</v>
      </c>
      <c r="U450" t="s">
        <v>2429</v>
      </c>
      <c r="AC450">
        <f>VLOOKUP(A450,'[1]كل السنوات'!$A$2:$J$3366,10,0)</f>
        <v>0</v>
      </c>
    </row>
    <row r="451" spans="1:36" ht="15" customHeight="1" x14ac:dyDescent="0.25">
      <c r="A451">
        <v>521598</v>
      </c>
      <c r="B451" t="s">
        <v>1111</v>
      </c>
      <c r="C451" t="s">
        <v>232</v>
      </c>
      <c r="D451" t="s">
        <v>449</v>
      </c>
      <c r="E451" t="s">
        <v>116</v>
      </c>
      <c r="G451" t="s">
        <v>136</v>
      </c>
      <c r="H451" t="s">
        <v>658</v>
      </c>
      <c r="I451" t="s">
        <v>540</v>
      </c>
      <c r="J451" t="s">
        <v>705</v>
      </c>
      <c r="R451" t="s">
        <v>4901</v>
      </c>
      <c r="S451" t="s">
        <v>4691</v>
      </c>
      <c r="T451" t="s">
        <v>2435</v>
      </c>
      <c r="U451" t="s">
        <v>2429</v>
      </c>
      <c r="AC451">
        <f>VLOOKUP(A451,'[1]كل السنوات'!$A$2:$J$3366,10,0)</f>
        <v>0</v>
      </c>
    </row>
    <row r="452" spans="1:36" ht="15" customHeight="1" x14ac:dyDescent="0.25">
      <c r="A452">
        <v>521609</v>
      </c>
      <c r="B452" t="s">
        <v>2367</v>
      </c>
      <c r="C452" t="s">
        <v>77</v>
      </c>
      <c r="D452" t="s">
        <v>347</v>
      </c>
      <c r="E452" t="s">
        <v>116</v>
      </c>
      <c r="G452" t="s">
        <v>136</v>
      </c>
      <c r="H452" t="s">
        <v>658</v>
      </c>
      <c r="I452" t="s">
        <v>540</v>
      </c>
      <c r="J452" t="s">
        <v>705</v>
      </c>
      <c r="R452" t="s">
        <v>4809</v>
      </c>
      <c r="S452" t="s">
        <v>3659</v>
      </c>
      <c r="T452" t="s">
        <v>2567</v>
      </c>
      <c r="U452" t="s">
        <v>2436</v>
      </c>
      <c r="AC452">
        <f>VLOOKUP(A452,'[1]كل السنوات'!$A$2:$J$3366,10,0)</f>
        <v>0</v>
      </c>
    </row>
    <row r="453" spans="1:36" ht="15" customHeight="1" x14ac:dyDescent="0.25">
      <c r="A453">
        <v>521611</v>
      </c>
      <c r="B453" t="s">
        <v>1459</v>
      </c>
      <c r="C453" t="s">
        <v>373</v>
      </c>
      <c r="D453" t="s">
        <v>430</v>
      </c>
      <c r="E453" t="s">
        <v>116</v>
      </c>
      <c r="G453" t="s">
        <v>136</v>
      </c>
      <c r="H453" t="s">
        <v>658</v>
      </c>
      <c r="I453" t="s">
        <v>541</v>
      </c>
      <c r="J453" t="s">
        <v>139</v>
      </c>
      <c r="R453" t="s">
        <v>3762</v>
      </c>
      <c r="S453" t="s">
        <v>3763</v>
      </c>
      <c r="T453" t="s">
        <v>2680</v>
      </c>
      <c r="U453" t="s">
        <v>2857</v>
      </c>
      <c r="AC453" t="str">
        <f>VLOOKUP(A453,'[1]كل السنوات'!$A$2:$J$3366,10,0)</f>
        <v>م</v>
      </c>
    </row>
    <row r="454" spans="1:36" ht="15" customHeight="1" x14ac:dyDescent="0.25">
      <c r="A454">
        <v>521612</v>
      </c>
      <c r="B454" t="s">
        <v>2013</v>
      </c>
      <c r="C454" t="s">
        <v>64</v>
      </c>
      <c r="D454" t="s">
        <v>402</v>
      </c>
      <c r="E454" t="s">
        <v>116</v>
      </c>
      <c r="G454" t="s">
        <v>2941</v>
      </c>
      <c r="H454" t="s">
        <v>658</v>
      </c>
      <c r="I454" t="s">
        <v>540</v>
      </c>
      <c r="J454" t="s">
        <v>139</v>
      </c>
      <c r="R454" t="s">
        <v>4117</v>
      </c>
      <c r="S454" t="s">
        <v>3983</v>
      </c>
      <c r="T454" t="s">
        <v>2441</v>
      </c>
      <c r="U454" t="s">
        <v>2429</v>
      </c>
      <c r="AC454">
        <f>VLOOKUP(A454,'[1]كل السنوات'!$A$2:$J$3366,10,0)</f>
        <v>0</v>
      </c>
      <c r="AJ454" t="s">
        <v>2422</v>
      </c>
    </row>
    <row r="455" spans="1:36" ht="15" customHeight="1" x14ac:dyDescent="0.25">
      <c r="A455">
        <v>521613</v>
      </c>
      <c r="B455" t="s">
        <v>1112</v>
      </c>
      <c r="C455" t="s">
        <v>1113</v>
      </c>
      <c r="D455" t="s">
        <v>5611</v>
      </c>
      <c r="E455" t="s">
        <v>116</v>
      </c>
      <c r="G455" t="s">
        <v>136</v>
      </c>
      <c r="H455" t="s">
        <v>660</v>
      </c>
      <c r="I455" t="s">
        <v>540</v>
      </c>
      <c r="J455" t="s">
        <v>139</v>
      </c>
      <c r="K455">
        <v>2005</v>
      </c>
      <c r="L455" t="s">
        <v>136</v>
      </c>
      <c r="R455" t="s">
        <v>4118</v>
      </c>
      <c r="S455" t="s">
        <v>4119</v>
      </c>
      <c r="T455" t="s">
        <v>3249</v>
      </c>
      <c r="U455" t="s">
        <v>2429</v>
      </c>
      <c r="AC455">
        <f>VLOOKUP(A455,'[1]كل السنوات'!$A$2:$J$3366,10,0)</f>
        <v>0</v>
      </c>
    </row>
    <row r="456" spans="1:36" ht="15" customHeight="1" x14ac:dyDescent="0.25">
      <c r="A456">
        <v>521620</v>
      </c>
      <c r="B456" t="s">
        <v>941</v>
      </c>
      <c r="C456" t="s">
        <v>354</v>
      </c>
      <c r="D456" t="s">
        <v>477</v>
      </c>
      <c r="E456" t="s">
        <v>116</v>
      </c>
      <c r="G456" t="s">
        <v>136</v>
      </c>
      <c r="H456" t="s">
        <v>658</v>
      </c>
      <c r="I456" t="s">
        <v>540</v>
      </c>
      <c r="J456" t="s">
        <v>137</v>
      </c>
      <c r="R456" t="s">
        <v>5217</v>
      </c>
      <c r="S456" t="s">
        <v>4631</v>
      </c>
      <c r="T456" t="s">
        <v>3250</v>
      </c>
      <c r="U456" t="s">
        <v>2523</v>
      </c>
      <c r="AC456" t="str">
        <f>VLOOKUP(A456,'[1]كل السنوات'!$A$2:$J$3366,10,0)</f>
        <v>مستنفذ</v>
      </c>
      <c r="AE456" t="s">
        <v>5718</v>
      </c>
    </row>
    <row r="457" spans="1:36" ht="15" customHeight="1" x14ac:dyDescent="0.25">
      <c r="A457">
        <v>521630</v>
      </c>
      <c r="B457" t="s">
        <v>2014</v>
      </c>
      <c r="C457" t="s">
        <v>827</v>
      </c>
      <c r="D457" t="s">
        <v>401</v>
      </c>
      <c r="E457" t="s">
        <v>116</v>
      </c>
      <c r="G457" t="s">
        <v>136</v>
      </c>
      <c r="H457" t="s">
        <v>658</v>
      </c>
      <c r="I457" t="s">
        <v>540</v>
      </c>
      <c r="J457" t="s">
        <v>139</v>
      </c>
      <c r="R457" t="s">
        <v>5218</v>
      </c>
      <c r="S457" t="s">
        <v>4120</v>
      </c>
      <c r="T457" t="s">
        <v>2711</v>
      </c>
      <c r="U457" t="s">
        <v>2429</v>
      </c>
      <c r="AC457">
        <f>VLOOKUP(A457,'[1]كل السنوات'!$A$2:$J$3366,10,0)</f>
        <v>0</v>
      </c>
    </row>
    <row r="458" spans="1:36" ht="15" customHeight="1" x14ac:dyDescent="0.25">
      <c r="A458">
        <v>521634</v>
      </c>
      <c r="B458" t="s">
        <v>2015</v>
      </c>
      <c r="C458" t="s">
        <v>1332</v>
      </c>
      <c r="D458" t="s">
        <v>351</v>
      </c>
      <c r="E458" t="s">
        <v>116</v>
      </c>
      <c r="G458" t="s">
        <v>136</v>
      </c>
      <c r="H458" t="s">
        <v>658</v>
      </c>
      <c r="I458" t="s">
        <v>540</v>
      </c>
      <c r="J458" t="s">
        <v>139</v>
      </c>
      <c r="R458" t="s">
        <v>4121</v>
      </c>
      <c r="S458" t="s">
        <v>4122</v>
      </c>
      <c r="T458" t="s">
        <v>2555</v>
      </c>
      <c r="U458" t="s">
        <v>2429</v>
      </c>
      <c r="AC458">
        <f>VLOOKUP(A458,'[1]كل السنوات'!$A$2:$J$3366,10,0)</f>
        <v>0</v>
      </c>
    </row>
    <row r="459" spans="1:36" ht="15" customHeight="1" x14ac:dyDescent="0.25">
      <c r="A459">
        <v>521637</v>
      </c>
      <c r="B459" t="s">
        <v>2016</v>
      </c>
      <c r="C459" t="s">
        <v>97</v>
      </c>
      <c r="D459" t="s">
        <v>486</v>
      </c>
      <c r="E459" t="s">
        <v>116</v>
      </c>
      <c r="F459" s="254">
        <v>35182</v>
      </c>
      <c r="G459" t="s">
        <v>2494</v>
      </c>
      <c r="H459" t="s">
        <v>658</v>
      </c>
      <c r="I459" t="s">
        <v>540</v>
      </c>
      <c r="J459" t="s">
        <v>705</v>
      </c>
      <c r="K459">
        <v>2015</v>
      </c>
      <c r="R459" t="s">
        <v>4902</v>
      </c>
      <c r="S459" t="s">
        <v>3653</v>
      </c>
      <c r="T459" t="s">
        <v>2437</v>
      </c>
      <c r="U459" t="s">
        <v>2429</v>
      </c>
      <c r="AC459">
        <f>VLOOKUP(A459,'[1]كل السنوات'!$A$2:$J$3366,10,0)</f>
        <v>0</v>
      </c>
    </row>
    <row r="460" spans="1:36" ht="15" customHeight="1" x14ac:dyDescent="0.25">
      <c r="A460">
        <v>521667</v>
      </c>
      <c r="B460" t="s">
        <v>942</v>
      </c>
      <c r="C460" t="s">
        <v>943</v>
      </c>
      <c r="D460" t="s">
        <v>648</v>
      </c>
      <c r="E460" t="s">
        <v>116</v>
      </c>
      <c r="G460" t="s">
        <v>136</v>
      </c>
      <c r="H460" t="s">
        <v>658</v>
      </c>
      <c r="I460" t="s">
        <v>540</v>
      </c>
      <c r="J460" t="s">
        <v>139</v>
      </c>
      <c r="R460" t="s">
        <v>4123</v>
      </c>
      <c r="S460" t="s">
        <v>3766</v>
      </c>
      <c r="T460" t="s">
        <v>3243</v>
      </c>
      <c r="U460" t="s">
        <v>2429</v>
      </c>
      <c r="AC460" t="str">
        <f>VLOOKUP(A460,'[1]كل السنوات'!$A$2:$J$3366,10,0)</f>
        <v>مستنفذ</v>
      </c>
      <c r="AE460" t="s">
        <v>5718</v>
      </c>
    </row>
    <row r="461" spans="1:36" ht="15" customHeight="1" x14ac:dyDescent="0.25">
      <c r="A461">
        <v>521674</v>
      </c>
      <c r="B461" t="s">
        <v>1114</v>
      </c>
      <c r="C461" t="s">
        <v>742</v>
      </c>
      <c r="D461" t="s">
        <v>463</v>
      </c>
      <c r="E461" t="s">
        <v>116</v>
      </c>
      <c r="G461" t="s">
        <v>136</v>
      </c>
      <c r="H461" t="s">
        <v>658</v>
      </c>
      <c r="I461" t="s">
        <v>540</v>
      </c>
      <c r="J461" t="s">
        <v>139</v>
      </c>
      <c r="L461" t="s">
        <v>151</v>
      </c>
      <c r="R461" t="s">
        <v>4124</v>
      </c>
      <c r="S461" t="s">
        <v>4125</v>
      </c>
      <c r="T461" t="s">
        <v>3049</v>
      </c>
      <c r="U461" t="s">
        <v>2429</v>
      </c>
      <c r="AC461">
        <f>VLOOKUP(A461,'[1]كل السنوات'!$A$2:$J$3366,10,0)</f>
        <v>0</v>
      </c>
    </row>
    <row r="462" spans="1:36" ht="15" customHeight="1" x14ac:dyDescent="0.25">
      <c r="A462">
        <v>521682</v>
      </c>
      <c r="B462" t="s">
        <v>2017</v>
      </c>
      <c r="C462" t="s">
        <v>337</v>
      </c>
      <c r="D462" t="s">
        <v>410</v>
      </c>
      <c r="E462" t="s">
        <v>116</v>
      </c>
      <c r="G462" t="s">
        <v>152</v>
      </c>
      <c r="H462" t="s">
        <v>660</v>
      </c>
      <c r="I462" t="s">
        <v>540</v>
      </c>
      <c r="J462" t="s">
        <v>2426</v>
      </c>
      <c r="AC462">
        <f>VLOOKUP(A462,'[1]كل السنوات'!$A$2:$J$3366,10,0)</f>
        <v>0</v>
      </c>
    </row>
    <row r="463" spans="1:36" ht="15" customHeight="1" x14ac:dyDescent="0.25">
      <c r="A463">
        <v>521684</v>
      </c>
      <c r="B463" t="s">
        <v>828</v>
      </c>
      <c r="C463" t="s">
        <v>324</v>
      </c>
      <c r="D463" t="s">
        <v>829</v>
      </c>
      <c r="E463" t="s">
        <v>116</v>
      </c>
      <c r="G463" t="s">
        <v>150</v>
      </c>
      <c r="H463" t="s">
        <v>658</v>
      </c>
      <c r="I463" t="s">
        <v>540</v>
      </c>
      <c r="J463" t="s">
        <v>705</v>
      </c>
      <c r="L463" t="s">
        <v>150</v>
      </c>
      <c r="R463" t="s">
        <v>4903</v>
      </c>
      <c r="S463" t="s">
        <v>3708</v>
      </c>
      <c r="T463" t="s">
        <v>5219</v>
      </c>
      <c r="U463" t="s">
        <v>2440</v>
      </c>
      <c r="AC463" t="str">
        <f>VLOOKUP(A463,'[1]كل السنوات'!$A$2:$J$3366,10,0)</f>
        <v>مستنفذ فصل اول 2024-2025</v>
      </c>
      <c r="AE463" t="s">
        <v>5742</v>
      </c>
    </row>
    <row r="464" spans="1:36" ht="15" customHeight="1" x14ac:dyDescent="0.25">
      <c r="A464">
        <v>521699</v>
      </c>
      <c r="B464" t="s">
        <v>2018</v>
      </c>
      <c r="C464" t="s">
        <v>2019</v>
      </c>
      <c r="D464" t="s">
        <v>444</v>
      </c>
      <c r="E464" t="s">
        <v>116</v>
      </c>
      <c r="G464" t="s">
        <v>136</v>
      </c>
      <c r="H464" t="s">
        <v>658</v>
      </c>
      <c r="I464" t="s">
        <v>540</v>
      </c>
      <c r="J464" t="s">
        <v>705</v>
      </c>
      <c r="R464" t="s">
        <v>5220</v>
      </c>
      <c r="S464" t="s">
        <v>5221</v>
      </c>
      <c r="T464" t="s">
        <v>5222</v>
      </c>
      <c r="U464" t="s">
        <v>2429</v>
      </c>
      <c r="AC464">
        <f>VLOOKUP(A464,'[1]كل السنوات'!$A$2:$J$3366,10,0)</f>
        <v>0</v>
      </c>
    </row>
    <row r="465" spans="1:36" ht="15" customHeight="1" x14ac:dyDescent="0.25">
      <c r="A465">
        <v>521703</v>
      </c>
      <c r="B465" t="s">
        <v>944</v>
      </c>
      <c r="C465" t="s">
        <v>105</v>
      </c>
      <c r="D465" t="s">
        <v>406</v>
      </c>
      <c r="E465" t="s">
        <v>116</v>
      </c>
      <c r="G465" t="s">
        <v>136</v>
      </c>
      <c r="H465" t="s">
        <v>658</v>
      </c>
      <c r="I465" t="s">
        <v>540</v>
      </c>
      <c r="J465" t="s">
        <v>139</v>
      </c>
      <c r="R465" t="s">
        <v>5223</v>
      </c>
      <c r="S465" t="s">
        <v>3845</v>
      </c>
      <c r="T465" t="s">
        <v>2890</v>
      </c>
      <c r="U465" t="s">
        <v>2429</v>
      </c>
      <c r="AC465" t="str">
        <f>VLOOKUP(A465,'[1]كل السنوات'!$A$2:$J$3366,10,0)</f>
        <v>مستنفذ</v>
      </c>
      <c r="AE465" t="s">
        <v>5718</v>
      </c>
    </row>
    <row r="466" spans="1:36" ht="15" customHeight="1" x14ac:dyDescent="0.25">
      <c r="A466">
        <v>521706</v>
      </c>
      <c r="B466" t="s">
        <v>2020</v>
      </c>
      <c r="C466" t="s">
        <v>84</v>
      </c>
      <c r="D466" t="s">
        <v>350</v>
      </c>
      <c r="E466" t="s">
        <v>116</v>
      </c>
      <c r="G466" t="s">
        <v>136</v>
      </c>
      <c r="H466" t="s">
        <v>660</v>
      </c>
      <c r="I466" t="s">
        <v>540</v>
      </c>
      <c r="J466" t="s">
        <v>139</v>
      </c>
      <c r="K466">
        <v>1998</v>
      </c>
      <c r="L466" t="s">
        <v>136</v>
      </c>
      <c r="R466" t="s">
        <v>4126</v>
      </c>
      <c r="S466" t="s">
        <v>3582</v>
      </c>
      <c r="T466" t="s">
        <v>2896</v>
      </c>
      <c r="U466" t="s">
        <v>2429</v>
      </c>
      <c r="AC466">
        <f>VLOOKUP(A466,'[1]كل السنوات'!$A$2:$J$3366,10,0)</f>
        <v>0</v>
      </c>
    </row>
    <row r="467" spans="1:36" ht="15" customHeight="1" x14ac:dyDescent="0.25">
      <c r="A467">
        <v>521729</v>
      </c>
      <c r="B467" t="s">
        <v>830</v>
      </c>
      <c r="C467" t="s">
        <v>831</v>
      </c>
      <c r="D467" t="s">
        <v>406</v>
      </c>
      <c r="E467" t="s">
        <v>116</v>
      </c>
      <c r="G467" t="s">
        <v>136</v>
      </c>
      <c r="H467" t="s">
        <v>658</v>
      </c>
      <c r="I467" t="s">
        <v>540</v>
      </c>
      <c r="J467" t="s">
        <v>139</v>
      </c>
      <c r="L467" t="s">
        <v>151</v>
      </c>
      <c r="M467" t="s">
        <v>151</v>
      </c>
      <c r="R467" t="s">
        <v>5224</v>
      </c>
      <c r="S467" t="s">
        <v>5225</v>
      </c>
      <c r="T467" t="s">
        <v>2890</v>
      </c>
      <c r="U467" t="s">
        <v>2429</v>
      </c>
      <c r="AC467" t="str">
        <f>VLOOKUP(A467,'[1]كل السنوات'!$A$2:$J$3366,10,0)</f>
        <v>مستنفذ فصل اول 2024-2025</v>
      </c>
      <c r="AE467" t="s">
        <v>5742</v>
      </c>
    </row>
    <row r="468" spans="1:36" ht="15" customHeight="1" x14ac:dyDescent="0.25">
      <c r="A468">
        <v>521737</v>
      </c>
      <c r="B468" t="s">
        <v>2021</v>
      </c>
      <c r="C468" t="s">
        <v>63</v>
      </c>
      <c r="D468" t="s">
        <v>832</v>
      </c>
      <c r="E468" t="s">
        <v>116</v>
      </c>
      <c r="G468" t="s">
        <v>3252</v>
      </c>
      <c r="H468" t="s">
        <v>658</v>
      </c>
      <c r="I468" t="s">
        <v>541</v>
      </c>
      <c r="J468" t="s">
        <v>139</v>
      </c>
      <c r="R468" t="s">
        <v>4127</v>
      </c>
      <c r="S468" t="s">
        <v>3597</v>
      </c>
      <c r="T468" t="s">
        <v>3253</v>
      </c>
      <c r="U468" t="s">
        <v>2540</v>
      </c>
      <c r="AC468" t="str">
        <f>VLOOKUP(A468,'[1]كل السنوات'!$A$2:$J$3366,10,0)</f>
        <v>م</v>
      </c>
    </row>
    <row r="469" spans="1:36" ht="15" customHeight="1" x14ac:dyDescent="0.25">
      <c r="A469">
        <v>521756</v>
      </c>
      <c r="B469" t="s">
        <v>2368</v>
      </c>
      <c r="C469" t="s">
        <v>1546</v>
      </c>
      <c r="D469" t="s">
        <v>2369</v>
      </c>
      <c r="E469" t="s">
        <v>116</v>
      </c>
      <c r="G469" t="s">
        <v>136</v>
      </c>
      <c r="H469" t="s">
        <v>658</v>
      </c>
      <c r="I469" t="s">
        <v>540</v>
      </c>
      <c r="J469" t="s">
        <v>705</v>
      </c>
      <c r="L469" t="s">
        <v>147</v>
      </c>
      <c r="R469" t="s">
        <v>4810</v>
      </c>
      <c r="S469" t="s">
        <v>4178</v>
      </c>
      <c r="T469" t="s">
        <v>2858</v>
      </c>
      <c r="U469" t="s">
        <v>2429</v>
      </c>
      <c r="AC469">
        <f>VLOOKUP(A469,'[1]كل السنوات'!$A$2:$J$3366,10,0)</f>
        <v>0</v>
      </c>
    </row>
    <row r="470" spans="1:36" ht="15" customHeight="1" x14ac:dyDescent="0.25">
      <c r="A470">
        <v>521761</v>
      </c>
      <c r="B470" t="s">
        <v>5226</v>
      </c>
      <c r="C470" t="s">
        <v>336</v>
      </c>
      <c r="D470" t="s">
        <v>401</v>
      </c>
      <c r="E470" t="s">
        <v>116</v>
      </c>
      <c r="G470" t="s">
        <v>136</v>
      </c>
      <c r="H470" t="s">
        <v>658</v>
      </c>
      <c r="I470" t="s">
        <v>540</v>
      </c>
      <c r="J470" t="s">
        <v>139</v>
      </c>
      <c r="K470">
        <v>1995</v>
      </c>
      <c r="R470" t="s">
        <v>5227</v>
      </c>
      <c r="S470" t="s">
        <v>5228</v>
      </c>
      <c r="T470" t="s">
        <v>2711</v>
      </c>
      <c r="U470" t="s">
        <v>2429</v>
      </c>
      <c r="AC470">
        <f>VLOOKUP(A470,'[1]كل السنوات'!$A$2:$J$3366,10,0)</f>
        <v>0</v>
      </c>
    </row>
    <row r="471" spans="1:36" ht="15" customHeight="1" x14ac:dyDescent="0.25">
      <c r="A471">
        <v>521762</v>
      </c>
      <c r="B471" t="s">
        <v>2022</v>
      </c>
      <c r="C471" t="s">
        <v>328</v>
      </c>
      <c r="D471" t="s">
        <v>580</v>
      </c>
      <c r="E471" t="s">
        <v>116</v>
      </c>
      <c r="G471" t="s">
        <v>2558</v>
      </c>
      <c r="H471" t="s">
        <v>658</v>
      </c>
      <c r="I471" t="s">
        <v>540</v>
      </c>
      <c r="J471" t="s">
        <v>139</v>
      </c>
      <c r="K471">
        <v>2001</v>
      </c>
      <c r="R471" t="s">
        <v>4128</v>
      </c>
      <c r="S471" t="s">
        <v>4129</v>
      </c>
      <c r="T471" t="s">
        <v>3254</v>
      </c>
      <c r="U471" t="s">
        <v>2429</v>
      </c>
      <c r="AC471">
        <f>VLOOKUP(A471,'[1]كل السنوات'!$A$2:$J$3366,10,0)</f>
        <v>0</v>
      </c>
    </row>
    <row r="472" spans="1:36" ht="15" customHeight="1" x14ac:dyDescent="0.25">
      <c r="A472">
        <v>521763</v>
      </c>
      <c r="B472" t="s">
        <v>2370</v>
      </c>
      <c r="C472" t="s">
        <v>313</v>
      </c>
      <c r="D472" t="s">
        <v>533</v>
      </c>
      <c r="E472" t="s">
        <v>116</v>
      </c>
      <c r="G472" t="s">
        <v>2859</v>
      </c>
      <c r="H472" t="s">
        <v>658</v>
      </c>
      <c r="I472" t="s">
        <v>540</v>
      </c>
      <c r="J472" t="s">
        <v>139</v>
      </c>
      <c r="K472">
        <v>1998</v>
      </c>
      <c r="R472" t="s">
        <v>3765</v>
      </c>
      <c r="S472" t="s">
        <v>3766</v>
      </c>
      <c r="T472" t="s">
        <v>2860</v>
      </c>
      <c r="U472" t="s">
        <v>2669</v>
      </c>
      <c r="AC472">
        <f>VLOOKUP(A472,'[1]كل السنوات'!$A$2:$J$3366,10,0)</f>
        <v>0</v>
      </c>
      <c r="AG472" t="s">
        <v>2422</v>
      </c>
      <c r="AH472" t="s">
        <v>2422</v>
      </c>
      <c r="AI472" t="s">
        <v>2422</v>
      </c>
      <c r="AJ472" t="s">
        <v>2422</v>
      </c>
    </row>
    <row r="473" spans="1:36" ht="15" customHeight="1" x14ac:dyDescent="0.25">
      <c r="A473">
        <v>521771</v>
      </c>
      <c r="B473" t="s">
        <v>833</v>
      </c>
      <c r="C473" t="s">
        <v>245</v>
      </c>
      <c r="D473" t="s">
        <v>834</v>
      </c>
      <c r="E473" t="s">
        <v>116</v>
      </c>
      <c r="G473" t="s">
        <v>2475</v>
      </c>
      <c r="H473" t="s">
        <v>658</v>
      </c>
      <c r="I473" t="s">
        <v>540</v>
      </c>
      <c r="J473" t="s">
        <v>705</v>
      </c>
      <c r="L473" t="s">
        <v>150</v>
      </c>
      <c r="AC473" t="str">
        <f>VLOOKUP(A473,'[1]كل السنوات'!$A$2:$J$3366,10,0)</f>
        <v>مستنفذ فصل اول 2024-2025</v>
      </c>
      <c r="AE473" t="s">
        <v>5742</v>
      </c>
    </row>
    <row r="474" spans="1:36" ht="15" customHeight="1" x14ac:dyDescent="0.25">
      <c r="A474">
        <v>521774</v>
      </c>
      <c r="B474" t="s">
        <v>835</v>
      </c>
      <c r="C474" t="s">
        <v>80</v>
      </c>
      <c r="D474" t="s">
        <v>836</v>
      </c>
      <c r="E474" t="s">
        <v>116</v>
      </c>
      <c r="G474" t="s">
        <v>2427</v>
      </c>
      <c r="H474" t="s">
        <v>658</v>
      </c>
      <c r="I474" t="s">
        <v>540</v>
      </c>
      <c r="J474" t="s">
        <v>139</v>
      </c>
      <c r="L474" t="s">
        <v>147</v>
      </c>
      <c r="R474" t="s">
        <v>4130</v>
      </c>
      <c r="S474" t="s">
        <v>3594</v>
      </c>
      <c r="T474" t="s">
        <v>3255</v>
      </c>
      <c r="U474" t="s">
        <v>2429</v>
      </c>
      <c r="AC474" t="str">
        <f>VLOOKUP(A474,'[1]كل السنوات'!$A$2:$J$3366,10,0)</f>
        <v>مستنفذ فصل اول 2024-2025</v>
      </c>
      <c r="AE474" t="s">
        <v>5742</v>
      </c>
      <c r="AI474" t="s">
        <v>2422</v>
      </c>
      <c r="AJ474" t="s">
        <v>2422</v>
      </c>
    </row>
    <row r="475" spans="1:36" ht="15" customHeight="1" x14ac:dyDescent="0.25">
      <c r="A475">
        <v>521788</v>
      </c>
      <c r="B475" t="s">
        <v>2371</v>
      </c>
      <c r="C475" t="s">
        <v>98</v>
      </c>
      <c r="D475" t="s">
        <v>733</v>
      </c>
      <c r="E475" t="s">
        <v>116</v>
      </c>
      <c r="G475" t="s">
        <v>136</v>
      </c>
      <c r="H475" t="s">
        <v>658</v>
      </c>
      <c r="I475" t="s">
        <v>540</v>
      </c>
      <c r="J475" t="s">
        <v>705</v>
      </c>
      <c r="N475">
        <v>663</v>
      </c>
      <c r="O475" s="254">
        <v>45714</v>
      </c>
      <c r="P475">
        <v>115000</v>
      </c>
      <c r="R475" t="s">
        <v>4811</v>
      </c>
      <c r="S475" t="s">
        <v>3620</v>
      </c>
      <c r="T475" t="s">
        <v>2614</v>
      </c>
      <c r="U475" t="s">
        <v>2465</v>
      </c>
      <c r="AC475">
        <f>VLOOKUP(A475,'[1]كل السنوات'!$A$2:$J$3366,10,0)</f>
        <v>0</v>
      </c>
    </row>
    <row r="476" spans="1:36" ht="15" customHeight="1" x14ac:dyDescent="0.25">
      <c r="A476">
        <v>521789</v>
      </c>
      <c r="B476" t="s">
        <v>1460</v>
      </c>
      <c r="C476" t="s">
        <v>229</v>
      </c>
      <c r="D476" t="s">
        <v>431</v>
      </c>
      <c r="E476" t="s">
        <v>116</v>
      </c>
      <c r="G476" t="s">
        <v>2433</v>
      </c>
      <c r="H476" t="s">
        <v>658</v>
      </c>
      <c r="I476" t="s">
        <v>541</v>
      </c>
      <c r="J476" t="s">
        <v>705</v>
      </c>
      <c r="R476" t="s">
        <v>4812</v>
      </c>
      <c r="S476" t="s">
        <v>4813</v>
      </c>
      <c r="T476" t="s">
        <v>2861</v>
      </c>
      <c r="U476" t="s">
        <v>2439</v>
      </c>
      <c r="AC476" t="str">
        <f>VLOOKUP(A476,'[1]كل السنوات'!$A$2:$J$3366,10,0)</f>
        <v>م</v>
      </c>
    </row>
    <row r="477" spans="1:36" ht="15" customHeight="1" x14ac:dyDescent="0.25">
      <c r="A477">
        <v>521801</v>
      </c>
      <c r="B477" t="s">
        <v>837</v>
      </c>
      <c r="C477" t="s">
        <v>382</v>
      </c>
      <c r="D477" t="s">
        <v>481</v>
      </c>
      <c r="E477" t="s">
        <v>116</v>
      </c>
      <c r="H477" t="s">
        <v>658</v>
      </c>
      <c r="I477" t="s">
        <v>540</v>
      </c>
      <c r="AC477">
        <f>VLOOKUP(A477,'[1]كل السنوات'!$A$2:$J$3366,10,0)</f>
        <v>0</v>
      </c>
    </row>
    <row r="478" spans="1:36" ht="15" customHeight="1" x14ac:dyDescent="0.25">
      <c r="A478">
        <v>521805</v>
      </c>
      <c r="B478" t="s">
        <v>2023</v>
      </c>
      <c r="C478" t="s">
        <v>1373</v>
      </c>
      <c r="D478" t="s">
        <v>1353</v>
      </c>
      <c r="E478" t="s">
        <v>116</v>
      </c>
      <c r="G478" t="s">
        <v>136</v>
      </c>
      <c r="H478" t="s">
        <v>658</v>
      </c>
      <c r="I478" t="s">
        <v>540</v>
      </c>
      <c r="J478" t="s">
        <v>705</v>
      </c>
      <c r="R478" t="s">
        <v>5229</v>
      </c>
      <c r="S478" t="s">
        <v>4904</v>
      </c>
      <c r="T478" t="s">
        <v>3256</v>
      </c>
      <c r="U478" t="s">
        <v>2429</v>
      </c>
      <c r="AC478">
        <f>VLOOKUP(A478,'[1]كل السنوات'!$A$2:$J$3366,10,0)</f>
        <v>0</v>
      </c>
    </row>
    <row r="479" spans="1:36" ht="15" customHeight="1" x14ac:dyDescent="0.25">
      <c r="A479">
        <v>521811</v>
      </c>
      <c r="B479" t="s">
        <v>838</v>
      </c>
      <c r="C479" t="s">
        <v>338</v>
      </c>
      <c r="D479" t="s">
        <v>485</v>
      </c>
      <c r="E479" t="s">
        <v>116</v>
      </c>
      <c r="G479" t="s">
        <v>2930</v>
      </c>
      <c r="H479" t="s">
        <v>658</v>
      </c>
      <c r="I479" t="s">
        <v>540</v>
      </c>
      <c r="J479" t="s">
        <v>139</v>
      </c>
      <c r="K479">
        <v>2017</v>
      </c>
      <c r="R479" t="s">
        <v>4131</v>
      </c>
      <c r="S479" t="s">
        <v>4132</v>
      </c>
      <c r="T479" t="s">
        <v>2501</v>
      </c>
      <c r="U479" t="s">
        <v>2429</v>
      </c>
      <c r="AC479">
        <f>VLOOKUP(A479,'[1]كل السنوات'!$A$2:$J$3366,10,0)</f>
        <v>0</v>
      </c>
    </row>
    <row r="480" spans="1:36" ht="15" customHeight="1" x14ac:dyDescent="0.25">
      <c r="A480">
        <v>521828</v>
      </c>
      <c r="B480" t="s">
        <v>2024</v>
      </c>
      <c r="C480" t="s">
        <v>1375</v>
      </c>
      <c r="D480" t="s">
        <v>786</v>
      </c>
      <c r="E480" t="s">
        <v>116</v>
      </c>
      <c r="G480" t="s">
        <v>136</v>
      </c>
      <c r="H480" t="s">
        <v>658</v>
      </c>
      <c r="I480" t="s">
        <v>540</v>
      </c>
      <c r="J480" t="s">
        <v>137</v>
      </c>
      <c r="R480" t="s">
        <v>5230</v>
      </c>
      <c r="S480" t="s">
        <v>5231</v>
      </c>
      <c r="T480" t="s">
        <v>3145</v>
      </c>
      <c r="U480" t="s">
        <v>2429</v>
      </c>
      <c r="AC480">
        <f>VLOOKUP(A480,'[1]كل السنوات'!$A$2:$J$3366,10,0)</f>
        <v>0</v>
      </c>
    </row>
    <row r="481" spans="1:36" ht="15" customHeight="1" x14ac:dyDescent="0.25">
      <c r="A481">
        <v>521829</v>
      </c>
      <c r="B481" t="s">
        <v>839</v>
      </c>
      <c r="C481" t="s">
        <v>376</v>
      </c>
      <c r="D481" t="s">
        <v>410</v>
      </c>
      <c r="E481" t="s">
        <v>116</v>
      </c>
      <c r="G481" t="s">
        <v>136</v>
      </c>
      <c r="H481" t="s">
        <v>658</v>
      </c>
      <c r="I481" t="s">
        <v>540</v>
      </c>
      <c r="J481" t="s">
        <v>705</v>
      </c>
      <c r="L481" t="s">
        <v>151</v>
      </c>
      <c r="R481" t="s">
        <v>5232</v>
      </c>
      <c r="S481" t="s">
        <v>3813</v>
      </c>
      <c r="T481" t="s">
        <v>2544</v>
      </c>
      <c r="U481" t="s">
        <v>2436</v>
      </c>
      <c r="AC481" t="str">
        <f>VLOOKUP(A481,'[1]كل السنوات'!$A$2:$J$3366,10,0)</f>
        <v>مستنفذ فصل اول 2024-2025</v>
      </c>
      <c r="AE481" t="s">
        <v>5742</v>
      </c>
    </row>
    <row r="482" spans="1:36" ht="15" customHeight="1" x14ac:dyDescent="0.25">
      <c r="A482">
        <v>521832</v>
      </c>
      <c r="B482" t="s">
        <v>2372</v>
      </c>
      <c r="C482" t="s">
        <v>65</v>
      </c>
      <c r="D482" t="s">
        <v>486</v>
      </c>
      <c r="E482" t="s">
        <v>116</v>
      </c>
      <c r="G482" t="s">
        <v>136</v>
      </c>
      <c r="H482" t="s">
        <v>658</v>
      </c>
      <c r="I482" t="s">
        <v>540</v>
      </c>
      <c r="J482" t="s">
        <v>705</v>
      </c>
      <c r="R482" t="s">
        <v>4814</v>
      </c>
      <c r="S482" t="s">
        <v>3553</v>
      </c>
      <c r="T482" t="s">
        <v>2437</v>
      </c>
      <c r="U482" t="s">
        <v>2429</v>
      </c>
      <c r="AC482">
        <f>VLOOKUP(A482,'[1]كل السنوات'!$A$2:$J$3366,10,0)</f>
        <v>0</v>
      </c>
    </row>
    <row r="483" spans="1:36" ht="15" customHeight="1" x14ac:dyDescent="0.25">
      <c r="A483">
        <v>521841</v>
      </c>
      <c r="B483" t="s">
        <v>2299</v>
      </c>
      <c r="C483" t="s">
        <v>100</v>
      </c>
      <c r="D483" t="s">
        <v>1716</v>
      </c>
      <c r="E483" t="s">
        <v>116</v>
      </c>
      <c r="G483" t="s">
        <v>2936</v>
      </c>
      <c r="H483" t="s">
        <v>658</v>
      </c>
      <c r="I483" t="s">
        <v>540</v>
      </c>
      <c r="J483" t="s">
        <v>705</v>
      </c>
      <c r="K483">
        <v>2011</v>
      </c>
      <c r="AC483">
        <f>VLOOKUP(A483,'[1]كل السنوات'!$A$2:$J$3366,10,0)</f>
        <v>0</v>
      </c>
    </row>
    <row r="484" spans="1:36" ht="15" customHeight="1" x14ac:dyDescent="0.25">
      <c r="A484">
        <v>521843</v>
      </c>
      <c r="B484" t="s">
        <v>2025</v>
      </c>
      <c r="C484" t="s">
        <v>68</v>
      </c>
      <c r="D484" t="s">
        <v>616</v>
      </c>
      <c r="E484" t="s">
        <v>116</v>
      </c>
      <c r="G484" t="s">
        <v>136</v>
      </c>
      <c r="H484" t="s">
        <v>658</v>
      </c>
      <c r="I484" t="s">
        <v>540</v>
      </c>
      <c r="J484" t="s">
        <v>705</v>
      </c>
      <c r="R484" t="s">
        <v>4905</v>
      </c>
      <c r="S484" t="s">
        <v>3604</v>
      </c>
      <c r="T484" t="s">
        <v>2496</v>
      </c>
      <c r="U484" t="s">
        <v>2429</v>
      </c>
      <c r="AC484">
        <f>VLOOKUP(A484,'[1]كل السنوات'!$A$2:$J$3366,10,0)</f>
        <v>0</v>
      </c>
    </row>
    <row r="485" spans="1:36" ht="15" customHeight="1" x14ac:dyDescent="0.25">
      <c r="A485">
        <v>521861</v>
      </c>
      <c r="B485" t="s">
        <v>2026</v>
      </c>
      <c r="C485" t="s">
        <v>65</v>
      </c>
      <c r="D485" t="s">
        <v>481</v>
      </c>
      <c r="E485" t="s">
        <v>116</v>
      </c>
      <c r="G485" t="s">
        <v>3258</v>
      </c>
      <c r="H485" t="s">
        <v>658</v>
      </c>
      <c r="I485" t="s">
        <v>540</v>
      </c>
      <c r="J485" t="s">
        <v>139</v>
      </c>
      <c r="R485" t="s">
        <v>4133</v>
      </c>
      <c r="S485" t="s">
        <v>3553</v>
      </c>
      <c r="T485" t="s">
        <v>3259</v>
      </c>
      <c r="U485" t="s">
        <v>3260</v>
      </c>
      <c r="AC485">
        <f>VLOOKUP(A485,'[1]كل السنوات'!$A$2:$J$3366,10,0)</f>
        <v>0</v>
      </c>
    </row>
    <row r="486" spans="1:36" ht="15" customHeight="1" x14ac:dyDescent="0.25">
      <c r="A486">
        <v>521868</v>
      </c>
      <c r="B486" t="s">
        <v>2027</v>
      </c>
      <c r="C486" t="s">
        <v>286</v>
      </c>
      <c r="D486" t="s">
        <v>481</v>
      </c>
      <c r="E486" t="s">
        <v>116</v>
      </c>
      <c r="G486" t="s">
        <v>136</v>
      </c>
      <c r="H486" t="s">
        <v>658</v>
      </c>
      <c r="I486" t="s">
        <v>540</v>
      </c>
      <c r="J486" t="s">
        <v>705</v>
      </c>
      <c r="R486" t="s">
        <v>5233</v>
      </c>
      <c r="S486" t="s">
        <v>5234</v>
      </c>
      <c r="T486" t="s">
        <v>3123</v>
      </c>
      <c r="U486" t="s">
        <v>2479</v>
      </c>
      <c r="AC486">
        <f>VLOOKUP(A486,'[1]كل السنوات'!$A$2:$J$3366,10,0)</f>
        <v>0</v>
      </c>
    </row>
    <row r="487" spans="1:36" ht="15" customHeight="1" x14ac:dyDescent="0.25">
      <c r="A487">
        <v>521872</v>
      </c>
      <c r="B487" t="s">
        <v>2028</v>
      </c>
      <c r="C487" t="s">
        <v>1113</v>
      </c>
      <c r="D487" t="s">
        <v>750</v>
      </c>
      <c r="E487" t="s">
        <v>116</v>
      </c>
      <c r="G487" t="s">
        <v>5235</v>
      </c>
      <c r="H487" t="s">
        <v>658</v>
      </c>
      <c r="I487" t="s">
        <v>541</v>
      </c>
      <c r="J487" t="s">
        <v>705</v>
      </c>
      <c r="K487">
        <v>2012</v>
      </c>
      <c r="R487" t="s">
        <v>5236</v>
      </c>
      <c r="S487" t="s">
        <v>5237</v>
      </c>
      <c r="T487" t="s">
        <v>2428</v>
      </c>
      <c r="U487" t="s">
        <v>2615</v>
      </c>
      <c r="AC487" t="str">
        <f>VLOOKUP(A487,'[1]كل السنوات'!$A$2:$J$3366,10,0)</f>
        <v>م</v>
      </c>
      <c r="AE487" t="s">
        <v>5718</v>
      </c>
    </row>
    <row r="488" spans="1:36" ht="15" customHeight="1" x14ac:dyDescent="0.25">
      <c r="A488">
        <v>521876</v>
      </c>
      <c r="B488" t="s">
        <v>2325</v>
      </c>
      <c r="C488" t="s">
        <v>1730</v>
      </c>
      <c r="D488" t="s">
        <v>439</v>
      </c>
      <c r="E488" t="s">
        <v>116</v>
      </c>
      <c r="G488" t="s">
        <v>5238</v>
      </c>
      <c r="H488" t="s">
        <v>658</v>
      </c>
      <c r="I488" t="s">
        <v>540</v>
      </c>
      <c r="J488" t="s">
        <v>139</v>
      </c>
      <c r="R488" t="s">
        <v>5239</v>
      </c>
      <c r="S488" t="s">
        <v>5240</v>
      </c>
      <c r="T488" t="s">
        <v>2609</v>
      </c>
      <c r="U488" t="s">
        <v>2505</v>
      </c>
      <c r="AC488">
        <f>VLOOKUP(A488,'[1]كل السنوات'!$A$2:$J$3366,10,0)</f>
        <v>0</v>
      </c>
    </row>
    <row r="489" spans="1:36" ht="15" customHeight="1" x14ac:dyDescent="0.25">
      <c r="A489">
        <v>521880</v>
      </c>
      <c r="B489" t="s">
        <v>2029</v>
      </c>
      <c r="C489" t="s">
        <v>1722</v>
      </c>
      <c r="D489" t="s">
        <v>351</v>
      </c>
      <c r="E489" t="s">
        <v>116</v>
      </c>
      <c r="G489" t="s">
        <v>3261</v>
      </c>
      <c r="H489" t="s">
        <v>658</v>
      </c>
      <c r="I489" t="s">
        <v>540</v>
      </c>
      <c r="J489" t="s">
        <v>705</v>
      </c>
      <c r="R489" t="s">
        <v>5241</v>
      </c>
      <c r="S489" t="s">
        <v>4906</v>
      </c>
      <c r="T489" t="s">
        <v>2984</v>
      </c>
      <c r="U489" t="s">
        <v>2479</v>
      </c>
      <c r="AC489">
        <f>VLOOKUP(A489,'[1]كل السنوات'!$A$2:$J$3366,10,0)</f>
        <v>0</v>
      </c>
    </row>
    <row r="490" spans="1:36" ht="15" customHeight="1" x14ac:dyDescent="0.25">
      <c r="A490">
        <v>521885</v>
      </c>
      <c r="B490" t="s">
        <v>5597</v>
      </c>
      <c r="C490" t="s">
        <v>84</v>
      </c>
      <c r="D490" t="s">
        <v>422</v>
      </c>
      <c r="E490" t="s">
        <v>2445</v>
      </c>
      <c r="G490" t="s">
        <v>136</v>
      </c>
      <c r="H490" t="s">
        <v>658</v>
      </c>
      <c r="I490" t="s">
        <v>541</v>
      </c>
      <c r="J490" t="s">
        <v>2426</v>
      </c>
      <c r="K490">
        <v>2021</v>
      </c>
      <c r="AC490" t="str">
        <f>VLOOKUP(A490,'[1]كل السنوات'!$A$2:$J$3366,10,0)</f>
        <v>م</v>
      </c>
    </row>
    <row r="491" spans="1:36" ht="15" customHeight="1" x14ac:dyDescent="0.25">
      <c r="A491">
        <v>521889</v>
      </c>
      <c r="B491" t="s">
        <v>2030</v>
      </c>
      <c r="C491" t="s">
        <v>2031</v>
      </c>
      <c r="D491" t="s">
        <v>502</v>
      </c>
      <c r="E491" t="s">
        <v>116</v>
      </c>
      <c r="G491" t="s">
        <v>136</v>
      </c>
      <c r="H491" t="s">
        <v>658</v>
      </c>
      <c r="I491" t="s">
        <v>540</v>
      </c>
      <c r="J491" t="s">
        <v>705</v>
      </c>
      <c r="R491" t="s">
        <v>4907</v>
      </c>
      <c r="S491" t="s">
        <v>4908</v>
      </c>
      <c r="T491" t="s">
        <v>2985</v>
      </c>
      <c r="U491" t="s">
        <v>2429</v>
      </c>
      <c r="AC491">
        <f>VLOOKUP(A491,'[1]كل السنوات'!$A$2:$J$3366,10,0)</f>
        <v>0</v>
      </c>
    </row>
    <row r="492" spans="1:36" ht="15" customHeight="1" x14ac:dyDescent="0.25">
      <c r="A492">
        <v>521892</v>
      </c>
      <c r="B492" t="s">
        <v>945</v>
      </c>
      <c r="C492" t="s">
        <v>319</v>
      </c>
      <c r="D492" t="s">
        <v>946</v>
      </c>
      <c r="E492" t="s">
        <v>116</v>
      </c>
      <c r="G492" t="s">
        <v>136</v>
      </c>
      <c r="H492" t="s">
        <v>658</v>
      </c>
      <c r="I492" t="s">
        <v>540</v>
      </c>
      <c r="J492" t="s">
        <v>705</v>
      </c>
      <c r="R492" t="s">
        <v>4909</v>
      </c>
      <c r="S492" t="s">
        <v>3582</v>
      </c>
      <c r="T492" t="s">
        <v>5137</v>
      </c>
      <c r="U492" t="s">
        <v>2429</v>
      </c>
      <c r="AC492">
        <f>VLOOKUP(A492,'[1]كل السنوات'!$A$2:$J$3366,10,0)</f>
        <v>0</v>
      </c>
      <c r="AJ492" t="s">
        <v>2422</v>
      </c>
    </row>
    <row r="493" spans="1:36" ht="15" customHeight="1" x14ac:dyDescent="0.25">
      <c r="A493">
        <v>521896</v>
      </c>
      <c r="B493" t="s">
        <v>2032</v>
      </c>
      <c r="C493" t="s">
        <v>294</v>
      </c>
      <c r="D493" t="s">
        <v>1442</v>
      </c>
      <c r="E493" t="s">
        <v>116</v>
      </c>
      <c r="G493" t="s">
        <v>3262</v>
      </c>
      <c r="H493" t="s">
        <v>658</v>
      </c>
      <c r="I493" t="s">
        <v>540</v>
      </c>
      <c r="J493" t="s">
        <v>139</v>
      </c>
      <c r="R493" t="s">
        <v>4134</v>
      </c>
      <c r="S493" t="s">
        <v>3573</v>
      </c>
      <c r="T493" t="s">
        <v>3263</v>
      </c>
      <c r="U493" t="s">
        <v>2468</v>
      </c>
      <c r="AC493">
        <f>VLOOKUP(A493,'[1]كل السنوات'!$A$2:$J$3366,10,0)</f>
        <v>0</v>
      </c>
    </row>
    <row r="494" spans="1:36" ht="15" customHeight="1" x14ac:dyDescent="0.25">
      <c r="A494">
        <v>521915</v>
      </c>
      <c r="B494" t="s">
        <v>2033</v>
      </c>
      <c r="C494" t="s">
        <v>93</v>
      </c>
      <c r="D494" t="s">
        <v>457</v>
      </c>
      <c r="E494" t="s">
        <v>116</v>
      </c>
      <c r="G494" t="s">
        <v>136</v>
      </c>
      <c r="H494" t="s">
        <v>658</v>
      </c>
      <c r="I494" t="s">
        <v>541</v>
      </c>
      <c r="J494" t="s">
        <v>705</v>
      </c>
      <c r="L494" t="s">
        <v>149</v>
      </c>
      <c r="R494" t="s">
        <v>5242</v>
      </c>
      <c r="S494" t="s">
        <v>3554</v>
      </c>
      <c r="T494" t="s">
        <v>2434</v>
      </c>
      <c r="U494" t="s">
        <v>2465</v>
      </c>
      <c r="AC494" t="str">
        <f>VLOOKUP(A494,'[1]كل السنوات'!$A$2:$J$3366,10,0)</f>
        <v>م</v>
      </c>
      <c r="AE494" t="s">
        <v>5718</v>
      </c>
    </row>
    <row r="495" spans="1:36" ht="15" customHeight="1" x14ac:dyDescent="0.25">
      <c r="A495">
        <v>521929</v>
      </c>
      <c r="B495" t="s">
        <v>2292</v>
      </c>
      <c r="C495" t="s">
        <v>66</v>
      </c>
      <c r="D495" t="s">
        <v>403</v>
      </c>
      <c r="E495" t="s">
        <v>116</v>
      </c>
      <c r="G495" t="s">
        <v>136</v>
      </c>
      <c r="H495" t="s">
        <v>658</v>
      </c>
      <c r="I495" t="s">
        <v>540</v>
      </c>
      <c r="J495" t="s">
        <v>139</v>
      </c>
      <c r="K495">
        <v>2017</v>
      </c>
      <c r="R495" t="s">
        <v>3687</v>
      </c>
      <c r="S495" t="s">
        <v>3563</v>
      </c>
      <c r="T495" t="s">
        <v>2639</v>
      </c>
      <c r="U495" t="s">
        <v>2429</v>
      </c>
      <c r="AC495">
        <f>VLOOKUP(A495,'[1]كل السنوات'!$A$2:$J$3366,10,0)</f>
        <v>0</v>
      </c>
    </row>
    <row r="496" spans="1:36" ht="15" customHeight="1" x14ac:dyDescent="0.25">
      <c r="A496">
        <v>521930</v>
      </c>
      <c r="B496" t="s">
        <v>840</v>
      </c>
      <c r="C496" t="s">
        <v>66</v>
      </c>
      <c r="D496" t="s">
        <v>841</v>
      </c>
      <c r="E496" t="s">
        <v>116</v>
      </c>
      <c r="G496" t="s">
        <v>2625</v>
      </c>
      <c r="H496" t="s">
        <v>658</v>
      </c>
      <c r="I496" t="s">
        <v>540</v>
      </c>
      <c r="J496" t="s">
        <v>705</v>
      </c>
      <c r="K496">
        <v>2011</v>
      </c>
      <c r="R496" t="s">
        <v>3045</v>
      </c>
      <c r="S496" t="s">
        <v>3563</v>
      </c>
      <c r="T496" t="s">
        <v>3264</v>
      </c>
      <c r="U496" t="s">
        <v>5243</v>
      </c>
      <c r="AC496" t="str">
        <f>VLOOKUP(A496,'[1]كل السنوات'!$A$2:$J$3366,10,0)</f>
        <v>مستنفذ فصل اول 2024-2025</v>
      </c>
      <c r="AE496" t="s">
        <v>5742</v>
      </c>
      <c r="AI496" t="s">
        <v>2422</v>
      </c>
      <c r="AJ496" t="s">
        <v>2422</v>
      </c>
    </row>
    <row r="497" spans="1:36" ht="15" customHeight="1" x14ac:dyDescent="0.25">
      <c r="A497">
        <v>521934</v>
      </c>
      <c r="B497" t="s">
        <v>1461</v>
      </c>
      <c r="C497" t="s">
        <v>1462</v>
      </c>
      <c r="D497" t="s">
        <v>864</v>
      </c>
      <c r="E497" t="s">
        <v>116</v>
      </c>
      <c r="G497" t="s">
        <v>136</v>
      </c>
      <c r="H497" t="s">
        <v>658</v>
      </c>
      <c r="I497" t="s">
        <v>540</v>
      </c>
      <c r="J497" t="s">
        <v>705</v>
      </c>
      <c r="R497" t="s">
        <v>4775</v>
      </c>
      <c r="S497" t="s">
        <v>4776</v>
      </c>
      <c r="T497" t="s">
        <v>2676</v>
      </c>
      <c r="U497" t="s">
        <v>2436</v>
      </c>
      <c r="AC497">
        <f>VLOOKUP(A497,'[1]كل السنوات'!$A$2:$J$3366,10,0)</f>
        <v>0</v>
      </c>
    </row>
    <row r="498" spans="1:36" ht="15" customHeight="1" x14ac:dyDescent="0.25">
      <c r="A498">
        <v>521944</v>
      </c>
      <c r="B498" t="s">
        <v>1388</v>
      </c>
      <c r="C498" t="s">
        <v>74</v>
      </c>
      <c r="D498" t="s">
        <v>518</v>
      </c>
      <c r="E498" t="s">
        <v>116</v>
      </c>
      <c r="G498" t="s">
        <v>136</v>
      </c>
      <c r="H498" t="s">
        <v>658</v>
      </c>
      <c r="I498" t="s">
        <v>540</v>
      </c>
      <c r="J498" t="s">
        <v>137</v>
      </c>
      <c r="R498" t="s">
        <v>4472</v>
      </c>
      <c r="S498" t="s">
        <v>3585</v>
      </c>
      <c r="T498" t="s">
        <v>2455</v>
      </c>
      <c r="U498" t="s">
        <v>2452</v>
      </c>
      <c r="AC498">
        <f>VLOOKUP(A498,'[1]كل السنوات'!$A$2:$J$3366,10,0)</f>
        <v>0</v>
      </c>
    </row>
    <row r="499" spans="1:36" ht="15" customHeight="1" x14ac:dyDescent="0.25">
      <c r="A499">
        <v>521956</v>
      </c>
      <c r="B499" t="s">
        <v>2034</v>
      </c>
      <c r="C499" t="s">
        <v>393</v>
      </c>
      <c r="D499" t="s">
        <v>449</v>
      </c>
      <c r="E499" t="s">
        <v>116</v>
      </c>
      <c r="G499" t="s">
        <v>136</v>
      </c>
      <c r="H499" t="s">
        <v>658</v>
      </c>
      <c r="I499" t="s">
        <v>540</v>
      </c>
      <c r="J499" t="s">
        <v>139</v>
      </c>
      <c r="L499" t="s">
        <v>150</v>
      </c>
      <c r="R499" t="s">
        <v>4135</v>
      </c>
      <c r="S499" t="s">
        <v>4136</v>
      </c>
      <c r="T499" t="s">
        <v>3265</v>
      </c>
      <c r="U499" t="s">
        <v>2465</v>
      </c>
      <c r="AC499">
        <f>VLOOKUP(A499,'[1]كل السنوات'!$A$2:$J$3366,10,0)</f>
        <v>0</v>
      </c>
    </row>
    <row r="500" spans="1:36" ht="15" customHeight="1" x14ac:dyDescent="0.25">
      <c r="A500">
        <v>521960</v>
      </c>
      <c r="B500" t="s">
        <v>2035</v>
      </c>
      <c r="C500" t="s">
        <v>1724</v>
      </c>
      <c r="D500" t="s">
        <v>455</v>
      </c>
      <c r="E500" t="s">
        <v>116</v>
      </c>
      <c r="G500" t="s">
        <v>136</v>
      </c>
      <c r="H500" t="s">
        <v>658</v>
      </c>
      <c r="I500" t="s">
        <v>540</v>
      </c>
      <c r="J500" t="s">
        <v>705</v>
      </c>
      <c r="R500" t="s">
        <v>5244</v>
      </c>
      <c r="S500" t="s">
        <v>5245</v>
      </c>
      <c r="T500" t="s">
        <v>2459</v>
      </c>
      <c r="U500" t="s">
        <v>2429</v>
      </c>
      <c r="AC500">
        <f>VLOOKUP(A500,'[1]كل السنوات'!$A$2:$J$3366,10,0)</f>
        <v>0</v>
      </c>
    </row>
    <row r="501" spans="1:36" ht="15" customHeight="1" x14ac:dyDescent="0.25">
      <c r="A501">
        <v>521967</v>
      </c>
      <c r="B501" t="s">
        <v>1464</v>
      </c>
      <c r="C501" t="s">
        <v>1349</v>
      </c>
      <c r="D501" t="s">
        <v>430</v>
      </c>
      <c r="E501" t="s">
        <v>116</v>
      </c>
      <c r="G501" t="s">
        <v>2562</v>
      </c>
      <c r="H501" t="s">
        <v>658</v>
      </c>
      <c r="I501" t="s">
        <v>540</v>
      </c>
      <c r="J501" t="s">
        <v>705</v>
      </c>
      <c r="R501" t="s">
        <v>4815</v>
      </c>
      <c r="S501" t="s">
        <v>4080</v>
      </c>
      <c r="T501" t="s">
        <v>2862</v>
      </c>
      <c r="U501" t="s">
        <v>2505</v>
      </c>
      <c r="AC501">
        <f>VLOOKUP(A501,'[1]كل السنوات'!$A$2:$J$3366,10,0)</f>
        <v>0</v>
      </c>
    </row>
    <row r="502" spans="1:36" ht="15" customHeight="1" x14ac:dyDescent="0.25">
      <c r="A502">
        <v>521971</v>
      </c>
      <c r="B502" t="s">
        <v>947</v>
      </c>
      <c r="C502" t="s">
        <v>948</v>
      </c>
      <c r="D502" t="s">
        <v>503</v>
      </c>
      <c r="E502" t="s">
        <v>116</v>
      </c>
      <c r="G502" t="s">
        <v>136</v>
      </c>
      <c r="H502" t="s">
        <v>658</v>
      </c>
      <c r="I502" t="s">
        <v>540</v>
      </c>
      <c r="J502" t="s">
        <v>139</v>
      </c>
      <c r="R502" t="s">
        <v>4137</v>
      </c>
      <c r="S502" t="s">
        <v>4138</v>
      </c>
      <c r="T502" t="s">
        <v>3266</v>
      </c>
      <c r="U502" t="s">
        <v>2429</v>
      </c>
      <c r="AC502" t="str">
        <f>VLOOKUP(A502,'[1]كل السنوات'!$A$2:$J$3366,10,0)</f>
        <v>مستنفذ</v>
      </c>
      <c r="AE502" t="s">
        <v>5718</v>
      </c>
    </row>
    <row r="503" spans="1:36" ht="15" customHeight="1" x14ac:dyDescent="0.25">
      <c r="A503">
        <v>521972</v>
      </c>
      <c r="B503" t="s">
        <v>2036</v>
      </c>
      <c r="C503" t="s">
        <v>391</v>
      </c>
      <c r="D503" t="s">
        <v>2037</v>
      </c>
      <c r="E503" t="s">
        <v>116</v>
      </c>
      <c r="G503" t="s">
        <v>3267</v>
      </c>
      <c r="H503" t="s">
        <v>658</v>
      </c>
      <c r="I503" t="s">
        <v>540</v>
      </c>
      <c r="J503" t="s">
        <v>139</v>
      </c>
      <c r="K503">
        <v>2017</v>
      </c>
      <c r="R503" t="s">
        <v>4139</v>
      </c>
      <c r="S503" t="s">
        <v>4140</v>
      </c>
      <c r="T503" t="s">
        <v>3268</v>
      </c>
      <c r="U503" t="s">
        <v>3269</v>
      </c>
      <c r="AC503">
        <f>VLOOKUP(A503,'[1]كل السنوات'!$A$2:$J$3366,10,0)</f>
        <v>0</v>
      </c>
    </row>
    <row r="504" spans="1:36" ht="15" customHeight="1" x14ac:dyDescent="0.25">
      <c r="A504">
        <v>521976</v>
      </c>
      <c r="B504" t="s">
        <v>2038</v>
      </c>
      <c r="C504" t="s">
        <v>737</v>
      </c>
      <c r="D504" t="s">
        <v>416</v>
      </c>
      <c r="E504" t="s">
        <v>116</v>
      </c>
      <c r="G504" t="s">
        <v>136</v>
      </c>
      <c r="H504" t="s">
        <v>658</v>
      </c>
      <c r="I504" t="s">
        <v>540</v>
      </c>
      <c r="J504" t="s">
        <v>139</v>
      </c>
      <c r="L504" t="s">
        <v>147</v>
      </c>
      <c r="R504" t="s">
        <v>4141</v>
      </c>
      <c r="S504" t="s">
        <v>3699</v>
      </c>
      <c r="T504" t="s">
        <v>2534</v>
      </c>
      <c r="U504" t="s">
        <v>2429</v>
      </c>
      <c r="AC504">
        <f>VLOOKUP(A504,'[1]كل السنوات'!$A$2:$J$3366,10,0)</f>
        <v>0</v>
      </c>
      <c r="AJ504" t="s">
        <v>2422</v>
      </c>
    </row>
    <row r="505" spans="1:36" ht="15" customHeight="1" x14ac:dyDescent="0.25">
      <c r="A505">
        <v>521977</v>
      </c>
      <c r="B505" t="s">
        <v>842</v>
      </c>
      <c r="C505" t="s">
        <v>224</v>
      </c>
      <c r="D505" t="s">
        <v>444</v>
      </c>
      <c r="E505" t="s">
        <v>116</v>
      </c>
      <c r="G505" t="s">
        <v>2475</v>
      </c>
      <c r="H505" t="s">
        <v>658</v>
      </c>
      <c r="I505" t="s">
        <v>540</v>
      </c>
      <c r="J505" t="s">
        <v>139</v>
      </c>
      <c r="K505">
        <v>2015</v>
      </c>
      <c r="R505" t="s">
        <v>4142</v>
      </c>
      <c r="S505" t="s">
        <v>3733</v>
      </c>
      <c r="T505" t="s">
        <v>2948</v>
      </c>
      <c r="U505" t="s">
        <v>2615</v>
      </c>
      <c r="AC505" t="str">
        <f>VLOOKUP(A505,'[1]كل السنوات'!$A$2:$J$3366,10,0)</f>
        <v>مستنفذ فصل اول 2024-2025</v>
      </c>
      <c r="AE505" t="s">
        <v>5742</v>
      </c>
    </row>
    <row r="506" spans="1:36" x14ac:dyDescent="0.25">
      <c r="A506">
        <v>521995</v>
      </c>
      <c r="B506" t="s">
        <v>2039</v>
      </c>
      <c r="C506" t="s">
        <v>66</v>
      </c>
      <c r="D506" t="s">
        <v>428</v>
      </c>
      <c r="E506" t="s">
        <v>116</v>
      </c>
      <c r="G506" t="s">
        <v>3271</v>
      </c>
      <c r="H506" t="s">
        <v>658</v>
      </c>
      <c r="I506" t="s">
        <v>540</v>
      </c>
      <c r="J506" t="s">
        <v>705</v>
      </c>
      <c r="L506" t="s">
        <v>149</v>
      </c>
      <c r="R506" t="s">
        <v>5246</v>
      </c>
      <c r="S506" t="s">
        <v>3563</v>
      </c>
      <c r="T506" t="s">
        <v>2685</v>
      </c>
      <c r="U506" t="s">
        <v>3121</v>
      </c>
      <c r="AC506">
        <f>VLOOKUP(A506,'[1]كل السنوات'!$A$2:$J$3366,10,0)</f>
        <v>0</v>
      </c>
    </row>
    <row r="507" spans="1:36" x14ac:dyDescent="0.25">
      <c r="A507">
        <v>521999</v>
      </c>
      <c r="B507" t="s">
        <v>1115</v>
      </c>
      <c r="C507" t="s">
        <v>62</v>
      </c>
      <c r="D507" t="s">
        <v>501</v>
      </c>
      <c r="E507" t="s">
        <v>116</v>
      </c>
      <c r="G507" t="s">
        <v>3272</v>
      </c>
      <c r="H507" t="s">
        <v>658</v>
      </c>
      <c r="I507" t="s">
        <v>541</v>
      </c>
      <c r="J507" t="s">
        <v>137</v>
      </c>
      <c r="K507">
        <v>2013</v>
      </c>
      <c r="R507" t="s">
        <v>4634</v>
      </c>
      <c r="S507" t="s">
        <v>4635</v>
      </c>
      <c r="T507" t="s">
        <v>3273</v>
      </c>
      <c r="U507" t="s">
        <v>2436</v>
      </c>
      <c r="AC507" t="str">
        <f>VLOOKUP(A507,'[1]كل السنوات'!$A$2:$J$3366,10,0)</f>
        <v>م</v>
      </c>
    </row>
    <row r="508" spans="1:36" x14ac:dyDescent="0.25">
      <c r="A508">
        <v>522008</v>
      </c>
      <c r="B508" t="s">
        <v>949</v>
      </c>
      <c r="C508" t="s">
        <v>65</v>
      </c>
      <c r="D508" t="s">
        <v>471</v>
      </c>
      <c r="E508" t="s">
        <v>116</v>
      </c>
      <c r="G508" t="s">
        <v>136</v>
      </c>
      <c r="H508" t="s">
        <v>658</v>
      </c>
      <c r="I508" t="s">
        <v>540</v>
      </c>
      <c r="J508" t="s">
        <v>705</v>
      </c>
      <c r="R508" t="s">
        <v>5247</v>
      </c>
      <c r="S508" t="s">
        <v>3635</v>
      </c>
      <c r="T508" t="s">
        <v>3274</v>
      </c>
      <c r="U508" t="s">
        <v>2436</v>
      </c>
      <c r="AC508" t="str">
        <f>VLOOKUP(A508,'[1]كل السنوات'!$A$2:$J$3366,10,0)</f>
        <v>مستنفذ فصل اول 2024-2025</v>
      </c>
      <c r="AE508" t="s">
        <v>5742</v>
      </c>
    </row>
    <row r="509" spans="1:36" x14ac:dyDescent="0.25">
      <c r="A509">
        <v>522010</v>
      </c>
      <c r="B509" t="s">
        <v>2040</v>
      </c>
      <c r="C509" t="s">
        <v>87</v>
      </c>
      <c r="D509" t="s">
        <v>448</v>
      </c>
      <c r="E509" t="s">
        <v>116</v>
      </c>
      <c r="G509" t="s">
        <v>136</v>
      </c>
      <c r="H509" t="s">
        <v>658</v>
      </c>
      <c r="I509" t="s">
        <v>540</v>
      </c>
      <c r="J509" t="s">
        <v>139</v>
      </c>
      <c r="K509">
        <v>2017</v>
      </c>
      <c r="R509" t="s">
        <v>4143</v>
      </c>
      <c r="S509" t="s">
        <v>3559</v>
      </c>
      <c r="T509" t="s">
        <v>3275</v>
      </c>
      <c r="U509" t="s">
        <v>2429</v>
      </c>
      <c r="AC509">
        <f>VLOOKUP(A509,'[1]كل السنوات'!$A$2:$J$3366,10,0)</f>
        <v>0</v>
      </c>
      <c r="AI509" t="s">
        <v>2422</v>
      </c>
      <c r="AJ509" t="s">
        <v>2422</v>
      </c>
    </row>
    <row r="510" spans="1:36" x14ac:dyDescent="0.25">
      <c r="A510">
        <v>522027</v>
      </c>
      <c r="B510" t="s">
        <v>2041</v>
      </c>
      <c r="C510" t="s">
        <v>2042</v>
      </c>
      <c r="D510" t="s">
        <v>428</v>
      </c>
      <c r="E510" t="s">
        <v>116</v>
      </c>
      <c r="G510" t="s">
        <v>2503</v>
      </c>
      <c r="H510" t="s">
        <v>658</v>
      </c>
      <c r="I510" t="s">
        <v>540</v>
      </c>
      <c r="J510" t="s">
        <v>137</v>
      </c>
      <c r="L510" t="s">
        <v>147</v>
      </c>
      <c r="R510" t="s">
        <v>5248</v>
      </c>
      <c r="S510" t="s">
        <v>5249</v>
      </c>
      <c r="T510" t="s">
        <v>2685</v>
      </c>
      <c r="U510" t="s">
        <v>2505</v>
      </c>
      <c r="AC510">
        <f>VLOOKUP(A510,'[1]كل السنوات'!$A$2:$J$3366,10,0)</f>
        <v>0</v>
      </c>
    </row>
    <row r="511" spans="1:36" x14ac:dyDescent="0.25">
      <c r="A511">
        <v>522029</v>
      </c>
      <c r="B511" t="s">
        <v>843</v>
      </c>
      <c r="C511" t="s">
        <v>72</v>
      </c>
      <c r="D511" t="s">
        <v>404</v>
      </c>
      <c r="E511" t="s">
        <v>116</v>
      </c>
      <c r="G511" t="s">
        <v>136</v>
      </c>
      <c r="H511" t="s">
        <v>658</v>
      </c>
      <c r="I511" t="s">
        <v>540</v>
      </c>
      <c r="J511" t="s">
        <v>139</v>
      </c>
      <c r="R511" t="s">
        <v>4144</v>
      </c>
      <c r="S511" t="s">
        <v>3728</v>
      </c>
      <c r="T511" t="s">
        <v>2644</v>
      </c>
      <c r="U511" t="s">
        <v>2429</v>
      </c>
      <c r="AC511" t="str">
        <f>VLOOKUP(A511,'[1]كل السنوات'!$A$2:$J$3366,10,0)</f>
        <v>مستنفذ فصل اول 2024-2025</v>
      </c>
      <c r="AE511" t="s">
        <v>5742</v>
      </c>
    </row>
    <row r="512" spans="1:36" x14ac:dyDescent="0.25">
      <c r="A512">
        <v>522038</v>
      </c>
      <c r="B512" t="s">
        <v>2043</v>
      </c>
      <c r="C512" t="s">
        <v>72</v>
      </c>
      <c r="D512" t="s">
        <v>1217</v>
      </c>
      <c r="E512" t="s">
        <v>116</v>
      </c>
      <c r="G512" t="s">
        <v>2563</v>
      </c>
      <c r="H512" t="s">
        <v>658</v>
      </c>
      <c r="I512" t="s">
        <v>540</v>
      </c>
      <c r="J512" t="s">
        <v>139</v>
      </c>
      <c r="L512" t="s">
        <v>151</v>
      </c>
      <c r="R512" t="s">
        <v>4145</v>
      </c>
      <c r="S512" t="s">
        <v>3728</v>
      </c>
      <c r="T512" t="s">
        <v>3192</v>
      </c>
      <c r="U512" t="s">
        <v>2540</v>
      </c>
      <c r="AC512">
        <f>VLOOKUP(A512,'[1]كل السنوات'!$A$2:$J$3366,10,0)</f>
        <v>0</v>
      </c>
    </row>
    <row r="513" spans="1:36" x14ac:dyDescent="0.25">
      <c r="A513">
        <v>522041</v>
      </c>
      <c r="B513" t="s">
        <v>950</v>
      </c>
      <c r="C513" t="s">
        <v>951</v>
      </c>
      <c r="D513" t="s">
        <v>952</v>
      </c>
      <c r="E513" t="s">
        <v>116</v>
      </c>
      <c r="G513" t="s">
        <v>136</v>
      </c>
      <c r="H513" t="s">
        <v>658</v>
      </c>
      <c r="I513" t="s">
        <v>540</v>
      </c>
      <c r="J513" t="s">
        <v>137</v>
      </c>
      <c r="K513">
        <v>2017</v>
      </c>
      <c r="R513" t="s">
        <v>5250</v>
      </c>
      <c r="S513" t="s">
        <v>5251</v>
      </c>
      <c r="T513" t="s">
        <v>2607</v>
      </c>
      <c r="U513" t="s">
        <v>2429</v>
      </c>
      <c r="AC513" t="str">
        <f>VLOOKUP(A513,'[1]كل السنوات'!$A$2:$J$3366,10,0)</f>
        <v>مستنفذ</v>
      </c>
      <c r="AE513" t="s">
        <v>5718</v>
      </c>
    </row>
    <row r="514" spans="1:36" x14ac:dyDescent="0.25">
      <c r="A514">
        <v>522057</v>
      </c>
      <c r="B514" t="s">
        <v>2373</v>
      </c>
      <c r="C514" t="s">
        <v>102</v>
      </c>
      <c r="D514" t="s">
        <v>444</v>
      </c>
      <c r="E514" t="s">
        <v>116</v>
      </c>
      <c r="G514" t="s">
        <v>136</v>
      </c>
      <c r="H514" t="s">
        <v>658</v>
      </c>
      <c r="I514" t="s">
        <v>540</v>
      </c>
      <c r="J514" t="s">
        <v>705</v>
      </c>
      <c r="R514" t="s">
        <v>4816</v>
      </c>
      <c r="S514" t="s">
        <v>3984</v>
      </c>
      <c r="T514" t="s">
        <v>2618</v>
      </c>
      <c r="U514" t="s">
        <v>2429</v>
      </c>
      <c r="AC514">
        <f>VLOOKUP(A514,'[1]كل السنوات'!$A$2:$J$3366,10,0)</f>
        <v>0</v>
      </c>
    </row>
    <row r="515" spans="1:36" x14ac:dyDescent="0.25">
      <c r="A515">
        <v>522072</v>
      </c>
      <c r="B515" t="s">
        <v>844</v>
      </c>
      <c r="C515" t="s">
        <v>228</v>
      </c>
      <c r="D515" t="s">
        <v>411</v>
      </c>
      <c r="E515" t="s">
        <v>116</v>
      </c>
      <c r="G515" t="s">
        <v>2473</v>
      </c>
      <c r="H515" t="s">
        <v>660</v>
      </c>
      <c r="I515" t="s">
        <v>540</v>
      </c>
      <c r="J515" t="s">
        <v>705</v>
      </c>
      <c r="K515">
        <v>2005</v>
      </c>
      <c r="L515" t="s">
        <v>138</v>
      </c>
      <c r="R515" t="s">
        <v>5252</v>
      </c>
      <c r="S515" t="s">
        <v>3603</v>
      </c>
      <c r="T515" t="s">
        <v>2916</v>
      </c>
      <c r="U515" t="s">
        <v>5253</v>
      </c>
      <c r="AC515">
        <f>VLOOKUP(A515,'[1]كل السنوات'!$A$2:$J$3366,10,0)</f>
        <v>0</v>
      </c>
      <c r="AI515" t="s">
        <v>2422</v>
      </c>
      <c r="AJ515" t="s">
        <v>2422</v>
      </c>
    </row>
    <row r="516" spans="1:36" x14ac:dyDescent="0.25">
      <c r="A516">
        <v>522076</v>
      </c>
      <c r="B516" t="s">
        <v>2044</v>
      </c>
      <c r="C516" t="s">
        <v>77</v>
      </c>
      <c r="D516" t="s">
        <v>406</v>
      </c>
      <c r="E516" t="s">
        <v>116</v>
      </c>
      <c r="G516" t="s">
        <v>2590</v>
      </c>
      <c r="H516" t="s">
        <v>658</v>
      </c>
      <c r="I516" t="s">
        <v>540</v>
      </c>
      <c r="J516" t="s">
        <v>139</v>
      </c>
      <c r="L516" t="s">
        <v>151</v>
      </c>
      <c r="R516" t="s">
        <v>4146</v>
      </c>
      <c r="S516" t="s">
        <v>4147</v>
      </c>
      <c r="T516" t="s">
        <v>3278</v>
      </c>
      <c r="U516" t="s">
        <v>3279</v>
      </c>
      <c r="AC516">
        <f>VLOOKUP(A516,'[1]كل السنوات'!$A$2:$J$3366,10,0)</f>
        <v>0</v>
      </c>
    </row>
    <row r="517" spans="1:36" x14ac:dyDescent="0.25">
      <c r="A517">
        <v>522077</v>
      </c>
      <c r="B517" t="s">
        <v>1358</v>
      </c>
      <c r="C517" t="s">
        <v>311</v>
      </c>
      <c r="D517" t="s">
        <v>431</v>
      </c>
      <c r="E517" t="s">
        <v>116</v>
      </c>
      <c r="G517" t="s">
        <v>2686</v>
      </c>
      <c r="H517" t="s">
        <v>658</v>
      </c>
      <c r="I517" t="s">
        <v>540</v>
      </c>
      <c r="J517" t="s">
        <v>139</v>
      </c>
      <c r="R517" t="s">
        <v>5254</v>
      </c>
      <c r="S517" t="s">
        <v>3754</v>
      </c>
      <c r="T517" t="s">
        <v>2513</v>
      </c>
      <c r="U517" t="s">
        <v>2429</v>
      </c>
      <c r="AC517" t="str">
        <f>VLOOKUP(A517,'[1]كل السنوات'!$A$2:$J$3366,10,0)</f>
        <v>مستنفذ</v>
      </c>
      <c r="AE517" t="s">
        <v>5718</v>
      </c>
      <c r="AJ517" t="s">
        <v>2422</v>
      </c>
    </row>
    <row r="518" spans="1:36" x14ac:dyDescent="0.25">
      <c r="A518">
        <v>522088</v>
      </c>
      <c r="B518" t="s">
        <v>2045</v>
      </c>
      <c r="C518" t="s">
        <v>66</v>
      </c>
      <c r="D518" t="s">
        <v>845</v>
      </c>
      <c r="E518" t="s">
        <v>116</v>
      </c>
      <c r="G518" t="s">
        <v>2433</v>
      </c>
      <c r="H518" t="s">
        <v>658</v>
      </c>
      <c r="I518" t="s">
        <v>540</v>
      </c>
      <c r="J518" t="s">
        <v>139</v>
      </c>
      <c r="R518" t="s">
        <v>4148</v>
      </c>
      <c r="S518" t="s">
        <v>3589</v>
      </c>
      <c r="T518" t="s">
        <v>3280</v>
      </c>
      <c r="U518" t="s">
        <v>2479</v>
      </c>
      <c r="AC518">
        <f>VLOOKUP(A518,'[1]كل السنوات'!$A$2:$J$3366,10,0)</f>
        <v>0</v>
      </c>
    </row>
    <row r="519" spans="1:36" x14ac:dyDescent="0.25">
      <c r="A519">
        <v>522094</v>
      </c>
      <c r="B519" t="s">
        <v>2046</v>
      </c>
      <c r="C519" t="s">
        <v>100</v>
      </c>
      <c r="D519" t="s">
        <v>519</v>
      </c>
      <c r="E519" t="s">
        <v>116</v>
      </c>
      <c r="G519" t="s">
        <v>2625</v>
      </c>
      <c r="H519" t="s">
        <v>658</v>
      </c>
      <c r="I519" t="s">
        <v>540</v>
      </c>
      <c r="J519" t="s">
        <v>139</v>
      </c>
      <c r="R519" t="s">
        <v>5255</v>
      </c>
      <c r="S519" t="s">
        <v>3689</v>
      </c>
      <c r="T519" t="s">
        <v>5256</v>
      </c>
      <c r="U519" t="s">
        <v>2540</v>
      </c>
      <c r="AC519">
        <f>VLOOKUP(A519,'[1]كل السنوات'!$A$2:$J$3366,10,0)</f>
        <v>0</v>
      </c>
    </row>
    <row r="520" spans="1:36" x14ac:dyDescent="0.25">
      <c r="A520">
        <v>522103</v>
      </c>
      <c r="B520" t="s">
        <v>2047</v>
      </c>
      <c r="C520" t="s">
        <v>272</v>
      </c>
      <c r="D520" t="s">
        <v>1326</v>
      </c>
      <c r="E520" t="s">
        <v>116</v>
      </c>
      <c r="G520" t="s">
        <v>2638</v>
      </c>
      <c r="H520" t="s">
        <v>658</v>
      </c>
      <c r="I520" t="s">
        <v>540</v>
      </c>
      <c r="J520" t="s">
        <v>705</v>
      </c>
      <c r="L520" t="s">
        <v>150</v>
      </c>
      <c r="R520" t="s">
        <v>4910</v>
      </c>
      <c r="S520" t="s">
        <v>4911</v>
      </c>
      <c r="T520" t="s">
        <v>3281</v>
      </c>
      <c r="U520" t="s">
        <v>2440</v>
      </c>
      <c r="AC520">
        <f>VLOOKUP(A520,'[1]كل السنوات'!$A$2:$J$3366,10,0)</f>
        <v>0</v>
      </c>
    </row>
    <row r="521" spans="1:36" x14ac:dyDescent="0.25">
      <c r="A521">
        <v>522105</v>
      </c>
      <c r="B521" t="s">
        <v>2326</v>
      </c>
      <c r="C521" t="s">
        <v>66</v>
      </c>
      <c r="D521" t="s">
        <v>2327</v>
      </c>
      <c r="E521" t="s">
        <v>116</v>
      </c>
      <c r="G521" t="s">
        <v>2863</v>
      </c>
      <c r="H521" t="s">
        <v>658</v>
      </c>
      <c r="I521" t="s">
        <v>540</v>
      </c>
      <c r="J521" t="s">
        <v>137</v>
      </c>
      <c r="L521" t="s">
        <v>151</v>
      </c>
      <c r="R521" t="s">
        <v>4511</v>
      </c>
      <c r="S521" t="s">
        <v>3618</v>
      </c>
      <c r="T521" t="s">
        <v>2864</v>
      </c>
      <c r="U521" t="s">
        <v>2540</v>
      </c>
      <c r="AC521">
        <f>VLOOKUP(A521,'[1]كل السنوات'!$A$2:$J$3366,10,0)</f>
        <v>0</v>
      </c>
    </row>
    <row r="522" spans="1:36" x14ac:dyDescent="0.25">
      <c r="A522">
        <v>522106</v>
      </c>
      <c r="B522" t="s">
        <v>1888</v>
      </c>
      <c r="C522" t="s">
        <v>358</v>
      </c>
      <c r="D522" t="s">
        <v>343</v>
      </c>
      <c r="E522" t="s">
        <v>116</v>
      </c>
      <c r="F522" s="254">
        <v>34785</v>
      </c>
      <c r="G522" t="s">
        <v>2494</v>
      </c>
      <c r="H522" t="s">
        <v>658</v>
      </c>
      <c r="I522" t="s">
        <v>540</v>
      </c>
      <c r="J522" t="s">
        <v>705</v>
      </c>
      <c r="K522">
        <v>2015</v>
      </c>
      <c r="R522" t="s">
        <v>5257</v>
      </c>
      <c r="S522" t="s">
        <v>5258</v>
      </c>
      <c r="T522" t="s">
        <v>2735</v>
      </c>
      <c r="U522" t="s">
        <v>2540</v>
      </c>
      <c r="AC522">
        <f>VLOOKUP(A522,'[1]كل السنوات'!$A$2:$J$3366,10,0)</f>
        <v>0</v>
      </c>
    </row>
    <row r="523" spans="1:36" x14ac:dyDescent="0.25">
      <c r="A523">
        <v>522112</v>
      </c>
      <c r="B523" t="s">
        <v>2048</v>
      </c>
      <c r="C523" t="s">
        <v>83</v>
      </c>
      <c r="D523" t="s">
        <v>432</v>
      </c>
      <c r="E523" t="s">
        <v>116</v>
      </c>
      <c r="G523" t="s">
        <v>136</v>
      </c>
      <c r="H523" t="s">
        <v>658</v>
      </c>
      <c r="I523" t="s">
        <v>540</v>
      </c>
      <c r="J523" t="s">
        <v>139</v>
      </c>
      <c r="R523" t="s">
        <v>4149</v>
      </c>
      <c r="S523" t="s">
        <v>3832</v>
      </c>
      <c r="T523" t="s">
        <v>2454</v>
      </c>
      <c r="U523" t="s">
        <v>2429</v>
      </c>
      <c r="AC523">
        <f>VLOOKUP(A523,'[1]كل السنوات'!$A$2:$J$3366,10,0)</f>
        <v>0</v>
      </c>
    </row>
    <row r="524" spans="1:36" x14ac:dyDescent="0.25">
      <c r="A524">
        <v>522119</v>
      </c>
      <c r="B524" t="s">
        <v>953</v>
      </c>
      <c r="C524" t="s">
        <v>64</v>
      </c>
      <c r="D524" t="s">
        <v>954</v>
      </c>
      <c r="E524" t="s">
        <v>116</v>
      </c>
      <c r="G524" t="s">
        <v>136</v>
      </c>
      <c r="H524" t="s">
        <v>660</v>
      </c>
      <c r="I524" t="s">
        <v>540</v>
      </c>
      <c r="J524" t="s">
        <v>705</v>
      </c>
      <c r="K524">
        <v>2011</v>
      </c>
      <c r="L524" t="s">
        <v>151</v>
      </c>
      <c r="R524" t="s">
        <v>4912</v>
      </c>
      <c r="S524" t="s">
        <v>3983</v>
      </c>
      <c r="T524" t="s">
        <v>3282</v>
      </c>
      <c r="U524" t="s">
        <v>2429</v>
      </c>
      <c r="AC524" t="str">
        <f>VLOOKUP(A524,'[1]كل السنوات'!$A$2:$J$3366,10,0)</f>
        <v>مستنفذ فصل اول 2024-2025</v>
      </c>
      <c r="AE524" t="s">
        <v>5742</v>
      </c>
    </row>
    <row r="525" spans="1:36" x14ac:dyDescent="0.25">
      <c r="A525">
        <v>522129</v>
      </c>
      <c r="B525" t="s">
        <v>2374</v>
      </c>
      <c r="C525" t="s">
        <v>66</v>
      </c>
      <c r="D525" t="s">
        <v>427</v>
      </c>
      <c r="E525" t="s">
        <v>116</v>
      </c>
      <c r="G525" t="s">
        <v>136</v>
      </c>
      <c r="H525" t="s">
        <v>658</v>
      </c>
      <c r="I525" t="s">
        <v>540</v>
      </c>
      <c r="J525" t="s">
        <v>705</v>
      </c>
      <c r="R525" t="s">
        <v>4817</v>
      </c>
      <c r="S525" t="s">
        <v>3601</v>
      </c>
      <c r="T525" t="s">
        <v>2520</v>
      </c>
      <c r="U525" t="s">
        <v>2479</v>
      </c>
      <c r="AC525">
        <f>VLOOKUP(A525,'[1]كل السنوات'!$A$2:$J$3366,10,0)</f>
        <v>0</v>
      </c>
    </row>
    <row r="526" spans="1:36" x14ac:dyDescent="0.25">
      <c r="A526">
        <v>522130</v>
      </c>
      <c r="B526" t="s">
        <v>2049</v>
      </c>
      <c r="C526" t="s">
        <v>1666</v>
      </c>
      <c r="D526" t="s">
        <v>346</v>
      </c>
      <c r="E526" t="s">
        <v>116</v>
      </c>
      <c r="G526" t="s">
        <v>2941</v>
      </c>
      <c r="H526" t="s">
        <v>658</v>
      </c>
      <c r="I526" t="s">
        <v>540</v>
      </c>
      <c r="J526" t="s">
        <v>705</v>
      </c>
      <c r="R526" t="s">
        <v>4913</v>
      </c>
      <c r="S526" t="s">
        <v>3706</v>
      </c>
      <c r="T526" t="s">
        <v>3283</v>
      </c>
      <c r="U526" t="s">
        <v>2540</v>
      </c>
      <c r="AC526">
        <f>VLOOKUP(A526,'[1]كل السنوات'!$A$2:$J$3366,10,0)</f>
        <v>0</v>
      </c>
      <c r="AJ526" t="s">
        <v>2422</v>
      </c>
    </row>
    <row r="527" spans="1:36" x14ac:dyDescent="0.25">
      <c r="A527">
        <v>522135</v>
      </c>
      <c r="B527" t="s">
        <v>2050</v>
      </c>
      <c r="C527" t="s">
        <v>66</v>
      </c>
      <c r="D527" t="s">
        <v>442</v>
      </c>
      <c r="E527" t="s">
        <v>116</v>
      </c>
      <c r="G527" t="s">
        <v>2526</v>
      </c>
      <c r="H527" t="s">
        <v>658</v>
      </c>
      <c r="I527" t="s">
        <v>540</v>
      </c>
      <c r="J527" t="s">
        <v>139</v>
      </c>
      <c r="K527">
        <v>2013</v>
      </c>
      <c r="R527" t="s">
        <v>4150</v>
      </c>
      <c r="S527" t="s">
        <v>4151</v>
      </c>
      <c r="T527" t="s">
        <v>3284</v>
      </c>
      <c r="U527" t="s">
        <v>2479</v>
      </c>
      <c r="AC527">
        <f>VLOOKUP(A527,'[1]كل السنوات'!$A$2:$J$3366,10,0)</f>
        <v>0</v>
      </c>
    </row>
    <row r="528" spans="1:36" x14ac:dyDescent="0.25">
      <c r="A528">
        <v>522154</v>
      </c>
      <c r="B528" t="s">
        <v>2300</v>
      </c>
      <c r="C528" t="s">
        <v>84</v>
      </c>
      <c r="D528" t="s">
        <v>627</v>
      </c>
      <c r="I528" t="s">
        <v>540</v>
      </c>
      <c r="AB528" t="s">
        <v>2422</v>
      </c>
      <c r="AC528">
        <f>VLOOKUP(A528,'[1]كل السنوات'!$A$2:$J$3366,10,0)</f>
        <v>0</v>
      </c>
      <c r="AH528" t="s">
        <v>2422</v>
      </c>
      <c r="AI528" t="s">
        <v>2422</v>
      </c>
      <c r="AJ528" t="s">
        <v>2422</v>
      </c>
    </row>
    <row r="529" spans="1:36" x14ac:dyDescent="0.25">
      <c r="A529">
        <v>522157</v>
      </c>
      <c r="B529" t="s">
        <v>1070</v>
      </c>
      <c r="C529" t="s">
        <v>66</v>
      </c>
      <c r="D529" t="s">
        <v>347</v>
      </c>
      <c r="E529" t="s">
        <v>116</v>
      </c>
      <c r="F529" s="254">
        <v>34074</v>
      </c>
      <c r="G529" t="s">
        <v>3053</v>
      </c>
      <c r="H529" t="s">
        <v>658</v>
      </c>
      <c r="I529" t="s">
        <v>540</v>
      </c>
      <c r="J529" t="s">
        <v>705</v>
      </c>
      <c r="L529" t="s">
        <v>2867</v>
      </c>
      <c r="R529" t="s">
        <v>4914</v>
      </c>
      <c r="S529" t="s">
        <v>3614</v>
      </c>
      <c r="T529" t="s">
        <v>2567</v>
      </c>
      <c r="U529" t="s">
        <v>3054</v>
      </c>
      <c r="AC529">
        <f>VLOOKUP(A529,'[1]كل السنوات'!$A$2:$J$3366,10,0)</f>
        <v>0</v>
      </c>
    </row>
    <row r="530" spans="1:36" x14ac:dyDescent="0.25">
      <c r="A530">
        <v>522163</v>
      </c>
      <c r="B530" t="s">
        <v>4995</v>
      </c>
      <c r="C530" t="s">
        <v>636</v>
      </c>
      <c r="D530" t="s">
        <v>491</v>
      </c>
      <c r="I530" t="s">
        <v>540</v>
      </c>
      <c r="AC530">
        <f>VLOOKUP(A530,'[1]كل السنوات'!$A$2:$J$3366,10,0)</f>
        <v>0</v>
      </c>
      <c r="AH530" t="s">
        <v>2422</v>
      </c>
    </row>
    <row r="531" spans="1:36" x14ac:dyDescent="0.25">
      <c r="A531">
        <v>522177</v>
      </c>
      <c r="B531" t="s">
        <v>846</v>
      </c>
      <c r="C531" t="s">
        <v>88</v>
      </c>
      <c r="D531" t="s">
        <v>586</v>
      </c>
      <c r="E531" t="s">
        <v>116</v>
      </c>
      <c r="G531" t="s">
        <v>136</v>
      </c>
      <c r="H531" t="s">
        <v>658</v>
      </c>
      <c r="I531" t="s">
        <v>540</v>
      </c>
      <c r="J531" t="s">
        <v>137</v>
      </c>
      <c r="R531" t="s">
        <v>2683</v>
      </c>
      <c r="S531" t="s">
        <v>5259</v>
      </c>
      <c r="T531" t="s">
        <v>3295</v>
      </c>
      <c r="U531" t="s">
        <v>2429</v>
      </c>
      <c r="AC531" t="str">
        <f>VLOOKUP(A531,'[1]كل السنوات'!$A$2:$J$3366,10,0)</f>
        <v>مستنفذ فصل اول 2024-2025</v>
      </c>
      <c r="AE531" t="s">
        <v>5742</v>
      </c>
    </row>
    <row r="532" spans="1:36" x14ac:dyDescent="0.25">
      <c r="A532">
        <v>522178</v>
      </c>
      <c r="B532" t="s">
        <v>1889</v>
      </c>
      <c r="C532" t="s">
        <v>218</v>
      </c>
      <c r="D532" t="s">
        <v>646</v>
      </c>
      <c r="E532" t="s">
        <v>116</v>
      </c>
      <c r="G532" t="s">
        <v>1465</v>
      </c>
      <c r="H532" t="s">
        <v>658</v>
      </c>
      <c r="I532" t="s">
        <v>540</v>
      </c>
      <c r="J532" t="s">
        <v>139</v>
      </c>
      <c r="L532" t="s">
        <v>147</v>
      </c>
      <c r="R532" t="s">
        <v>4152</v>
      </c>
      <c r="S532" t="s">
        <v>4153</v>
      </c>
      <c r="T532" t="s">
        <v>2806</v>
      </c>
      <c r="U532" t="s">
        <v>3286</v>
      </c>
      <c r="AC532">
        <f>VLOOKUP(A532,'[1]كل السنوات'!$A$2:$J$3366,10,0)</f>
        <v>0</v>
      </c>
    </row>
    <row r="533" spans="1:36" x14ac:dyDescent="0.25">
      <c r="A533">
        <v>522183</v>
      </c>
      <c r="B533" t="s">
        <v>2051</v>
      </c>
      <c r="C533" t="s">
        <v>292</v>
      </c>
      <c r="D533" t="s">
        <v>423</v>
      </c>
      <c r="E533" t="s">
        <v>116</v>
      </c>
      <c r="G533" t="s">
        <v>2433</v>
      </c>
      <c r="H533" t="s">
        <v>658</v>
      </c>
      <c r="I533" t="s">
        <v>540</v>
      </c>
      <c r="J533" t="s">
        <v>139</v>
      </c>
      <c r="R533" t="s">
        <v>4154</v>
      </c>
      <c r="S533" t="s">
        <v>4155</v>
      </c>
      <c r="T533" t="s">
        <v>3287</v>
      </c>
      <c r="U533" t="s">
        <v>2479</v>
      </c>
      <c r="AC533">
        <f>VLOOKUP(A533,'[1]كل السنوات'!$A$2:$J$3366,10,0)</f>
        <v>0</v>
      </c>
    </row>
    <row r="534" spans="1:36" x14ac:dyDescent="0.25">
      <c r="A534">
        <v>522191</v>
      </c>
      <c r="B534" t="s">
        <v>2052</v>
      </c>
      <c r="C534" t="s">
        <v>394</v>
      </c>
      <c r="D534" t="s">
        <v>763</v>
      </c>
      <c r="E534" t="s">
        <v>116</v>
      </c>
      <c r="F534" s="254">
        <v>34958</v>
      </c>
      <c r="G534" t="s">
        <v>2494</v>
      </c>
      <c r="H534" t="s">
        <v>658</v>
      </c>
      <c r="I534" t="s">
        <v>540</v>
      </c>
      <c r="J534" t="s">
        <v>705</v>
      </c>
      <c r="K534">
        <v>2015</v>
      </c>
      <c r="L534" t="s">
        <v>136</v>
      </c>
      <c r="R534" t="s">
        <v>5260</v>
      </c>
      <c r="S534" t="s">
        <v>3945</v>
      </c>
      <c r="T534" t="s">
        <v>2586</v>
      </c>
      <c r="U534" t="s">
        <v>2429</v>
      </c>
      <c r="AC534" t="str">
        <f>VLOOKUP(A534,'[1]كل السنوات'!$A$2:$J$3366,10,0)</f>
        <v>مستنفذ</v>
      </c>
      <c r="AE534" t="s">
        <v>5718</v>
      </c>
      <c r="AH534" t="s">
        <v>2422</v>
      </c>
      <c r="AJ534" t="s">
        <v>2422</v>
      </c>
    </row>
    <row r="535" spans="1:36" x14ac:dyDescent="0.25">
      <c r="A535">
        <v>522192</v>
      </c>
      <c r="B535" t="s">
        <v>1003</v>
      </c>
      <c r="C535" t="s">
        <v>569</v>
      </c>
      <c r="D535" t="s">
        <v>5261</v>
      </c>
      <c r="E535" t="s">
        <v>116</v>
      </c>
      <c r="G535" t="s">
        <v>3224</v>
      </c>
      <c r="H535" t="s">
        <v>658</v>
      </c>
      <c r="I535" t="s">
        <v>540</v>
      </c>
      <c r="J535" t="s">
        <v>705</v>
      </c>
      <c r="K535">
        <v>2014</v>
      </c>
      <c r="R535" t="s">
        <v>4915</v>
      </c>
      <c r="S535" t="s">
        <v>3734</v>
      </c>
      <c r="T535" t="s">
        <v>2819</v>
      </c>
      <c r="U535" t="s">
        <v>2647</v>
      </c>
      <c r="AC535" t="str">
        <f>VLOOKUP(A535,'[1]كل السنوات'!$A$2:$J$3366,10,0)</f>
        <v>مستنفذ فصل اول 2024-2025</v>
      </c>
      <c r="AE535" t="s">
        <v>5742</v>
      </c>
    </row>
    <row r="536" spans="1:36" x14ac:dyDescent="0.25">
      <c r="A536">
        <v>522205</v>
      </c>
      <c r="B536" t="s">
        <v>2053</v>
      </c>
      <c r="C536" t="s">
        <v>306</v>
      </c>
      <c r="D536" t="s">
        <v>499</v>
      </c>
      <c r="E536" t="s">
        <v>116</v>
      </c>
      <c r="G536" t="s">
        <v>136</v>
      </c>
      <c r="H536" t="s">
        <v>658</v>
      </c>
      <c r="I536" t="s">
        <v>540</v>
      </c>
      <c r="J536" t="s">
        <v>137</v>
      </c>
      <c r="R536" t="s">
        <v>5262</v>
      </c>
      <c r="S536" t="s">
        <v>4067</v>
      </c>
      <c r="T536" t="s">
        <v>5196</v>
      </c>
      <c r="U536" t="s">
        <v>2479</v>
      </c>
      <c r="AC536">
        <f>VLOOKUP(A536,'[1]كل السنوات'!$A$2:$J$3366,10,0)</f>
        <v>0</v>
      </c>
    </row>
    <row r="537" spans="1:36" x14ac:dyDescent="0.25">
      <c r="A537">
        <v>522239</v>
      </c>
      <c r="B537" t="s">
        <v>2375</v>
      </c>
      <c r="C537" t="s">
        <v>373</v>
      </c>
      <c r="D537" t="s">
        <v>520</v>
      </c>
      <c r="E537" t="s">
        <v>116</v>
      </c>
      <c r="G537" t="s">
        <v>136</v>
      </c>
      <c r="H537" t="s">
        <v>658</v>
      </c>
      <c r="I537" t="s">
        <v>540</v>
      </c>
      <c r="J537" t="s">
        <v>139</v>
      </c>
      <c r="R537" t="s">
        <v>3767</v>
      </c>
      <c r="S537" t="s">
        <v>3768</v>
      </c>
      <c r="T537" t="s">
        <v>2521</v>
      </c>
      <c r="U537" t="s">
        <v>2429</v>
      </c>
      <c r="AC537">
        <f>VLOOKUP(A537,'[1]كل السنوات'!$A$2:$J$3366,10,0)</f>
        <v>0</v>
      </c>
    </row>
    <row r="538" spans="1:36" x14ac:dyDescent="0.25">
      <c r="A538">
        <v>522243</v>
      </c>
      <c r="B538" t="s">
        <v>2054</v>
      </c>
      <c r="C538" t="s">
        <v>69</v>
      </c>
      <c r="D538" t="s">
        <v>432</v>
      </c>
      <c r="E538" t="s">
        <v>116</v>
      </c>
      <c r="G538" t="s">
        <v>136</v>
      </c>
      <c r="H538" t="s">
        <v>658</v>
      </c>
      <c r="I538" t="s">
        <v>540</v>
      </c>
      <c r="J538" t="s">
        <v>139</v>
      </c>
      <c r="R538" t="s">
        <v>4156</v>
      </c>
      <c r="S538" t="s">
        <v>3583</v>
      </c>
      <c r="T538" t="s">
        <v>2454</v>
      </c>
      <c r="U538" t="s">
        <v>2429</v>
      </c>
      <c r="AC538" t="str">
        <f>VLOOKUP(A538,'[1]كل السنوات'!$A$2:$J$3366,10,0)</f>
        <v>مستنفذ</v>
      </c>
      <c r="AE538" t="s">
        <v>5718</v>
      </c>
    </row>
    <row r="539" spans="1:36" x14ac:dyDescent="0.25">
      <c r="A539">
        <v>522245</v>
      </c>
      <c r="B539" t="s">
        <v>2055</v>
      </c>
      <c r="C539" t="s">
        <v>87</v>
      </c>
      <c r="D539" t="s">
        <v>463</v>
      </c>
      <c r="E539" t="s">
        <v>116</v>
      </c>
      <c r="G539" t="s">
        <v>152</v>
      </c>
      <c r="H539" t="s">
        <v>658</v>
      </c>
      <c r="I539" t="s">
        <v>540</v>
      </c>
      <c r="J539" t="s">
        <v>137</v>
      </c>
      <c r="R539" t="s">
        <v>5263</v>
      </c>
      <c r="S539" t="s">
        <v>3632</v>
      </c>
      <c r="T539" t="s">
        <v>3183</v>
      </c>
      <c r="U539" t="s">
        <v>2487</v>
      </c>
      <c r="AC539" t="str">
        <f>VLOOKUP(A539,'[1]كل السنوات'!$A$2:$J$3366,10,0)</f>
        <v>مستنفذ</v>
      </c>
      <c r="AE539" t="s">
        <v>5718</v>
      </c>
    </row>
    <row r="540" spans="1:36" x14ac:dyDescent="0.25">
      <c r="A540">
        <v>522247</v>
      </c>
      <c r="B540" t="s">
        <v>2056</v>
      </c>
      <c r="C540" t="s">
        <v>87</v>
      </c>
      <c r="D540" t="s">
        <v>519</v>
      </c>
      <c r="E540" t="s">
        <v>116</v>
      </c>
      <c r="G540" t="s">
        <v>2450</v>
      </c>
      <c r="H540" t="s">
        <v>658</v>
      </c>
      <c r="I540" t="s">
        <v>540</v>
      </c>
      <c r="J540" t="s">
        <v>705</v>
      </c>
      <c r="R540" t="s">
        <v>5264</v>
      </c>
      <c r="S540" t="s">
        <v>3904</v>
      </c>
      <c r="T540" t="s">
        <v>3300</v>
      </c>
      <c r="U540" t="s">
        <v>3455</v>
      </c>
      <c r="AC540">
        <f>VLOOKUP(A540,'[1]كل السنوات'!$A$2:$J$3366,10,0)</f>
        <v>0</v>
      </c>
      <c r="AI540" t="s">
        <v>2422</v>
      </c>
    </row>
    <row r="541" spans="1:36" x14ac:dyDescent="0.25">
      <c r="A541">
        <v>522249</v>
      </c>
      <c r="B541" t="s">
        <v>955</v>
      </c>
      <c r="C541" t="s">
        <v>72</v>
      </c>
      <c r="D541" t="s">
        <v>956</v>
      </c>
      <c r="E541" t="s">
        <v>116</v>
      </c>
      <c r="G541" t="s">
        <v>5265</v>
      </c>
      <c r="H541" t="s">
        <v>658</v>
      </c>
      <c r="I541" t="s">
        <v>540</v>
      </c>
      <c r="J541" t="s">
        <v>139</v>
      </c>
      <c r="N541">
        <v>966</v>
      </c>
      <c r="O541" s="254">
        <v>45722</v>
      </c>
      <c r="P541">
        <v>70000</v>
      </c>
      <c r="R541" t="s">
        <v>5266</v>
      </c>
      <c r="S541" t="s">
        <v>3728</v>
      </c>
      <c r="T541" t="s">
        <v>5267</v>
      </c>
      <c r="U541" t="s">
        <v>5124</v>
      </c>
      <c r="AC541">
        <f>VLOOKUP(A541,'[1]كل السنوات'!$A$2:$J$3366,10,0)</f>
        <v>0</v>
      </c>
    </row>
    <row r="542" spans="1:36" x14ac:dyDescent="0.25">
      <c r="A542">
        <v>522253</v>
      </c>
      <c r="B542" t="s">
        <v>1053</v>
      </c>
      <c r="C542" t="s">
        <v>70</v>
      </c>
      <c r="D542" t="s">
        <v>349</v>
      </c>
      <c r="E542" t="s">
        <v>116</v>
      </c>
      <c r="G542" t="s">
        <v>2481</v>
      </c>
      <c r="H542" t="s">
        <v>658</v>
      </c>
      <c r="I542" t="s">
        <v>540</v>
      </c>
      <c r="J542" t="s">
        <v>139</v>
      </c>
      <c r="L542" t="s">
        <v>151</v>
      </c>
      <c r="N542">
        <v>743</v>
      </c>
      <c r="O542" s="254">
        <v>45719</v>
      </c>
      <c r="P542">
        <v>50000</v>
      </c>
      <c r="R542" t="s">
        <v>4157</v>
      </c>
      <c r="S542" t="s">
        <v>3552</v>
      </c>
      <c r="T542" t="s">
        <v>2441</v>
      </c>
      <c r="U542" t="s">
        <v>2540</v>
      </c>
      <c r="AC542" t="str">
        <f>VLOOKUP(A542,'[1]كل السنوات'!$A$2:$J$3366,10,0)</f>
        <v>مستنفذ</v>
      </c>
      <c r="AE542" t="s">
        <v>5718</v>
      </c>
    </row>
    <row r="543" spans="1:36" x14ac:dyDescent="0.25">
      <c r="A543">
        <v>522261</v>
      </c>
      <c r="B543" t="s">
        <v>2057</v>
      </c>
      <c r="C543" t="s">
        <v>364</v>
      </c>
      <c r="D543" t="s">
        <v>733</v>
      </c>
      <c r="E543" t="s">
        <v>116</v>
      </c>
      <c r="G543" t="s">
        <v>136</v>
      </c>
      <c r="H543" t="s">
        <v>658</v>
      </c>
      <c r="I543" t="s">
        <v>540</v>
      </c>
      <c r="J543" t="s">
        <v>139</v>
      </c>
      <c r="K543">
        <v>2003</v>
      </c>
      <c r="L543" t="s">
        <v>136</v>
      </c>
      <c r="R543" t="s">
        <v>5268</v>
      </c>
      <c r="S543" t="s">
        <v>3615</v>
      </c>
      <c r="T543" t="s">
        <v>2614</v>
      </c>
      <c r="U543" t="s">
        <v>2436</v>
      </c>
      <c r="AC543">
        <f>VLOOKUP(A543,'[1]كل السنوات'!$A$2:$J$3366,10,0)</f>
        <v>0</v>
      </c>
      <c r="AH543" t="s">
        <v>2422</v>
      </c>
    </row>
    <row r="544" spans="1:36" x14ac:dyDescent="0.25">
      <c r="A544">
        <v>522266</v>
      </c>
      <c r="B544" t="s">
        <v>1389</v>
      </c>
      <c r="C544" t="s">
        <v>316</v>
      </c>
      <c r="D544" t="s">
        <v>1390</v>
      </c>
      <c r="E544" t="s">
        <v>116</v>
      </c>
      <c r="G544" t="s">
        <v>136</v>
      </c>
      <c r="H544" t="s">
        <v>658</v>
      </c>
      <c r="I544" t="s">
        <v>540</v>
      </c>
      <c r="J544" t="s">
        <v>137</v>
      </c>
      <c r="R544" t="s">
        <v>5269</v>
      </c>
      <c r="S544" t="s">
        <v>4335</v>
      </c>
      <c r="T544" t="s">
        <v>2617</v>
      </c>
      <c r="U544" t="s">
        <v>2429</v>
      </c>
      <c r="AC544">
        <f>VLOOKUP(A544,'[1]كل السنوات'!$A$2:$J$3366,10,0)</f>
        <v>0</v>
      </c>
    </row>
    <row r="545" spans="1:36" x14ac:dyDescent="0.25">
      <c r="A545">
        <v>522273</v>
      </c>
      <c r="B545" t="s">
        <v>2058</v>
      </c>
      <c r="C545" t="s">
        <v>77</v>
      </c>
      <c r="D545" t="s">
        <v>453</v>
      </c>
      <c r="E545" t="s">
        <v>116</v>
      </c>
      <c r="G545" t="s">
        <v>136</v>
      </c>
      <c r="H545" t="s">
        <v>658</v>
      </c>
      <c r="I545" t="s">
        <v>540</v>
      </c>
      <c r="J545" t="s">
        <v>705</v>
      </c>
      <c r="R545" t="s">
        <v>4916</v>
      </c>
      <c r="S545" t="s">
        <v>2719</v>
      </c>
      <c r="T545" t="s">
        <v>2709</v>
      </c>
      <c r="U545" t="s">
        <v>2429</v>
      </c>
      <c r="AC545">
        <f>VLOOKUP(A545,'[1]كل السنوات'!$A$2:$J$3366,10,0)</f>
        <v>0</v>
      </c>
    </row>
    <row r="546" spans="1:36" x14ac:dyDescent="0.25">
      <c r="A546">
        <v>522291</v>
      </c>
      <c r="B546" t="s">
        <v>957</v>
      </c>
      <c r="C546" t="s">
        <v>958</v>
      </c>
      <c r="D546" t="s">
        <v>770</v>
      </c>
      <c r="E546" t="s">
        <v>116</v>
      </c>
      <c r="G546" t="s">
        <v>3289</v>
      </c>
      <c r="H546" t="s">
        <v>658</v>
      </c>
      <c r="I546" t="s">
        <v>540</v>
      </c>
      <c r="J546" t="s">
        <v>139</v>
      </c>
      <c r="R546" t="s">
        <v>5270</v>
      </c>
      <c r="S546" t="s">
        <v>5271</v>
      </c>
      <c r="T546" t="s">
        <v>2480</v>
      </c>
      <c r="U546" t="s">
        <v>2468</v>
      </c>
      <c r="AC546" t="str">
        <f>VLOOKUP(A546,'[1]كل السنوات'!$A$2:$J$3366,10,0)</f>
        <v>مستنفذ فصل اول 2024-2025</v>
      </c>
      <c r="AE546" t="s">
        <v>5742</v>
      </c>
    </row>
    <row r="547" spans="1:36" x14ac:dyDescent="0.25">
      <c r="A547">
        <v>522293</v>
      </c>
      <c r="B547" t="s">
        <v>847</v>
      </c>
      <c r="C547" t="s">
        <v>260</v>
      </c>
      <c r="D547" t="s">
        <v>749</v>
      </c>
      <c r="E547" t="s">
        <v>116</v>
      </c>
      <c r="G547" t="s">
        <v>136</v>
      </c>
      <c r="H547" t="s">
        <v>658</v>
      </c>
      <c r="I547" t="s">
        <v>540</v>
      </c>
      <c r="J547" t="s">
        <v>705</v>
      </c>
      <c r="R547" t="s">
        <v>4917</v>
      </c>
      <c r="S547" t="s">
        <v>3739</v>
      </c>
      <c r="T547" t="s">
        <v>2443</v>
      </c>
      <c r="U547" t="s">
        <v>2429</v>
      </c>
      <c r="AC547">
        <f>VLOOKUP(A547,'[1]كل السنوات'!$A$2:$J$3366,10,0)</f>
        <v>0</v>
      </c>
      <c r="AI547" t="s">
        <v>2422</v>
      </c>
      <c r="AJ547" t="s">
        <v>2422</v>
      </c>
    </row>
    <row r="548" spans="1:36" x14ac:dyDescent="0.25">
      <c r="A548">
        <v>522301</v>
      </c>
      <c r="B548" t="s">
        <v>848</v>
      </c>
      <c r="C548" t="s">
        <v>104</v>
      </c>
      <c r="D548" t="s">
        <v>753</v>
      </c>
      <c r="E548" t="s">
        <v>116</v>
      </c>
      <c r="G548" t="s">
        <v>136</v>
      </c>
      <c r="H548" t="s">
        <v>658</v>
      </c>
      <c r="I548" t="s">
        <v>540</v>
      </c>
      <c r="J548" t="s">
        <v>705</v>
      </c>
      <c r="K548">
        <v>2017</v>
      </c>
      <c r="L548" t="s">
        <v>136</v>
      </c>
      <c r="R548" t="s">
        <v>5272</v>
      </c>
      <c r="S548" t="s">
        <v>4633</v>
      </c>
      <c r="T548" t="s">
        <v>2637</v>
      </c>
      <c r="U548" t="s">
        <v>2429</v>
      </c>
      <c r="AC548">
        <f>VLOOKUP(A548,'[1]كل السنوات'!$A$2:$J$3366,10,0)</f>
        <v>0</v>
      </c>
      <c r="AH548" t="s">
        <v>2422</v>
      </c>
      <c r="AI548" t="s">
        <v>2422</v>
      </c>
      <c r="AJ548" t="s">
        <v>2422</v>
      </c>
    </row>
    <row r="549" spans="1:36" x14ac:dyDescent="0.25">
      <c r="A549">
        <v>522308</v>
      </c>
      <c r="B549" t="s">
        <v>1071</v>
      </c>
      <c r="C549" t="s">
        <v>279</v>
      </c>
      <c r="D549" t="s">
        <v>735</v>
      </c>
      <c r="E549" t="s">
        <v>116</v>
      </c>
      <c r="G549" t="s">
        <v>2546</v>
      </c>
      <c r="H549" t="s">
        <v>658</v>
      </c>
      <c r="I549" t="s">
        <v>540</v>
      </c>
      <c r="J549" t="s">
        <v>705</v>
      </c>
      <c r="K549">
        <v>1998</v>
      </c>
      <c r="R549" t="s">
        <v>4918</v>
      </c>
      <c r="S549" t="s">
        <v>4761</v>
      </c>
      <c r="T549" t="s">
        <v>3195</v>
      </c>
      <c r="U549" t="s">
        <v>2535</v>
      </c>
      <c r="AC549">
        <f>VLOOKUP(A549,'[1]كل السنوات'!$A$2:$J$3366,10,0)</f>
        <v>0</v>
      </c>
    </row>
    <row r="550" spans="1:36" x14ac:dyDescent="0.25">
      <c r="A550">
        <v>522311</v>
      </c>
      <c r="B550" t="s">
        <v>2059</v>
      </c>
      <c r="C550" t="s">
        <v>66</v>
      </c>
      <c r="D550" t="s">
        <v>485</v>
      </c>
      <c r="E550" t="s">
        <v>116</v>
      </c>
      <c r="G550" t="s">
        <v>136</v>
      </c>
      <c r="H550" t="s">
        <v>658</v>
      </c>
      <c r="I550" t="s">
        <v>540</v>
      </c>
      <c r="J550" t="s">
        <v>139</v>
      </c>
      <c r="R550" t="s">
        <v>4158</v>
      </c>
      <c r="S550" t="s">
        <v>3563</v>
      </c>
      <c r="T550" t="s">
        <v>2501</v>
      </c>
      <c r="U550" t="s">
        <v>2429</v>
      </c>
      <c r="AC550">
        <f>VLOOKUP(A550,'[1]كل السنوات'!$A$2:$J$3366,10,0)</f>
        <v>0</v>
      </c>
    </row>
    <row r="551" spans="1:36" x14ac:dyDescent="0.25">
      <c r="A551">
        <v>522312</v>
      </c>
      <c r="B551" t="s">
        <v>1116</v>
      </c>
      <c r="C551" t="s">
        <v>278</v>
      </c>
      <c r="D551" t="s">
        <v>518</v>
      </c>
      <c r="E551" t="s">
        <v>116</v>
      </c>
      <c r="H551" t="s">
        <v>658</v>
      </c>
      <c r="I551" t="s">
        <v>540</v>
      </c>
      <c r="AC551">
        <f>VLOOKUP(A551,'[1]كل السنوات'!$A$2:$J$3366,10,0)</f>
        <v>0</v>
      </c>
    </row>
    <row r="552" spans="1:36" x14ac:dyDescent="0.25">
      <c r="A552">
        <v>522327</v>
      </c>
      <c r="B552" t="s">
        <v>2376</v>
      </c>
      <c r="C552" t="s">
        <v>309</v>
      </c>
      <c r="D552" t="s">
        <v>646</v>
      </c>
      <c r="E552" t="s">
        <v>116</v>
      </c>
      <c r="G552" t="s">
        <v>136</v>
      </c>
      <c r="H552" t="s">
        <v>658</v>
      </c>
      <c r="I552" t="s">
        <v>540</v>
      </c>
      <c r="J552" t="s">
        <v>705</v>
      </c>
      <c r="L552" t="s">
        <v>151</v>
      </c>
      <c r="R552" t="s">
        <v>4818</v>
      </c>
      <c r="S552" t="s">
        <v>4819</v>
      </c>
      <c r="T552" t="s">
        <v>2806</v>
      </c>
      <c r="U552" t="s">
        <v>2429</v>
      </c>
      <c r="AC552">
        <f>VLOOKUP(A552,'[1]كل السنوات'!$A$2:$J$3366,10,0)</f>
        <v>0</v>
      </c>
    </row>
    <row r="553" spans="1:36" x14ac:dyDescent="0.25">
      <c r="A553">
        <v>522336</v>
      </c>
      <c r="B553" t="s">
        <v>959</v>
      </c>
      <c r="C553" t="s">
        <v>260</v>
      </c>
      <c r="D553" t="s">
        <v>612</v>
      </c>
      <c r="E553" t="s">
        <v>116</v>
      </c>
      <c r="G553" t="s">
        <v>136</v>
      </c>
      <c r="H553" t="s">
        <v>658</v>
      </c>
      <c r="I553" t="s">
        <v>540</v>
      </c>
      <c r="J553" t="s">
        <v>705</v>
      </c>
      <c r="R553" t="s">
        <v>4919</v>
      </c>
      <c r="S553" t="s">
        <v>3739</v>
      </c>
      <c r="T553" t="s">
        <v>2635</v>
      </c>
      <c r="U553" t="s">
        <v>2429</v>
      </c>
      <c r="AC553" t="str">
        <f>VLOOKUP(A553,'[1]كل السنوات'!$A$2:$J$3366,10,0)</f>
        <v>مستنفذ</v>
      </c>
      <c r="AE553" t="s">
        <v>5718</v>
      </c>
    </row>
    <row r="554" spans="1:36" x14ac:dyDescent="0.25">
      <c r="A554">
        <v>522340</v>
      </c>
      <c r="B554" t="s">
        <v>1117</v>
      </c>
      <c r="C554" t="s">
        <v>98</v>
      </c>
      <c r="D554" t="s">
        <v>348</v>
      </c>
      <c r="E554" t="s">
        <v>116</v>
      </c>
      <c r="G554" t="s">
        <v>136</v>
      </c>
      <c r="H554" t="s">
        <v>658</v>
      </c>
      <c r="I554" t="s">
        <v>540</v>
      </c>
      <c r="J554" t="s">
        <v>139</v>
      </c>
      <c r="R554" t="s">
        <v>4159</v>
      </c>
      <c r="S554" t="s">
        <v>3741</v>
      </c>
      <c r="T554" t="s">
        <v>2530</v>
      </c>
      <c r="U554" t="s">
        <v>2429</v>
      </c>
      <c r="AC554">
        <f>VLOOKUP(A554,'[1]كل السنوات'!$A$2:$J$3366,10,0)</f>
        <v>0</v>
      </c>
    </row>
    <row r="555" spans="1:36" x14ac:dyDescent="0.25">
      <c r="A555">
        <v>522351</v>
      </c>
      <c r="B555" t="s">
        <v>2301</v>
      </c>
      <c r="C555" t="s">
        <v>74</v>
      </c>
      <c r="D555" t="s">
        <v>431</v>
      </c>
      <c r="E555" t="s">
        <v>116</v>
      </c>
      <c r="G555" t="s">
        <v>136</v>
      </c>
      <c r="H555" t="s">
        <v>658</v>
      </c>
      <c r="I555" t="s">
        <v>540</v>
      </c>
      <c r="J555" t="s">
        <v>705</v>
      </c>
      <c r="K555">
        <v>2000</v>
      </c>
      <c r="L555" t="s">
        <v>138</v>
      </c>
      <c r="R555" t="s">
        <v>5273</v>
      </c>
      <c r="S555" t="s">
        <v>3585</v>
      </c>
      <c r="T555" t="s">
        <v>2513</v>
      </c>
      <c r="U555" t="s">
        <v>2429</v>
      </c>
      <c r="AB555" t="s">
        <v>2422</v>
      </c>
      <c r="AC555">
        <f>VLOOKUP(A555,'[1]كل السنوات'!$A$2:$J$3366,10,0)</f>
        <v>0</v>
      </c>
      <c r="AH555" t="s">
        <v>2422</v>
      </c>
      <c r="AJ555" t="s">
        <v>2422</v>
      </c>
    </row>
    <row r="556" spans="1:36" x14ac:dyDescent="0.25">
      <c r="A556">
        <v>522356</v>
      </c>
      <c r="B556" t="s">
        <v>2060</v>
      </c>
      <c r="C556" t="s">
        <v>80</v>
      </c>
      <c r="D556" t="s">
        <v>573</v>
      </c>
      <c r="E556" t="s">
        <v>116</v>
      </c>
      <c r="G556" t="s">
        <v>136</v>
      </c>
      <c r="H556" t="s">
        <v>658</v>
      </c>
      <c r="I556" t="s">
        <v>540</v>
      </c>
      <c r="J556" t="s">
        <v>137</v>
      </c>
      <c r="AC556">
        <f>VLOOKUP(A556,'[1]كل السنوات'!$A$2:$J$3366,10,0)</f>
        <v>0</v>
      </c>
    </row>
    <row r="557" spans="1:36" x14ac:dyDescent="0.25">
      <c r="A557">
        <v>522364</v>
      </c>
      <c r="B557" t="s">
        <v>1118</v>
      </c>
      <c r="C557" t="s">
        <v>84</v>
      </c>
      <c r="D557" t="s">
        <v>498</v>
      </c>
      <c r="E557" t="s">
        <v>116</v>
      </c>
      <c r="G557" t="s">
        <v>136</v>
      </c>
      <c r="H557" t="s">
        <v>658</v>
      </c>
      <c r="I557" t="s">
        <v>540</v>
      </c>
      <c r="J557" t="s">
        <v>137</v>
      </c>
      <c r="R557" t="s">
        <v>4636</v>
      </c>
      <c r="S557" t="s">
        <v>3582</v>
      </c>
      <c r="T557" t="s">
        <v>3170</v>
      </c>
      <c r="U557" t="s">
        <v>2429</v>
      </c>
      <c r="AC557">
        <f>VLOOKUP(A557,'[1]كل السنوات'!$A$2:$J$3366,10,0)</f>
        <v>0</v>
      </c>
    </row>
    <row r="558" spans="1:36" x14ac:dyDescent="0.25">
      <c r="A558">
        <v>522378</v>
      </c>
      <c r="B558" t="s">
        <v>2061</v>
      </c>
      <c r="C558" t="s">
        <v>68</v>
      </c>
      <c r="D558" t="s">
        <v>438</v>
      </c>
      <c r="E558" t="s">
        <v>116</v>
      </c>
      <c r="G558" t="s">
        <v>2524</v>
      </c>
      <c r="H558" t="s">
        <v>658</v>
      </c>
      <c r="I558" t="s">
        <v>540</v>
      </c>
      <c r="J558" t="s">
        <v>139</v>
      </c>
      <c r="R558" t="s">
        <v>5274</v>
      </c>
      <c r="S558" t="s">
        <v>3734</v>
      </c>
      <c r="T558" t="s">
        <v>5275</v>
      </c>
      <c r="U558" t="s">
        <v>2568</v>
      </c>
      <c r="AC558">
        <f>VLOOKUP(A558,'[1]كل السنوات'!$A$2:$J$3366,10,0)</f>
        <v>0</v>
      </c>
    </row>
    <row r="559" spans="1:36" x14ac:dyDescent="0.25">
      <c r="A559">
        <v>522394</v>
      </c>
      <c r="B559" t="s">
        <v>1890</v>
      </c>
      <c r="C559" t="s">
        <v>96</v>
      </c>
      <c r="D559" t="s">
        <v>446</v>
      </c>
      <c r="E559" t="s">
        <v>2445</v>
      </c>
      <c r="G559" t="s">
        <v>145</v>
      </c>
      <c r="H559" t="s">
        <v>658</v>
      </c>
      <c r="I559" t="s">
        <v>540</v>
      </c>
      <c r="J559" t="s">
        <v>137</v>
      </c>
      <c r="AC559">
        <f>VLOOKUP(A559,'[1]كل السنوات'!$A$2:$J$3366,10,0)</f>
        <v>0</v>
      </c>
      <c r="AJ559" t="s">
        <v>2422</v>
      </c>
    </row>
    <row r="560" spans="1:36" x14ac:dyDescent="0.25">
      <c r="A560">
        <v>522398</v>
      </c>
      <c r="B560" t="s">
        <v>960</v>
      </c>
      <c r="C560" t="s">
        <v>266</v>
      </c>
      <c r="D560" t="s">
        <v>961</v>
      </c>
      <c r="E560" t="s">
        <v>2445</v>
      </c>
      <c r="G560" t="s">
        <v>136</v>
      </c>
      <c r="H560" t="s">
        <v>660</v>
      </c>
      <c r="I560" t="s">
        <v>540</v>
      </c>
      <c r="J560" t="s">
        <v>705</v>
      </c>
      <c r="K560">
        <v>2017</v>
      </c>
      <c r="L560" t="s">
        <v>136</v>
      </c>
      <c r="R560" t="s">
        <v>3076</v>
      </c>
      <c r="S560" t="s">
        <v>3650</v>
      </c>
      <c r="T560" t="s">
        <v>3483</v>
      </c>
      <c r="U560" t="s">
        <v>2436</v>
      </c>
      <c r="AC560">
        <f>VLOOKUP(A560,'[1]كل السنوات'!$A$2:$J$3366,10,0)</f>
        <v>0</v>
      </c>
      <c r="AJ560" t="s">
        <v>2422</v>
      </c>
    </row>
    <row r="561" spans="1:36" x14ac:dyDescent="0.25">
      <c r="A561">
        <v>522399</v>
      </c>
      <c r="B561" t="s">
        <v>1280</v>
      </c>
      <c r="C561" t="s">
        <v>97</v>
      </c>
      <c r="D561" t="s">
        <v>525</v>
      </c>
      <c r="E561" t="s">
        <v>116</v>
      </c>
      <c r="H561" t="s">
        <v>658</v>
      </c>
      <c r="I561" t="s">
        <v>540</v>
      </c>
      <c r="AC561">
        <f>VLOOKUP(A561,'[1]كل السنوات'!$A$2:$J$3366,10,0)</f>
        <v>0</v>
      </c>
    </row>
    <row r="562" spans="1:36" x14ac:dyDescent="0.25">
      <c r="A562">
        <v>522402</v>
      </c>
      <c r="B562" t="s">
        <v>849</v>
      </c>
      <c r="C562" t="s">
        <v>294</v>
      </c>
      <c r="D562" t="s">
        <v>793</v>
      </c>
      <c r="E562" t="s">
        <v>116</v>
      </c>
      <c r="G562" t="s">
        <v>2475</v>
      </c>
      <c r="H562" t="s">
        <v>658</v>
      </c>
      <c r="I562" t="s">
        <v>540</v>
      </c>
      <c r="J562" t="s">
        <v>139</v>
      </c>
      <c r="R562" t="s">
        <v>5276</v>
      </c>
      <c r="S562" t="s">
        <v>4001</v>
      </c>
      <c r="T562" t="s">
        <v>3487</v>
      </c>
      <c r="U562" t="s">
        <v>5114</v>
      </c>
      <c r="AB562" t="s">
        <v>2422</v>
      </c>
      <c r="AC562">
        <f>VLOOKUP(A562,'[1]كل السنوات'!$A$2:$J$3366,10,0)</f>
        <v>0</v>
      </c>
    </row>
    <row r="563" spans="1:36" x14ac:dyDescent="0.25">
      <c r="A563">
        <v>522404</v>
      </c>
      <c r="B563" t="s">
        <v>2062</v>
      </c>
      <c r="C563" t="s">
        <v>284</v>
      </c>
      <c r="D563" t="s">
        <v>348</v>
      </c>
      <c r="E563" t="s">
        <v>116</v>
      </c>
      <c r="G563" t="s">
        <v>136</v>
      </c>
      <c r="H563" t="s">
        <v>658</v>
      </c>
      <c r="I563" t="s">
        <v>540</v>
      </c>
      <c r="J563" t="s">
        <v>705</v>
      </c>
      <c r="N563">
        <v>662</v>
      </c>
      <c r="O563" s="254">
        <v>45714</v>
      </c>
      <c r="P563">
        <v>70000</v>
      </c>
      <c r="R563" t="s">
        <v>5277</v>
      </c>
      <c r="S563" t="s">
        <v>4503</v>
      </c>
      <c r="T563" t="s">
        <v>2707</v>
      </c>
      <c r="U563" t="s">
        <v>2479</v>
      </c>
      <c r="AC563">
        <f>VLOOKUP(A563,'[1]كل السنوات'!$A$2:$J$3366,10,0)</f>
        <v>0</v>
      </c>
    </row>
    <row r="564" spans="1:36" x14ac:dyDescent="0.25">
      <c r="A564">
        <v>522416</v>
      </c>
      <c r="B564" t="s">
        <v>2063</v>
      </c>
      <c r="C564" t="s">
        <v>83</v>
      </c>
      <c r="D564" t="s">
        <v>528</v>
      </c>
      <c r="E564" t="s">
        <v>116</v>
      </c>
      <c r="G564" t="s">
        <v>2475</v>
      </c>
      <c r="H564" t="s">
        <v>658</v>
      </c>
      <c r="I564" t="s">
        <v>540</v>
      </c>
      <c r="J564" t="s">
        <v>139</v>
      </c>
      <c r="R564" t="s">
        <v>4160</v>
      </c>
      <c r="S564" t="s">
        <v>4161</v>
      </c>
      <c r="T564" t="s">
        <v>3291</v>
      </c>
      <c r="U564" t="s">
        <v>2610</v>
      </c>
      <c r="AC564">
        <f>VLOOKUP(A564,'[1]كل السنوات'!$A$2:$J$3366,10,0)</f>
        <v>0</v>
      </c>
    </row>
    <row r="565" spans="1:36" x14ac:dyDescent="0.25">
      <c r="A565">
        <v>522417</v>
      </c>
      <c r="B565" t="s">
        <v>1340</v>
      </c>
      <c r="C565" t="s">
        <v>326</v>
      </c>
      <c r="D565" t="s">
        <v>595</v>
      </c>
      <c r="E565" t="s">
        <v>116</v>
      </c>
      <c r="G565" t="s">
        <v>2475</v>
      </c>
      <c r="H565" t="s">
        <v>658</v>
      </c>
      <c r="I565" t="s">
        <v>540</v>
      </c>
      <c r="J565" t="s">
        <v>139</v>
      </c>
      <c r="K565">
        <v>2004</v>
      </c>
      <c r="R565" t="s">
        <v>3656</v>
      </c>
      <c r="S565" t="s">
        <v>3657</v>
      </c>
      <c r="T565" t="s">
        <v>2697</v>
      </c>
      <c r="U565" t="s">
        <v>2502</v>
      </c>
      <c r="AC565" t="str">
        <f>VLOOKUP(A565,'[1]كل السنوات'!$A$2:$J$3366,10,0)</f>
        <v>مستنفذ</v>
      </c>
      <c r="AE565" t="s">
        <v>5718</v>
      </c>
    </row>
    <row r="566" spans="1:36" ht="21.6" x14ac:dyDescent="0.25">
      <c r="A566" s="282">
        <v>522425</v>
      </c>
      <c r="B566" s="283" t="s">
        <v>5741</v>
      </c>
      <c r="C566" s="283" t="s">
        <v>284</v>
      </c>
      <c r="D566" s="283" t="s">
        <v>1379</v>
      </c>
      <c r="I566" s="284" t="s">
        <v>540</v>
      </c>
      <c r="AC566">
        <f>VLOOKUP(A566,'[1]كل السنوات'!$A$2:$J$3366,10,0)</f>
        <v>0</v>
      </c>
    </row>
    <row r="567" spans="1:36" x14ac:dyDescent="0.25">
      <c r="A567">
        <v>522431</v>
      </c>
      <c r="B567" t="s">
        <v>2064</v>
      </c>
      <c r="C567" t="s">
        <v>65</v>
      </c>
      <c r="D567" t="s">
        <v>455</v>
      </c>
      <c r="E567" t="s">
        <v>116</v>
      </c>
      <c r="G567" t="s">
        <v>136</v>
      </c>
      <c r="H567" t="s">
        <v>658</v>
      </c>
      <c r="I567" t="s">
        <v>540</v>
      </c>
      <c r="J567" t="s">
        <v>705</v>
      </c>
      <c r="R567" t="s">
        <v>4920</v>
      </c>
      <c r="S567" t="s">
        <v>3553</v>
      </c>
      <c r="T567" t="s">
        <v>2459</v>
      </c>
      <c r="U567" t="s">
        <v>2429</v>
      </c>
      <c r="AC567">
        <f>VLOOKUP(A567,'[1]كل السنوات'!$A$2:$J$3366,10,0)</f>
        <v>0</v>
      </c>
    </row>
    <row r="568" spans="1:36" x14ac:dyDescent="0.25">
      <c r="A568">
        <v>522438</v>
      </c>
      <c r="B568" t="s">
        <v>2065</v>
      </c>
      <c r="C568" t="s">
        <v>352</v>
      </c>
      <c r="D568" t="s">
        <v>439</v>
      </c>
      <c r="E568" t="s">
        <v>116</v>
      </c>
      <c r="G568" t="s">
        <v>136</v>
      </c>
      <c r="H568" t="s">
        <v>658</v>
      </c>
      <c r="I568" t="s">
        <v>540</v>
      </c>
      <c r="J568" t="s">
        <v>139</v>
      </c>
      <c r="L568" t="s">
        <v>151</v>
      </c>
      <c r="R568" t="s">
        <v>4162</v>
      </c>
      <c r="S568" t="s">
        <v>3921</v>
      </c>
      <c r="T568" t="s">
        <v>2602</v>
      </c>
      <c r="U568" t="s">
        <v>2436</v>
      </c>
      <c r="AC568">
        <f>VLOOKUP(A568,'[1]كل السنوات'!$A$2:$J$3366,10,0)</f>
        <v>0</v>
      </c>
      <c r="AJ568" t="s">
        <v>2422</v>
      </c>
    </row>
    <row r="569" spans="1:36" x14ac:dyDescent="0.25">
      <c r="A569">
        <v>522440</v>
      </c>
      <c r="B569" t="s">
        <v>850</v>
      </c>
      <c r="C569" t="s">
        <v>282</v>
      </c>
      <c r="D569" t="s">
        <v>431</v>
      </c>
      <c r="E569" t="s">
        <v>116</v>
      </c>
      <c r="H569" t="s">
        <v>658</v>
      </c>
      <c r="I569" t="s">
        <v>540</v>
      </c>
      <c r="AC569" t="str">
        <f>VLOOKUP(A569,'[1]كل السنوات'!$A$2:$J$3366,10,0)</f>
        <v>مستنفذ فصل اول 2024-2025</v>
      </c>
      <c r="AE569" t="s">
        <v>5742</v>
      </c>
      <c r="AI569" t="s">
        <v>2422</v>
      </c>
      <c r="AJ569" t="s">
        <v>2422</v>
      </c>
    </row>
    <row r="570" spans="1:36" x14ac:dyDescent="0.25">
      <c r="A570">
        <v>522443</v>
      </c>
      <c r="B570" t="s">
        <v>2066</v>
      </c>
      <c r="C570" t="s">
        <v>1361</v>
      </c>
      <c r="D570" t="s">
        <v>612</v>
      </c>
      <c r="E570" t="s">
        <v>116</v>
      </c>
      <c r="G570" t="s">
        <v>136</v>
      </c>
      <c r="H570" t="s">
        <v>658</v>
      </c>
      <c r="I570" t="s">
        <v>540</v>
      </c>
      <c r="J570" t="s">
        <v>137</v>
      </c>
      <c r="R570" t="s">
        <v>5278</v>
      </c>
      <c r="S570" t="s">
        <v>4471</v>
      </c>
      <c r="T570" t="s">
        <v>2635</v>
      </c>
      <c r="U570" t="s">
        <v>2429</v>
      </c>
      <c r="AC570">
        <f>VLOOKUP(A570,'[1]كل السنوات'!$A$2:$J$3366,10,0)</f>
        <v>0</v>
      </c>
    </row>
    <row r="571" spans="1:36" x14ac:dyDescent="0.25">
      <c r="A571">
        <v>522444</v>
      </c>
      <c r="B571" t="s">
        <v>1119</v>
      </c>
      <c r="C571" t="s">
        <v>93</v>
      </c>
      <c r="D571" t="s">
        <v>425</v>
      </c>
      <c r="E571" t="s">
        <v>116</v>
      </c>
      <c r="G571" t="s">
        <v>136</v>
      </c>
      <c r="H571" t="s">
        <v>658</v>
      </c>
      <c r="I571" t="s">
        <v>541</v>
      </c>
      <c r="J571" t="s">
        <v>705</v>
      </c>
      <c r="R571" t="s">
        <v>4921</v>
      </c>
      <c r="S571" t="s">
        <v>4352</v>
      </c>
      <c r="T571" t="s">
        <v>2751</v>
      </c>
      <c r="U571" t="s">
        <v>2429</v>
      </c>
      <c r="AC571" t="str">
        <f>VLOOKUP(A571,'[1]كل السنوات'!$A$2:$J$3366,10,0)</f>
        <v>م</v>
      </c>
      <c r="AE571" t="s">
        <v>5718</v>
      </c>
    </row>
    <row r="572" spans="1:36" x14ac:dyDescent="0.25">
      <c r="A572">
        <v>522446</v>
      </c>
      <c r="B572" t="s">
        <v>2067</v>
      </c>
      <c r="C572" t="s">
        <v>93</v>
      </c>
      <c r="D572" t="s">
        <v>1294</v>
      </c>
      <c r="E572" t="s">
        <v>116</v>
      </c>
      <c r="G572" t="s">
        <v>136</v>
      </c>
      <c r="H572" t="s">
        <v>658</v>
      </c>
      <c r="I572" t="s">
        <v>540</v>
      </c>
      <c r="J572" t="s">
        <v>139</v>
      </c>
      <c r="R572" t="s">
        <v>4163</v>
      </c>
      <c r="S572" t="s">
        <v>3629</v>
      </c>
      <c r="T572" t="s">
        <v>3292</v>
      </c>
      <c r="U572" t="s">
        <v>2436</v>
      </c>
      <c r="AC572">
        <f>VLOOKUP(A572,'[1]كل السنوات'!$A$2:$J$3366,10,0)</f>
        <v>0</v>
      </c>
    </row>
    <row r="573" spans="1:36" x14ac:dyDescent="0.25">
      <c r="A573">
        <v>522463</v>
      </c>
      <c r="B573" t="s">
        <v>851</v>
      </c>
      <c r="C573" t="s">
        <v>74</v>
      </c>
      <c r="D573" t="s">
        <v>586</v>
      </c>
      <c r="E573" t="s">
        <v>116</v>
      </c>
      <c r="G573" t="s">
        <v>136</v>
      </c>
      <c r="H573" t="s">
        <v>658</v>
      </c>
      <c r="I573" t="s">
        <v>540</v>
      </c>
      <c r="J573" t="s">
        <v>139</v>
      </c>
      <c r="R573" t="s">
        <v>4165</v>
      </c>
      <c r="S573" t="s">
        <v>3585</v>
      </c>
      <c r="T573" t="s">
        <v>3294</v>
      </c>
      <c r="U573" t="s">
        <v>2429</v>
      </c>
      <c r="AC573" t="str">
        <f>VLOOKUP(A573,'[1]كل السنوات'!$A$2:$J$3366,10,0)</f>
        <v>مستنفذ فصل اول 2024-2025</v>
      </c>
      <c r="AE573" t="s">
        <v>5742</v>
      </c>
    </row>
    <row r="574" spans="1:36" x14ac:dyDescent="0.25">
      <c r="A574">
        <v>522467</v>
      </c>
      <c r="B574" t="s">
        <v>2068</v>
      </c>
      <c r="C574" t="s">
        <v>66</v>
      </c>
      <c r="D574" t="s">
        <v>641</v>
      </c>
      <c r="E574" t="s">
        <v>116</v>
      </c>
      <c r="G574" t="s">
        <v>2503</v>
      </c>
      <c r="H574" t="s">
        <v>658</v>
      </c>
      <c r="I574" t="s">
        <v>540</v>
      </c>
      <c r="J574" t="s">
        <v>137</v>
      </c>
      <c r="R574" t="s">
        <v>4637</v>
      </c>
      <c r="S574" t="s">
        <v>3563</v>
      </c>
      <c r="T574" t="s">
        <v>3176</v>
      </c>
      <c r="U574" t="s">
        <v>2505</v>
      </c>
      <c r="AC574">
        <f>VLOOKUP(A574,'[1]كل السنوات'!$A$2:$J$3366,10,0)</f>
        <v>0</v>
      </c>
    </row>
    <row r="575" spans="1:36" x14ac:dyDescent="0.25">
      <c r="A575">
        <v>522472</v>
      </c>
      <c r="B575" t="s">
        <v>2069</v>
      </c>
      <c r="C575" t="s">
        <v>2070</v>
      </c>
      <c r="D575" t="s">
        <v>2071</v>
      </c>
      <c r="E575" t="s">
        <v>116</v>
      </c>
      <c r="G575" t="s">
        <v>136</v>
      </c>
      <c r="H575" t="s">
        <v>658</v>
      </c>
      <c r="I575" t="s">
        <v>540</v>
      </c>
      <c r="J575" t="s">
        <v>705</v>
      </c>
      <c r="R575" t="s">
        <v>4922</v>
      </c>
      <c r="S575" t="s">
        <v>4923</v>
      </c>
      <c r="T575" t="s">
        <v>3037</v>
      </c>
      <c r="U575" t="s">
        <v>2429</v>
      </c>
      <c r="AC575">
        <f>VLOOKUP(A575,'[1]كل السنوات'!$A$2:$J$3366,10,0)</f>
        <v>0</v>
      </c>
    </row>
    <row r="576" spans="1:36" x14ac:dyDescent="0.25">
      <c r="A576">
        <v>522504</v>
      </c>
      <c r="B576" t="s">
        <v>2072</v>
      </c>
      <c r="C576" t="s">
        <v>66</v>
      </c>
      <c r="D576" t="s">
        <v>77</v>
      </c>
      <c r="E576" t="s">
        <v>116</v>
      </c>
      <c r="G576" t="s">
        <v>2625</v>
      </c>
      <c r="H576" t="s">
        <v>658</v>
      </c>
      <c r="I576" t="s">
        <v>540</v>
      </c>
      <c r="J576" t="s">
        <v>705</v>
      </c>
      <c r="R576" t="s">
        <v>4924</v>
      </c>
      <c r="S576" t="s">
        <v>3614</v>
      </c>
      <c r="T576" t="s">
        <v>3297</v>
      </c>
      <c r="U576" t="s">
        <v>3298</v>
      </c>
      <c r="AC576">
        <f>VLOOKUP(A576,'[1]كل السنوات'!$A$2:$J$3366,10,0)</f>
        <v>0</v>
      </c>
    </row>
    <row r="577" spans="1:36" x14ac:dyDescent="0.25">
      <c r="A577">
        <v>522520</v>
      </c>
      <c r="B577" t="s">
        <v>1120</v>
      </c>
      <c r="C577" t="s">
        <v>388</v>
      </c>
      <c r="D577" t="s">
        <v>340</v>
      </c>
      <c r="E577" t="s">
        <v>116</v>
      </c>
      <c r="G577" t="s">
        <v>136</v>
      </c>
      <c r="H577" t="s">
        <v>658</v>
      </c>
      <c r="I577" t="s">
        <v>540</v>
      </c>
      <c r="J577" t="s">
        <v>139</v>
      </c>
      <c r="R577" t="s">
        <v>4166</v>
      </c>
      <c r="S577" t="s">
        <v>3751</v>
      </c>
      <c r="T577" t="s">
        <v>2480</v>
      </c>
      <c r="U577" t="s">
        <v>2429</v>
      </c>
      <c r="AC577">
        <f>VLOOKUP(A577,'[1]كل السنوات'!$A$2:$J$3366,10,0)</f>
        <v>0</v>
      </c>
    </row>
    <row r="578" spans="1:36" x14ac:dyDescent="0.25">
      <c r="A578">
        <v>522534</v>
      </c>
      <c r="B578" t="s">
        <v>962</v>
      </c>
      <c r="C578" t="s">
        <v>67</v>
      </c>
      <c r="D578" t="s">
        <v>761</v>
      </c>
      <c r="E578" t="s">
        <v>116</v>
      </c>
      <c r="F578" s="254">
        <v>34674</v>
      </c>
      <c r="G578" t="s">
        <v>3299</v>
      </c>
      <c r="H578" t="s">
        <v>658</v>
      </c>
      <c r="I578" t="s">
        <v>540</v>
      </c>
      <c r="J578" t="s">
        <v>137</v>
      </c>
      <c r="K578">
        <v>2012</v>
      </c>
      <c r="R578" t="s">
        <v>5279</v>
      </c>
      <c r="S578" t="s">
        <v>3833</v>
      </c>
      <c r="T578" t="s">
        <v>2673</v>
      </c>
      <c r="U578" t="s">
        <v>2540</v>
      </c>
      <c r="AC578" t="str">
        <f>VLOOKUP(A578,'[1]كل السنوات'!$A$2:$J$3366,10,0)</f>
        <v>مستنفذ فصل اول 2024-2025</v>
      </c>
      <c r="AE578" t="s">
        <v>5742</v>
      </c>
      <c r="AH578" t="s">
        <v>2422</v>
      </c>
    </row>
    <row r="579" spans="1:36" x14ac:dyDescent="0.25">
      <c r="A579">
        <v>522539</v>
      </c>
      <c r="B579" t="s">
        <v>2073</v>
      </c>
      <c r="C579" t="s">
        <v>66</v>
      </c>
      <c r="D579" t="s">
        <v>512</v>
      </c>
      <c r="E579" t="s">
        <v>116</v>
      </c>
      <c r="G579" t="s">
        <v>2489</v>
      </c>
      <c r="H579" t="s">
        <v>658</v>
      </c>
      <c r="I579" t="s">
        <v>540</v>
      </c>
      <c r="J579" t="s">
        <v>137</v>
      </c>
      <c r="R579" t="s">
        <v>4638</v>
      </c>
      <c r="S579" t="s">
        <v>3633</v>
      </c>
      <c r="T579" t="s">
        <v>2682</v>
      </c>
      <c r="U579" t="s">
        <v>2490</v>
      </c>
      <c r="AC579" t="str">
        <f>VLOOKUP(A579,'[1]كل السنوات'!$A$2:$J$3366,10,0)</f>
        <v>مستنفذ</v>
      </c>
      <c r="AE579" t="s">
        <v>5718</v>
      </c>
      <c r="AJ579" t="s">
        <v>2422</v>
      </c>
    </row>
    <row r="580" spans="1:36" x14ac:dyDescent="0.25">
      <c r="A580">
        <v>522555</v>
      </c>
      <c r="B580" t="s">
        <v>2302</v>
      </c>
      <c r="C580" t="s">
        <v>62</v>
      </c>
      <c r="D580" t="s">
        <v>573</v>
      </c>
      <c r="E580" t="s">
        <v>116</v>
      </c>
      <c r="G580" t="s">
        <v>5280</v>
      </c>
      <c r="H580" t="s">
        <v>658</v>
      </c>
      <c r="I580" t="s">
        <v>540</v>
      </c>
      <c r="J580" t="s">
        <v>137</v>
      </c>
      <c r="R580" t="s">
        <v>5281</v>
      </c>
      <c r="S580" t="s">
        <v>3788</v>
      </c>
      <c r="T580" t="s">
        <v>2437</v>
      </c>
      <c r="U580" t="s">
        <v>2540</v>
      </c>
      <c r="AC580">
        <f>VLOOKUP(A580,'[1]كل السنوات'!$A$2:$J$3366,10,0)</f>
        <v>0</v>
      </c>
    </row>
    <row r="581" spans="1:36" x14ac:dyDescent="0.25">
      <c r="A581">
        <v>522580</v>
      </c>
      <c r="B581" t="s">
        <v>963</v>
      </c>
      <c r="C581" t="s">
        <v>964</v>
      </c>
      <c r="D581" t="s">
        <v>749</v>
      </c>
      <c r="E581" t="s">
        <v>116</v>
      </c>
      <c r="G581" t="s">
        <v>136</v>
      </c>
      <c r="H581" t="s">
        <v>658</v>
      </c>
      <c r="I581" t="s">
        <v>540</v>
      </c>
      <c r="J581" t="s">
        <v>705</v>
      </c>
      <c r="R581" t="s">
        <v>4925</v>
      </c>
      <c r="S581" t="s">
        <v>5282</v>
      </c>
      <c r="T581" t="s">
        <v>2515</v>
      </c>
      <c r="U581" t="s">
        <v>5283</v>
      </c>
      <c r="AC581">
        <f>VLOOKUP(A581,'[1]كل السنوات'!$A$2:$J$3366,10,0)</f>
        <v>0</v>
      </c>
    </row>
    <row r="582" spans="1:36" x14ac:dyDescent="0.25">
      <c r="A582">
        <v>522592</v>
      </c>
      <c r="B582" t="s">
        <v>852</v>
      </c>
      <c r="C582" t="s">
        <v>83</v>
      </c>
      <c r="D582" t="s">
        <v>432</v>
      </c>
      <c r="E582" t="s">
        <v>116</v>
      </c>
      <c r="G582" t="s">
        <v>2450</v>
      </c>
      <c r="H582" t="s">
        <v>658</v>
      </c>
      <c r="I582" t="s">
        <v>540</v>
      </c>
      <c r="J582" t="s">
        <v>705</v>
      </c>
      <c r="R582" t="s">
        <v>4926</v>
      </c>
      <c r="S582" t="s">
        <v>3832</v>
      </c>
      <c r="T582" t="s">
        <v>2454</v>
      </c>
      <c r="U582" t="s">
        <v>2540</v>
      </c>
      <c r="AC582">
        <f>VLOOKUP(A582,'[1]كل السنوات'!$A$2:$J$3366,10,0)</f>
        <v>0</v>
      </c>
      <c r="AI582" t="s">
        <v>2422</v>
      </c>
      <c r="AJ582" t="s">
        <v>2422</v>
      </c>
    </row>
    <row r="583" spans="1:36" x14ac:dyDescent="0.25">
      <c r="A583">
        <v>522597</v>
      </c>
      <c r="B583" t="s">
        <v>965</v>
      </c>
      <c r="C583" t="s">
        <v>66</v>
      </c>
      <c r="D583" t="s">
        <v>619</v>
      </c>
      <c r="E583" t="s">
        <v>2445</v>
      </c>
      <c r="G583" t="s">
        <v>136</v>
      </c>
      <c r="H583" t="s">
        <v>658</v>
      </c>
      <c r="I583" t="s">
        <v>540</v>
      </c>
      <c r="J583" t="s">
        <v>705</v>
      </c>
      <c r="R583" t="s">
        <v>4755</v>
      </c>
      <c r="S583" t="s">
        <v>5001</v>
      </c>
      <c r="T583" t="s">
        <v>5284</v>
      </c>
      <c r="U583" t="s">
        <v>2523</v>
      </c>
      <c r="AC583">
        <f>VLOOKUP(A583,'[1]كل السنوات'!$A$2:$J$3366,10,0)</f>
        <v>0</v>
      </c>
    </row>
    <row r="584" spans="1:36" x14ac:dyDescent="0.25">
      <c r="A584">
        <v>522608</v>
      </c>
      <c r="B584" t="s">
        <v>2074</v>
      </c>
      <c r="C584" t="s">
        <v>77</v>
      </c>
      <c r="D584" t="s">
        <v>2075</v>
      </c>
      <c r="E584" t="s">
        <v>116</v>
      </c>
      <c r="G584" t="s">
        <v>2424</v>
      </c>
      <c r="H584" t="s">
        <v>658</v>
      </c>
      <c r="I584" t="s">
        <v>540</v>
      </c>
      <c r="J584" t="s">
        <v>139</v>
      </c>
      <c r="L584" t="s">
        <v>147</v>
      </c>
      <c r="N584">
        <v>899</v>
      </c>
      <c r="O584" s="254">
        <v>45722</v>
      </c>
      <c r="P584">
        <v>70000</v>
      </c>
      <c r="R584" t="s">
        <v>4169</v>
      </c>
      <c r="S584" t="s">
        <v>2719</v>
      </c>
      <c r="T584" t="s">
        <v>3303</v>
      </c>
      <c r="U584" t="s">
        <v>2447</v>
      </c>
      <c r="AC584" t="str">
        <f>VLOOKUP(A584,'[1]كل السنوات'!$A$2:$J$3366,10,0)</f>
        <v>مستنفذ</v>
      </c>
      <c r="AE584" t="s">
        <v>5718</v>
      </c>
    </row>
    <row r="585" spans="1:36" x14ac:dyDescent="0.25">
      <c r="A585">
        <v>522637</v>
      </c>
      <c r="B585" t="s">
        <v>2076</v>
      </c>
      <c r="C585" t="s">
        <v>65</v>
      </c>
      <c r="D585" t="s">
        <v>2077</v>
      </c>
      <c r="E585" t="s">
        <v>116</v>
      </c>
      <c r="G585" t="s">
        <v>148</v>
      </c>
      <c r="H585" t="s">
        <v>658</v>
      </c>
      <c r="I585" t="s">
        <v>540</v>
      </c>
      <c r="J585" t="s">
        <v>2426</v>
      </c>
      <c r="K585">
        <v>2003</v>
      </c>
      <c r="R585" t="s">
        <v>3571</v>
      </c>
      <c r="S585" t="s">
        <v>3572</v>
      </c>
      <c r="T585" t="s">
        <v>3306</v>
      </c>
      <c r="U585" t="s">
        <v>3086</v>
      </c>
      <c r="AC585" t="str">
        <f>VLOOKUP(A585,'[1]كل السنوات'!$A$2:$J$3366,10,0)</f>
        <v>مستنفذ</v>
      </c>
      <c r="AE585" t="s">
        <v>5718</v>
      </c>
    </row>
    <row r="586" spans="1:36" x14ac:dyDescent="0.25">
      <c r="A586">
        <v>522640</v>
      </c>
      <c r="B586" t="s">
        <v>853</v>
      </c>
      <c r="C586" t="s">
        <v>104</v>
      </c>
      <c r="D586" t="s">
        <v>651</v>
      </c>
      <c r="E586" t="s">
        <v>116</v>
      </c>
      <c r="G586" t="s">
        <v>2529</v>
      </c>
      <c r="H586" t="s">
        <v>658</v>
      </c>
      <c r="I586" t="s">
        <v>540</v>
      </c>
      <c r="J586" t="s">
        <v>705</v>
      </c>
      <c r="R586" t="s">
        <v>4927</v>
      </c>
      <c r="S586" t="s">
        <v>4633</v>
      </c>
      <c r="T586" t="s">
        <v>3422</v>
      </c>
      <c r="U586" t="s">
        <v>2429</v>
      </c>
      <c r="AC586" t="str">
        <f>VLOOKUP(A586,'[1]كل السنوات'!$A$2:$J$3366,10,0)</f>
        <v>مستنفذ فصل اول 2024-2025</v>
      </c>
      <c r="AE586" t="s">
        <v>5742</v>
      </c>
    </row>
    <row r="587" spans="1:36" x14ac:dyDescent="0.25">
      <c r="A587">
        <v>522643</v>
      </c>
      <c r="B587" t="s">
        <v>2377</v>
      </c>
      <c r="C587" t="s">
        <v>379</v>
      </c>
      <c r="D587" t="s">
        <v>402</v>
      </c>
      <c r="E587" t="s">
        <v>116</v>
      </c>
      <c r="G587" t="s">
        <v>2546</v>
      </c>
      <c r="H587" t="s">
        <v>658</v>
      </c>
      <c r="I587" t="s">
        <v>540</v>
      </c>
      <c r="J587" t="s">
        <v>139</v>
      </c>
      <c r="K587">
        <v>2000</v>
      </c>
      <c r="L587" t="s">
        <v>138</v>
      </c>
      <c r="R587" t="s">
        <v>3769</v>
      </c>
      <c r="S587" t="s">
        <v>3770</v>
      </c>
      <c r="T587" t="s">
        <v>2441</v>
      </c>
      <c r="U587" t="s">
        <v>2540</v>
      </c>
      <c r="AC587">
        <f>VLOOKUP(A587,'[1]كل السنوات'!$A$2:$J$3366,10,0)</f>
        <v>0</v>
      </c>
      <c r="AG587" t="s">
        <v>2422</v>
      </c>
      <c r="AH587" t="s">
        <v>2422</v>
      </c>
      <c r="AI587" t="s">
        <v>2422</v>
      </c>
      <c r="AJ587" t="s">
        <v>2422</v>
      </c>
    </row>
    <row r="588" spans="1:36" x14ac:dyDescent="0.25">
      <c r="A588">
        <v>522653</v>
      </c>
      <c r="B588" t="s">
        <v>396</v>
      </c>
      <c r="C588" t="s">
        <v>1322</v>
      </c>
      <c r="D588" t="s">
        <v>4996</v>
      </c>
      <c r="E588" t="s">
        <v>116</v>
      </c>
      <c r="G588" t="s">
        <v>136</v>
      </c>
      <c r="H588" t="s">
        <v>658</v>
      </c>
      <c r="I588" t="s">
        <v>540</v>
      </c>
      <c r="J588" t="s">
        <v>705</v>
      </c>
      <c r="R588" t="s">
        <v>4783</v>
      </c>
      <c r="S588" t="s">
        <v>4784</v>
      </c>
      <c r="T588" t="s">
        <v>2719</v>
      </c>
      <c r="U588" t="s">
        <v>2535</v>
      </c>
      <c r="AC588">
        <f>VLOOKUP(A588,'[1]كل السنوات'!$A$2:$J$3366,10,0)</f>
        <v>0</v>
      </c>
    </row>
    <row r="589" spans="1:36" x14ac:dyDescent="0.25">
      <c r="A589">
        <v>522657</v>
      </c>
      <c r="B589" t="s">
        <v>966</v>
      </c>
      <c r="C589" t="s">
        <v>70</v>
      </c>
      <c r="D589" t="s">
        <v>967</v>
      </c>
      <c r="E589" t="s">
        <v>116</v>
      </c>
      <c r="G589" t="s">
        <v>5208</v>
      </c>
      <c r="H589" t="s">
        <v>658</v>
      </c>
      <c r="I589" t="s">
        <v>540</v>
      </c>
      <c r="J589" t="s">
        <v>705</v>
      </c>
      <c r="K589">
        <v>2017</v>
      </c>
      <c r="R589" t="s">
        <v>5285</v>
      </c>
      <c r="S589" t="s">
        <v>3628</v>
      </c>
      <c r="T589" t="s">
        <v>5286</v>
      </c>
      <c r="U589" t="s">
        <v>2540</v>
      </c>
      <c r="AC589">
        <f>VLOOKUP(A589,'[1]كل السنوات'!$A$2:$J$3366,10,0)</f>
        <v>0</v>
      </c>
      <c r="AJ589" t="s">
        <v>2422</v>
      </c>
    </row>
    <row r="590" spans="1:36" x14ac:dyDescent="0.25">
      <c r="A590">
        <v>522660</v>
      </c>
      <c r="B590" t="s">
        <v>2078</v>
      </c>
      <c r="C590" t="s">
        <v>338</v>
      </c>
      <c r="D590" t="s">
        <v>854</v>
      </c>
      <c r="E590" t="s">
        <v>116</v>
      </c>
      <c r="G590" t="s">
        <v>154</v>
      </c>
      <c r="H590" t="s">
        <v>658</v>
      </c>
      <c r="I590" t="s">
        <v>540</v>
      </c>
      <c r="J590" t="s">
        <v>139</v>
      </c>
      <c r="R590" t="s">
        <v>4170</v>
      </c>
      <c r="S590" t="s">
        <v>4132</v>
      </c>
      <c r="T590" t="s">
        <v>3307</v>
      </c>
      <c r="U590" t="s">
        <v>2795</v>
      </c>
      <c r="AC590">
        <f>VLOOKUP(A590,'[1]كل السنوات'!$A$2:$J$3366,10,0)</f>
        <v>0</v>
      </c>
    </row>
    <row r="591" spans="1:36" x14ac:dyDescent="0.25">
      <c r="A591">
        <v>522673</v>
      </c>
      <c r="B591" t="s">
        <v>5287</v>
      </c>
      <c r="C591" t="s">
        <v>69</v>
      </c>
      <c r="D591" t="s">
        <v>968</v>
      </c>
      <c r="E591" t="s">
        <v>116</v>
      </c>
      <c r="G591" t="s">
        <v>5642</v>
      </c>
      <c r="H591" t="s">
        <v>658</v>
      </c>
      <c r="I591" t="s">
        <v>540</v>
      </c>
      <c r="J591" t="s">
        <v>139</v>
      </c>
      <c r="AC591">
        <f>VLOOKUP(A591,'[1]كل السنوات'!$A$2:$J$3366,10,0)</f>
        <v>0</v>
      </c>
    </row>
    <row r="592" spans="1:36" x14ac:dyDescent="0.25">
      <c r="A592">
        <v>522674</v>
      </c>
      <c r="B592" t="s">
        <v>2079</v>
      </c>
      <c r="C592" t="s">
        <v>66</v>
      </c>
      <c r="D592" t="s">
        <v>413</v>
      </c>
      <c r="E592" t="s">
        <v>116</v>
      </c>
      <c r="G592" t="s">
        <v>3309</v>
      </c>
      <c r="H592" t="s">
        <v>658</v>
      </c>
      <c r="I592" t="s">
        <v>540</v>
      </c>
      <c r="J592" t="s">
        <v>139</v>
      </c>
      <c r="R592" t="s">
        <v>4171</v>
      </c>
      <c r="S592" t="s">
        <v>3618</v>
      </c>
      <c r="T592" t="s">
        <v>3062</v>
      </c>
      <c r="U592" t="s">
        <v>2505</v>
      </c>
      <c r="AC592">
        <f>VLOOKUP(A592,'[1]كل السنوات'!$A$2:$J$3366,10,0)</f>
        <v>0</v>
      </c>
      <c r="AJ592" t="s">
        <v>2422</v>
      </c>
    </row>
    <row r="593" spans="1:36" x14ac:dyDescent="0.25">
      <c r="A593">
        <v>522688</v>
      </c>
      <c r="B593" t="s">
        <v>2080</v>
      </c>
      <c r="C593" t="s">
        <v>1284</v>
      </c>
      <c r="D593" t="s">
        <v>410</v>
      </c>
      <c r="E593" t="s">
        <v>116</v>
      </c>
      <c r="G593" t="s">
        <v>2433</v>
      </c>
      <c r="H593" t="s">
        <v>658</v>
      </c>
      <c r="I593" t="s">
        <v>540</v>
      </c>
      <c r="J593" t="s">
        <v>139</v>
      </c>
      <c r="K593">
        <v>2017</v>
      </c>
      <c r="R593" t="s">
        <v>4172</v>
      </c>
      <c r="S593" t="s">
        <v>4173</v>
      </c>
      <c r="T593" t="s">
        <v>3310</v>
      </c>
      <c r="U593" t="s">
        <v>2436</v>
      </c>
      <c r="AC593">
        <f>VLOOKUP(A593,'[1]كل السنوات'!$A$2:$J$3366,10,0)</f>
        <v>0</v>
      </c>
    </row>
    <row r="594" spans="1:36" x14ac:dyDescent="0.25">
      <c r="A594">
        <v>522690</v>
      </c>
      <c r="B594" t="s">
        <v>2081</v>
      </c>
      <c r="C594" t="s">
        <v>66</v>
      </c>
      <c r="D594" t="s">
        <v>431</v>
      </c>
      <c r="E594" t="s">
        <v>2445</v>
      </c>
      <c r="G594" t="s">
        <v>2625</v>
      </c>
      <c r="H594" t="s">
        <v>658</v>
      </c>
      <c r="I594" t="s">
        <v>540</v>
      </c>
      <c r="J594" t="s">
        <v>705</v>
      </c>
      <c r="K594">
        <v>2017</v>
      </c>
      <c r="AC594">
        <f>VLOOKUP(A594,'[1]كل السنوات'!$A$2:$J$3366,10,0)</f>
        <v>0</v>
      </c>
      <c r="AI594" t="s">
        <v>2422</v>
      </c>
      <c r="AJ594" t="s">
        <v>2422</v>
      </c>
    </row>
    <row r="595" spans="1:36" x14ac:dyDescent="0.25">
      <c r="A595">
        <v>522704</v>
      </c>
      <c r="B595" t="s">
        <v>725</v>
      </c>
      <c r="C595" t="s">
        <v>285</v>
      </c>
      <c r="D595" t="s">
        <v>1285</v>
      </c>
      <c r="E595" t="s">
        <v>116</v>
      </c>
      <c r="G595" t="s">
        <v>3311</v>
      </c>
      <c r="H595" t="s">
        <v>668</v>
      </c>
      <c r="I595" t="s">
        <v>541</v>
      </c>
      <c r="J595" t="s">
        <v>705</v>
      </c>
      <c r="K595">
        <v>2017</v>
      </c>
      <c r="L595" t="s">
        <v>136</v>
      </c>
      <c r="R595" t="s">
        <v>4928</v>
      </c>
      <c r="S595" t="s">
        <v>3926</v>
      </c>
      <c r="T595" t="s">
        <v>3312</v>
      </c>
      <c r="U595" t="s">
        <v>3313</v>
      </c>
      <c r="AC595" t="str">
        <f>VLOOKUP(A595,'[1]كل السنوات'!$A$2:$J$3366,10,0)</f>
        <v>م</v>
      </c>
    </row>
    <row r="596" spans="1:36" x14ac:dyDescent="0.25">
      <c r="A596">
        <v>522710</v>
      </c>
      <c r="B596" t="s">
        <v>1054</v>
      </c>
      <c r="C596" t="s">
        <v>1055</v>
      </c>
      <c r="D596" t="s">
        <v>443</v>
      </c>
      <c r="E596" t="s">
        <v>116</v>
      </c>
      <c r="G596" t="s">
        <v>3314</v>
      </c>
      <c r="H596" t="s">
        <v>658</v>
      </c>
      <c r="I596" t="s">
        <v>540</v>
      </c>
      <c r="J596" t="s">
        <v>139</v>
      </c>
      <c r="N596">
        <v>772</v>
      </c>
      <c r="O596" s="254">
        <v>45719</v>
      </c>
      <c r="P596">
        <v>100000</v>
      </c>
      <c r="R596" t="s">
        <v>4174</v>
      </c>
      <c r="S596" t="s">
        <v>4175</v>
      </c>
      <c r="T596" t="s">
        <v>3151</v>
      </c>
      <c r="AC596" t="str">
        <f>VLOOKUP(A596,'[1]كل السنوات'!$A$2:$J$3366,10,0)</f>
        <v>مستنفذ</v>
      </c>
      <c r="AE596" t="s">
        <v>5718</v>
      </c>
    </row>
    <row r="597" spans="1:36" x14ac:dyDescent="0.25">
      <c r="A597">
        <v>522711</v>
      </c>
      <c r="B597" t="s">
        <v>1467</v>
      </c>
      <c r="C597" t="s">
        <v>304</v>
      </c>
      <c r="D597" t="s">
        <v>401</v>
      </c>
      <c r="E597" t="s">
        <v>116</v>
      </c>
      <c r="G597" t="s">
        <v>136</v>
      </c>
      <c r="H597" t="s">
        <v>660</v>
      </c>
      <c r="I597" t="s">
        <v>540</v>
      </c>
      <c r="J597" t="s">
        <v>137</v>
      </c>
      <c r="K597">
        <v>2015</v>
      </c>
      <c r="L597" t="s">
        <v>136</v>
      </c>
      <c r="R597" t="s">
        <v>4512</v>
      </c>
      <c r="S597" t="s">
        <v>4513</v>
      </c>
      <c r="T597" t="s">
        <v>2476</v>
      </c>
      <c r="U597" t="s">
        <v>2568</v>
      </c>
      <c r="AC597">
        <f>VLOOKUP(A597,'[1]كل السنوات'!$A$2:$J$3366,10,0)</f>
        <v>0</v>
      </c>
    </row>
    <row r="598" spans="1:36" x14ac:dyDescent="0.25">
      <c r="A598">
        <v>522715</v>
      </c>
      <c r="B598" t="s">
        <v>2303</v>
      </c>
      <c r="C598" t="s">
        <v>2304</v>
      </c>
      <c r="D598" t="s">
        <v>485</v>
      </c>
      <c r="E598" t="s">
        <v>116</v>
      </c>
      <c r="G598" t="s">
        <v>136</v>
      </c>
      <c r="H598" t="s">
        <v>658</v>
      </c>
      <c r="I598" t="s">
        <v>540</v>
      </c>
      <c r="J598" t="s">
        <v>705</v>
      </c>
      <c r="R598" t="s">
        <v>5288</v>
      </c>
      <c r="S598" t="s">
        <v>5289</v>
      </c>
      <c r="T598" t="s">
        <v>2501</v>
      </c>
      <c r="U598" t="s">
        <v>2429</v>
      </c>
      <c r="AC598" t="str">
        <f>VLOOKUP(A598,'[1]كل السنوات'!$A$2:$J$3366,10,0)</f>
        <v>مستنفذ</v>
      </c>
      <c r="AE598" t="s">
        <v>5718</v>
      </c>
    </row>
    <row r="599" spans="1:36" x14ac:dyDescent="0.25">
      <c r="A599">
        <v>522718</v>
      </c>
      <c r="B599" t="s">
        <v>2082</v>
      </c>
      <c r="C599" t="s">
        <v>2083</v>
      </c>
      <c r="D599" t="s">
        <v>436</v>
      </c>
      <c r="E599" t="s">
        <v>116</v>
      </c>
      <c r="G599" t="s">
        <v>2650</v>
      </c>
      <c r="H599" t="s">
        <v>658</v>
      </c>
      <c r="I599" t="s">
        <v>540</v>
      </c>
      <c r="J599" t="s">
        <v>137</v>
      </c>
      <c r="K599">
        <v>2013</v>
      </c>
      <c r="R599" t="s">
        <v>4639</v>
      </c>
      <c r="S599" t="s">
        <v>4640</v>
      </c>
      <c r="T599" t="s">
        <v>3081</v>
      </c>
      <c r="U599" t="s">
        <v>2540</v>
      </c>
      <c r="AC599">
        <f>VLOOKUP(A599,'[1]كل السنوات'!$A$2:$J$3366,10,0)</f>
        <v>0</v>
      </c>
    </row>
    <row r="600" spans="1:36" x14ac:dyDescent="0.25">
      <c r="A600">
        <v>522722</v>
      </c>
      <c r="B600" t="s">
        <v>1468</v>
      </c>
      <c r="C600" t="s">
        <v>1469</v>
      </c>
      <c r="D600" t="s">
        <v>395</v>
      </c>
      <c r="E600" t="s">
        <v>116</v>
      </c>
      <c r="G600" t="s">
        <v>2433</v>
      </c>
      <c r="H600" t="s">
        <v>658</v>
      </c>
      <c r="I600" t="s">
        <v>540</v>
      </c>
      <c r="J600" t="s">
        <v>177</v>
      </c>
      <c r="R600" t="s">
        <v>4465</v>
      </c>
      <c r="S600" t="s">
        <v>4466</v>
      </c>
      <c r="T600" t="s">
        <v>3315</v>
      </c>
      <c r="U600" t="s">
        <v>2479</v>
      </c>
      <c r="AC600">
        <f>VLOOKUP(A600,'[1]كل السنوات'!$A$2:$J$3366,10,0)</f>
        <v>0</v>
      </c>
    </row>
    <row r="601" spans="1:36" x14ac:dyDescent="0.25">
      <c r="A601">
        <v>522723</v>
      </c>
      <c r="B601" t="s">
        <v>2084</v>
      </c>
      <c r="C601" t="s">
        <v>74</v>
      </c>
      <c r="D601" t="s">
        <v>426</v>
      </c>
      <c r="E601" t="s">
        <v>116</v>
      </c>
      <c r="G601" t="s">
        <v>3316</v>
      </c>
      <c r="H601" t="s">
        <v>658</v>
      </c>
      <c r="I601" t="s">
        <v>540</v>
      </c>
      <c r="J601" t="s">
        <v>139</v>
      </c>
      <c r="R601" t="s">
        <v>4176</v>
      </c>
      <c r="S601" t="s">
        <v>3574</v>
      </c>
      <c r="T601" t="s">
        <v>2492</v>
      </c>
      <c r="U601" t="s">
        <v>3317</v>
      </c>
      <c r="AC601">
        <f>VLOOKUP(A601,'[1]كل السنوات'!$A$2:$J$3366,10,0)</f>
        <v>0</v>
      </c>
    </row>
    <row r="602" spans="1:36" x14ac:dyDescent="0.25">
      <c r="A602">
        <v>522724</v>
      </c>
      <c r="B602" t="s">
        <v>1121</v>
      </c>
      <c r="C602" t="s">
        <v>352</v>
      </c>
      <c r="D602" t="s">
        <v>465</v>
      </c>
      <c r="E602" t="s">
        <v>116</v>
      </c>
      <c r="G602" t="s">
        <v>136</v>
      </c>
      <c r="H602" t="s">
        <v>658</v>
      </c>
      <c r="I602" t="s">
        <v>540</v>
      </c>
      <c r="J602" t="s">
        <v>139</v>
      </c>
      <c r="R602" t="s">
        <v>4177</v>
      </c>
      <c r="S602" t="s">
        <v>3775</v>
      </c>
      <c r="T602" t="s">
        <v>3318</v>
      </c>
      <c r="U602" t="s">
        <v>2429</v>
      </c>
      <c r="AC602">
        <f>VLOOKUP(A602,'[1]كل السنوات'!$A$2:$J$3366,10,0)</f>
        <v>0</v>
      </c>
      <c r="AJ602" t="s">
        <v>2422</v>
      </c>
    </row>
    <row r="603" spans="1:36" x14ac:dyDescent="0.25">
      <c r="A603">
        <v>522752</v>
      </c>
      <c r="B603" t="s">
        <v>1056</v>
      </c>
      <c r="C603" t="s">
        <v>304</v>
      </c>
      <c r="D603" t="s">
        <v>485</v>
      </c>
      <c r="E603" t="s">
        <v>116</v>
      </c>
      <c r="G603" t="s">
        <v>136</v>
      </c>
      <c r="H603" t="s">
        <v>658</v>
      </c>
      <c r="I603" t="s">
        <v>540</v>
      </c>
      <c r="J603" t="s">
        <v>137</v>
      </c>
      <c r="K603">
        <v>2007</v>
      </c>
      <c r="N603">
        <v>766</v>
      </c>
      <c r="O603" s="254">
        <v>45719</v>
      </c>
      <c r="P603">
        <v>100000</v>
      </c>
      <c r="R603" t="s">
        <v>5290</v>
      </c>
      <c r="S603" t="s">
        <v>3602</v>
      </c>
      <c r="T603" t="s">
        <v>2501</v>
      </c>
      <c r="U603" t="s">
        <v>2429</v>
      </c>
      <c r="AC603">
        <f>VLOOKUP(A603,'[1]كل السنوات'!$A$2:$J$3366,10,0)</f>
        <v>0</v>
      </c>
      <c r="AE603" t="s">
        <v>5718</v>
      </c>
    </row>
    <row r="604" spans="1:36" x14ac:dyDescent="0.25">
      <c r="A604">
        <v>522772</v>
      </c>
      <c r="B604" t="s">
        <v>855</v>
      </c>
      <c r="C604" t="s">
        <v>321</v>
      </c>
      <c r="D604" t="s">
        <v>856</v>
      </c>
      <c r="E604" t="s">
        <v>116</v>
      </c>
      <c r="G604" t="s">
        <v>136</v>
      </c>
      <c r="H604" t="s">
        <v>658</v>
      </c>
      <c r="I604" t="s">
        <v>540</v>
      </c>
      <c r="J604" t="s">
        <v>137</v>
      </c>
      <c r="N604">
        <v>599</v>
      </c>
      <c r="O604" s="254">
        <v>45708</v>
      </c>
      <c r="P604">
        <v>70000</v>
      </c>
      <c r="R604" t="s">
        <v>4641</v>
      </c>
      <c r="S604" t="s">
        <v>4642</v>
      </c>
      <c r="T604" t="s">
        <v>3319</v>
      </c>
      <c r="U604" t="s">
        <v>2468</v>
      </c>
      <c r="AC604">
        <f>VLOOKUP(A604,'[1]كل السنوات'!$A$2:$J$3366,10,0)</f>
        <v>0</v>
      </c>
      <c r="AI604" t="s">
        <v>2422</v>
      </c>
    </row>
    <row r="605" spans="1:36" x14ac:dyDescent="0.25">
      <c r="A605">
        <v>522785</v>
      </c>
      <c r="B605" t="s">
        <v>5291</v>
      </c>
      <c r="C605" t="s">
        <v>298</v>
      </c>
      <c r="D605" t="s">
        <v>503</v>
      </c>
      <c r="E605" t="s">
        <v>116</v>
      </c>
      <c r="H605" t="s">
        <v>658</v>
      </c>
      <c r="I605" t="s">
        <v>540</v>
      </c>
      <c r="AC605">
        <f>VLOOKUP(A605,'[1]كل السنوات'!$A$2:$J$3366,10,0)</f>
        <v>0</v>
      </c>
    </row>
    <row r="606" spans="1:36" x14ac:dyDescent="0.25">
      <c r="A606">
        <v>522801</v>
      </c>
      <c r="B606" t="s">
        <v>857</v>
      </c>
      <c r="C606" t="s">
        <v>269</v>
      </c>
      <c r="D606" t="s">
        <v>481</v>
      </c>
      <c r="E606" t="s">
        <v>116</v>
      </c>
      <c r="G606" t="s">
        <v>136</v>
      </c>
      <c r="H606" t="s">
        <v>658</v>
      </c>
      <c r="I606" t="s">
        <v>540</v>
      </c>
      <c r="J606" t="s">
        <v>139</v>
      </c>
      <c r="R606" t="s">
        <v>4179</v>
      </c>
      <c r="S606" t="s">
        <v>3605</v>
      </c>
      <c r="T606" t="s">
        <v>2499</v>
      </c>
      <c r="U606" t="s">
        <v>2429</v>
      </c>
      <c r="AC606">
        <f>VLOOKUP(A606,'[1]كل السنوات'!$A$2:$J$3366,10,0)</f>
        <v>0</v>
      </c>
      <c r="AI606" t="s">
        <v>2422</v>
      </c>
      <c r="AJ606" t="s">
        <v>2422</v>
      </c>
    </row>
    <row r="607" spans="1:36" x14ac:dyDescent="0.25">
      <c r="A607">
        <v>522811</v>
      </c>
      <c r="B607" t="s">
        <v>2085</v>
      </c>
      <c r="C607" t="s">
        <v>1732</v>
      </c>
      <c r="D607" t="s">
        <v>402</v>
      </c>
      <c r="E607" t="s">
        <v>116</v>
      </c>
      <c r="G607" t="s">
        <v>377</v>
      </c>
      <c r="H607" t="s">
        <v>658</v>
      </c>
      <c r="I607" t="s">
        <v>540</v>
      </c>
      <c r="J607" t="s">
        <v>139</v>
      </c>
      <c r="N607">
        <v>918</v>
      </c>
      <c r="O607" s="254">
        <v>45722</v>
      </c>
      <c r="P607">
        <v>50000</v>
      </c>
      <c r="R607" t="s">
        <v>5292</v>
      </c>
      <c r="S607" t="s">
        <v>5293</v>
      </c>
      <c r="T607" t="s">
        <v>2458</v>
      </c>
      <c r="U607" t="s">
        <v>2579</v>
      </c>
      <c r="AC607">
        <f>VLOOKUP(A607,'[1]كل السنوات'!$A$2:$J$3366,10,0)</f>
        <v>0</v>
      </c>
    </row>
    <row r="608" spans="1:36" x14ac:dyDescent="0.25">
      <c r="A608">
        <v>522818</v>
      </c>
      <c r="B608" t="s">
        <v>1891</v>
      </c>
      <c r="C608" t="s">
        <v>361</v>
      </c>
      <c r="D608" t="s">
        <v>753</v>
      </c>
      <c r="E608" t="s">
        <v>116</v>
      </c>
      <c r="G608" t="s">
        <v>136</v>
      </c>
      <c r="H608" t="s">
        <v>658</v>
      </c>
      <c r="I608" t="s">
        <v>540</v>
      </c>
      <c r="J608" t="s">
        <v>137</v>
      </c>
      <c r="L608" t="s">
        <v>151</v>
      </c>
      <c r="R608" t="s">
        <v>4643</v>
      </c>
      <c r="S608" t="s">
        <v>3696</v>
      </c>
      <c r="T608" t="s">
        <v>2637</v>
      </c>
      <c r="U608" t="s">
        <v>2429</v>
      </c>
      <c r="AC608" t="str">
        <f>VLOOKUP(A608,'[1]كل السنوات'!$A$2:$J$3366,10,0)</f>
        <v>مستنفذ</v>
      </c>
      <c r="AE608" t="s">
        <v>5718</v>
      </c>
      <c r="AJ608" t="s">
        <v>2422</v>
      </c>
    </row>
    <row r="609" spans="1:36" x14ac:dyDescent="0.25">
      <c r="A609">
        <v>522826</v>
      </c>
      <c r="B609" t="s">
        <v>1391</v>
      </c>
      <c r="C609" t="s">
        <v>867</v>
      </c>
      <c r="D609" t="s">
        <v>349</v>
      </c>
      <c r="E609" t="s">
        <v>116</v>
      </c>
      <c r="G609" t="s">
        <v>136</v>
      </c>
      <c r="H609" t="s">
        <v>658</v>
      </c>
      <c r="I609" t="s">
        <v>540</v>
      </c>
      <c r="J609" t="s">
        <v>705</v>
      </c>
      <c r="R609" t="s">
        <v>4765</v>
      </c>
      <c r="S609" t="s">
        <v>4766</v>
      </c>
      <c r="T609" t="s">
        <v>2506</v>
      </c>
      <c r="U609" t="s">
        <v>2523</v>
      </c>
      <c r="AC609">
        <f>VLOOKUP(A609,'[1]كل السنوات'!$A$2:$J$3366,10,0)</f>
        <v>0</v>
      </c>
    </row>
    <row r="610" spans="1:36" x14ac:dyDescent="0.25">
      <c r="A610">
        <v>522846</v>
      </c>
      <c r="B610" t="s">
        <v>1122</v>
      </c>
      <c r="C610" t="s">
        <v>87</v>
      </c>
      <c r="D610" t="s">
        <v>448</v>
      </c>
      <c r="E610" t="s">
        <v>116</v>
      </c>
      <c r="G610" t="s">
        <v>136</v>
      </c>
      <c r="H610" t="s">
        <v>660</v>
      </c>
      <c r="I610" t="s">
        <v>541</v>
      </c>
      <c r="J610" t="s">
        <v>139</v>
      </c>
      <c r="K610">
        <v>2014</v>
      </c>
      <c r="L610" t="s">
        <v>138</v>
      </c>
      <c r="R610" t="s">
        <v>4180</v>
      </c>
      <c r="S610" t="s">
        <v>3632</v>
      </c>
      <c r="T610" t="s">
        <v>2703</v>
      </c>
      <c r="U610" t="s">
        <v>2479</v>
      </c>
      <c r="AC610" t="str">
        <f>VLOOKUP(A610,'[1]كل السنوات'!$A$2:$J$3366,10,0)</f>
        <v>م</v>
      </c>
    </row>
    <row r="611" spans="1:36" x14ac:dyDescent="0.25">
      <c r="A611">
        <v>522852</v>
      </c>
      <c r="B611" t="s">
        <v>2378</v>
      </c>
      <c r="C611" t="s">
        <v>285</v>
      </c>
      <c r="D611" t="s">
        <v>402</v>
      </c>
      <c r="E611" t="s">
        <v>116</v>
      </c>
      <c r="G611" t="s">
        <v>136</v>
      </c>
      <c r="H611" t="s">
        <v>658</v>
      </c>
      <c r="I611" t="s">
        <v>540</v>
      </c>
      <c r="J611" t="s">
        <v>137</v>
      </c>
      <c r="R611" t="s">
        <v>4514</v>
      </c>
      <c r="S611" t="s">
        <v>3658</v>
      </c>
      <c r="T611" t="s">
        <v>2458</v>
      </c>
      <c r="U611" t="s">
        <v>2436</v>
      </c>
      <c r="AC611">
        <f>VLOOKUP(A611,'[1]كل السنوات'!$A$2:$J$3366,10,0)</f>
        <v>0</v>
      </c>
    </row>
    <row r="612" spans="1:36" x14ac:dyDescent="0.25">
      <c r="A612">
        <v>522853</v>
      </c>
      <c r="B612" t="s">
        <v>2086</v>
      </c>
      <c r="C612" t="s">
        <v>69</v>
      </c>
      <c r="D612" t="s">
        <v>421</v>
      </c>
      <c r="E612" t="s">
        <v>116</v>
      </c>
      <c r="G612" t="s">
        <v>2980</v>
      </c>
      <c r="H612" t="s">
        <v>658</v>
      </c>
      <c r="I612" t="s">
        <v>540</v>
      </c>
      <c r="J612" t="s">
        <v>137</v>
      </c>
      <c r="R612" t="s">
        <v>5294</v>
      </c>
      <c r="S612" t="s">
        <v>3674</v>
      </c>
      <c r="T612" t="s">
        <v>2951</v>
      </c>
      <c r="U612" t="s">
        <v>5295</v>
      </c>
      <c r="AC612">
        <f>VLOOKUP(A612,'[1]كل السنوات'!$A$2:$J$3366,10,0)</f>
        <v>0</v>
      </c>
    </row>
    <row r="613" spans="1:36" x14ac:dyDescent="0.25">
      <c r="A613">
        <v>522863</v>
      </c>
      <c r="B613" t="s">
        <v>2087</v>
      </c>
      <c r="C613" t="s">
        <v>63</v>
      </c>
      <c r="D613" t="s">
        <v>726</v>
      </c>
      <c r="E613" t="s">
        <v>116</v>
      </c>
      <c r="G613" t="s">
        <v>2575</v>
      </c>
      <c r="H613" t="s">
        <v>658</v>
      </c>
      <c r="I613" t="s">
        <v>540</v>
      </c>
      <c r="J613" t="s">
        <v>139</v>
      </c>
      <c r="R613" t="s">
        <v>4181</v>
      </c>
      <c r="S613" t="s">
        <v>3597</v>
      </c>
      <c r="T613" t="s">
        <v>3320</v>
      </c>
      <c r="U613" t="s">
        <v>2540</v>
      </c>
      <c r="AC613">
        <f>VLOOKUP(A613,'[1]كل السنوات'!$A$2:$J$3366,10,0)</f>
        <v>0</v>
      </c>
    </row>
    <row r="614" spans="1:36" x14ac:dyDescent="0.25">
      <c r="A614">
        <v>522864</v>
      </c>
      <c r="B614" t="s">
        <v>969</v>
      </c>
      <c r="C614" t="s">
        <v>285</v>
      </c>
      <c r="D614" t="s">
        <v>845</v>
      </c>
      <c r="E614" t="s">
        <v>116</v>
      </c>
      <c r="G614" t="s">
        <v>2585</v>
      </c>
      <c r="H614" t="s">
        <v>658</v>
      </c>
      <c r="I614" t="s">
        <v>540</v>
      </c>
      <c r="J614" t="s">
        <v>705</v>
      </c>
      <c r="R614" t="s">
        <v>4929</v>
      </c>
      <c r="S614" t="s">
        <v>4090</v>
      </c>
      <c r="T614" t="s">
        <v>3321</v>
      </c>
      <c r="U614" t="s">
        <v>2523</v>
      </c>
      <c r="AC614">
        <f>VLOOKUP(A614,'[1]كل السنوات'!$A$2:$J$3366,10,0)</f>
        <v>0</v>
      </c>
      <c r="AJ614" t="s">
        <v>2422</v>
      </c>
    </row>
    <row r="615" spans="1:36" x14ac:dyDescent="0.25">
      <c r="A615">
        <v>522881</v>
      </c>
      <c r="B615" t="s">
        <v>2379</v>
      </c>
      <c r="C615" t="s">
        <v>62</v>
      </c>
      <c r="D615" t="s">
        <v>753</v>
      </c>
      <c r="E615" t="s">
        <v>116</v>
      </c>
      <c r="G615" t="s">
        <v>136</v>
      </c>
      <c r="H615" t="s">
        <v>658</v>
      </c>
      <c r="I615" t="s">
        <v>540</v>
      </c>
      <c r="J615" t="s">
        <v>139</v>
      </c>
      <c r="L615" t="s">
        <v>151</v>
      </c>
      <c r="R615" t="s">
        <v>5296</v>
      </c>
      <c r="S615" t="s">
        <v>3788</v>
      </c>
      <c r="T615" t="s">
        <v>2637</v>
      </c>
      <c r="U615" t="s">
        <v>2429</v>
      </c>
      <c r="AC615">
        <f>VLOOKUP(A615,'[1]كل السنوات'!$A$2:$J$3366,10,0)</f>
        <v>0</v>
      </c>
    </row>
    <row r="616" spans="1:36" x14ac:dyDescent="0.25">
      <c r="A616">
        <v>522886</v>
      </c>
      <c r="B616" t="s">
        <v>970</v>
      </c>
      <c r="C616" t="s">
        <v>69</v>
      </c>
      <c r="D616" t="s">
        <v>402</v>
      </c>
      <c r="E616" t="s">
        <v>116</v>
      </c>
      <c r="G616" t="s">
        <v>136</v>
      </c>
      <c r="H616" t="s">
        <v>658</v>
      </c>
      <c r="I616" t="s">
        <v>540</v>
      </c>
      <c r="J616" t="s">
        <v>139</v>
      </c>
      <c r="L616" t="s">
        <v>151</v>
      </c>
      <c r="R616" t="s">
        <v>4182</v>
      </c>
      <c r="S616" t="s">
        <v>3583</v>
      </c>
      <c r="T616" t="s">
        <v>2441</v>
      </c>
      <c r="U616" t="s">
        <v>2429</v>
      </c>
      <c r="AC616">
        <f>VLOOKUP(A616,'[1]كل السنوات'!$A$2:$J$3366,10,0)</f>
        <v>0</v>
      </c>
    </row>
    <row r="617" spans="1:36" x14ac:dyDescent="0.25">
      <c r="A617">
        <v>522892</v>
      </c>
      <c r="B617" t="s">
        <v>2088</v>
      </c>
      <c r="C617" t="s">
        <v>248</v>
      </c>
      <c r="D617" t="s">
        <v>350</v>
      </c>
      <c r="E617" t="s">
        <v>116</v>
      </c>
      <c r="G617" t="s">
        <v>2621</v>
      </c>
      <c r="H617" t="s">
        <v>658</v>
      </c>
      <c r="I617" t="s">
        <v>540</v>
      </c>
      <c r="J617" t="s">
        <v>139</v>
      </c>
      <c r="R617" t="s">
        <v>4183</v>
      </c>
      <c r="S617" t="s">
        <v>4168</v>
      </c>
      <c r="T617" t="s">
        <v>2624</v>
      </c>
      <c r="U617" t="s">
        <v>2468</v>
      </c>
      <c r="AC617">
        <f>VLOOKUP(A617,'[1]كل السنوات'!$A$2:$J$3366,10,0)</f>
        <v>0</v>
      </c>
    </row>
    <row r="618" spans="1:36" x14ac:dyDescent="0.25">
      <c r="A618">
        <v>522899</v>
      </c>
      <c r="B618" t="s">
        <v>858</v>
      </c>
      <c r="C618" t="s">
        <v>261</v>
      </c>
      <c r="D618" t="s">
        <v>596</v>
      </c>
      <c r="E618" t="s">
        <v>116</v>
      </c>
      <c r="G618" t="s">
        <v>150</v>
      </c>
      <c r="H618" t="s">
        <v>658</v>
      </c>
      <c r="I618" t="s">
        <v>540</v>
      </c>
      <c r="J618" t="s">
        <v>705</v>
      </c>
      <c r="L618" t="s">
        <v>150</v>
      </c>
      <c r="R618" t="s">
        <v>5297</v>
      </c>
      <c r="S618" t="s">
        <v>3813</v>
      </c>
      <c r="T618" t="s">
        <v>3322</v>
      </c>
      <c r="U618" t="s">
        <v>2440</v>
      </c>
      <c r="AC618" t="str">
        <f>VLOOKUP(A618,'[1]كل السنوات'!$A$2:$J$3366,10,0)</f>
        <v>مستنفذ فصل اول 2024-2025</v>
      </c>
      <c r="AE618" t="s">
        <v>5742</v>
      </c>
      <c r="AI618" t="s">
        <v>2422</v>
      </c>
      <c r="AJ618" t="s">
        <v>2422</v>
      </c>
    </row>
    <row r="619" spans="1:36" x14ac:dyDescent="0.25">
      <c r="A619">
        <v>522914</v>
      </c>
      <c r="B619" t="s">
        <v>2089</v>
      </c>
      <c r="C619" t="s">
        <v>267</v>
      </c>
      <c r="D619" t="s">
        <v>1145</v>
      </c>
      <c r="E619" t="s">
        <v>116</v>
      </c>
      <c r="G619" t="s">
        <v>136</v>
      </c>
      <c r="H619" t="s">
        <v>658</v>
      </c>
      <c r="I619" t="s">
        <v>540</v>
      </c>
      <c r="J619" t="s">
        <v>705</v>
      </c>
      <c r="R619" t="s">
        <v>5298</v>
      </c>
      <c r="S619" t="s">
        <v>5002</v>
      </c>
      <c r="T619" t="s">
        <v>3388</v>
      </c>
      <c r="U619" t="s">
        <v>2429</v>
      </c>
      <c r="AC619">
        <f>VLOOKUP(A619,'[1]كل السنوات'!$A$2:$J$3366,10,0)</f>
        <v>0</v>
      </c>
      <c r="AJ619" t="s">
        <v>2422</v>
      </c>
    </row>
    <row r="620" spans="1:36" x14ac:dyDescent="0.25">
      <c r="A620">
        <v>522916</v>
      </c>
      <c r="B620" t="s">
        <v>5299</v>
      </c>
      <c r="C620" t="s">
        <v>70</v>
      </c>
      <c r="D620" t="s">
        <v>453</v>
      </c>
      <c r="E620" t="s">
        <v>116</v>
      </c>
      <c r="H620" t="s">
        <v>658</v>
      </c>
      <c r="I620" t="s">
        <v>540</v>
      </c>
      <c r="AC620">
        <f>VLOOKUP(A620,'[1]كل السنوات'!$A$2:$J$3366,10,0)</f>
        <v>0</v>
      </c>
    </row>
    <row r="621" spans="1:36" x14ac:dyDescent="0.25">
      <c r="A621">
        <v>522919</v>
      </c>
      <c r="B621" t="s">
        <v>1470</v>
      </c>
      <c r="C621" t="s">
        <v>84</v>
      </c>
      <c r="D621" t="s">
        <v>646</v>
      </c>
      <c r="E621" t="s">
        <v>116</v>
      </c>
      <c r="G621" t="s">
        <v>136</v>
      </c>
      <c r="H621" t="s">
        <v>658</v>
      </c>
      <c r="I621" t="s">
        <v>540</v>
      </c>
      <c r="J621" t="s">
        <v>705</v>
      </c>
      <c r="K621">
        <v>2008</v>
      </c>
      <c r="R621" t="s">
        <v>5300</v>
      </c>
      <c r="S621" t="s">
        <v>3582</v>
      </c>
      <c r="T621" t="s">
        <v>2806</v>
      </c>
      <c r="U621" t="s">
        <v>2429</v>
      </c>
      <c r="AC621">
        <f>VLOOKUP(A621,'[1]كل السنوات'!$A$2:$J$3366,10,0)</f>
        <v>0</v>
      </c>
    </row>
    <row r="622" spans="1:36" x14ac:dyDescent="0.25">
      <c r="A622">
        <v>522935</v>
      </c>
      <c r="B622" t="s">
        <v>2090</v>
      </c>
      <c r="C622" t="s">
        <v>2091</v>
      </c>
      <c r="D622" t="s">
        <v>462</v>
      </c>
      <c r="E622" t="s">
        <v>116</v>
      </c>
      <c r="F622" s="254">
        <v>30239</v>
      </c>
      <c r="G622" t="s">
        <v>2494</v>
      </c>
      <c r="H622" t="s">
        <v>658</v>
      </c>
      <c r="I622" t="s">
        <v>540</v>
      </c>
      <c r="J622" t="s">
        <v>139</v>
      </c>
      <c r="R622" t="s">
        <v>4184</v>
      </c>
      <c r="S622" t="s">
        <v>4185</v>
      </c>
      <c r="T622" t="s">
        <v>2944</v>
      </c>
      <c r="U622" t="s">
        <v>2495</v>
      </c>
      <c r="AC622">
        <f>VLOOKUP(A622,'[1]كل السنوات'!$A$2:$J$3366,10,0)</f>
        <v>0</v>
      </c>
    </row>
    <row r="623" spans="1:36" x14ac:dyDescent="0.25">
      <c r="A623">
        <v>522940</v>
      </c>
      <c r="B623" t="s">
        <v>1123</v>
      </c>
      <c r="C623" t="s">
        <v>374</v>
      </c>
      <c r="D623" t="s">
        <v>1124</v>
      </c>
      <c r="E623" t="s">
        <v>116</v>
      </c>
      <c r="G623" t="s">
        <v>3323</v>
      </c>
      <c r="H623" t="s">
        <v>658</v>
      </c>
      <c r="I623" t="s">
        <v>540</v>
      </c>
      <c r="J623" t="s">
        <v>137</v>
      </c>
      <c r="R623" t="s">
        <v>4644</v>
      </c>
      <c r="S623" t="s">
        <v>4645</v>
      </c>
      <c r="T623" t="s">
        <v>3324</v>
      </c>
      <c r="U623" t="s">
        <v>3093</v>
      </c>
      <c r="AC623">
        <f>VLOOKUP(A623,'[1]كل السنوات'!$A$2:$J$3366,10,0)</f>
        <v>0</v>
      </c>
    </row>
    <row r="624" spans="1:36" x14ac:dyDescent="0.25">
      <c r="A624">
        <v>522957</v>
      </c>
      <c r="B624" t="s">
        <v>2092</v>
      </c>
      <c r="C624" t="s">
        <v>2093</v>
      </c>
      <c r="D624" t="s">
        <v>507</v>
      </c>
      <c r="E624" t="s">
        <v>116</v>
      </c>
      <c r="G624" t="s">
        <v>2510</v>
      </c>
      <c r="H624" t="s">
        <v>658</v>
      </c>
      <c r="I624" t="s">
        <v>540</v>
      </c>
      <c r="J624" t="s">
        <v>137</v>
      </c>
      <c r="R624" t="s">
        <v>4646</v>
      </c>
      <c r="S624" t="s">
        <v>4647</v>
      </c>
      <c r="T624" t="s">
        <v>3325</v>
      </c>
      <c r="U624" t="s">
        <v>2468</v>
      </c>
      <c r="AC624">
        <f>VLOOKUP(A624,'[1]كل السنوات'!$A$2:$J$3366,10,0)</f>
        <v>0</v>
      </c>
    </row>
    <row r="625" spans="1:36" x14ac:dyDescent="0.25">
      <c r="A625">
        <v>522962</v>
      </c>
      <c r="B625" t="s">
        <v>2094</v>
      </c>
      <c r="C625" t="s">
        <v>65</v>
      </c>
      <c r="D625" t="s">
        <v>596</v>
      </c>
      <c r="E625" t="s">
        <v>116</v>
      </c>
      <c r="G625" t="s">
        <v>136</v>
      </c>
      <c r="H625" t="s">
        <v>658</v>
      </c>
      <c r="I625" t="s">
        <v>540</v>
      </c>
      <c r="J625" t="s">
        <v>139</v>
      </c>
      <c r="K625">
        <v>2004</v>
      </c>
      <c r="R625" t="s">
        <v>4187</v>
      </c>
      <c r="S625" t="s">
        <v>3553</v>
      </c>
      <c r="T625" t="s">
        <v>2459</v>
      </c>
      <c r="U625" t="s">
        <v>2429</v>
      </c>
      <c r="AC625">
        <f>VLOOKUP(A625,'[1]كل السنوات'!$A$2:$J$3366,10,0)</f>
        <v>0</v>
      </c>
    </row>
    <row r="626" spans="1:36" x14ac:dyDescent="0.25">
      <c r="A626">
        <v>522973</v>
      </c>
      <c r="B626" t="s">
        <v>1125</v>
      </c>
      <c r="C626" t="s">
        <v>71</v>
      </c>
      <c r="D626" t="s">
        <v>401</v>
      </c>
      <c r="E626" t="s">
        <v>116</v>
      </c>
      <c r="G626" t="s">
        <v>2536</v>
      </c>
      <c r="H626" t="s">
        <v>658</v>
      </c>
      <c r="I626" t="s">
        <v>540</v>
      </c>
      <c r="J626" t="s">
        <v>139</v>
      </c>
      <c r="K626">
        <v>2012</v>
      </c>
      <c r="R626" t="s">
        <v>4188</v>
      </c>
      <c r="S626" t="s">
        <v>4189</v>
      </c>
      <c r="T626" t="s">
        <v>2711</v>
      </c>
      <c r="U626" t="s">
        <v>2429</v>
      </c>
      <c r="AC626">
        <f>VLOOKUP(A626,'[1]كل السنوات'!$A$2:$J$3366,10,0)</f>
        <v>0</v>
      </c>
    </row>
    <row r="627" spans="1:36" x14ac:dyDescent="0.25">
      <c r="A627">
        <v>522975</v>
      </c>
      <c r="B627" t="s">
        <v>2095</v>
      </c>
      <c r="C627" t="s">
        <v>223</v>
      </c>
      <c r="D627" t="s">
        <v>349</v>
      </c>
      <c r="E627" t="s">
        <v>116</v>
      </c>
      <c r="G627" t="s">
        <v>136</v>
      </c>
      <c r="H627" t="s">
        <v>660</v>
      </c>
      <c r="I627" t="s">
        <v>540</v>
      </c>
      <c r="J627" t="s">
        <v>705</v>
      </c>
      <c r="K627">
        <v>2009</v>
      </c>
      <c r="L627" t="s">
        <v>138</v>
      </c>
      <c r="R627" t="s">
        <v>5301</v>
      </c>
      <c r="S627" t="s">
        <v>4687</v>
      </c>
      <c r="T627" t="s">
        <v>2506</v>
      </c>
      <c r="U627" t="s">
        <v>2465</v>
      </c>
      <c r="AC627">
        <f>VLOOKUP(A627,'[1]كل السنوات'!$A$2:$J$3366,10,0)</f>
        <v>0</v>
      </c>
      <c r="AE627" t="s">
        <v>5718</v>
      </c>
    </row>
    <row r="628" spans="1:36" x14ac:dyDescent="0.25">
      <c r="A628">
        <v>522986</v>
      </c>
      <c r="B628" t="s">
        <v>1471</v>
      </c>
      <c r="C628" t="s">
        <v>69</v>
      </c>
      <c r="D628" t="s">
        <v>340</v>
      </c>
      <c r="E628" t="s">
        <v>116</v>
      </c>
      <c r="G628" t="s">
        <v>5302</v>
      </c>
      <c r="H628" t="s">
        <v>658</v>
      </c>
      <c r="I628" t="s">
        <v>541</v>
      </c>
      <c r="J628" t="s">
        <v>139</v>
      </c>
      <c r="R628" t="s">
        <v>5303</v>
      </c>
      <c r="S628" t="s">
        <v>3583</v>
      </c>
      <c r="T628" t="s">
        <v>2480</v>
      </c>
      <c r="U628" t="s">
        <v>2429</v>
      </c>
      <c r="AC628" t="str">
        <f>VLOOKUP(A628,'[1]كل السنوات'!$A$2:$J$3366,10,0)</f>
        <v>م</v>
      </c>
    </row>
    <row r="629" spans="1:36" x14ac:dyDescent="0.25">
      <c r="A629">
        <v>522987</v>
      </c>
      <c r="B629" t="s">
        <v>2096</v>
      </c>
      <c r="C629" t="s">
        <v>304</v>
      </c>
      <c r="D629" t="s">
        <v>443</v>
      </c>
      <c r="E629" t="s">
        <v>116</v>
      </c>
      <c r="G629" t="s">
        <v>136</v>
      </c>
      <c r="H629" t="s">
        <v>658</v>
      </c>
      <c r="I629" t="s">
        <v>540</v>
      </c>
      <c r="J629" t="s">
        <v>139</v>
      </c>
      <c r="R629" t="s">
        <v>4190</v>
      </c>
      <c r="S629" t="s">
        <v>4191</v>
      </c>
      <c r="T629" t="s">
        <v>2572</v>
      </c>
      <c r="U629" t="s">
        <v>2429</v>
      </c>
      <c r="AC629">
        <f>VLOOKUP(A629,'[1]كل السنوات'!$A$2:$J$3366,10,0)</f>
        <v>0</v>
      </c>
    </row>
    <row r="630" spans="1:36" x14ac:dyDescent="0.25">
      <c r="A630">
        <v>522999</v>
      </c>
      <c r="B630" t="s">
        <v>1126</v>
      </c>
      <c r="C630" t="s">
        <v>68</v>
      </c>
      <c r="D630" t="s">
        <v>408</v>
      </c>
      <c r="E630" t="s">
        <v>116</v>
      </c>
      <c r="G630" t="s">
        <v>2816</v>
      </c>
      <c r="H630" t="s">
        <v>658</v>
      </c>
      <c r="I630" t="s">
        <v>540</v>
      </c>
      <c r="J630" t="s">
        <v>705</v>
      </c>
      <c r="K630">
        <v>2009</v>
      </c>
      <c r="R630" t="s">
        <v>4931</v>
      </c>
      <c r="S630" t="s">
        <v>3734</v>
      </c>
      <c r="T630" t="s">
        <v>3328</v>
      </c>
      <c r="U630" t="s">
        <v>3329</v>
      </c>
      <c r="AC630">
        <f>VLOOKUP(A630,'[1]كل السنوات'!$A$2:$J$3366,10,0)</f>
        <v>0</v>
      </c>
    </row>
    <row r="631" spans="1:36" x14ac:dyDescent="0.25">
      <c r="A631">
        <v>523003</v>
      </c>
      <c r="B631" t="s">
        <v>2097</v>
      </c>
      <c r="C631" t="s">
        <v>305</v>
      </c>
      <c r="D631" t="s">
        <v>508</v>
      </c>
      <c r="E631" t="s">
        <v>116</v>
      </c>
      <c r="G631" t="s">
        <v>136</v>
      </c>
      <c r="H631" t="s">
        <v>658</v>
      </c>
      <c r="I631" t="s">
        <v>540</v>
      </c>
      <c r="J631" t="s">
        <v>139</v>
      </c>
      <c r="R631" t="s">
        <v>4192</v>
      </c>
      <c r="S631" t="s">
        <v>4193</v>
      </c>
      <c r="T631" t="s">
        <v>3330</v>
      </c>
      <c r="U631" t="s">
        <v>2429</v>
      </c>
      <c r="AC631">
        <f>VLOOKUP(A631,'[1]كل السنوات'!$A$2:$J$3366,10,0)</f>
        <v>0</v>
      </c>
      <c r="AJ631" t="s">
        <v>2422</v>
      </c>
    </row>
    <row r="632" spans="1:36" x14ac:dyDescent="0.25">
      <c r="A632">
        <v>523004</v>
      </c>
      <c r="B632" t="s">
        <v>1127</v>
      </c>
      <c r="C632" t="s">
        <v>84</v>
      </c>
      <c r="D632" t="s">
        <v>365</v>
      </c>
      <c r="E632" t="s">
        <v>116</v>
      </c>
      <c r="G632" t="s">
        <v>2665</v>
      </c>
      <c r="H632" t="s">
        <v>658</v>
      </c>
      <c r="I632" t="s">
        <v>540</v>
      </c>
      <c r="J632" t="s">
        <v>137</v>
      </c>
      <c r="R632" t="s">
        <v>4648</v>
      </c>
      <c r="S632" t="s">
        <v>3582</v>
      </c>
      <c r="T632" t="s">
        <v>3129</v>
      </c>
      <c r="U632" t="s">
        <v>2468</v>
      </c>
      <c r="AC632">
        <f>VLOOKUP(A632,'[1]كل السنوات'!$A$2:$J$3366,10,0)</f>
        <v>0</v>
      </c>
    </row>
    <row r="633" spans="1:36" x14ac:dyDescent="0.25">
      <c r="A633">
        <v>523008</v>
      </c>
      <c r="B633" t="s">
        <v>1472</v>
      </c>
      <c r="C633" t="s">
        <v>66</v>
      </c>
      <c r="D633" t="s">
        <v>1473</v>
      </c>
      <c r="E633" t="s">
        <v>116</v>
      </c>
      <c r="G633" t="s">
        <v>2585</v>
      </c>
      <c r="H633" t="s">
        <v>658</v>
      </c>
      <c r="I633" t="s">
        <v>540</v>
      </c>
      <c r="J633" t="s">
        <v>139</v>
      </c>
      <c r="K633">
        <v>2011</v>
      </c>
      <c r="R633" t="s">
        <v>3772</v>
      </c>
      <c r="S633" t="s">
        <v>3563</v>
      </c>
      <c r="T633" t="s">
        <v>2869</v>
      </c>
      <c r="U633" t="s">
        <v>2429</v>
      </c>
      <c r="AC633">
        <f>VLOOKUP(A633,'[1]كل السنوات'!$A$2:$J$3366,10,0)</f>
        <v>0</v>
      </c>
      <c r="AI633" t="s">
        <v>2422</v>
      </c>
      <c r="AJ633" t="s">
        <v>2422</v>
      </c>
    </row>
    <row r="634" spans="1:36" x14ac:dyDescent="0.25">
      <c r="A634">
        <v>523012</v>
      </c>
      <c r="B634" t="s">
        <v>1474</v>
      </c>
      <c r="C634" t="s">
        <v>1083</v>
      </c>
      <c r="D634" t="s">
        <v>509</v>
      </c>
      <c r="E634" t="s">
        <v>116</v>
      </c>
      <c r="G634" t="s">
        <v>2640</v>
      </c>
      <c r="H634" t="s">
        <v>658</v>
      </c>
      <c r="I634" t="s">
        <v>540</v>
      </c>
      <c r="J634" t="s">
        <v>139</v>
      </c>
      <c r="L634" t="s">
        <v>151</v>
      </c>
      <c r="R634" t="s">
        <v>5305</v>
      </c>
      <c r="S634" t="s">
        <v>4700</v>
      </c>
      <c r="T634" t="s">
        <v>5306</v>
      </c>
      <c r="U634" t="s">
        <v>5307</v>
      </c>
      <c r="AC634">
        <f>VLOOKUP(A634,'[1]كل السنوات'!$A$2:$J$3366,10,0)</f>
        <v>0</v>
      </c>
    </row>
    <row r="635" spans="1:36" x14ac:dyDescent="0.25">
      <c r="A635">
        <v>523013</v>
      </c>
      <c r="B635" t="s">
        <v>1475</v>
      </c>
      <c r="C635" t="s">
        <v>319</v>
      </c>
      <c r="D635" t="s">
        <v>418</v>
      </c>
      <c r="E635" t="s">
        <v>116</v>
      </c>
      <c r="G635" t="s">
        <v>2640</v>
      </c>
      <c r="H635" t="s">
        <v>658</v>
      </c>
      <c r="I635" t="s">
        <v>540</v>
      </c>
      <c r="J635" t="s">
        <v>139</v>
      </c>
      <c r="K635">
        <v>2016</v>
      </c>
      <c r="L635" t="s">
        <v>151</v>
      </c>
      <c r="R635" t="s">
        <v>5308</v>
      </c>
      <c r="S635" t="s">
        <v>3599</v>
      </c>
      <c r="T635" t="s">
        <v>3366</v>
      </c>
      <c r="U635" t="s">
        <v>5309</v>
      </c>
      <c r="AC635">
        <f>VLOOKUP(A635,'[1]كل السنوات'!$A$2:$J$3366,10,0)</f>
        <v>0</v>
      </c>
      <c r="AH635" t="s">
        <v>2422</v>
      </c>
    </row>
    <row r="636" spans="1:36" x14ac:dyDescent="0.25">
      <c r="A636">
        <v>523014</v>
      </c>
      <c r="B636" t="s">
        <v>2098</v>
      </c>
      <c r="C636" t="s">
        <v>1286</v>
      </c>
      <c r="D636" t="s">
        <v>413</v>
      </c>
      <c r="E636" t="s">
        <v>116</v>
      </c>
      <c r="G636" t="s">
        <v>2922</v>
      </c>
      <c r="H636" t="s">
        <v>658</v>
      </c>
      <c r="I636" t="s">
        <v>540</v>
      </c>
      <c r="J636" t="s">
        <v>139</v>
      </c>
      <c r="R636" t="s">
        <v>4194</v>
      </c>
      <c r="S636" t="s">
        <v>4195</v>
      </c>
      <c r="T636" t="s">
        <v>3331</v>
      </c>
      <c r="U636" t="s">
        <v>3332</v>
      </c>
      <c r="AC636">
        <f>VLOOKUP(A636,'[1]كل السنوات'!$A$2:$J$3366,10,0)</f>
        <v>0</v>
      </c>
      <c r="AJ636" t="s">
        <v>2422</v>
      </c>
    </row>
    <row r="637" spans="1:36" x14ac:dyDescent="0.25">
      <c r="A637">
        <v>523019</v>
      </c>
      <c r="B637" t="s">
        <v>2099</v>
      </c>
      <c r="C637" t="s">
        <v>2100</v>
      </c>
      <c r="D637" t="s">
        <v>410</v>
      </c>
      <c r="E637" t="s">
        <v>116</v>
      </c>
      <c r="G637" t="s">
        <v>136</v>
      </c>
      <c r="H637" t="s">
        <v>658</v>
      </c>
      <c r="I637" t="s">
        <v>540</v>
      </c>
      <c r="J637" t="s">
        <v>137</v>
      </c>
      <c r="R637" t="s">
        <v>4649</v>
      </c>
      <c r="S637" t="s">
        <v>4650</v>
      </c>
      <c r="T637" t="s">
        <v>2528</v>
      </c>
      <c r="U637" t="s">
        <v>2429</v>
      </c>
      <c r="AC637">
        <f>VLOOKUP(A637,'[1]كل السنوات'!$A$2:$J$3366,10,0)</f>
        <v>0</v>
      </c>
    </row>
    <row r="638" spans="1:36" x14ac:dyDescent="0.25">
      <c r="A638">
        <v>523033</v>
      </c>
      <c r="B638" t="s">
        <v>971</v>
      </c>
      <c r="C638" t="s">
        <v>972</v>
      </c>
      <c r="D638" t="s">
        <v>398</v>
      </c>
      <c r="E638" t="s">
        <v>116</v>
      </c>
      <c r="G638" t="s">
        <v>2510</v>
      </c>
      <c r="H638" t="s">
        <v>658</v>
      </c>
      <c r="I638" t="s">
        <v>540</v>
      </c>
      <c r="J638" t="s">
        <v>139</v>
      </c>
      <c r="K638">
        <v>2014</v>
      </c>
      <c r="L638" t="s">
        <v>152</v>
      </c>
      <c r="N638">
        <v>569</v>
      </c>
      <c r="O638" s="254">
        <v>45705</v>
      </c>
      <c r="P638">
        <v>200000</v>
      </c>
      <c r="R638" t="s">
        <v>4196</v>
      </c>
      <c r="S638" t="s">
        <v>4197</v>
      </c>
      <c r="T638" t="s">
        <v>3333</v>
      </c>
      <c r="U638" t="s">
        <v>2468</v>
      </c>
      <c r="AC638" t="str">
        <f>VLOOKUP(A638,'[1]كل السنوات'!$A$2:$J$3366,10,0)</f>
        <v>مستنفذ</v>
      </c>
      <c r="AH638" t="s">
        <v>2422</v>
      </c>
      <c r="AI638" t="s">
        <v>2422</v>
      </c>
    </row>
    <row r="639" spans="1:36" x14ac:dyDescent="0.25">
      <c r="A639">
        <v>523041</v>
      </c>
      <c r="B639" t="s">
        <v>2101</v>
      </c>
      <c r="C639" t="s">
        <v>1258</v>
      </c>
      <c r="D639" t="s">
        <v>405</v>
      </c>
      <c r="E639" t="s">
        <v>116</v>
      </c>
      <c r="G639" t="s">
        <v>136</v>
      </c>
      <c r="H639" t="s">
        <v>660</v>
      </c>
      <c r="I639" t="s">
        <v>540</v>
      </c>
      <c r="J639" t="s">
        <v>139</v>
      </c>
      <c r="K639">
        <v>2013</v>
      </c>
      <c r="L639" t="s">
        <v>138</v>
      </c>
      <c r="R639" t="s">
        <v>4198</v>
      </c>
      <c r="S639" t="s">
        <v>3898</v>
      </c>
      <c r="T639" t="s">
        <v>2648</v>
      </c>
      <c r="U639" t="s">
        <v>2429</v>
      </c>
      <c r="AC639">
        <f>VLOOKUP(A639,'[1]كل السنوات'!$A$2:$J$3366,10,0)</f>
        <v>0</v>
      </c>
    </row>
    <row r="640" spans="1:36" x14ac:dyDescent="0.25">
      <c r="A640">
        <v>523042</v>
      </c>
      <c r="B640" t="s">
        <v>1072</v>
      </c>
      <c r="C640" t="s">
        <v>303</v>
      </c>
      <c r="D640" t="s">
        <v>349</v>
      </c>
      <c r="E640" t="s">
        <v>116</v>
      </c>
      <c r="G640" t="s">
        <v>2640</v>
      </c>
      <c r="H640" t="s">
        <v>658</v>
      </c>
      <c r="I640" t="s">
        <v>540</v>
      </c>
      <c r="J640" t="s">
        <v>139</v>
      </c>
      <c r="L640" t="s">
        <v>151</v>
      </c>
      <c r="R640" t="s">
        <v>4199</v>
      </c>
      <c r="S640" t="s">
        <v>3912</v>
      </c>
      <c r="T640" t="s">
        <v>2441</v>
      </c>
      <c r="U640" t="s">
        <v>2429</v>
      </c>
      <c r="AC640">
        <f>VLOOKUP(A640,'[1]كل السنوات'!$A$2:$J$3366,10,0)</f>
        <v>0</v>
      </c>
    </row>
    <row r="641" spans="1:36" x14ac:dyDescent="0.25">
      <c r="A641">
        <v>523050</v>
      </c>
      <c r="B641" t="s">
        <v>1128</v>
      </c>
      <c r="C641" t="s">
        <v>1129</v>
      </c>
      <c r="D641" t="s">
        <v>1024</v>
      </c>
      <c r="E641" t="s">
        <v>116</v>
      </c>
      <c r="G641" t="s">
        <v>136</v>
      </c>
      <c r="H641" t="s">
        <v>658</v>
      </c>
      <c r="I641" t="s">
        <v>541</v>
      </c>
      <c r="J641" t="s">
        <v>705</v>
      </c>
      <c r="R641" t="s">
        <v>4932</v>
      </c>
      <c r="S641" t="s">
        <v>3979</v>
      </c>
      <c r="T641" t="s">
        <v>3335</v>
      </c>
      <c r="U641" t="s">
        <v>2429</v>
      </c>
      <c r="AC641" t="str">
        <f>VLOOKUP(A641,'[1]كل السنوات'!$A$2:$J$3366,10,0)</f>
        <v>م</v>
      </c>
    </row>
    <row r="642" spans="1:36" x14ac:dyDescent="0.25">
      <c r="A642">
        <v>523054</v>
      </c>
      <c r="B642" t="s">
        <v>2102</v>
      </c>
      <c r="C642" t="s">
        <v>256</v>
      </c>
      <c r="D642" t="s">
        <v>402</v>
      </c>
      <c r="E642" t="s">
        <v>116</v>
      </c>
      <c r="G642" t="s">
        <v>136</v>
      </c>
      <c r="H642" t="s">
        <v>658</v>
      </c>
      <c r="I642" t="s">
        <v>540</v>
      </c>
      <c r="J642" t="s">
        <v>137</v>
      </c>
      <c r="R642" t="s">
        <v>2484</v>
      </c>
      <c r="S642" t="s">
        <v>5310</v>
      </c>
      <c r="T642" t="s">
        <v>2506</v>
      </c>
      <c r="U642" t="s">
        <v>2568</v>
      </c>
      <c r="AC642">
        <f>VLOOKUP(A642,'[1]كل السنوات'!$A$2:$J$3366,10,0)</f>
        <v>0</v>
      </c>
    </row>
    <row r="643" spans="1:36" x14ac:dyDescent="0.25">
      <c r="A643">
        <v>523062</v>
      </c>
      <c r="B643" t="s">
        <v>1130</v>
      </c>
      <c r="C643" t="s">
        <v>1050</v>
      </c>
      <c r="D643" t="s">
        <v>845</v>
      </c>
      <c r="E643" t="s">
        <v>116</v>
      </c>
      <c r="G643" t="s">
        <v>136</v>
      </c>
      <c r="H643" t="s">
        <v>658</v>
      </c>
      <c r="I643" t="s">
        <v>540</v>
      </c>
      <c r="J643" t="s">
        <v>137</v>
      </c>
      <c r="AC643">
        <f>VLOOKUP(A643,'[1]كل السنوات'!$A$2:$J$3366,10,0)</f>
        <v>0</v>
      </c>
    </row>
    <row r="644" spans="1:36" ht="15" customHeight="1" x14ac:dyDescent="0.25">
      <c r="A644">
        <v>523074</v>
      </c>
      <c r="B644" t="s">
        <v>2380</v>
      </c>
      <c r="C644" t="s">
        <v>290</v>
      </c>
      <c r="D644" t="s">
        <v>522</v>
      </c>
      <c r="E644" t="s">
        <v>116</v>
      </c>
      <c r="G644" t="s">
        <v>136</v>
      </c>
      <c r="H644" t="s">
        <v>660</v>
      </c>
      <c r="I644" t="s">
        <v>540</v>
      </c>
      <c r="J644" t="s">
        <v>139</v>
      </c>
      <c r="K644">
        <v>2013</v>
      </c>
      <c r="L644" t="s">
        <v>683</v>
      </c>
      <c r="R644" t="s">
        <v>3773</v>
      </c>
      <c r="S644" t="s">
        <v>3774</v>
      </c>
      <c r="T644" t="s">
        <v>2870</v>
      </c>
      <c r="U644" t="s">
        <v>2465</v>
      </c>
      <c r="AC644">
        <f>VLOOKUP(A644,'[1]كل السنوات'!$A$2:$J$3366,10,0)</f>
        <v>0</v>
      </c>
      <c r="AH644" t="s">
        <v>2422</v>
      </c>
      <c r="AI644" t="s">
        <v>2422</v>
      </c>
      <c r="AJ644" t="s">
        <v>2422</v>
      </c>
    </row>
    <row r="645" spans="1:36" ht="15" customHeight="1" x14ac:dyDescent="0.25">
      <c r="A645">
        <v>523081</v>
      </c>
      <c r="B645" t="s">
        <v>1131</v>
      </c>
      <c r="C645" t="s">
        <v>742</v>
      </c>
      <c r="D645" t="s">
        <v>410</v>
      </c>
      <c r="E645" t="s">
        <v>116</v>
      </c>
      <c r="G645" t="s">
        <v>136</v>
      </c>
      <c r="H645" t="s">
        <v>660</v>
      </c>
      <c r="I645" t="s">
        <v>540</v>
      </c>
      <c r="J645" t="s">
        <v>139</v>
      </c>
      <c r="K645">
        <v>2010</v>
      </c>
      <c r="L645" t="s">
        <v>138</v>
      </c>
      <c r="R645" t="s">
        <v>4201</v>
      </c>
      <c r="S645" t="s">
        <v>4202</v>
      </c>
      <c r="T645" t="s">
        <v>2528</v>
      </c>
      <c r="U645" t="s">
        <v>2429</v>
      </c>
      <c r="AC645">
        <f>VLOOKUP(A645,'[1]كل السنوات'!$A$2:$J$3366,10,0)</f>
        <v>0</v>
      </c>
    </row>
    <row r="646" spans="1:36" ht="15" customHeight="1" x14ac:dyDescent="0.25">
      <c r="A646">
        <v>523093</v>
      </c>
      <c r="B646" t="s">
        <v>2103</v>
      </c>
      <c r="C646" t="s">
        <v>235</v>
      </c>
      <c r="D646" t="s">
        <v>342</v>
      </c>
      <c r="E646" t="s">
        <v>116</v>
      </c>
      <c r="G646" t="s">
        <v>152</v>
      </c>
      <c r="H646" t="s">
        <v>658</v>
      </c>
      <c r="I646" t="s">
        <v>540</v>
      </c>
      <c r="J646" t="s">
        <v>139</v>
      </c>
      <c r="L646" t="s">
        <v>150</v>
      </c>
      <c r="R646" t="s">
        <v>5311</v>
      </c>
      <c r="S646" t="s">
        <v>5097</v>
      </c>
      <c r="T646" t="s">
        <v>2825</v>
      </c>
      <c r="U646" t="s">
        <v>2487</v>
      </c>
      <c r="AC646">
        <f>VLOOKUP(A646,'[1]كل السنوات'!$A$2:$J$3366,10,0)</f>
        <v>0</v>
      </c>
      <c r="AJ646" t="s">
        <v>2422</v>
      </c>
    </row>
    <row r="647" spans="1:36" ht="15" customHeight="1" x14ac:dyDescent="0.25">
      <c r="A647">
        <v>523101</v>
      </c>
      <c r="B647" t="s">
        <v>1132</v>
      </c>
      <c r="C647" t="s">
        <v>270</v>
      </c>
      <c r="D647" t="s">
        <v>1010</v>
      </c>
      <c r="E647" t="s">
        <v>116</v>
      </c>
      <c r="G647" t="s">
        <v>3337</v>
      </c>
      <c r="H647" t="s">
        <v>658</v>
      </c>
      <c r="I647" t="s">
        <v>540</v>
      </c>
      <c r="J647" t="s">
        <v>137</v>
      </c>
      <c r="K647">
        <v>2013</v>
      </c>
      <c r="R647" t="s">
        <v>4651</v>
      </c>
      <c r="S647" t="s">
        <v>4652</v>
      </c>
      <c r="T647" t="s">
        <v>3338</v>
      </c>
      <c r="U647" t="s">
        <v>2479</v>
      </c>
      <c r="AC647">
        <f>VLOOKUP(A647,'[1]كل السنوات'!$A$2:$J$3366,10,0)</f>
        <v>0</v>
      </c>
    </row>
    <row r="648" spans="1:36" ht="15" customHeight="1" x14ac:dyDescent="0.25">
      <c r="A648">
        <v>523107</v>
      </c>
      <c r="B648" t="s">
        <v>2104</v>
      </c>
      <c r="C648" t="s">
        <v>275</v>
      </c>
      <c r="D648" t="s">
        <v>535</v>
      </c>
      <c r="E648" t="s">
        <v>116</v>
      </c>
      <c r="G648" t="s">
        <v>5312</v>
      </c>
      <c r="H648" t="s">
        <v>658</v>
      </c>
      <c r="I648" t="s">
        <v>540</v>
      </c>
      <c r="J648" t="s">
        <v>137</v>
      </c>
      <c r="K648">
        <v>2017</v>
      </c>
      <c r="R648" t="s">
        <v>4653</v>
      </c>
      <c r="S648" t="s">
        <v>4113</v>
      </c>
      <c r="T648" t="s">
        <v>3308</v>
      </c>
      <c r="U648" t="s">
        <v>2684</v>
      </c>
      <c r="AC648">
        <f>VLOOKUP(A648,'[1]كل السنوات'!$A$2:$J$3366,10,0)</f>
        <v>0</v>
      </c>
    </row>
    <row r="649" spans="1:36" ht="15" customHeight="1" x14ac:dyDescent="0.25">
      <c r="A649">
        <v>523108</v>
      </c>
      <c r="B649" t="s">
        <v>1133</v>
      </c>
      <c r="C649" t="s">
        <v>1134</v>
      </c>
      <c r="D649" t="s">
        <v>1135</v>
      </c>
      <c r="E649" t="s">
        <v>116</v>
      </c>
      <c r="G649" t="s">
        <v>2546</v>
      </c>
      <c r="H649" t="s">
        <v>658</v>
      </c>
      <c r="I649" t="s">
        <v>540</v>
      </c>
      <c r="J649" t="s">
        <v>139</v>
      </c>
      <c r="K649">
        <v>0</v>
      </c>
      <c r="R649" t="s">
        <v>4203</v>
      </c>
      <c r="S649" t="s">
        <v>3587</v>
      </c>
      <c r="T649" t="s">
        <v>3339</v>
      </c>
      <c r="U649" t="s">
        <v>3340</v>
      </c>
      <c r="AC649">
        <f>VLOOKUP(A649,'[1]كل السنوات'!$A$2:$J$3366,10,0)</f>
        <v>0</v>
      </c>
      <c r="AJ649" t="s">
        <v>2422</v>
      </c>
    </row>
    <row r="650" spans="1:36" ht="15" customHeight="1" x14ac:dyDescent="0.25">
      <c r="A650">
        <v>523112</v>
      </c>
      <c r="B650" t="s">
        <v>1476</v>
      </c>
      <c r="C650" t="s">
        <v>1477</v>
      </c>
      <c r="D650" t="s">
        <v>738</v>
      </c>
      <c r="E650" t="s">
        <v>116</v>
      </c>
      <c r="G650" t="s">
        <v>2546</v>
      </c>
      <c r="H650" t="s">
        <v>658</v>
      </c>
      <c r="I650" t="s">
        <v>540</v>
      </c>
      <c r="J650" t="s">
        <v>139</v>
      </c>
      <c r="K650">
        <v>2014</v>
      </c>
      <c r="R650" t="s">
        <v>4204</v>
      </c>
      <c r="S650" t="s">
        <v>4205</v>
      </c>
      <c r="T650" t="s">
        <v>3341</v>
      </c>
      <c r="U650" t="s">
        <v>2828</v>
      </c>
      <c r="AC650">
        <f>VLOOKUP(A650,'[1]كل السنوات'!$A$2:$J$3366,10,0)</f>
        <v>0</v>
      </c>
    </row>
    <row r="651" spans="1:36" ht="15" customHeight="1" x14ac:dyDescent="0.25">
      <c r="A651">
        <v>523113</v>
      </c>
      <c r="B651" t="s">
        <v>2381</v>
      </c>
      <c r="C651" t="s">
        <v>2382</v>
      </c>
      <c r="D651" t="s">
        <v>2383</v>
      </c>
      <c r="E651" t="s">
        <v>116</v>
      </c>
      <c r="G651" t="s">
        <v>2700</v>
      </c>
      <c r="H651" t="s">
        <v>658</v>
      </c>
      <c r="I651" t="s">
        <v>540</v>
      </c>
      <c r="J651" t="s">
        <v>139</v>
      </c>
      <c r="K651">
        <v>2014</v>
      </c>
      <c r="R651" t="s">
        <v>3776</v>
      </c>
      <c r="S651" t="s">
        <v>3777</v>
      </c>
      <c r="T651" t="s">
        <v>2872</v>
      </c>
      <c r="U651" t="s">
        <v>2873</v>
      </c>
      <c r="AC651">
        <f>VLOOKUP(A651,'[1]كل السنوات'!$A$2:$J$3366,10,0)</f>
        <v>0</v>
      </c>
      <c r="AI651" t="s">
        <v>2422</v>
      </c>
      <c r="AJ651" t="s">
        <v>2422</v>
      </c>
    </row>
    <row r="652" spans="1:36" ht="15" customHeight="1" x14ac:dyDescent="0.25">
      <c r="A652">
        <v>523115</v>
      </c>
      <c r="B652" t="s">
        <v>2105</v>
      </c>
      <c r="C652" t="s">
        <v>94</v>
      </c>
      <c r="D652" t="s">
        <v>499</v>
      </c>
      <c r="E652" t="s">
        <v>116</v>
      </c>
      <c r="G652" t="s">
        <v>136</v>
      </c>
      <c r="H652" t="s">
        <v>658</v>
      </c>
      <c r="I652" t="s">
        <v>540</v>
      </c>
      <c r="J652" t="s">
        <v>137</v>
      </c>
      <c r="R652" t="s">
        <v>4654</v>
      </c>
      <c r="S652" t="s">
        <v>3686</v>
      </c>
      <c r="T652" t="s">
        <v>3235</v>
      </c>
      <c r="U652" t="s">
        <v>2429</v>
      </c>
      <c r="AC652">
        <f>VLOOKUP(A652,'[1]كل السنوات'!$A$2:$J$3366,10,0)</f>
        <v>0</v>
      </c>
    </row>
    <row r="653" spans="1:36" ht="15" customHeight="1" x14ac:dyDescent="0.25">
      <c r="A653">
        <v>523123</v>
      </c>
      <c r="B653" t="s">
        <v>1478</v>
      </c>
      <c r="C653" t="s">
        <v>87</v>
      </c>
      <c r="D653" t="s">
        <v>435</v>
      </c>
      <c r="E653" t="s">
        <v>116</v>
      </c>
      <c r="G653" t="s">
        <v>3342</v>
      </c>
      <c r="H653" t="s">
        <v>658</v>
      </c>
      <c r="I653" t="s">
        <v>540</v>
      </c>
      <c r="J653" t="s">
        <v>137</v>
      </c>
      <c r="R653" t="s">
        <v>4655</v>
      </c>
      <c r="S653" t="s">
        <v>3632</v>
      </c>
      <c r="T653" t="s">
        <v>2516</v>
      </c>
      <c r="U653" t="s">
        <v>3343</v>
      </c>
      <c r="AC653">
        <f>VLOOKUP(A653,'[1]كل السنوات'!$A$2:$J$3366,10,0)</f>
        <v>0</v>
      </c>
    </row>
    <row r="654" spans="1:36" ht="15" customHeight="1" x14ac:dyDescent="0.25">
      <c r="A654">
        <v>523124</v>
      </c>
      <c r="B654" t="s">
        <v>2384</v>
      </c>
      <c r="C654" t="s">
        <v>66</v>
      </c>
      <c r="D654" t="s">
        <v>2385</v>
      </c>
      <c r="E654" t="s">
        <v>116</v>
      </c>
      <c r="G654" t="s">
        <v>2503</v>
      </c>
      <c r="H654" t="s">
        <v>658</v>
      </c>
      <c r="I654" t="s">
        <v>540</v>
      </c>
      <c r="J654" t="s">
        <v>137</v>
      </c>
      <c r="R654" t="s">
        <v>4515</v>
      </c>
      <c r="S654" t="s">
        <v>3694</v>
      </c>
      <c r="T654" t="s">
        <v>2874</v>
      </c>
      <c r="U654" t="s">
        <v>2633</v>
      </c>
      <c r="AC654">
        <f>VLOOKUP(A654,'[1]كل السنوات'!$A$2:$J$3366,10,0)</f>
        <v>0</v>
      </c>
    </row>
    <row r="655" spans="1:36" ht="15" customHeight="1" x14ac:dyDescent="0.25">
      <c r="A655">
        <v>523125</v>
      </c>
      <c r="B655" t="s">
        <v>1479</v>
      </c>
      <c r="C655" t="s">
        <v>77</v>
      </c>
      <c r="D655" t="s">
        <v>426</v>
      </c>
      <c r="E655" t="s">
        <v>116</v>
      </c>
      <c r="G655" t="s">
        <v>136</v>
      </c>
      <c r="H655" t="s">
        <v>658</v>
      </c>
      <c r="I655" t="s">
        <v>541</v>
      </c>
      <c r="J655" t="s">
        <v>139</v>
      </c>
      <c r="R655" t="s">
        <v>3682</v>
      </c>
      <c r="S655" t="s">
        <v>2719</v>
      </c>
      <c r="T655" t="s">
        <v>2497</v>
      </c>
      <c r="U655" t="s">
        <v>2429</v>
      </c>
      <c r="AC655" t="str">
        <f>VLOOKUP(A655,'[1]كل السنوات'!$A$2:$J$3366,10,0)</f>
        <v>م</v>
      </c>
    </row>
    <row r="656" spans="1:36" ht="15" customHeight="1" x14ac:dyDescent="0.25">
      <c r="A656">
        <v>523133</v>
      </c>
      <c r="B656" t="s">
        <v>1136</v>
      </c>
      <c r="C656" t="s">
        <v>1137</v>
      </c>
      <c r="D656" t="s">
        <v>431</v>
      </c>
      <c r="E656" t="s">
        <v>116</v>
      </c>
      <c r="G656" t="s">
        <v>3344</v>
      </c>
      <c r="H656" t="s">
        <v>658</v>
      </c>
      <c r="I656" t="s">
        <v>540</v>
      </c>
      <c r="J656" t="s">
        <v>139</v>
      </c>
      <c r="R656" t="s">
        <v>4206</v>
      </c>
      <c r="S656" t="s">
        <v>4207</v>
      </c>
      <c r="T656" t="s">
        <v>2513</v>
      </c>
      <c r="U656" t="s">
        <v>2468</v>
      </c>
      <c r="AC656">
        <f>VLOOKUP(A656,'[1]كل السنوات'!$A$2:$J$3366,10,0)</f>
        <v>0</v>
      </c>
    </row>
    <row r="657" spans="1:36" ht="15" customHeight="1" x14ac:dyDescent="0.25">
      <c r="A657">
        <v>523138</v>
      </c>
      <c r="B657" t="s">
        <v>1480</v>
      </c>
      <c r="C657" t="s">
        <v>1481</v>
      </c>
      <c r="D657" t="s">
        <v>437</v>
      </c>
      <c r="E657" t="s">
        <v>116</v>
      </c>
      <c r="G657" t="s">
        <v>2804</v>
      </c>
      <c r="H657" t="s">
        <v>658</v>
      </c>
      <c r="I657" t="s">
        <v>540</v>
      </c>
      <c r="J657" t="s">
        <v>137</v>
      </c>
      <c r="R657" t="s">
        <v>4656</v>
      </c>
      <c r="S657" t="s">
        <v>3825</v>
      </c>
      <c r="T657" t="s">
        <v>2724</v>
      </c>
      <c r="U657" t="s">
        <v>2429</v>
      </c>
      <c r="AC657">
        <f>VLOOKUP(A657,'[1]كل السنوات'!$A$2:$J$3366,10,0)</f>
        <v>0</v>
      </c>
    </row>
    <row r="658" spans="1:36" ht="15" customHeight="1" x14ac:dyDescent="0.25">
      <c r="A658">
        <v>523149</v>
      </c>
      <c r="B658" t="s">
        <v>2106</v>
      </c>
      <c r="C658" t="s">
        <v>727</v>
      </c>
      <c r="D658" t="s">
        <v>340</v>
      </c>
      <c r="E658" t="s">
        <v>116</v>
      </c>
      <c r="G658" t="s">
        <v>1355</v>
      </c>
      <c r="H658" t="s">
        <v>658</v>
      </c>
      <c r="I658" t="s">
        <v>540</v>
      </c>
      <c r="J658" t="s">
        <v>139</v>
      </c>
      <c r="R658" t="s">
        <v>4208</v>
      </c>
      <c r="S658" t="s">
        <v>4209</v>
      </c>
      <c r="T658" t="s">
        <v>3347</v>
      </c>
      <c r="U658" t="s">
        <v>2487</v>
      </c>
      <c r="AC658">
        <f>VLOOKUP(A658,'[1]كل السنوات'!$A$2:$J$3366,10,0)</f>
        <v>0</v>
      </c>
    </row>
    <row r="659" spans="1:36" ht="15" customHeight="1" x14ac:dyDescent="0.25">
      <c r="A659">
        <v>523151</v>
      </c>
      <c r="B659" t="s">
        <v>1483</v>
      </c>
      <c r="C659" t="s">
        <v>1484</v>
      </c>
      <c r="D659" t="s">
        <v>979</v>
      </c>
      <c r="E659" t="s">
        <v>116</v>
      </c>
      <c r="G659" t="s">
        <v>136</v>
      </c>
      <c r="H659" t="s">
        <v>658</v>
      </c>
      <c r="I659" t="s">
        <v>541</v>
      </c>
      <c r="J659" t="s">
        <v>139</v>
      </c>
      <c r="K659">
        <v>0</v>
      </c>
      <c r="R659" t="s">
        <v>3778</v>
      </c>
      <c r="S659" t="s">
        <v>3694</v>
      </c>
      <c r="T659" t="s">
        <v>2875</v>
      </c>
      <c r="U659" t="s">
        <v>2479</v>
      </c>
      <c r="AC659" t="str">
        <f>VLOOKUP(A659,'[1]كل السنوات'!$A$2:$J$3366,10,0)</f>
        <v>مستنفذ    م</v>
      </c>
      <c r="AE659" t="s">
        <v>5718</v>
      </c>
    </row>
    <row r="660" spans="1:36" ht="15" customHeight="1" x14ac:dyDescent="0.25">
      <c r="A660">
        <v>523157</v>
      </c>
      <c r="B660" t="s">
        <v>2107</v>
      </c>
      <c r="C660" t="s">
        <v>96</v>
      </c>
      <c r="D660" t="s">
        <v>510</v>
      </c>
      <c r="E660" t="s">
        <v>116</v>
      </c>
      <c r="G660" t="s">
        <v>136</v>
      </c>
      <c r="H660" t="s">
        <v>658</v>
      </c>
      <c r="I660" t="s">
        <v>540</v>
      </c>
      <c r="J660" t="s">
        <v>139</v>
      </c>
      <c r="L660" t="s">
        <v>151</v>
      </c>
      <c r="R660" t="s">
        <v>4210</v>
      </c>
      <c r="S660" t="s">
        <v>3719</v>
      </c>
      <c r="T660" t="s">
        <v>2580</v>
      </c>
      <c r="U660" t="s">
        <v>2500</v>
      </c>
      <c r="AC660">
        <f>VLOOKUP(A660,'[1]كل السنوات'!$A$2:$J$3366,10,0)</f>
        <v>0</v>
      </c>
    </row>
    <row r="661" spans="1:36" ht="15" customHeight="1" x14ac:dyDescent="0.25">
      <c r="A661">
        <v>523159</v>
      </c>
      <c r="B661" t="s">
        <v>2386</v>
      </c>
      <c r="C661" t="s">
        <v>87</v>
      </c>
      <c r="D661" t="s">
        <v>749</v>
      </c>
      <c r="E661" t="s">
        <v>116</v>
      </c>
      <c r="G661" t="s">
        <v>2721</v>
      </c>
      <c r="H661" t="s">
        <v>658</v>
      </c>
      <c r="I661" t="s">
        <v>540</v>
      </c>
      <c r="J661" t="s">
        <v>139</v>
      </c>
      <c r="R661" t="s">
        <v>5313</v>
      </c>
      <c r="S661" t="s">
        <v>3598</v>
      </c>
      <c r="T661" t="s">
        <v>2443</v>
      </c>
      <c r="U661" t="s">
        <v>2429</v>
      </c>
      <c r="AC661">
        <f>VLOOKUP(A661,'[1]كل السنوات'!$A$2:$J$3366,10,0)</f>
        <v>0</v>
      </c>
    </row>
    <row r="662" spans="1:36" ht="15" customHeight="1" x14ac:dyDescent="0.25">
      <c r="A662">
        <v>523165</v>
      </c>
      <c r="B662" t="s">
        <v>973</v>
      </c>
      <c r="C662" t="s">
        <v>860</v>
      </c>
      <c r="D662" t="s">
        <v>511</v>
      </c>
      <c r="E662" t="s">
        <v>116</v>
      </c>
      <c r="G662" t="s">
        <v>145</v>
      </c>
      <c r="H662" t="s">
        <v>658</v>
      </c>
      <c r="I662" t="s">
        <v>540</v>
      </c>
      <c r="J662" t="s">
        <v>137</v>
      </c>
      <c r="R662" t="s">
        <v>4657</v>
      </c>
      <c r="S662" t="s">
        <v>3830</v>
      </c>
      <c r="T662" t="s">
        <v>3138</v>
      </c>
      <c r="U662" t="s">
        <v>2468</v>
      </c>
      <c r="AC662">
        <f>VLOOKUP(A662,'[1]كل السنوات'!$A$2:$J$3366,10,0)</f>
        <v>0</v>
      </c>
    </row>
    <row r="663" spans="1:36" ht="15" customHeight="1" x14ac:dyDescent="0.25">
      <c r="A663">
        <v>523168</v>
      </c>
      <c r="B663" t="s">
        <v>1892</v>
      </c>
      <c r="C663" t="s">
        <v>77</v>
      </c>
      <c r="D663" t="s">
        <v>512</v>
      </c>
      <c r="E663" t="s">
        <v>116</v>
      </c>
      <c r="G663" t="s">
        <v>2713</v>
      </c>
      <c r="H663" t="s">
        <v>658</v>
      </c>
      <c r="I663" t="s">
        <v>540</v>
      </c>
      <c r="J663" t="s">
        <v>137</v>
      </c>
      <c r="L663" t="s">
        <v>2867</v>
      </c>
      <c r="R663" t="s">
        <v>4658</v>
      </c>
      <c r="S663" t="s">
        <v>2719</v>
      </c>
      <c r="T663" t="s">
        <v>3175</v>
      </c>
      <c r="U663" t="s">
        <v>2429</v>
      </c>
      <c r="AC663">
        <f>VLOOKUP(A663,'[1]كل السنوات'!$A$2:$J$3366,10,0)</f>
        <v>0</v>
      </c>
      <c r="AJ663" t="s">
        <v>2422</v>
      </c>
    </row>
    <row r="664" spans="1:36" ht="15" customHeight="1" x14ac:dyDescent="0.25">
      <c r="A664">
        <v>523172</v>
      </c>
      <c r="B664" t="s">
        <v>861</v>
      </c>
      <c r="C664" t="s">
        <v>352</v>
      </c>
      <c r="D664" t="s">
        <v>423</v>
      </c>
      <c r="E664" t="s">
        <v>116</v>
      </c>
      <c r="G664" t="s">
        <v>3061</v>
      </c>
      <c r="H664" t="s">
        <v>658</v>
      </c>
      <c r="I664" t="s">
        <v>540</v>
      </c>
      <c r="J664" t="s">
        <v>137</v>
      </c>
      <c r="K664">
        <v>2012</v>
      </c>
      <c r="R664" t="s">
        <v>4659</v>
      </c>
      <c r="S664" t="s">
        <v>2845</v>
      </c>
      <c r="T664" t="s">
        <v>2759</v>
      </c>
      <c r="U664" t="s">
        <v>3348</v>
      </c>
      <c r="AC664">
        <f>VLOOKUP(A664,'[1]كل السنوات'!$A$2:$J$3366,10,0)</f>
        <v>0</v>
      </c>
      <c r="AG664" t="s">
        <v>2422</v>
      </c>
      <c r="AH664" t="s">
        <v>2422</v>
      </c>
      <c r="AI664" t="s">
        <v>2422</v>
      </c>
      <c r="AJ664" t="s">
        <v>2422</v>
      </c>
    </row>
    <row r="665" spans="1:36" ht="15" customHeight="1" x14ac:dyDescent="0.25">
      <c r="A665">
        <v>523176</v>
      </c>
      <c r="B665" t="s">
        <v>2108</v>
      </c>
      <c r="C665" t="s">
        <v>228</v>
      </c>
      <c r="D665" t="s">
        <v>753</v>
      </c>
      <c r="E665" t="s">
        <v>116</v>
      </c>
      <c r="G665" t="s">
        <v>136</v>
      </c>
      <c r="H665" t="s">
        <v>658</v>
      </c>
      <c r="I665" t="s">
        <v>540</v>
      </c>
      <c r="J665" t="s">
        <v>137</v>
      </c>
      <c r="R665" t="s">
        <v>5314</v>
      </c>
      <c r="S665" t="s">
        <v>4728</v>
      </c>
      <c r="T665" t="s">
        <v>2637</v>
      </c>
      <c r="U665" t="s">
        <v>2429</v>
      </c>
      <c r="AC665">
        <f>VLOOKUP(A665,'[1]كل السنوات'!$A$2:$J$3366,10,0)</f>
        <v>0</v>
      </c>
    </row>
    <row r="666" spans="1:36" ht="15" customHeight="1" x14ac:dyDescent="0.25">
      <c r="A666">
        <v>523187</v>
      </c>
      <c r="B666" t="s">
        <v>2109</v>
      </c>
      <c r="C666" t="s">
        <v>66</v>
      </c>
      <c r="D666" t="s">
        <v>453</v>
      </c>
      <c r="E666" t="s">
        <v>116</v>
      </c>
      <c r="G666" t="s">
        <v>136</v>
      </c>
      <c r="H666" t="s">
        <v>658</v>
      </c>
      <c r="I666" t="s">
        <v>540</v>
      </c>
      <c r="J666" t="s">
        <v>705</v>
      </c>
      <c r="R666" t="s">
        <v>5315</v>
      </c>
      <c r="S666" t="s">
        <v>3563</v>
      </c>
      <c r="T666" t="s">
        <v>2810</v>
      </c>
      <c r="U666" t="s">
        <v>2429</v>
      </c>
      <c r="AC666">
        <f>VLOOKUP(A666,'[1]كل السنوات'!$A$2:$J$3366,10,0)</f>
        <v>0</v>
      </c>
      <c r="AJ666" t="s">
        <v>2422</v>
      </c>
    </row>
    <row r="667" spans="1:36" ht="15" customHeight="1" x14ac:dyDescent="0.25">
      <c r="A667">
        <v>523189</v>
      </c>
      <c r="B667" t="s">
        <v>2110</v>
      </c>
      <c r="C667" t="s">
        <v>69</v>
      </c>
      <c r="D667" t="s">
        <v>513</v>
      </c>
      <c r="E667" t="s">
        <v>116</v>
      </c>
      <c r="G667" t="s">
        <v>2518</v>
      </c>
      <c r="H667" t="s">
        <v>658</v>
      </c>
      <c r="I667" t="s">
        <v>540</v>
      </c>
      <c r="J667" t="s">
        <v>137</v>
      </c>
      <c r="K667">
        <v>2015</v>
      </c>
      <c r="R667" t="s">
        <v>4660</v>
      </c>
      <c r="S667" t="s">
        <v>3583</v>
      </c>
      <c r="T667" t="s">
        <v>2952</v>
      </c>
      <c r="U667" t="s">
        <v>2684</v>
      </c>
      <c r="AC667">
        <f>VLOOKUP(A667,'[1]كل السنوات'!$A$2:$J$3366,10,0)</f>
        <v>0</v>
      </c>
    </row>
    <row r="668" spans="1:36" ht="15" customHeight="1" x14ac:dyDescent="0.25">
      <c r="A668">
        <v>523190</v>
      </c>
      <c r="B668" t="s">
        <v>2111</v>
      </c>
      <c r="C668" t="s">
        <v>65</v>
      </c>
      <c r="D668" t="s">
        <v>501</v>
      </c>
      <c r="E668" t="s">
        <v>116</v>
      </c>
      <c r="G668" t="s">
        <v>2558</v>
      </c>
      <c r="H668" t="s">
        <v>658</v>
      </c>
      <c r="I668" t="s">
        <v>540</v>
      </c>
      <c r="J668" t="s">
        <v>139</v>
      </c>
      <c r="L668" t="s">
        <v>151</v>
      </c>
      <c r="M668" t="s">
        <v>151</v>
      </c>
      <c r="R668" t="s">
        <v>4211</v>
      </c>
      <c r="S668" t="s">
        <v>3553</v>
      </c>
      <c r="T668" t="s">
        <v>2467</v>
      </c>
      <c r="U668" t="s">
        <v>2540</v>
      </c>
      <c r="AC668">
        <f>VLOOKUP(A668,'[1]كل السنوات'!$A$2:$J$3366,10,0)</f>
        <v>0</v>
      </c>
    </row>
    <row r="669" spans="1:36" ht="15" customHeight="1" x14ac:dyDescent="0.25">
      <c r="A669">
        <v>523192</v>
      </c>
      <c r="B669" t="s">
        <v>1893</v>
      </c>
      <c r="C669" t="s">
        <v>604</v>
      </c>
      <c r="D669" t="s">
        <v>4994</v>
      </c>
      <c r="E669" t="s">
        <v>116</v>
      </c>
      <c r="G669" t="s">
        <v>2738</v>
      </c>
      <c r="H669" t="s">
        <v>658</v>
      </c>
      <c r="I669" t="s">
        <v>540</v>
      </c>
      <c r="J669" t="s">
        <v>139</v>
      </c>
      <c r="K669">
        <v>2011</v>
      </c>
      <c r="R669" t="s">
        <v>4212</v>
      </c>
      <c r="S669" t="s">
        <v>4213</v>
      </c>
      <c r="T669" t="s">
        <v>2599</v>
      </c>
      <c r="U669" t="s">
        <v>3351</v>
      </c>
      <c r="AC669">
        <f>VLOOKUP(A669,'[1]كل السنوات'!$A$2:$J$3366,10,0)</f>
        <v>0</v>
      </c>
      <c r="AH669" t="s">
        <v>2422</v>
      </c>
      <c r="AI669" t="s">
        <v>2422</v>
      </c>
    </row>
    <row r="670" spans="1:36" ht="15" customHeight="1" x14ac:dyDescent="0.25">
      <c r="A670">
        <v>523202</v>
      </c>
      <c r="B670" t="s">
        <v>2112</v>
      </c>
      <c r="C670" t="s">
        <v>863</v>
      </c>
      <c r="D670" t="s">
        <v>443</v>
      </c>
      <c r="E670" t="s">
        <v>2445</v>
      </c>
      <c r="G670" t="s">
        <v>5316</v>
      </c>
      <c r="H670" t="s">
        <v>658</v>
      </c>
      <c r="I670" t="s">
        <v>540</v>
      </c>
      <c r="J670" t="s">
        <v>137</v>
      </c>
      <c r="K670">
        <v>2015</v>
      </c>
      <c r="L670" t="s">
        <v>150</v>
      </c>
      <c r="R670" t="s">
        <v>5317</v>
      </c>
      <c r="S670" t="s">
        <v>5318</v>
      </c>
      <c r="T670" t="s">
        <v>5319</v>
      </c>
      <c r="U670" t="s">
        <v>5320</v>
      </c>
      <c r="AC670">
        <f>VLOOKUP(A670,'[1]كل السنوات'!$A$2:$J$3366,10,0)</f>
        <v>0</v>
      </c>
      <c r="AH670" t="s">
        <v>2422</v>
      </c>
    </row>
    <row r="671" spans="1:36" ht="15" customHeight="1" x14ac:dyDescent="0.25">
      <c r="A671">
        <v>523212</v>
      </c>
      <c r="B671" t="s">
        <v>2387</v>
      </c>
      <c r="C671" t="s">
        <v>248</v>
      </c>
      <c r="D671" t="s">
        <v>2388</v>
      </c>
      <c r="E671" t="s">
        <v>116</v>
      </c>
      <c r="G671" t="s">
        <v>136</v>
      </c>
      <c r="H671" t="s">
        <v>660</v>
      </c>
      <c r="I671" t="s">
        <v>540</v>
      </c>
      <c r="J671" t="s">
        <v>139</v>
      </c>
      <c r="K671">
        <v>2015</v>
      </c>
      <c r="L671" t="s">
        <v>138</v>
      </c>
      <c r="R671" t="s">
        <v>3779</v>
      </c>
      <c r="S671" t="s">
        <v>3780</v>
      </c>
      <c r="T671" t="s">
        <v>2879</v>
      </c>
      <c r="U671" t="s">
        <v>2429</v>
      </c>
      <c r="AC671">
        <f>VLOOKUP(A671,'[1]كل السنوات'!$A$2:$J$3366,10,0)</f>
        <v>0</v>
      </c>
      <c r="AI671" t="s">
        <v>2422</v>
      </c>
      <c r="AJ671" t="s">
        <v>2422</v>
      </c>
    </row>
    <row r="672" spans="1:36" ht="15" customHeight="1" x14ac:dyDescent="0.25">
      <c r="A672">
        <v>523214</v>
      </c>
      <c r="B672" t="s">
        <v>974</v>
      </c>
      <c r="C672" t="s">
        <v>66</v>
      </c>
      <c r="D672" t="s">
        <v>519</v>
      </c>
      <c r="E672" t="s">
        <v>116</v>
      </c>
      <c r="G672" t="s">
        <v>3352</v>
      </c>
      <c r="H672" t="s">
        <v>658</v>
      </c>
      <c r="I672" t="s">
        <v>540</v>
      </c>
      <c r="J672" t="s">
        <v>139</v>
      </c>
      <c r="K672">
        <v>1987</v>
      </c>
      <c r="R672" t="s">
        <v>4214</v>
      </c>
      <c r="S672" t="s">
        <v>3563</v>
      </c>
      <c r="T672" t="s">
        <v>2642</v>
      </c>
      <c r="U672" t="s">
        <v>2429</v>
      </c>
      <c r="AC672">
        <f>VLOOKUP(A672,'[1]كل السنوات'!$A$2:$J$3366,10,0)</f>
        <v>0</v>
      </c>
      <c r="AG672" t="s">
        <v>2422</v>
      </c>
      <c r="AH672" t="s">
        <v>2422</v>
      </c>
      <c r="AI672" t="s">
        <v>2422</v>
      </c>
      <c r="AJ672" t="s">
        <v>2422</v>
      </c>
    </row>
    <row r="673" spans="1:36" ht="15" customHeight="1" x14ac:dyDescent="0.25">
      <c r="A673">
        <v>523217</v>
      </c>
      <c r="B673" t="s">
        <v>2113</v>
      </c>
      <c r="C673" t="s">
        <v>84</v>
      </c>
      <c r="D673" t="s">
        <v>1168</v>
      </c>
      <c r="E673" t="s">
        <v>116</v>
      </c>
      <c r="G673" t="s">
        <v>145</v>
      </c>
      <c r="H673" t="s">
        <v>658</v>
      </c>
      <c r="I673" t="s">
        <v>540</v>
      </c>
      <c r="J673" t="s">
        <v>139</v>
      </c>
      <c r="K673">
        <v>2013</v>
      </c>
      <c r="L673" t="s">
        <v>145</v>
      </c>
      <c r="R673" t="s">
        <v>4215</v>
      </c>
      <c r="S673" t="s">
        <v>3582</v>
      </c>
      <c r="T673" t="s">
        <v>2663</v>
      </c>
      <c r="U673" t="s">
        <v>2549</v>
      </c>
      <c r="AC673">
        <f>VLOOKUP(A673,'[1]كل السنوات'!$A$2:$J$3366,10,0)</f>
        <v>0</v>
      </c>
      <c r="AH673" t="s">
        <v>2422</v>
      </c>
      <c r="AI673" t="s">
        <v>2422</v>
      </c>
    </row>
    <row r="674" spans="1:36" ht="15" customHeight="1" x14ac:dyDescent="0.25">
      <c r="A674">
        <v>523224</v>
      </c>
      <c r="B674" t="s">
        <v>975</v>
      </c>
      <c r="C674" t="s">
        <v>68</v>
      </c>
      <c r="D674" t="s">
        <v>440</v>
      </c>
      <c r="E674" t="s">
        <v>116</v>
      </c>
      <c r="G674" t="s">
        <v>150</v>
      </c>
      <c r="H674" t="s">
        <v>658</v>
      </c>
      <c r="I674" t="s">
        <v>540</v>
      </c>
      <c r="J674" t="s">
        <v>137</v>
      </c>
      <c r="L674" t="s">
        <v>150</v>
      </c>
      <c r="R674" t="s">
        <v>5321</v>
      </c>
      <c r="S674" t="s">
        <v>3734</v>
      </c>
      <c r="T674" t="s">
        <v>3025</v>
      </c>
      <c r="U674" t="s">
        <v>2440</v>
      </c>
      <c r="AC674">
        <f>VLOOKUP(A674,'[1]كل السنوات'!$A$2:$J$3366,10,0)</f>
        <v>0</v>
      </c>
    </row>
    <row r="675" spans="1:36" ht="15" customHeight="1" x14ac:dyDescent="0.25">
      <c r="A675">
        <v>523228</v>
      </c>
      <c r="B675" t="s">
        <v>2114</v>
      </c>
      <c r="C675" t="s">
        <v>1341</v>
      </c>
      <c r="D675" t="s">
        <v>460</v>
      </c>
      <c r="E675" t="s">
        <v>116</v>
      </c>
      <c r="G675" t="s">
        <v>136</v>
      </c>
      <c r="H675" t="s">
        <v>658</v>
      </c>
      <c r="I675" t="s">
        <v>540</v>
      </c>
      <c r="J675" t="s">
        <v>137</v>
      </c>
      <c r="L675" t="s">
        <v>151</v>
      </c>
      <c r="R675" t="s">
        <v>4661</v>
      </c>
      <c r="S675" t="s">
        <v>4106</v>
      </c>
      <c r="T675" t="s">
        <v>2507</v>
      </c>
      <c r="U675" t="s">
        <v>2429</v>
      </c>
      <c r="AC675">
        <f>VLOOKUP(A675,'[1]كل السنوات'!$A$2:$J$3366,10,0)</f>
        <v>0</v>
      </c>
    </row>
    <row r="676" spans="1:36" ht="15" customHeight="1" x14ac:dyDescent="0.25">
      <c r="A676">
        <v>523230</v>
      </c>
      <c r="B676" t="s">
        <v>1138</v>
      </c>
      <c r="C676" t="s">
        <v>222</v>
      </c>
      <c r="D676" t="s">
        <v>1139</v>
      </c>
      <c r="E676" t="s">
        <v>116</v>
      </c>
      <c r="G676" t="s">
        <v>136</v>
      </c>
      <c r="H676" t="s">
        <v>658</v>
      </c>
      <c r="I676" t="s">
        <v>541</v>
      </c>
      <c r="J676" t="s">
        <v>139</v>
      </c>
      <c r="R676" t="s">
        <v>4216</v>
      </c>
      <c r="S676" t="s">
        <v>4217</v>
      </c>
      <c r="T676" t="s">
        <v>3353</v>
      </c>
      <c r="U676" t="s">
        <v>2429</v>
      </c>
      <c r="AC676" t="str">
        <f>VLOOKUP(A676,'[1]كل السنوات'!$A$2:$J$3366,10,0)</f>
        <v>م</v>
      </c>
    </row>
    <row r="677" spans="1:36" ht="15" customHeight="1" x14ac:dyDescent="0.25">
      <c r="A677">
        <v>523235</v>
      </c>
      <c r="B677" t="s">
        <v>2115</v>
      </c>
      <c r="C677" t="s">
        <v>98</v>
      </c>
      <c r="D677" t="s">
        <v>511</v>
      </c>
      <c r="E677" t="s">
        <v>116</v>
      </c>
      <c r="G677" t="s">
        <v>136</v>
      </c>
      <c r="H677" t="s">
        <v>658</v>
      </c>
      <c r="I677" t="s">
        <v>540</v>
      </c>
      <c r="J677" t="s">
        <v>137</v>
      </c>
      <c r="K677">
        <v>2015</v>
      </c>
      <c r="R677" t="s">
        <v>5322</v>
      </c>
      <c r="S677" t="s">
        <v>3741</v>
      </c>
      <c r="T677" t="s">
        <v>3138</v>
      </c>
      <c r="U677" t="s">
        <v>2429</v>
      </c>
      <c r="AC677">
        <f>VLOOKUP(A677,'[1]كل السنوات'!$A$2:$J$3366,10,0)</f>
        <v>0</v>
      </c>
      <c r="AJ677" t="s">
        <v>2422</v>
      </c>
    </row>
    <row r="678" spans="1:36" ht="15" customHeight="1" x14ac:dyDescent="0.25">
      <c r="A678">
        <v>523237</v>
      </c>
      <c r="B678" t="s">
        <v>2116</v>
      </c>
      <c r="C678" t="s">
        <v>269</v>
      </c>
      <c r="D678" t="s">
        <v>516</v>
      </c>
      <c r="E678" t="s">
        <v>116</v>
      </c>
      <c r="G678" t="s">
        <v>3231</v>
      </c>
      <c r="H678" t="s">
        <v>658</v>
      </c>
      <c r="I678" t="s">
        <v>540</v>
      </c>
      <c r="J678" t="s">
        <v>139</v>
      </c>
      <c r="L678" t="s">
        <v>147</v>
      </c>
      <c r="R678" t="s">
        <v>4218</v>
      </c>
      <c r="S678" t="s">
        <v>4219</v>
      </c>
      <c r="T678" t="s">
        <v>2472</v>
      </c>
      <c r="U678" t="s">
        <v>2447</v>
      </c>
      <c r="AC678">
        <f>VLOOKUP(A678,'[1]كل السنوات'!$A$2:$J$3366,10,0)</f>
        <v>0</v>
      </c>
    </row>
    <row r="679" spans="1:36" ht="15" customHeight="1" x14ac:dyDescent="0.25">
      <c r="A679">
        <v>523247</v>
      </c>
      <c r="B679" t="s">
        <v>2389</v>
      </c>
      <c r="C679" t="s">
        <v>389</v>
      </c>
      <c r="D679" t="s">
        <v>2390</v>
      </c>
      <c r="E679" t="s">
        <v>116</v>
      </c>
      <c r="G679" t="s">
        <v>2880</v>
      </c>
      <c r="H679" t="s">
        <v>658</v>
      </c>
      <c r="I679" t="s">
        <v>540</v>
      </c>
      <c r="J679" t="s">
        <v>705</v>
      </c>
      <c r="L679" t="s">
        <v>150</v>
      </c>
      <c r="R679" t="s">
        <v>4820</v>
      </c>
      <c r="S679" t="s">
        <v>4821</v>
      </c>
      <c r="T679" t="s">
        <v>2881</v>
      </c>
      <c r="U679" t="s">
        <v>2440</v>
      </c>
      <c r="AC679">
        <f>VLOOKUP(A679,'[1]كل السنوات'!$A$2:$J$3366,10,0)</f>
        <v>0</v>
      </c>
    </row>
    <row r="680" spans="1:36" ht="15" customHeight="1" x14ac:dyDescent="0.25">
      <c r="A680">
        <v>523250</v>
      </c>
      <c r="B680" t="s">
        <v>2117</v>
      </c>
      <c r="C680" t="s">
        <v>392</v>
      </c>
      <c r="D680" t="s">
        <v>432</v>
      </c>
      <c r="E680" t="s">
        <v>116</v>
      </c>
      <c r="G680" t="s">
        <v>136</v>
      </c>
      <c r="H680" t="s">
        <v>658</v>
      </c>
      <c r="I680" t="s">
        <v>540</v>
      </c>
      <c r="J680" t="s">
        <v>139</v>
      </c>
      <c r="R680" t="s">
        <v>4220</v>
      </c>
      <c r="S680" t="s">
        <v>3993</v>
      </c>
      <c r="T680" t="s">
        <v>2454</v>
      </c>
      <c r="U680" t="s">
        <v>2429</v>
      </c>
      <c r="AC680">
        <f>VLOOKUP(A680,'[1]كل السنوات'!$A$2:$J$3366,10,0)</f>
        <v>0</v>
      </c>
    </row>
    <row r="681" spans="1:36" ht="15" customHeight="1" x14ac:dyDescent="0.25">
      <c r="A681">
        <v>523253</v>
      </c>
      <c r="B681" t="s">
        <v>1485</v>
      </c>
      <c r="C681" t="s">
        <v>104</v>
      </c>
      <c r="D681" t="s">
        <v>485</v>
      </c>
      <c r="E681" t="s">
        <v>116</v>
      </c>
      <c r="G681" t="s">
        <v>138</v>
      </c>
      <c r="H681" t="s">
        <v>658</v>
      </c>
      <c r="I681" t="s">
        <v>540</v>
      </c>
      <c r="J681" t="s">
        <v>137</v>
      </c>
      <c r="K681">
        <v>2016</v>
      </c>
      <c r="N681">
        <v>891</v>
      </c>
      <c r="O681" s="254">
        <v>45722</v>
      </c>
      <c r="P681">
        <v>150000</v>
      </c>
      <c r="R681" t="s">
        <v>4516</v>
      </c>
      <c r="S681" t="s">
        <v>4517</v>
      </c>
      <c r="T681" t="s">
        <v>2606</v>
      </c>
      <c r="U681" t="s">
        <v>2882</v>
      </c>
      <c r="AC681">
        <f>VLOOKUP(A681,'[1]كل السنوات'!$A$2:$J$3366,10,0)</f>
        <v>0</v>
      </c>
    </row>
    <row r="682" spans="1:36" ht="15" customHeight="1" x14ac:dyDescent="0.25">
      <c r="A682">
        <v>523263</v>
      </c>
      <c r="B682" t="s">
        <v>2118</v>
      </c>
      <c r="C682" t="s">
        <v>77</v>
      </c>
      <c r="D682" t="s">
        <v>515</v>
      </c>
      <c r="E682" t="s">
        <v>116</v>
      </c>
      <c r="G682" t="s">
        <v>3293</v>
      </c>
      <c r="H682" t="s">
        <v>658</v>
      </c>
      <c r="I682" t="s">
        <v>540</v>
      </c>
      <c r="J682" t="s">
        <v>137</v>
      </c>
      <c r="R682" t="s">
        <v>4662</v>
      </c>
      <c r="S682" t="s">
        <v>2719</v>
      </c>
      <c r="T682" t="s">
        <v>3005</v>
      </c>
      <c r="U682" t="s">
        <v>2429</v>
      </c>
      <c r="AC682">
        <f>VLOOKUP(A682,'[1]كل السنوات'!$A$2:$J$3366,10,0)</f>
        <v>0</v>
      </c>
    </row>
    <row r="683" spans="1:36" ht="15" customHeight="1" x14ac:dyDescent="0.25">
      <c r="A683">
        <v>523266</v>
      </c>
      <c r="B683" t="s">
        <v>5640</v>
      </c>
      <c r="C683" t="s">
        <v>69</v>
      </c>
      <c r="D683" t="s">
        <v>496</v>
      </c>
      <c r="E683" t="s">
        <v>116</v>
      </c>
      <c r="G683" t="s">
        <v>145</v>
      </c>
      <c r="H683" t="s">
        <v>658</v>
      </c>
      <c r="I683" t="s">
        <v>540</v>
      </c>
      <c r="J683" t="s">
        <v>705</v>
      </c>
      <c r="R683" t="s">
        <v>4933</v>
      </c>
      <c r="S683" t="s">
        <v>3583</v>
      </c>
      <c r="T683" t="s">
        <v>3242</v>
      </c>
      <c r="U683" t="s">
        <v>2549</v>
      </c>
      <c r="AC683">
        <f>VLOOKUP(A683,'[1]كل السنوات'!$A$2:$J$3366,10,0)</f>
        <v>0</v>
      </c>
    </row>
    <row r="684" spans="1:36" ht="15" customHeight="1" x14ac:dyDescent="0.25">
      <c r="A684">
        <v>523270</v>
      </c>
      <c r="B684" t="s">
        <v>2119</v>
      </c>
      <c r="C684" t="s">
        <v>1387</v>
      </c>
      <c r="D684" t="s">
        <v>502</v>
      </c>
      <c r="E684" t="s">
        <v>116</v>
      </c>
      <c r="F684" s="254">
        <v>32273</v>
      </c>
      <c r="G684" t="s">
        <v>2717</v>
      </c>
      <c r="H684" t="s">
        <v>658</v>
      </c>
      <c r="I684" t="s">
        <v>540</v>
      </c>
      <c r="J684" t="s">
        <v>139</v>
      </c>
      <c r="R684" t="s">
        <v>5323</v>
      </c>
      <c r="S684" t="s">
        <v>5324</v>
      </c>
      <c r="T684" t="s">
        <v>2985</v>
      </c>
      <c r="U684" t="s">
        <v>2429</v>
      </c>
      <c r="AC684">
        <f>VLOOKUP(A684,'[1]كل السنوات'!$A$2:$J$3366,10,0)</f>
        <v>0</v>
      </c>
      <c r="AJ684" t="s">
        <v>2422</v>
      </c>
    </row>
    <row r="685" spans="1:36" ht="15" customHeight="1" x14ac:dyDescent="0.25">
      <c r="A685">
        <v>523280</v>
      </c>
      <c r="B685" t="s">
        <v>1486</v>
      </c>
      <c r="C685" t="s">
        <v>223</v>
      </c>
      <c r="D685" t="s">
        <v>450</v>
      </c>
      <c r="E685" t="s">
        <v>116</v>
      </c>
      <c r="F685" s="254">
        <v>35535</v>
      </c>
      <c r="G685" t="s">
        <v>5325</v>
      </c>
      <c r="H685" t="s">
        <v>658</v>
      </c>
      <c r="I685" t="s">
        <v>541</v>
      </c>
      <c r="J685" t="s">
        <v>137</v>
      </c>
      <c r="R685" t="s">
        <v>5326</v>
      </c>
      <c r="S685" t="s">
        <v>5327</v>
      </c>
      <c r="T685" t="s">
        <v>5328</v>
      </c>
      <c r="U685" t="s">
        <v>2490</v>
      </c>
      <c r="AC685" t="str">
        <f>VLOOKUP(A685,'[1]كل السنوات'!$A$2:$J$3366,10,0)</f>
        <v>م</v>
      </c>
    </row>
    <row r="686" spans="1:36" ht="15" customHeight="1" x14ac:dyDescent="0.25">
      <c r="A686">
        <v>523281</v>
      </c>
      <c r="B686" t="s">
        <v>1487</v>
      </c>
      <c r="C686" t="s">
        <v>72</v>
      </c>
      <c r="D686" t="s">
        <v>407</v>
      </c>
      <c r="E686" t="s">
        <v>116</v>
      </c>
      <c r="G686" t="s">
        <v>136</v>
      </c>
      <c r="H686" t="s">
        <v>658</v>
      </c>
      <c r="I686" t="s">
        <v>541</v>
      </c>
      <c r="J686" t="s">
        <v>137</v>
      </c>
      <c r="R686" t="s">
        <v>4481</v>
      </c>
      <c r="S686" t="s">
        <v>3729</v>
      </c>
      <c r="T686" t="s">
        <v>2737</v>
      </c>
      <c r="U686" t="s">
        <v>2429</v>
      </c>
      <c r="AC686" t="str">
        <f>VLOOKUP(A686,'[1]كل السنوات'!$A$2:$J$3366,10,0)</f>
        <v>م</v>
      </c>
    </row>
    <row r="687" spans="1:36" ht="15" customHeight="1" x14ac:dyDescent="0.25">
      <c r="A687">
        <v>523282</v>
      </c>
      <c r="B687" t="s">
        <v>2391</v>
      </c>
      <c r="C687" t="s">
        <v>1220</v>
      </c>
      <c r="D687" t="s">
        <v>1550</v>
      </c>
      <c r="E687" t="s">
        <v>116</v>
      </c>
      <c r="G687" t="s">
        <v>2654</v>
      </c>
      <c r="H687" t="s">
        <v>658</v>
      </c>
      <c r="I687" t="s">
        <v>540</v>
      </c>
      <c r="J687" t="s">
        <v>139</v>
      </c>
      <c r="K687">
        <v>2017</v>
      </c>
      <c r="L687" t="s">
        <v>138</v>
      </c>
      <c r="R687" t="s">
        <v>3781</v>
      </c>
      <c r="S687" t="s">
        <v>3782</v>
      </c>
      <c r="T687" t="s">
        <v>2883</v>
      </c>
      <c r="U687" t="s">
        <v>2429</v>
      </c>
      <c r="AC687">
        <f>VLOOKUP(A687,'[1]كل السنوات'!$A$2:$J$3366,10,0)</f>
        <v>0</v>
      </c>
    </row>
    <row r="688" spans="1:36" ht="15" customHeight="1" x14ac:dyDescent="0.25">
      <c r="A688">
        <v>523285</v>
      </c>
      <c r="B688" t="s">
        <v>977</v>
      </c>
      <c r="C688" t="s">
        <v>978</v>
      </c>
      <c r="D688" t="s">
        <v>404</v>
      </c>
      <c r="E688" t="s">
        <v>116</v>
      </c>
      <c r="F688" s="254">
        <v>34861</v>
      </c>
      <c r="G688" t="s">
        <v>2494</v>
      </c>
      <c r="H688" t="s">
        <v>658</v>
      </c>
      <c r="I688" t="s">
        <v>540</v>
      </c>
      <c r="J688" t="s">
        <v>137</v>
      </c>
      <c r="R688" t="s">
        <v>5329</v>
      </c>
      <c r="S688" t="s">
        <v>5330</v>
      </c>
      <c r="T688" t="s">
        <v>2644</v>
      </c>
      <c r="U688" t="s">
        <v>5331</v>
      </c>
      <c r="AC688">
        <f>VLOOKUP(A688,'[1]كل السنوات'!$A$2:$J$3366,10,0)</f>
        <v>0</v>
      </c>
      <c r="AI688" t="s">
        <v>2422</v>
      </c>
    </row>
    <row r="689" spans="1:36" ht="15" customHeight="1" x14ac:dyDescent="0.25">
      <c r="A689">
        <v>523286</v>
      </c>
      <c r="B689" t="s">
        <v>1140</v>
      </c>
      <c r="C689" t="s">
        <v>1141</v>
      </c>
      <c r="D689" t="s">
        <v>503</v>
      </c>
      <c r="E689" t="s">
        <v>116</v>
      </c>
      <c r="G689" t="s">
        <v>136</v>
      </c>
      <c r="H689" t="s">
        <v>658</v>
      </c>
      <c r="I689" t="s">
        <v>540</v>
      </c>
      <c r="J689" t="s">
        <v>137</v>
      </c>
      <c r="K689">
        <v>2014</v>
      </c>
      <c r="R689" t="s">
        <v>4663</v>
      </c>
      <c r="S689" t="s">
        <v>4664</v>
      </c>
      <c r="T689" t="s">
        <v>3354</v>
      </c>
      <c r="U689" t="s">
        <v>2479</v>
      </c>
      <c r="AC689">
        <f>VLOOKUP(A689,'[1]كل السنوات'!$A$2:$J$3366,10,0)</f>
        <v>0</v>
      </c>
    </row>
    <row r="690" spans="1:36" ht="15" customHeight="1" x14ac:dyDescent="0.25">
      <c r="A690">
        <v>523291</v>
      </c>
      <c r="B690" t="s">
        <v>2120</v>
      </c>
      <c r="C690" t="s">
        <v>387</v>
      </c>
      <c r="D690" t="s">
        <v>1321</v>
      </c>
      <c r="E690" t="s">
        <v>116</v>
      </c>
      <c r="G690" t="s">
        <v>136</v>
      </c>
      <c r="H690" t="s">
        <v>658</v>
      </c>
      <c r="I690" t="s">
        <v>540</v>
      </c>
      <c r="J690" t="s">
        <v>705</v>
      </c>
      <c r="R690" t="s">
        <v>4934</v>
      </c>
      <c r="S690" t="s">
        <v>4864</v>
      </c>
      <c r="T690" t="s">
        <v>3355</v>
      </c>
      <c r="U690" t="s">
        <v>2429</v>
      </c>
      <c r="AC690">
        <f>VLOOKUP(A690,'[1]كل السنوات'!$A$2:$J$3366,10,0)</f>
        <v>0</v>
      </c>
    </row>
    <row r="691" spans="1:36" ht="15" customHeight="1" x14ac:dyDescent="0.25">
      <c r="A691">
        <v>523292</v>
      </c>
      <c r="B691" t="s">
        <v>2121</v>
      </c>
      <c r="C691" t="s">
        <v>87</v>
      </c>
      <c r="D691" t="s">
        <v>489</v>
      </c>
      <c r="E691" t="s">
        <v>116</v>
      </c>
      <c r="G691" t="s">
        <v>136</v>
      </c>
      <c r="H691" t="s">
        <v>658</v>
      </c>
      <c r="I691" t="s">
        <v>540</v>
      </c>
      <c r="J691" t="s">
        <v>139</v>
      </c>
      <c r="R691" t="s">
        <v>4221</v>
      </c>
      <c r="S691" t="s">
        <v>3559</v>
      </c>
      <c r="T691" t="s">
        <v>3356</v>
      </c>
      <c r="U691" t="s">
        <v>2429</v>
      </c>
      <c r="AC691">
        <f>VLOOKUP(A691,'[1]كل السنوات'!$A$2:$J$3366,10,0)</f>
        <v>0</v>
      </c>
    </row>
    <row r="692" spans="1:36" ht="15" customHeight="1" x14ac:dyDescent="0.25">
      <c r="A692">
        <v>523298</v>
      </c>
      <c r="B692" t="s">
        <v>2122</v>
      </c>
      <c r="C692" t="s">
        <v>107</v>
      </c>
      <c r="D692" t="s">
        <v>410</v>
      </c>
      <c r="E692" t="s">
        <v>116</v>
      </c>
      <c r="G692" t="s">
        <v>136</v>
      </c>
      <c r="H692" t="s">
        <v>669</v>
      </c>
      <c r="I692" t="s">
        <v>540</v>
      </c>
      <c r="J692" t="s">
        <v>139</v>
      </c>
      <c r="K692">
        <v>2015</v>
      </c>
      <c r="L692" t="s">
        <v>136</v>
      </c>
      <c r="R692" t="s">
        <v>4222</v>
      </c>
      <c r="S692" t="s">
        <v>4223</v>
      </c>
      <c r="T692" t="s">
        <v>2528</v>
      </c>
      <c r="U692" t="s">
        <v>2429</v>
      </c>
      <c r="AC692">
        <f>VLOOKUP(A692,'[1]كل السنوات'!$A$2:$J$3366,10,0)</f>
        <v>0</v>
      </c>
    </row>
    <row r="693" spans="1:36" ht="15" customHeight="1" x14ac:dyDescent="0.25">
      <c r="A693">
        <v>523307</v>
      </c>
      <c r="B693" t="s">
        <v>2124</v>
      </c>
      <c r="C693" t="s">
        <v>84</v>
      </c>
      <c r="D693" t="s">
        <v>411</v>
      </c>
      <c r="E693" t="s">
        <v>116</v>
      </c>
      <c r="G693" t="s">
        <v>136</v>
      </c>
      <c r="H693" t="s">
        <v>658</v>
      </c>
      <c r="I693" t="s">
        <v>540</v>
      </c>
      <c r="J693" t="s">
        <v>139</v>
      </c>
      <c r="R693" t="s">
        <v>4224</v>
      </c>
      <c r="S693" t="s">
        <v>3582</v>
      </c>
      <c r="T693" t="s">
        <v>2866</v>
      </c>
      <c r="U693" t="s">
        <v>2429</v>
      </c>
      <c r="AC693">
        <f>VLOOKUP(A693,'[1]كل السنوات'!$A$2:$J$3366,10,0)</f>
        <v>0</v>
      </c>
      <c r="AI693" t="s">
        <v>2422</v>
      </c>
      <c r="AJ693" t="s">
        <v>2422</v>
      </c>
    </row>
    <row r="694" spans="1:36" ht="15" customHeight="1" x14ac:dyDescent="0.25">
      <c r="A694">
        <v>523311</v>
      </c>
      <c r="B694" t="s">
        <v>2125</v>
      </c>
      <c r="C694" t="s">
        <v>282</v>
      </c>
      <c r="D694" t="s">
        <v>2126</v>
      </c>
      <c r="E694" t="s">
        <v>116</v>
      </c>
      <c r="G694" t="s">
        <v>136</v>
      </c>
      <c r="H694" t="s">
        <v>658</v>
      </c>
      <c r="I694" t="s">
        <v>540</v>
      </c>
      <c r="J694" t="s">
        <v>705</v>
      </c>
      <c r="R694" t="s">
        <v>4935</v>
      </c>
      <c r="S694" t="s">
        <v>3839</v>
      </c>
      <c r="T694" t="s">
        <v>3357</v>
      </c>
      <c r="U694" t="s">
        <v>2429</v>
      </c>
      <c r="AC694">
        <f>VLOOKUP(A694,'[1]كل السنوات'!$A$2:$J$3366,10,0)</f>
        <v>0</v>
      </c>
    </row>
    <row r="695" spans="1:36" ht="15" customHeight="1" x14ac:dyDescent="0.25">
      <c r="A695">
        <v>523312</v>
      </c>
      <c r="B695" t="s">
        <v>2127</v>
      </c>
      <c r="C695" t="s">
        <v>2128</v>
      </c>
      <c r="D695" t="s">
        <v>496</v>
      </c>
      <c r="E695" t="s">
        <v>116</v>
      </c>
      <c r="G695" t="s">
        <v>136</v>
      </c>
      <c r="H695" t="s">
        <v>658</v>
      </c>
      <c r="I695" t="s">
        <v>540</v>
      </c>
      <c r="J695" t="s">
        <v>137</v>
      </c>
      <c r="L695" t="s">
        <v>151</v>
      </c>
      <c r="R695" t="s">
        <v>5099</v>
      </c>
      <c r="S695" t="s">
        <v>5332</v>
      </c>
      <c r="T695" t="s">
        <v>2486</v>
      </c>
      <c r="U695" t="s">
        <v>2436</v>
      </c>
      <c r="AC695">
        <f>VLOOKUP(A695,'[1]كل السنوات'!$A$2:$J$3366,10,0)</f>
        <v>0</v>
      </c>
    </row>
    <row r="696" spans="1:36" ht="15" customHeight="1" x14ac:dyDescent="0.25">
      <c r="A696">
        <v>523313</v>
      </c>
      <c r="B696" t="s">
        <v>2129</v>
      </c>
      <c r="C696" t="s">
        <v>62</v>
      </c>
      <c r="D696" t="s">
        <v>865</v>
      </c>
      <c r="E696" t="s">
        <v>116</v>
      </c>
      <c r="G696" t="s">
        <v>2640</v>
      </c>
      <c r="H696" t="s">
        <v>660</v>
      </c>
      <c r="I696" t="s">
        <v>540</v>
      </c>
      <c r="J696" t="s">
        <v>139</v>
      </c>
      <c r="K696">
        <v>2016</v>
      </c>
      <c r="L696" t="s">
        <v>138</v>
      </c>
      <c r="AC696">
        <f>VLOOKUP(A696,'[1]كل السنوات'!$A$2:$J$3366,10,0)</f>
        <v>0</v>
      </c>
      <c r="AJ696" t="s">
        <v>2422</v>
      </c>
    </row>
    <row r="697" spans="1:36" ht="15" customHeight="1" x14ac:dyDescent="0.25">
      <c r="A697">
        <v>523314</v>
      </c>
      <c r="B697" t="s">
        <v>2130</v>
      </c>
      <c r="C697" t="s">
        <v>280</v>
      </c>
      <c r="D697" t="s">
        <v>479</v>
      </c>
      <c r="E697" t="s">
        <v>116</v>
      </c>
      <c r="G697" t="s">
        <v>136</v>
      </c>
      <c r="H697" t="s">
        <v>658</v>
      </c>
      <c r="I697" t="s">
        <v>540</v>
      </c>
      <c r="J697" t="s">
        <v>137</v>
      </c>
      <c r="R697" t="s">
        <v>5333</v>
      </c>
      <c r="S697" t="s">
        <v>4278</v>
      </c>
      <c r="T697" t="s">
        <v>2763</v>
      </c>
      <c r="U697" t="s">
        <v>2429</v>
      </c>
      <c r="AC697">
        <f>VLOOKUP(A697,'[1]كل السنوات'!$A$2:$J$3366,10,0)</f>
        <v>0</v>
      </c>
    </row>
    <row r="698" spans="1:36" ht="15" customHeight="1" x14ac:dyDescent="0.25">
      <c r="A698">
        <v>523317</v>
      </c>
      <c r="B698" t="s">
        <v>2131</v>
      </c>
      <c r="C698" t="s">
        <v>2123</v>
      </c>
      <c r="D698" t="s">
        <v>2132</v>
      </c>
      <c r="E698" t="s">
        <v>116</v>
      </c>
      <c r="G698" t="s">
        <v>136</v>
      </c>
      <c r="H698" t="s">
        <v>658</v>
      </c>
      <c r="I698" t="s">
        <v>540</v>
      </c>
      <c r="J698" t="s">
        <v>139</v>
      </c>
      <c r="K698">
        <v>2015</v>
      </c>
      <c r="R698" t="s">
        <v>4225</v>
      </c>
      <c r="S698" t="s">
        <v>4226</v>
      </c>
      <c r="T698" t="s">
        <v>3358</v>
      </c>
      <c r="U698" t="s">
        <v>2436</v>
      </c>
      <c r="AC698">
        <f>VLOOKUP(A698,'[1]كل السنوات'!$A$2:$J$3366,10,0)</f>
        <v>0</v>
      </c>
    </row>
    <row r="699" spans="1:36" ht="15" customHeight="1" x14ac:dyDescent="0.25">
      <c r="A699">
        <v>523320</v>
      </c>
      <c r="B699" t="s">
        <v>2133</v>
      </c>
      <c r="C699" t="s">
        <v>94</v>
      </c>
      <c r="D699" t="s">
        <v>461</v>
      </c>
      <c r="E699" t="s">
        <v>116</v>
      </c>
      <c r="G699" t="s">
        <v>2424</v>
      </c>
      <c r="H699" t="s">
        <v>658</v>
      </c>
      <c r="I699" t="s">
        <v>540</v>
      </c>
      <c r="J699" t="s">
        <v>139</v>
      </c>
      <c r="L699" t="s">
        <v>147</v>
      </c>
      <c r="R699" t="s">
        <v>4666</v>
      </c>
      <c r="S699" t="s">
        <v>3829</v>
      </c>
      <c r="T699" t="s">
        <v>3359</v>
      </c>
      <c r="U699" t="s">
        <v>5334</v>
      </c>
      <c r="AC699">
        <f>VLOOKUP(A699,'[1]كل السنوات'!$A$2:$J$3366,10,0)</f>
        <v>0</v>
      </c>
    </row>
    <row r="700" spans="1:36" ht="15" customHeight="1" x14ac:dyDescent="0.25">
      <c r="A700">
        <v>523321</v>
      </c>
      <c r="B700" t="s">
        <v>1488</v>
      </c>
      <c r="C700" t="s">
        <v>1489</v>
      </c>
      <c r="D700" t="s">
        <v>451</v>
      </c>
      <c r="E700" t="s">
        <v>116</v>
      </c>
      <c r="G700" t="s">
        <v>136</v>
      </c>
      <c r="H700" t="s">
        <v>658</v>
      </c>
      <c r="I700" t="s">
        <v>540</v>
      </c>
      <c r="J700" t="s">
        <v>137</v>
      </c>
      <c r="R700" t="s">
        <v>4667</v>
      </c>
      <c r="S700" t="s">
        <v>4668</v>
      </c>
      <c r="T700" t="s">
        <v>3360</v>
      </c>
      <c r="U700" t="s">
        <v>2436</v>
      </c>
      <c r="AC700">
        <f>VLOOKUP(A700,'[1]كل السنوات'!$A$2:$J$3366,10,0)</f>
        <v>0</v>
      </c>
    </row>
    <row r="701" spans="1:36" ht="15" customHeight="1" x14ac:dyDescent="0.25">
      <c r="A701">
        <v>523322</v>
      </c>
      <c r="B701" t="s">
        <v>2134</v>
      </c>
      <c r="C701" t="s">
        <v>74</v>
      </c>
      <c r="D701" t="s">
        <v>464</v>
      </c>
      <c r="E701" t="s">
        <v>116</v>
      </c>
      <c r="F701" s="254">
        <v>36006</v>
      </c>
      <c r="G701" t="s">
        <v>2717</v>
      </c>
      <c r="H701" t="s">
        <v>658</v>
      </c>
      <c r="I701" t="s">
        <v>540</v>
      </c>
      <c r="J701" t="s">
        <v>137</v>
      </c>
      <c r="R701" t="s">
        <v>5335</v>
      </c>
      <c r="S701" t="s">
        <v>3585</v>
      </c>
      <c r="T701" t="s">
        <v>2810</v>
      </c>
      <c r="U701" t="s">
        <v>2429</v>
      </c>
      <c r="AC701">
        <f>VLOOKUP(A701,'[1]كل السنوات'!$A$2:$J$3366,10,0)</f>
        <v>0</v>
      </c>
    </row>
    <row r="702" spans="1:36" ht="15" customHeight="1" x14ac:dyDescent="0.25">
      <c r="A702">
        <v>523323</v>
      </c>
      <c r="B702" t="s">
        <v>2135</v>
      </c>
      <c r="C702" t="s">
        <v>76</v>
      </c>
      <c r="D702" t="s">
        <v>1217</v>
      </c>
      <c r="E702" t="s">
        <v>116</v>
      </c>
      <c r="G702" t="s">
        <v>136</v>
      </c>
      <c r="H702" t="s">
        <v>658</v>
      </c>
      <c r="I702" t="s">
        <v>540</v>
      </c>
      <c r="J702" t="s">
        <v>139</v>
      </c>
      <c r="R702" t="s">
        <v>5336</v>
      </c>
      <c r="S702" t="s">
        <v>3869</v>
      </c>
      <c r="T702" t="s">
        <v>3192</v>
      </c>
      <c r="U702" t="s">
        <v>2429</v>
      </c>
      <c r="AC702">
        <f>VLOOKUP(A702,'[1]كل السنوات'!$A$2:$J$3366,10,0)</f>
        <v>0</v>
      </c>
    </row>
    <row r="703" spans="1:36" ht="15" customHeight="1" x14ac:dyDescent="0.25">
      <c r="A703">
        <v>523324</v>
      </c>
      <c r="B703" t="s">
        <v>1142</v>
      </c>
      <c r="C703" t="s">
        <v>389</v>
      </c>
      <c r="D703" t="s">
        <v>444</v>
      </c>
      <c r="E703" t="s">
        <v>116</v>
      </c>
      <c r="G703" t="s">
        <v>136</v>
      </c>
      <c r="H703" t="s">
        <v>658</v>
      </c>
      <c r="I703" t="s">
        <v>540</v>
      </c>
      <c r="J703" t="s">
        <v>137</v>
      </c>
      <c r="R703" t="s">
        <v>5337</v>
      </c>
      <c r="S703" t="s">
        <v>4722</v>
      </c>
      <c r="T703" t="s">
        <v>2618</v>
      </c>
      <c r="U703" t="s">
        <v>2429</v>
      </c>
      <c r="AC703">
        <f>VLOOKUP(A703,'[1]كل السنوات'!$A$2:$J$3366,10,0)</f>
        <v>0</v>
      </c>
    </row>
    <row r="704" spans="1:36" ht="15" customHeight="1" x14ac:dyDescent="0.25">
      <c r="A704">
        <v>523330</v>
      </c>
      <c r="B704" t="s">
        <v>2136</v>
      </c>
      <c r="C704" t="s">
        <v>87</v>
      </c>
      <c r="D704" t="s">
        <v>423</v>
      </c>
      <c r="E704" t="s">
        <v>116</v>
      </c>
      <c r="G704" t="s">
        <v>2675</v>
      </c>
      <c r="H704" t="s">
        <v>658</v>
      </c>
      <c r="I704" t="s">
        <v>540</v>
      </c>
      <c r="J704" t="s">
        <v>139</v>
      </c>
      <c r="L704" t="s">
        <v>151</v>
      </c>
      <c r="R704" t="s">
        <v>4227</v>
      </c>
      <c r="S704" t="s">
        <v>3559</v>
      </c>
      <c r="T704" t="s">
        <v>2759</v>
      </c>
      <c r="U704" t="s">
        <v>2540</v>
      </c>
      <c r="AC704">
        <f>VLOOKUP(A704,'[1]كل السنوات'!$A$2:$J$3366,10,0)</f>
        <v>0</v>
      </c>
    </row>
    <row r="705" spans="1:36" ht="15" customHeight="1" x14ac:dyDescent="0.25">
      <c r="A705">
        <v>523334</v>
      </c>
      <c r="B705" t="s">
        <v>2296</v>
      </c>
      <c r="C705" t="s">
        <v>319</v>
      </c>
      <c r="D705" t="s">
        <v>511</v>
      </c>
      <c r="E705" t="s">
        <v>116</v>
      </c>
      <c r="G705" t="s">
        <v>136</v>
      </c>
      <c r="H705" t="s">
        <v>658</v>
      </c>
      <c r="I705" t="s">
        <v>540</v>
      </c>
      <c r="J705" t="s">
        <v>137</v>
      </c>
      <c r="R705" t="s">
        <v>5338</v>
      </c>
      <c r="S705" t="s">
        <v>3599</v>
      </c>
      <c r="T705" t="s">
        <v>2876</v>
      </c>
      <c r="U705" t="s">
        <v>2465</v>
      </c>
      <c r="AB705" t="s">
        <v>2422</v>
      </c>
      <c r="AC705">
        <f>VLOOKUP(A705,'[1]كل السنوات'!$A$2:$J$3366,10,0)</f>
        <v>0</v>
      </c>
      <c r="AJ705" t="s">
        <v>2422</v>
      </c>
    </row>
    <row r="706" spans="1:36" ht="15" customHeight="1" x14ac:dyDescent="0.25">
      <c r="A706">
        <v>523341</v>
      </c>
      <c r="B706" t="s">
        <v>2137</v>
      </c>
      <c r="C706" t="s">
        <v>1197</v>
      </c>
      <c r="D706" t="s">
        <v>457</v>
      </c>
      <c r="E706" t="s">
        <v>116</v>
      </c>
      <c r="G706" t="s">
        <v>457</v>
      </c>
      <c r="H706" t="s">
        <v>658</v>
      </c>
      <c r="I706" t="s">
        <v>540</v>
      </c>
      <c r="J706" t="s">
        <v>139</v>
      </c>
      <c r="R706" t="s">
        <v>4228</v>
      </c>
      <c r="S706" t="s">
        <v>4229</v>
      </c>
      <c r="T706" t="s">
        <v>2659</v>
      </c>
      <c r="U706" t="s">
        <v>2429</v>
      </c>
      <c r="AC706">
        <f>VLOOKUP(A706,'[1]كل السنوات'!$A$2:$J$3366,10,0)</f>
        <v>0</v>
      </c>
    </row>
    <row r="707" spans="1:36" ht="15" customHeight="1" x14ac:dyDescent="0.25">
      <c r="A707">
        <v>523345</v>
      </c>
      <c r="B707" t="s">
        <v>1490</v>
      </c>
      <c r="C707" t="s">
        <v>1366</v>
      </c>
      <c r="D707" t="s">
        <v>430</v>
      </c>
      <c r="E707" t="s">
        <v>116</v>
      </c>
      <c r="G707" t="s">
        <v>136</v>
      </c>
      <c r="H707" t="s">
        <v>658</v>
      </c>
      <c r="I707" t="s">
        <v>540</v>
      </c>
      <c r="J707" t="s">
        <v>705</v>
      </c>
      <c r="R707" t="s">
        <v>5339</v>
      </c>
      <c r="S707" t="s">
        <v>4314</v>
      </c>
      <c r="T707" t="s">
        <v>5340</v>
      </c>
      <c r="U707" t="s">
        <v>2436</v>
      </c>
      <c r="AC707">
        <f>VLOOKUP(A707,'[1]كل السنوات'!$A$2:$J$3366,10,0)</f>
        <v>0</v>
      </c>
    </row>
    <row r="708" spans="1:36" ht="15" customHeight="1" x14ac:dyDescent="0.25">
      <c r="A708">
        <v>523353</v>
      </c>
      <c r="B708" t="s">
        <v>1491</v>
      </c>
      <c r="C708" t="s">
        <v>299</v>
      </c>
      <c r="D708" t="s">
        <v>1492</v>
      </c>
      <c r="E708" t="s">
        <v>116</v>
      </c>
      <c r="G708" t="s">
        <v>150</v>
      </c>
      <c r="H708" t="s">
        <v>658</v>
      </c>
      <c r="I708" t="s">
        <v>541</v>
      </c>
      <c r="J708" t="s">
        <v>705</v>
      </c>
      <c r="L708" t="s">
        <v>150</v>
      </c>
      <c r="R708" t="s">
        <v>4822</v>
      </c>
      <c r="S708" t="s">
        <v>3485</v>
      </c>
      <c r="T708" t="s">
        <v>2884</v>
      </c>
      <c r="U708" t="s">
        <v>2440</v>
      </c>
      <c r="AC708" t="str">
        <f>VLOOKUP(A708,'[1]كل السنوات'!$A$2:$J$3366,10,0)</f>
        <v>م</v>
      </c>
    </row>
    <row r="709" spans="1:36" ht="15" customHeight="1" x14ac:dyDescent="0.25">
      <c r="A709">
        <v>523359</v>
      </c>
      <c r="B709" t="s">
        <v>2138</v>
      </c>
      <c r="C709" t="s">
        <v>66</v>
      </c>
      <c r="D709" t="s">
        <v>415</v>
      </c>
      <c r="E709" t="s">
        <v>116</v>
      </c>
      <c r="G709" t="s">
        <v>3270</v>
      </c>
      <c r="H709" t="s">
        <v>658</v>
      </c>
      <c r="I709" t="s">
        <v>540</v>
      </c>
      <c r="J709" t="s">
        <v>139</v>
      </c>
      <c r="R709" t="s">
        <v>5341</v>
      </c>
      <c r="S709" t="s">
        <v>3563</v>
      </c>
      <c r="T709" t="s">
        <v>2480</v>
      </c>
      <c r="U709" t="s">
        <v>2429</v>
      </c>
      <c r="AC709">
        <f>VLOOKUP(A709,'[1]كل السنوات'!$A$2:$J$3366,10,0)</f>
        <v>0</v>
      </c>
    </row>
    <row r="710" spans="1:36" ht="15" customHeight="1" x14ac:dyDescent="0.25">
      <c r="A710">
        <v>523362</v>
      </c>
      <c r="B710" t="s">
        <v>2139</v>
      </c>
      <c r="C710" t="s">
        <v>224</v>
      </c>
      <c r="D710" t="s">
        <v>355</v>
      </c>
      <c r="E710" t="s">
        <v>116</v>
      </c>
      <c r="G710" t="s">
        <v>2805</v>
      </c>
      <c r="H710" t="s">
        <v>658</v>
      </c>
      <c r="I710" t="s">
        <v>540</v>
      </c>
      <c r="J710" t="s">
        <v>705</v>
      </c>
      <c r="L710" t="s">
        <v>150</v>
      </c>
      <c r="R710" t="s">
        <v>5342</v>
      </c>
      <c r="S710" t="s">
        <v>5343</v>
      </c>
      <c r="T710" t="s">
        <v>2671</v>
      </c>
      <c r="U710" t="s">
        <v>5344</v>
      </c>
      <c r="AC710">
        <f>VLOOKUP(A710,'[1]كل السنوات'!$A$2:$J$3366,10,0)</f>
        <v>0</v>
      </c>
    </row>
    <row r="711" spans="1:36" ht="15" customHeight="1" x14ac:dyDescent="0.25">
      <c r="A711">
        <v>523364</v>
      </c>
      <c r="B711" t="s">
        <v>1144</v>
      </c>
      <c r="C711" t="s">
        <v>592</v>
      </c>
      <c r="D711" t="s">
        <v>571</v>
      </c>
      <c r="E711" t="s">
        <v>116</v>
      </c>
      <c r="G711" t="s">
        <v>2536</v>
      </c>
      <c r="H711" t="s">
        <v>658</v>
      </c>
      <c r="I711" t="s">
        <v>540</v>
      </c>
      <c r="J711" t="s">
        <v>705</v>
      </c>
      <c r="K711">
        <v>2002</v>
      </c>
      <c r="AC711">
        <f>VLOOKUP(A711,'[1]كل السنوات'!$A$2:$J$3366,10,0)</f>
        <v>0</v>
      </c>
    </row>
    <row r="712" spans="1:36" ht="15" customHeight="1" x14ac:dyDescent="0.25">
      <c r="A712">
        <v>523366</v>
      </c>
      <c r="B712" t="s">
        <v>1493</v>
      </c>
      <c r="C712" t="s">
        <v>96</v>
      </c>
      <c r="D712" t="s">
        <v>429</v>
      </c>
      <c r="E712" t="s">
        <v>116</v>
      </c>
      <c r="G712" t="s">
        <v>136</v>
      </c>
      <c r="H712" t="s">
        <v>658</v>
      </c>
      <c r="I712" t="s">
        <v>541</v>
      </c>
      <c r="J712" t="s">
        <v>705</v>
      </c>
      <c r="R712" t="s">
        <v>5345</v>
      </c>
      <c r="S712" t="s">
        <v>3719</v>
      </c>
      <c r="T712" t="s">
        <v>3433</v>
      </c>
      <c r="U712" t="s">
        <v>2429</v>
      </c>
      <c r="AC712" t="str">
        <f>VLOOKUP(A712,'[1]كل السنوات'!$A$2:$J$3366,10,0)</f>
        <v>م</v>
      </c>
    </row>
    <row r="713" spans="1:36" ht="15" customHeight="1" x14ac:dyDescent="0.25">
      <c r="A713">
        <v>523382</v>
      </c>
      <c r="B713" t="s">
        <v>1494</v>
      </c>
      <c r="C713" t="s">
        <v>103</v>
      </c>
      <c r="D713" t="s">
        <v>458</v>
      </c>
      <c r="E713" t="s">
        <v>116</v>
      </c>
      <c r="G713" t="s">
        <v>3087</v>
      </c>
      <c r="H713" t="s">
        <v>658</v>
      </c>
      <c r="I713" t="s">
        <v>540</v>
      </c>
      <c r="J713" t="s">
        <v>139</v>
      </c>
      <c r="K713">
        <v>2017</v>
      </c>
      <c r="R713" t="s">
        <v>4231</v>
      </c>
      <c r="S713" t="s">
        <v>3764</v>
      </c>
      <c r="T713" t="s">
        <v>2678</v>
      </c>
      <c r="U713" t="s">
        <v>3363</v>
      </c>
      <c r="AC713">
        <f>VLOOKUP(A713,'[1]كل السنوات'!$A$2:$J$3366,10,0)</f>
        <v>0</v>
      </c>
      <c r="AJ713" t="s">
        <v>2422</v>
      </c>
    </row>
    <row r="714" spans="1:36" ht="15" customHeight="1" x14ac:dyDescent="0.25">
      <c r="A714">
        <v>523386</v>
      </c>
      <c r="B714" t="s">
        <v>2140</v>
      </c>
      <c r="C714" t="s">
        <v>2141</v>
      </c>
      <c r="D714" t="s">
        <v>724</v>
      </c>
      <c r="E714" t="s">
        <v>116</v>
      </c>
      <c r="G714" t="s">
        <v>3301</v>
      </c>
      <c r="H714" t="s">
        <v>658</v>
      </c>
      <c r="I714" t="s">
        <v>540</v>
      </c>
      <c r="J714" t="s">
        <v>139</v>
      </c>
      <c r="R714" t="s">
        <v>4232</v>
      </c>
      <c r="S714" t="s">
        <v>4233</v>
      </c>
      <c r="T714" t="s">
        <v>3257</v>
      </c>
      <c r="U714" t="s">
        <v>2429</v>
      </c>
      <c r="AC714">
        <f>VLOOKUP(A714,'[1]كل السنوات'!$A$2:$J$3366,10,0)</f>
        <v>0</v>
      </c>
    </row>
    <row r="715" spans="1:36" ht="15" customHeight="1" x14ac:dyDescent="0.25">
      <c r="A715">
        <v>523391</v>
      </c>
      <c r="B715" t="s">
        <v>2392</v>
      </c>
      <c r="C715" t="s">
        <v>1317</v>
      </c>
      <c r="D715" t="s">
        <v>2393</v>
      </c>
      <c r="E715" t="s">
        <v>116</v>
      </c>
      <c r="G715" t="s">
        <v>2509</v>
      </c>
      <c r="H715" t="s">
        <v>658</v>
      </c>
      <c r="I715" t="s">
        <v>540</v>
      </c>
      <c r="J715" t="s">
        <v>137</v>
      </c>
      <c r="K715">
        <v>2011</v>
      </c>
      <c r="R715" t="s">
        <v>4518</v>
      </c>
      <c r="S715" t="s">
        <v>4519</v>
      </c>
      <c r="T715" t="s">
        <v>2885</v>
      </c>
      <c r="U715" t="s">
        <v>2429</v>
      </c>
      <c r="AC715">
        <f>VLOOKUP(A715,'[1]كل السنوات'!$A$2:$J$3366,10,0)</f>
        <v>0</v>
      </c>
    </row>
    <row r="716" spans="1:36" ht="15" customHeight="1" x14ac:dyDescent="0.25">
      <c r="A716">
        <v>523402</v>
      </c>
      <c r="B716" t="s">
        <v>2394</v>
      </c>
      <c r="C716" t="s">
        <v>65</v>
      </c>
      <c r="D716" t="s">
        <v>520</v>
      </c>
      <c r="E716" t="s">
        <v>116</v>
      </c>
      <c r="G716" t="s">
        <v>150</v>
      </c>
      <c r="H716" t="s">
        <v>658</v>
      </c>
      <c r="I716" t="s">
        <v>540</v>
      </c>
      <c r="J716" t="s">
        <v>705</v>
      </c>
      <c r="L716" t="s">
        <v>150</v>
      </c>
      <c r="R716" t="s">
        <v>4823</v>
      </c>
      <c r="S716" t="s">
        <v>4317</v>
      </c>
      <c r="T716" t="s">
        <v>2884</v>
      </c>
      <c r="U716" t="s">
        <v>2440</v>
      </c>
      <c r="AC716">
        <f>VLOOKUP(A716,'[1]كل السنوات'!$A$2:$J$3366,10,0)</f>
        <v>0</v>
      </c>
    </row>
    <row r="717" spans="1:36" ht="15" customHeight="1" x14ac:dyDescent="0.25">
      <c r="A717">
        <v>523404</v>
      </c>
      <c r="B717" t="s">
        <v>2142</v>
      </c>
      <c r="C717" t="s">
        <v>95</v>
      </c>
      <c r="D717" t="s">
        <v>866</v>
      </c>
      <c r="E717" t="s">
        <v>116</v>
      </c>
      <c r="G717" t="s">
        <v>136</v>
      </c>
      <c r="H717" t="s">
        <v>658</v>
      </c>
      <c r="I717" t="s">
        <v>540</v>
      </c>
      <c r="J717" t="s">
        <v>137</v>
      </c>
      <c r="K717">
        <v>2013</v>
      </c>
      <c r="R717" t="s">
        <v>5346</v>
      </c>
      <c r="S717" t="s">
        <v>5347</v>
      </c>
      <c r="T717" t="s">
        <v>2646</v>
      </c>
      <c r="U717" t="s">
        <v>2429</v>
      </c>
      <c r="AC717">
        <f>VLOOKUP(A717,'[1]كل السنوات'!$A$2:$J$3366,10,0)</f>
        <v>0</v>
      </c>
    </row>
    <row r="718" spans="1:36" ht="15" customHeight="1" x14ac:dyDescent="0.25">
      <c r="A718">
        <v>523407</v>
      </c>
      <c r="B718" t="s">
        <v>2143</v>
      </c>
      <c r="C718" t="s">
        <v>245</v>
      </c>
      <c r="D718" t="s">
        <v>402</v>
      </c>
      <c r="E718" t="s">
        <v>116</v>
      </c>
      <c r="G718" t="s">
        <v>2469</v>
      </c>
      <c r="H718" t="s">
        <v>658</v>
      </c>
      <c r="I718" t="s">
        <v>540</v>
      </c>
      <c r="J718" t="s">
        <v>137</v>
      </c>
      <c r="R718" t="s">
        <v>5348</v>
      </c>
      <c r="S718" t="s">
        <v>5349</v>
      </c>
      <c r="T718" t="s">
        <v>2506</v>
      </c>
      <c r="U718" t="s">
        <v>2470</v>
      </c>
      <c r="AC718">
        <f>VLOOKUP(A718,'[1]كل السنوات'!$A$2:$J$3366,10,0)</f>
        <v>0</v>
      </c>
    </row>
    <row r="719" spans="1:36" ht="15" customHeight="1" x14ac:dyDescent="0.25">
      <c r="A719">
        <v>523437</v>
      </c>
      <c r="B719" t="s">
        <v>2395</v>
      </c>
      <c r="C719" t="s">
        <v>2396</v>
      </c>
      <c r="D719" t="s">
        <v>1342</v>
      </c>
      <c r="E719" t="s">
        <v>116</v>
      </c>
      <c r="G719" t="s">
        <v>136</v>
      </c>
      <c r="H719" t="s">
        <v>658</v>
      </c>
      <c r="I719" t="s">
        <v>540</v>
      </c>
      <c r="J719" t="s">
        <v>139</v>
      </c>
      <c r="R719" t="s">
        <v>3783</v>
      </c>
      <c r="S719" t="s">
        <v>3784</v>
      </c>
      <c r="T719" t="s">
        <v>2704</v>
      </c>
      <c r="U719" t="s">
        <v>2568</v>
      </c>
      <c r="AC719">
        <f>VLOOKUP(A719,'[1]كل السنوات'!$A$2:$J$3366,10,0)</f>
        <v>0</v>
      </c>
      <c r="AI719" t="s">
        <v>2422</v>
      </c>
      <c r="AJ719" t="s">
        <v>2422</v>
      </c>
    </row>
    <row r="720" spans="1:36" ht="15" customHeight="1" x14ac:dyDescent="0.25">
      <c r="A720">
        <v>523450</v>
      </c>
      <c r="B720" t="s">
        <v>2144</v>
      </c>
      <c r="C720" t="s">
        <v>69</v>
      </c>
      <c r="D720" t="s">
        <v>349</v>
      </c>
      <c r="E720" t="s">
        <v>116</v>
      </c>
      <c r="G720" t="s">
        <v>3364</v>
      </c>
      <c r="H720" t="s">
        <v>658</v>
      </c>
      <c r="I720" t="s">
        <v>540</v>
      </c>
      <c r="J720" t="s">
        <v>139</v>
      </c>
      <c r="K720">
        <v>2009</v>
      </c>
      <c r="R720" t="s">
        <v>4235</v>
      </c>
      <c r="S720" t="s">
        <v>3583</v>
      </c>
      <c r="T720" t="s">
        <v>2441</v>
      </c>
      <c r="U720" t="s">
        <v>2429</v>
      </c>
      <c r="AC720">
        <f>VLOOKUP(A720,'[1]كل السنوات'!$A$2:$J$3366,10,0)</f>
        <v>0</v>
      </c>
    </row>
    <row r="721" spans="1:36" ht="15" customHeight="1" x14ac:dyDescent="0.25">
      <c r="A721">
        <v>523456</v>
      </c>
      <c r="B721" t="s">
        <v>2145</v>
      </c>
      <c r="C721" t="s">
        <v>77</v>
      </c>
      <c r="D721" t="s">
        <v>402</v>
      </c>
      <c r="E721" t="s">
        <v>116</v>
      </c>
      <c r="G721" t="s">
        <v>136</v>
      </c>
      <c r="H721" t="s">
        <v>658</v>
      </c>
      <c r="I721" t="s">
        <v>540</v>
      </c>
      <c r="J721" t="s">
        <v>139</v>
      </c>
      <c r="R721" t="s">
        <v>4236</v>
      </c>
      <c r="S721" t="s">
        <v>3580</v>
      </c>
      <c r="T721" t="s">
        <v>2458</v>
      </c>
      <c r="U721" t="s">
        <v>2436</v>
      </c>
      <c r="AC721">
        <f>VLOOKUP(A721,'[1]كل السنوات'!$A$2:$J$3366,10,0)</f>
        <v>0</v>
      </c>
    </row>
    <row r="722" spans="1:36" ht="15" customHeight="1" x14ac:dyDescent="0.25">
      <c r="A722">
        <v>523466</v>
      </c>
      <c r="B722" t="s">
        <v>980</v>
      </c>
      <c r="C722" t="s">
        <v>981</v>
      </c>
      <c r="D722" t="s">
        <v>418</v>
      </c>
      <c r="E722" t="s">
        <v>116</v>
      </c>
      <c r="G722" t="s">
        <v>3510</v>
      </c>
      <c r="H722" t="s">
        <v>658</v>
      </c>
      <c r="I722" t="s">
        <v>540</v>
      </c>
      <c r="J722" t="s">
        <v>139</v>
      </c>
      <c r="N722">
        <v>763</v>
      </c>
      <c r="O722" s="254">
        <v>45719</v>
      </c>
      <c r="P722">
        <v>50000</v>
      </c>
      <c r="R722" t="s">
        <v>2948</v>
      </c>
      <c r="S722" t="s">
        <v>5350</v>
      </c>
      <c r="T722" t="s">
        <v>3366</v>
      </c>
      <c r="U722" t="s">
        <v>5351</v>
      </c>
      <c r="AC722">
        <f>VLOOKUP(A722,'[1]كل السنوات'!$A$2:$J$3366,10,0)</f>
        <v>0</v>
      </c>
    </row>
    <row r="723" spans="1:36" ht="15" customHeight="1" x14ac:dyDescent="0.25">
      <c r="A723">
        <v>523481</v>
      </c>
      <c r="B723" t="s">
        <v>2397</v>
      </c>
      <c r="C723" t="s">
        <v>296</v>
      </c>
      <c r="D723" t="s">
        <v>2398</v>
      </c>
      <c r="E723" t="s">
        <v>116</v>
      </c>
      <c r="H723" t="s">
        <v>658</v>
      </c>
      <c r="I723" t="s">
        <v>540</v>
      </c>
      <c r="AC723">
        <f>VLOOKUP(A723,'[1]كل السنوات'!$A$2:$J$3366,10,0)</f>
        <v>0</v>
      </c>
    </row>
    <row r="724" spans="1:36" ht="15" customHeight="1" x14ac:dyDescent="0.25">
      <c r="A724">
        <v>523482</v>
      </c>
      <c r="B724" t="s">
        <v>1497</v>
      </c>
      <c r="C724" t="s">
        <v>1498</v>
      </c>
      <c r="D724" t="s">
        <v>350</v>
      </c>
      <c r="E724" t="s">
        <v>116</v>
      </c>
      <c r="G724" t="s">
        <v>2886</v>
      </c>
      <c r="H724" t="s">
        <v>658</v>
      </c>
      <c r="I724" t="s">
        <v>541</v>
      </c>
      <c r="J724" t="s">
        <v>139</v>
      </c>
      <c r="R724" t="s">
        <v>3785</v>
      </c>
      <c r="S724" t="s">
        <v>3786</v>
      </c>
      <c r="T724" t="s">
        <v>2887</v>
      </c>
      <c r="U724" t="s">
        <v>2888</v>
      </c>
      <c r="AC724" t="str">
        <f>VLOOKUP(A724,'[1]كل السنوات'!$A$2:$J$3366,10,0)</f>
        <v>م</v>
      </c>
    </row>
    <row r="725" spans="1:36" ht="15" customHeight="1" x14ac:dyDescent="0.25">
      <c r="A725">
        <v>523490</v>
      </c>
      <c r="B725" t="s">
        <v>1146</v>
      </c>
      <c r="C725" t="s">
        <v>66</v>
      </c>
      <c r="D725" t="s">
        <v>349</v>
      </c>
      <c r="E725" t="s">
        <v>116</v>
      </c>
      <c r="G725" t="s">
        <v>2645</v>
      </c>
      <c r="H725" t="s">
        <v>658</v>
      </c>
      <c r="I725" t="s">
        <v>540</v>
      </c>
      <c r="J725" t="s">
        <v>137</v>
      </c>
      <c r="L725" t="s">
        <v>151</v>
      </c>
      <c r="R725" t="s">
        <v>5352</v>
      </c>
      <c r="S725" t="s">
        <v>3563</v>
      </c>
      <c r="T725" t="s">
        <v>2441</v>
      </c>
      <c r="U725" t="s">
        <v>2429</v>
      </c>
      <c r="AC725">
        <f>VLOOKUP(A725,'[1]كل السنوات'!$A$2:$J$3366,10,0)</f>
        <v>0</v>
      </c>
    </row>
    <row r="726" spans="1:36" ht="15" customHeight="1" x14ac:dyDescent="0.25">
      <c r="A726">
        <v>523497</v>
      </c>
      <c r="B726" t="s">
        <v>2146</v>
      </c>
      <c r="C726" t="s">
        <v>1719</v>
      </c>
      <c r="D726" t="s">
        <v>1319</v>
      </c>
      <c r="E726" t="s">
        <v>116</v>
      </c>
      <c r="G726" t="s">
        <v>136</v>
      </c>
      <c r="H726" t="s">
        <v>658</v>
      </c>
      <c r="I726" t="s">
        <v>540</v>
      </c>
      <c r="J726" t="s">
        <v>705</v>
      </c>
      <c r="L726" t="s">
        <v>151</v>
      </c>
      <c r="R726" t="s">
        <v>5353</v>
      </c>
      <c r="S726" t="s">
        <v>5354</v>
      </c>
      <c r="T726" t="s">
        <v>2973</v>
      </c>
      <c r="U726" t="s">
        <v>2429</v>
      </c>
      <c r="AC726" t="str">
        <f>VLOOKUP(A726,'[1]كل السنوات'!$A$2:$J$3366,10,0)</f>
        <v>مستنفذ</v>
      </c>
      <c r="AE726" t="s">
        <v>5718</v>
      </c>
      <c r="AG726" t="s">
        <v>2422</v>
      </c>
      <c r="AH726" t="s">
        <v>2422</v>
      </c>
      <c r="AJ726" t="s">
        <v>2422</v>
      </c>
    </row>
    <row r="727" spans="1:36" ht="15" customHeight="1" x14ac:dyDescent="0.25">
      <c r="A727">
        <v>523499</v>
      </c>
      <c r="B727" t="s">
        <v>982</v>
      </c>
      <c r="C727" t="s">
        <v>373</v>
      </c>
      <c r="D727" t="s">
        <v>868</v>
      </c>
      <c r="E727" t="s">
        <v>116</v>
      </c>
      <c r="G727" t="s">
        <v>5595</v>
      </c>
      <c r="H727" t="s">
        <v>658</v>
      </c>
      <c r="I727" t="s">
        <v>540</v>
      </c>
      <c r="J727" t="s">
        <v>137</v>
      </c>
      <c r="R727" t="s">
        <v>5355</v>
      </c>
      <c r="S727" t="s">
        <v>5356</v>
      </c>
      <c r="T727" t="s">
        <v>5357</v>
      </c>
      <c r="U727" t="e">
        <v>#N/A</v>
      </c>
      <c r="AC727">
        <f>VLOOKUP(A727,'[1]كل السنوات'!$A$2:$J$3366,10,0)</f>
        <v>0</v>
      </c>
    </row>
    <row r="728" spans="1:36" ht="15" customHeight="1" x14ac:dyDescent="0.25">
      <c r="A728">
        <v>523504</v>
      </c>
      <c r="B728" t="s">
        <v>1147</v>
      </c>
      <c r="C728" t="s">
        <v>66</v>
      </c>
      <c r="D728" t="s">
        <v>418</v>
      </c>
      <c r="E728" t="s">
        <v>116</v>
      </c>
      <c r="G728" t="s">
        <v>3365</v>
      </c>
      <c r="H728" t="s">
        <v>658</v>
      </c>
      <c r="I728" t="s">
        <v>540</v>
      </c>
      <c r="J728" t="s">
        <v>139</v>
      </c>
      <c r="K728">
        <v>2015</v>
      </c>
      <c r="R728" t="s">
        <v>4237</v>
      </c>
      <c r="S728" t="s">
        <v>3986</v>
      </c>
      <c r="T728" t="s">
        <v>3366</v>
      </c>
      <c r="U728" t="s">
        <v>3367</v>
      </c>
      <c r="AC728">
        <f>VLOOKUP(A728,'[1]كل السنوات'!$A$2:$J$3366,10,0)</f>
        <v>0</v>
      </c>
    </row>
    <row r="729" spans="1:36" ht="15" customHeight="1" x14ac:dyDescent="0.25">
      <c r="A729">
        <v>523508</v>
      </c>
      <c r="B729" t="s">
        <v>2147</v>
      </c>
      <c r="C729" t="s">
        <v>394</v>
      </c>
      <c r="D729" t="s">
        <v>431</v>
      </c>
      <c r="E729" t="s">
        <v>116</v>
      </c>
      <c r="G729" t="s">
        <v>2817</v>
      </c>
      <c r="H729" t="s">
        <v>658</v>
      </c>
      <c r="I729" t="s">
        <v>540</v>
      </c>
      <c r="J729" t="s">
        <v>139</v>
      </c>
      <c r="R729" t="s">
        <v>4238</v>
      </c>
      <c r="S729" t="s">
        <v>4239</v>
      </c>
      <c r="T729" t="s">
        <v>2484</v>
      </c>
      <c r="U729" t="s">
        <v>2753</v>
      </c>
      <c r="AC729">
        <f>VLOOKUP(A729,'[1]كل السنوات'!$A$2:$J$3366,10,0)</f>
        <v>0</v>
      </c>
    </row>
    <row r="730" spans="1:36" ht="15" customHeight="1" x14ac:dyDescent="0.25">
      <c r="A730">
        <v>523509</v>
      </c>
      <c r="B730" t="s">
        <v>2148</v>
      </c>
      <c r="C730" t="s">
        <v>99</v>
      </c>
      <c r="D730" t="s">
        <v>432</v>
      </c>
      <c r="E730" t="s">
        <v>116</v>
      </c>
      <c r="G730" t="s">
        <v>136</v>
      </c>
      <c r="H730" t="s">
        <v>658</v>
      </c>
      <c r="I730" t="s">
        <v>540</v>
      </c>
      <c r="J730" t="s">
        <v>705</v>
      </c>
      <c r="R730" t="s">
        <v>5358</v>
      </c>
      <c r="S730" t="s">
        <v>3662</v>
      </c>
      <c r="T730" t="s">
        <v>2454</v>
      </c>
      <c r="U730" t="s">
        <v>2429</v>
      </c>
      <c r="AC730">
        <f>VLOOKUP(A730,'[1]كل السنوات'!$A$2:$J$3366,10,0)</f>
        <v>0</v>
      </c>
    </row>
    <row r="731" spans="1:36" ht="15" customHeight="1" x14ac:dyDescent="0.25">
      <c r="A731">
        <v>523525</v>
      </c>
      <c r="B731" t="s">
        <v>2399</v>
      </c>
      <c r="C731" t="s">
        <v>245</v>
      </c>
      <c r="D731" t="s">
        <v>761</v>
      </c>
      <c r="E731" t="s">
        <v>116</v>
      </c>
      <c r="G731" t="s">
        <v>136</v>
      </c>
      <c r="H731" t="s">
        <v>658</v>
      </c>
      <c r="I731" t="s">
        <v>540</v>
      </c>
      <c r="J731" t="s">
        <v>705</v>
      </c>
      <c r="R731" t="s">
        <v>4986</v>
      </c>
      <c r="S731" t="s">
        <v>4987</v>
      </c>
      <c r="T731" t="s">
        <v>2889</v>
      </c>
      <c r="U731" t="s">
        <v>2479</v>
      </c>
      <c r="AC731">
        <f>VLOOKUP(A731,'[1]كل السنوات'!$A$2:$J$3366,10,0)</f>
        <v>0</v>
      </c>
    </row>
    <row r="732" spans="1:36" ht="15" customHeight="1" x14ac:dyDescent="0.25">
      <c r="A732">
        <v>523526</v>
      </c>
      <c r="B732" t="s">
        <v>2400</v>
      </c>
      <c r="C732" t="s">
        <v>278</v>
      </c>
      <c r="D732" t="s">
        <v>439</v>
      </c>
      <c r="E732" t="s">
        <v>116</v>
      </c>
      <c r="G732" t="s">
        <v>136</v>
      </c>
      <c r="H732" t="s">
        <v>658</v>
      </c>
      <c r="I732" t="s">
        <v>540</v>
      </c>
      <c r="J732" t="s">
        <v>137</v>
      </c>
      <c r="R732" t="s">
        <v>4520</v>
      </c>
      <c r="S732" t="s">
        <v>4521</v>
      </c>
      <c r="T732" t="s">
        <v>2609</v>
      </c>
      <c r="U732" t="s">
        <v>2429</v>
      </c>
      <c r="AC732">
        <f>VLOOKUP(A732,'[1]كل السنوات'!$A$2:$J$3366,10,0)</f>
        <v>0</v>
      </c>
    </row>
    <row r="733" spans="1:36" ht="15" customHeight="1" x14ac:dyDescent="0.25">
      <c r="A733">
        <v>523538</v>
      </c>
      <c r="B733" t="s">
        <v>1148</v>
      </c>
      <c r="C733" t="s">
        <v>227</v>
      </c>
      <c r="D733" t="s">
        <v>415</v>
      </c>
      <c r="E733" t="s">
        <v>116</v>
      </c>
      <c r="G733" t="s">
        <v>2797</v>
      </c>
      <c r="H733" t="s">
        <v>658</v>
      </c>
      <c r="I733" t="s">
        <v>540</v>
      </c>
      <c r="J733" t="s">
        <v>137</v>
      </c>
      <c r="K733">
        <v>2011</v>
      </c>
      <c r="R733" t="s">
        <v>4670</v>
      </c>
      <c r="S733" t="s">
        <v>3723</v>
      </c>
      <c r="T733" t="s">
        <v>2480</v>
      </c>
      <c r="U733" t="s">
        <v>2429</v>
      </c>
      <c r="AC733">
        <f>VLOOKUP(A733,'[1]كل السنوات'!$A$2:$J$3366,10,0)</f>
        <v>0</v>
      </c>
    </row>
    <row r="734" spans="1:36" ht="15" customHeight="1" x14ac:dyDescent="0.25">
      <c r="A734">
        <v>523540</v>
      </c>
      <c r="B734" t="s">
        <v>983</v>
      </c>
      <c r="C734" t="s">
        <v>66</v>
      </c>
      <c r="D734" t="s">
        <v>423</v>
      </c>
      <c r="E734" t="s">
        <v>116</v>
      </c>
      <c r="G734" t="s">
        <v>136</v>
      </c>
      <c r="H734" t="s">
        <v>658</v>
      </c>
      <c r="I734" t="s">
        <v>540</v>
      </c>
      <c r="J734" t="s">
        <v>705</v>
      </c>
      <c r="AC734" t="str">
        <f>VLOOKUP(A734,'[1]كل السنوات'!$A$2:$J$3366,10,0)</f>
        <v>مستنفذ</v>
      </c>
      <c r="AE734" t="s">
        <v>5718</v>
      </c>
    </row>
    <row r="735" spans="1:36" ht="15" customHeight="1" x14ac:dyDescent="0.25">
      <c r="A735">
        <v>523551</v>
      </c>
      <c r="B735" t="s">
        <v>1499</v>
      </c>
      <c r="C735" t="s">
        <v>69</v>
      </c>
      <c r="D735" t="s">
        <v>406</v>
      </c>
      <c r="E735" t="s">
        <v>116</v>
      </c>
      <c r="G735" t="s">
        <v>145</v>
      </c>
      <c r="H735" t="s">
        <v>658</v>
      </c>
      <c r="I735" t="s">
        <v>540</v>
      </c>
      <c r="J735" t="s">
        <v>705</v>
      </c>
      <c r="R735" t="s">
        <v>4824</v>
      </c>
      <c r="S735" t="s">
        <v>3583</v>
      </c>
      <c r="T735" t="s">
        <v>2890</v>
      </c>
      <c r="U735" t="s">
        <v>2549</v>
      </c>
      <c r="AC735">
        <f>VLOOKUP(A735,'[1]كل السنوات'!$A$2:$J$3366,10,0)</f>
        <v>0</v>
      </c>
    </row>
    <row r="736" spans="1:36" ht="15" customHeight="1" x14ac:dyDescent="0.25">
      <c r="A736">
        <v>523555</v>
      </c>
      <c r="B736" t="s">
        <v>1500</v>
      </c>
      <c r="C736" t="s">
        <v>224</v>
      </c>
      <c r="D736" t="s">
        <v>486</v>
      </c>
      <c r="E736" t="s">
        <v>116</v>
      </c>
      <c r="G736" t="s">
        <v>136</v>
      </c>
      <c r="H736" t="s">
        <v>658</v>
      </c>
      <c r="I736" t="s">
        <v>540</v>
      </c>
      <c r="J736" t="s">
        <v>139</v>
      </c>
      <c r="R736" t="s">
        <v>2979</v>
      </c>
      <c r="S736" t="s">
        <v>3733</v>
      </c>
      <c r="T736" t="s">
        <v>2545</v>
      </c>
      <c r="U736" t="s">
        <v>2568</v>
      </c>
      <c r="AC736">
        <f>VLOOKUP(A736,'[1]كل السنوات'!$A$2:$J$3366,10,0)</f>
        <v>0</v>
      </c>
    </row>
    <row r="737" spans="1:29" ht="15" customHeight="1" x14ac:dyDescent="0.25">
      <c r="A737">
        <v>523557</v>
      </c>
      <c r="B737" t="s">
        <v>2401</v>
      </c>
      <c r="C737" t="s">
        <v>62</v>
      </c>
      <c r="D737" t="s">
        <v>409</v>
      </c>
      <c r="E737" t="s">
        <v>116</v>
      </c>
      <c r="G737" t="s">
        <v>2743</v>
      </c>
      <c r="H737" t="s">
        <v>658</v>
      </c>
      <c r="I737" t="s">
        <v>540</v>
      </c>
      <c r="J737" t="s">
        <v>139</v>
      </c>
      <c r="R737" t="s">
        <v>3787</v>
      </c>
      <c r="S737" t="s">
        <v>3788</v>
      </c>
      <c r="T737" t="s">
        <v>2673</v>
      </c>
      <c r="U737" t="s">
        <v>2540</v>
      </c>
      <c r="AC737">
        <f>VLOOKUP(A737,'[1]كل السنوات'!$A$2:$J$3366,10,0)</f>
        <v>0</v>
      </c>
    </row>
    <row r="738" spans="1:29" ht="15" customHeight="1" x14ac:dyDescent="0.25">
      <c r="A738">
        <v>523560</v>
      </c>
      <c r="B738" t="s">
        <v>2149</v>
      </c>
      <c r="C738" t="s">
        <v>84</v>
      </c>
      <c r="D738" t="s">
        <v>2150</v>
      </c>
      <c r="E738" t="s">
        <v>116</v>
      </c>
      <c r="G738" t="s">
        <v>3276</v>
      </c>
      <c r="H738" t="s">
        <v>658</v>
      </c>
      <c r="I738" t="s">
        <v>541</v>
      </c>
      <c r="J738" t="s">
        <v>705</v>
      </c>
      <c r="R738" t="s">
        <v>5359</v>
      </c>
      <c r="S738" t="s">
        <v>3582</v>
      </c>
      <c r="T738" t="s">
        <v>5050</v>
      </c>
      <c r="U738" t="s">
        <v>2540</v>
      </c>
      <c r="AC738" t="str">
        <f>VLOOKUP(A738,'[1]كل السنوات'!$A$2:$J$3366,10,0)</f>
        <v>م</v>
      </c>
    </row>
    <row r="739" spans="1:29" ht="15" customHeight="1" x14ac:dyDescent="0.25">
      <c r="A739">
        <v>523565</v>
      </c>
      <c r="B739" t="s">
        <v>2151</v>
      </c>
      <c r="C739" t="s">
        <v>66</v>
      </c>
      <c r="D739" t="s">
        <v>798</v>
      </c>
      <c r="E739" t="s">
        <v>116</v>
      </c>
      <c r="G739" t="s">
        <v>2640</v>
      </c>
      <c r="H739" t="s">
        <v>660</v>
      </c>
      <c r="I739" t="s">
        <v>540</v>
      </c>
      <c r="J739" t="s">
        <v>705</v>
      </c>
      <c r="K739">
        <v>2018</v>
      </c>
      <c r="L739" t="s">
        <v>138</v>
      </c>
      <c r="R739" t="s">
        <v>4936</v>
      </c>
      <c r="S739" t="s">
        <v>3563</v>
      </c>
      <c r="T739" t="s">
        <v>2504</v>
      </c>
      <c r="U739" t="s">
        <v>2429</v>
      </c>
      <c r="AC739">
        <f>VLOOKUP(A739,'[1]كل السنوات'!$A$2:$J$3366,10,0)</f>
        <v>0</v>
      </c>
    </row>
    <row r="740" spans="1:29" ht="15" customHeight="1" x14ac:dyDescent="0.25">
      <c r="A740">
        <v>523579</v>
      </c>
      <c r="B740" t="s">
        <v>1501</v>
      </c>
      <c r="C740" t="s">
        <v>1339</v>
      </c>
      <c r="D740" t="s">
        <v>477</v>
      </c>
      <c r="E740" t="s">
        <v>116</v>
      </c>
      <c r="G740" t="s">
        <v>2941</v>
      </c>
      <c r="H740" t="s">
        <v>658</v>
      </c>
      <c r="I740" t="s">
        <v>540</v>
      </c>
      <c r="J740" t="s">
        <v>139</v>
      </c>
      <c r="K740">
        <v>2016</v>
      </c>
      <c r="R740" t="s">
        <v>5360</v>
      </c>
      <c r="S740" t="s">
        <v>3665</v>
      </c>
      <c r="T740" t="s">
        <v>5045</v>
      </c>
      <c r="U740" t="s">
        <v>2429</v>
      </c>
      <c r="AC740">
        <f>VLOOKUP(A740,'[1]كل السنوات'!$A$2:$J$3366,10,0)</f>
        <v>0</v>
      </c>
    </row>
    <row r="741" spans="1:29" ht="15" customHeight="1" x14ac:dyDescent="0.25">
      <c r="A741">
        <v>523592</v>
      </c>
      <c r="B741" t="s">
        <v>2152</v>
      </c>
      <c r="C741" t="s">
        <v>84</v>
      </c>
      <c r="D741" t="s">
        <v>770</v>
      </c>
      <c r="E741" t="s">
        <v>116</v>
      </c>
      <c r="G741" t="s">
        <v>136</v>
      </c>
      <c r="H741" t="s">
        <v>658</v>
      </c>
      <c r="I741" t="s">
        <v>540</v>
      </c>
      <c r="J741" t="s">
        <v>705</v>
      </c>
      <c r="K741">
        <v>0</v>
      </c>
      <c r="R741" t="s">
        <v>5361</v>
      </c>
      <c r="S741" t="s">
        <v>3582</v>
      </c>
      <c r="T741" t="s">
        <v>2480</v>
      </c>
      <c r="U741" t="s">
        <v>2429</v>
      </c>
      <c r="AC741">
        <f>VLOOKUP(A741,'[1]كل السنوات'!$A$2:$J$3366,10,0)</f>
        <v>0</v>
      </c>
    </row>
    <row r="742" spans="1:29" ht="15" customHeight="1" x14ac:dyDescent="0.25">
      <c r="A742">
        <v>523593</v>
      </c>
      <c r="B742" t="s">
        <v>2153</v>
      </c>
      <c r="C742" t="s">
        <v>97</v>
      </c>
      <c r="D742" t="s">
        <v>451</v>
      </c>
      <c r="E742" t="s">
        <v>116</v>
      </c>
      <c r="G742" t="s">
        <v>136</v>
      </c>
      <c r="H742" t="s">
        <v>658</v>
      </c>
      <c r="I742" t="s">
        <v>540</v>
      </c>
      <c r="J742" t="s">
        <v>705</v>
      </c>
      <c r="R742" t="s">
        <v>4937</v>
      </c>
      <c r="S742" t="s">
        <v>4325</v>
      </c>
      <c r="T742" t="s">
        <v>3026</v>
      </c>
      <c r="U742" t="s">
        <v>2429</v>
      </c>
      <c r="AC742">
        <f>VLOOKUP(A742,'[1]كل السنوات'!$A$2:$J$3366,10,0)</f>
        <v>0</v>
      </c>
    </row>
    <row r="743" spans="1:29" ht="15" customHeight="1" x14ac:dyDescent="0.25">
      <c r="A743">
        <v>523599</v>
      </c>
      <c r="B743" t="s">
        <v>2154</v>
      </c>
      <c r="C743" t="s">
        <v>299</v>
      </c>
      <c r="D743" t="s">
        <v>418</v>
      </c>
      <c r="E743" t="s">
        <v>116</v>
      </c>
      <c r="G743" t="s">
        <v>3368</v>
      </c>
      <c r="H743" t="s">
        <v>658</v>
      </c>
      <c r="I743" t="s">
        <v>540</v>
      </c>
      <c r="J743" t="s">
        <v>139</v>
      </c>
      <c r="L743" t="s">
        <v>151</v>
      </c>
      <c r="R743" t="s">
        <v>4240</v>
      </c>
      <c r="S743" t="s">
        <v>3485</v>
      </c>
      <c r="T743" t="s">
        <v>3366</v>
      </c>
      <c r="U743" t="s">
        <v>3369</v>
      </c>
      <c r="AC743">
        <f>VLOOKUP(A743,'[1]كل السنوات'!$A$2:$J$3366,10,0)</f>
        <v>0</v>
      </c>
    </row>
    <row r="744" spans="1:29" ht="15" customHeight="1" x14ac:dyDescent="0.25">
      <c r="A744">
        <v>523602</v>
      </c>
      <c r="B744" t="s">
        <v>1502</v>
      </c>
      <c r="C744" t="s">
        <v>312</v>
      </c>
      <c r="D744" t="s">
        <v>410</v>
      </c>
      <c r="E744" t="s">
        <v>116</v>
      </c>
      <c r="G744" t="s">
        <v>136</v>
      </c>
      <c r="H744" t="s">
        <v>658</v>
      </c>
      <c r="I744" t="s">
        <v>540</v>
      </c>
      <c r="J744" t="s">
        <v>705</v>
      </c>
      <c r="R744" t="s">
        <v>4825</v>
      </c>
      <c r="S744" t="s">
        <v>4826</v>
      </c>
      <c r="T744" t="s">
        <v>2544</v>
      </c>
      <c r="U744" t="s">
        <v>2465</v>
      </c>
      <c r="AC744">
        <f>VLOOKUP(A744,'[1]كل السنوات'!$A$2:$J$3366,10,0)</f>
        <v>0</v>
      </c>
    </row>
    <row r="745" spans="1:29" ht="15" customHeight="1" x14ac:dyDescent="0.25">
      <c r="A745">
        <v>523608</v>
      </c>
      <c r="B745" t="s">
        <v>2155</v>
      </c>
      <c r="C745" t="s">
        <v>65</v>
      </c>
      <c r="D745" t="s">
        <v>428</v>
      </c>
      <c r="E745" t="s">
        <v>116</v>
      </c>
      <c r="G745" t="s">
        <v>2456</v>
      </c>
      <c r="H745" t="s">
        <v>658</v>
      </c>
      <c r="I745" t="s">
        <v>540</v>
      </c>
      <c r="J745" t="s">
        <v>705</v>
      </c>
      <c r="R745" t="s">
        <v>5362</v>
      </c>
      <c r="S745" t="s">
        <v>3553</v>
      </c>
      <c r="T745" t="s">
        <v>2685</v>
      </c>
      <c r="U745" t="s">
        <v>2540</v>
      </c>
      <c r="AC745">
        <f>VLOOKUP(A745,'[1]كل السنوات'!$A$2:$J$3366,10,0)</f>
        <v>0</v>
      </c>
    </row>
    <row r="746" spans="1:29" ht="15" customHeight="1" x14ac:dyDescent="0.25">
      <c r="A746">
        <v>523611</v>
      </c>
      <c r="B746" t="s">
        <v>1503</v>
      </c>
      <c r="C746" t="s">
        <v>297</v>
      </c>
      <c r="D746" t="s">
        <v>430</v>
      </c>
      <c r="E746" t="s">
        <v>116</v>
      </c>
      <c r="G746" t="s">
        <v>136</v>
      </c>
      <c r="H746" t="s">
        <v>658</v>
      </c>
      <c r="I746" t="s">
        <v>540</v>
      </c>
      <c r="J746" t="s">
        <v>137</v>
      </c>
      <c r="AC746">
        <f>VLOOKUP(A746,'[1]كل السنوات'!$A$2:$J$3366,10,0)</f>
        <v>0</v>
      </c>
    </row>
    <row r="747" spans="1:29" ht="15" customHeight="1" x14ac:dyDescent="0.25">
      <c r="A747">
        <v>523628</v>
      </c>
      <c r="B747" t="s">
        <v>1392</v>
      </c>
      <c r="C747" t="s">
        <v>261</v>
      </c>
      <c r="D747" t="s">
        <v>350</v>
      </c>
      <c r="E747" t="s">
        <v>116</v>
      </c>
      <c r="G747" t="s">
        <v>2623</v>
      </c>
      <c r="H747" t="s">
        <v>658</v>
      </c>
      <c r="I747" t="s">
        <v>540</v>
      </c>
      <c r="J747" t="s">
        <v>137</v>
      </c>
      <c r="R747" t="s">
        <v>4479</v>
      </c>
      <c r="S747" t="s">
        <v>4030</v>
      </c>
      <c r="T747" t="s">
        <v>2896</v>
      </c>
      <c r="U747" t="s">
        <v>2429</v>
      </c>
      <c r="AC747">
        <f>VLOOKUP(A747,'[1]كل السنوات'!$A$2:$J$3366,10,0)</f>
        <v>0</v>
      </c>
    </row>
    <row r="748" spans="1:29" ht="15" customHeight="1" x14ac:dyDescent="0.25">
      <c r="A748">
        <v>523630</v>
      </c>
      <c r="B748" t="s">
        <v>2156</v>
      </c>
      <c r="C748" t="s">
        <v>330</v>
      </c>
      <c r="D748" t="s">
        <v>426</v>
      </c>
      <c r="E748" t="s">
        <v>116</v>
      </c>
      <c r="G748" t="s">
        <v>2608</v>
      </c>
      <c r="H748" t="s">
        <v>658</v>
      </c>
      <c r="I748" t="s">
        <v>540</v>
      </c>
      <c r="J748" t="s">
        <v>705</v>
      </c>
      <c r="R748" t="s">
        <v>4938</v>
      </c>
      <c r="S748" t="s">
        <v>4939</v>
      </c>
      <c r="T748" t="s">
        <v>2497</v>
      </c>
      <c r="U748" t="s">
        <v>2468</v>
      </c>
      <c r="AC748">
        <f>VLOOKUP(A748,'[1]كل السنوات'!$A$2:$J$3366,10,0)</f>
        <v>0</v>
      </c>
    </row>
    <row r="749" spans="1:29" ht="15" customHeight="1" x14ac:dyDescent="0.25">
      <c r="A749">
        <v>523631</v>
      </c>
      <c r="B749" t="s">
        <v>5628</v>
      </c>
      <c r="C749" t="s">
        <v>5585</v>
      </c>
      <c r="D749" t="s">
        <v>108</v>
      </c>
      <c r="E749" t="s">
        <v>116</v>
      </c>
      <c r="G749" t="s">
        <v>2473</v>
      </c>
      <c r="H749" t="s">
        <v>658</v>
      </c>
      <c r="I749" t="s">
        <v>540</v>
      </c>
      <c r="J749" t="s">
        <v>139</v>
      </c>
      <c r="AC749">
        <f>VLOOKUP(A749,'[1]كل السنوات'!$A$2:$J$3366,10,0)</f>
        <v>0</v>
      </c>
    </row>
    <row r="750" spans="1:29" ht="15" customHeight="1" x14ac:dyDescent="0.25">
      <c r="A750">
        <v>523635</v>
      </c>
      <c r="B750" t="s">
        <v>1504</v>
      </c>
      <c r="C750" t="s">
        <v>1137</v>
      </c>
      <c r="D750" t="s">
        <v>528</v>
      </c>
      <c r="E750" t="s">
        <v>116</v>
      </c>
      <c r="F750" s="254">
        <v>34226</v>
      </c>
      <c r="G750" t="s">
        <v>2494</v>
      </c>
      <c r="H750" t="s">
        <v>658</v>
      </c>
      <c r="I750" t="s">
        <v>541</v>
      </c>
      <c r="J750" t="s">
        <v>139</v>
      </c>
      <c r="K750">
        <v>2012</v>
      </c>
      <c r="R750" t="s">
        <v>3789</v>
      </c>
      <c r="S750" t="s">
        <v>3790</v>
      </c>
      <c r="T750" t="s">
        <v>2892</v>
      </c>
      <c r="U750" t="s">
        <v>2540</v>
      </c>
      <c r="AC750" t="str">
        <f>VLOOKUP(A750,'[1]كل السنوات'!$A$2:$J$3366,10,0)</f>
        <v>م</v>
      </c>
    </row>
    <row r="751" spans="1:29" ht="15" customHeight="1" x14ac:dyDescent="0.25">
      <c r="A751">
        <v>523651</v>
      </c>
      <c r="B751" t="s">
        <v>1149</v>
      </c>
      <c r="C751" t="s">
        <v>1150</v>
      </c>
      <c r="D751" t="s">
        <v>423</v>
      </c>
      <c r="E751" t="s">
        <v>116</v>
      </c>
      <c r="G751" t="s">
        <v>3197</v>
      </c>
      <c r="H751" t="s">
        <v>658</v>
      </c>
      <c r="I751" t="s">
        <v>540</v>
      </c>
      <c r="J751" t="s">
        <v>705</v>
      </c>
      <c r="K751">
        <v>2006</v>
      </c>
      <c r="R751" t="s">
        <v>4940</v>
      </c>
      <c r="S751" t="s">
        <v>4891</v>
      </c>
      <c r="T751" t="s">
        <v>2759</v>
      </c>
      <c r="U751" t="s">
        <v>2429</v>
      </c>
      <c r="AC751">
        <f>VLOOKUP(A751,'[1]كل السنوات'!$A$2:$J$3366,10,0)</f>
        <v>0</v>
      </c>
    </row>
    <row r="752" spans="1:29" ht="15" customHeight="1" x14ac:dyDescent="0.25">
      <c r="A752">
        <v>523654</v>
      </c>
      <c r="B752" t="s">
        <v>2157</v>
      </c>
      <c r="C752" t="s">
        <v>263</v>
      </c>
      <c r="D752" t="s">
        <v>407</v>
      </c>
      <c r="E752" t="s">
        <v>116</v>
      </c>
      <c r="G752" t="s">
        <v>136</v>
      </c>
      <c r="H752" t="s">
        <v>658</v>
      </c>
      <c r="I752" t="s">
        <v>540</v>
      </c>
      <c r="J752" t="s">
        <v>137</v>
      </c>
      <c r="R752" t="s">
        <v>5363</v>
      </c>
      <c r="S752" t="s">
        <v>5364</v>
      </c>
      <c r="T752" t="s">
        <v>5365</v>
      </c>
      <c r="U752" t="s">
        <v>2429</v>
      </c>
      <c r="AC752">
        <f>VLOOKUP(A752,'[1]كل السنوات'!$A$2:$J$3366,10,0)</f>
        <v>0</v>
      </c>
    </row>
    <row r="753" spans="1:36" ht="15" customHeight="1" x14ac:dyDescent="0.25">
      <c r="A753">
        <v>523655</v>
      </c>
      <c r="B753" t="s">
        <v>984</v>
      </c>
      <c r="C753" t="s">
        <v>377</v>
      </c>
      <c r="D753" t="s">
        <v>985</v>
      </c>
      <c r="E753" t="s">
        <v>116</v>
      </c>
      <c r="G753" t="s">
        <v>2686</v>
      </c>
      <c r="H753" t="s">
        <v>658</v>
      </c>
      <c r="I753" t="s">
        <v>540</v>
      </c>
      <c r="J753" t="s">
        <v>139</v>
      </c>
      <c r="K753">
        <v>2012</v>
      </c>
      <c r="R753" t="s">
        <v>4241</v>
      </c>
      <c r="S753" t="s">
        <v>3913</v>
      </c>
      <c r="T753" t="s">
        <v>3370</v>
      </c>
      <c r="U753" t="s">
        <v>3302</v>
      </c>
      <c r="AC753" t="str">
        <f>VLOOKUP(A753,'[1]كل السنوات'!$A$2:$J$3366,10,0)</f>
        <v>مستنفذ</v>
      </c>
      <c r="AE753" t="s">
        <v>5718</v>
      </c>
      <c r="AG753" t="s">
        <v>2422</v>
      </c>
      <c r="AH753" t="s">
        <v>2422</v>
      </c>
    </row>
    <row r="754" spans="1:36" ht="15" customHeight="1" x14ac:dyDescent="0.25">
      <c r="A754">
        <v>523662</v>
      </c>
      <c r="B754" t="s">
        <v>2306</v>
      </c>
      <c r="C754" t="s">
        <v>2307</v>
      </c>
      <c r="D754" t="s">
        <v>1591</v>
      </c>
      <c r="E754" t="s">
        <v>116</v>
      </c>
      <c r="G754" t="s">
        <v>2686</v>
      </c>
      <c r="H754" t="s">
        <v>658</v>
      </c>
      <c r="I754" t="s">
        <v>540</v>
      </c>
      <c r="J754" t="s">
        <v>137</v>
      </c>
      <c r="N754">
        <v>758</v>
      </c>
      <c r="O754" s="254">
        <v>45719</v>
      </c>
      <c r="P754">
        <v>70000</v>
      </c>
      <c r="R754" t="s">
        <v>5366</v>
      </c>
      <c r="S754" t="s">
        <v>5367</v>
      </c>
      <c r="T754" t="s">
        <v>2521</v>
      </c>
      <c r="U754" t="s">
        <v>3548</v>
      </c>
      <c r="AB754" t="s">
        <v>2422</v>
      </c>
      <c r="AC754">
        <f>VLOOKUP(A754,'[1]كل السنوات'!$A$2:$J$3366,10,0)</f>
        <v>0</v>
      </c>
    </row>
    <row r="755" spans="1:36" ht="15" customHeight="1" x14ac:dyDescent="0.25">
      <c r="A755">
        <v>523666</v>
      </c>
      <c r="B755" t="s">
        <v>1505</v>
      </c>
      <c r="C755" t="s">
        <v>103</v>
      </c>
      <c r="D755" t="s">
        <v>426</v>
      </c>
      <c r="E755" t="s">
        <v>116</v>
      </c>
      <c r="G755" t="s">
        <v>136</v>
      </c>
      <c r="H755" t="s">
        <v>658</v>
      </c>
      <c r="I755" t="s">
        <v>540</v>
      </c>
      <c r="J755" t="s">
        <v>705</v>
      </c>
      <c r="R755" t="s">
        <v>4827</v>
      </c>
      <c r="S755" t="s">
        <v>4828</v>
      </c>
      <c r="T755" t="s">
        <v>2497</v>
      </c>
      <c r="U755" t="s">
        <v>2893</v>
      </c>
      <c r="AC755">
        <f>VLOOKUP(A755,'[1]كل السنوات'!$A$2:$J$3366,10,0)</f>
        <v>0</v>
      </c>
    </row>
    <row r="756" spans="1:36" ht="15" customHeight="1" x14ac:dyDescent="0.25">
      <c r="A756">
        <v>523688</v>
      </c>
      <c r="B756" t="s">
        <v>2158</v>
      </c>
      <c r="C756" t="s">
        <v>272</v>
      </c>
      <c r="D756" t="s">
        <v>527</v>
      </c>
      <c r="E756" t="s">
        <v>115</v>
      </c>
      <c r="G756" t="s">
        <v>152</v>
      </c>
      <c r="H756" t="s">
        <v>658</v>
      </c>
      <c r="I756" t="s">
        <v>540</v>
      </c>
      <c r="J756" t="s">
        <v>139</v>
      </c>
      <c r="R756" t="s">
        <v>5368</v>
      </c>
      <c r="S756" t="s">
        <v>2715</v>
      </c>
      <c r="T756" t="s">
        <v>5369</v>
      </c>
      <c r="U756" t="s">
        <v>2468</v>
      </c>
      <c r="AC756">
        <f>VLOOKUP(A756,'[1]كل السنوات'!$A$2:$J$3366,10,0)</f>
        <v>0</v>
      </c>
    </row>
    <row r="757" spans="1:36" ht="15" customHeight="1" x14ac:dyDescent="0.25">
      <c r="A757">
        <v>523695</v>
      </c>
      <c r="B757" t="s">
        <v>2159</v>
      </c>
      <c r="C757" t="s">
        <v>84</v>
      </c>
      <c r="D757" t="s">
        <v>355</v>
      </c>
      <c r="E757" t="s">
        <v>116</v>
      </c>
      <c r="G757" t="s">
        <v>2503</v>
      </c>
      <c r="H757" t="s">
        <v>658</v>
      </c>
      <c r="I757" t="s">
        <v>540</v>
      </c>
      <c r="J757" t="s">
        <v>139</v>
      </c>
      <c r="R757" t="s">
        <v>4242</v>
      </c>
      <c r="S757" t="s">
        <v>3599</v>
      </c>
      <c r="T757" t="s">
        <v>3371</v>
      </c>
      <c r="U757" t="s">
        <v>2490</v>
      </c>
      <c r="AC757">
        <f>VLOOKUP(A757,'[1]كل السنوات'!$A$2:$J$3366,10,0)</f>
        <v>0</v>
      </c>
    </row>
    <row r="758" spans="1:36" ht="15" customHeight="1" x14ac:dyDescent="0.25">
      <c r="A758">
        <v>523697</v>
      </c>
      <c r="B758" t="s">
        <v>2160</v>
      </c>
      <c r="C758" t="s">
        <v>95</v>
      </c>
      <c r="D758" t="s">
        <v>486</v>
      </c>
      <c r="E758" t="s">
        <v>116</v>
      </c>
      <c r="G758" t="s">
        <v>3244</v>
      </c>
      <c r="H758" t="s">
        <v>658</v>
      </c>
      <c r="I758" t="s">
        <v>540</v>
      </c>
      <c r="J758" t="s">
        <v>705</v>
      </c>
      <c r="L758" t="s">
        <v>150</v>
      </c>
      <c r="R758" t="s">
        <v>5370</v>
      </c>
      <c r="S758" t="s">
        <v>3931</v>
      </c>
      <c r="T758" t="s">
        <v>2925</v>
      </c>
      <c r="U758" t="s">
        <v>2440</v>
      </c>
      <c r="AC758">
        <f>VLOOKUP(A758,'[1]كل السنوات'!$A$2:$J$3366,10,0)</f>
        <v>0</v>
      </c>
      <c r="AJ758" t="s">
        <v>2422</v>
      </c>
    </row>
    <row r="759" spans="1:36" ht="15" customHeight="1" x14ac:dyDescent="0.25">
      <c r="A759">
        <v>523714</v>
      </c>
      <c r="B759" t="s">
        <v>1151</v>
      </c>
      <c r="C759" t="s">
        <v>1152</v>
      </c>
      <c r="D759" t="s">
        <v>432</v>
      </c>
      <c r="E759" t="s">
        <v>116</v>
      </c>
      <c r="G759" t="s">
        <v>136</v>
      </c>
      <c r="H759" t="s">
        <v>658</v>
      </c>
      <c r="I759" t="s">
        <v>540</v>
      </c>
      <c r="J759" t="s">
        <v>139</v>
      </c>
      <c r="R759" t="s">
        <v>4243</v>
      </c>
      <c r="S759" t="s">
        <v>4244</v>
      </c>
      <c r="T759" t="s">
        <v>2706</v>
      </c>
      <c r="U759" t="s">
        <v>2429</v>
      </c>
      <c r="AC759">
        <f>VLOOKUP(A759,'[1]كل السنوات'!$A$2:$J$3366,10,0)</f>
        <v>0</v>
      </c>
    </row>
    <row r="760" spans="1:36" ht="15" customHeight="1" x14ac:dyDescent="0.25">
      <c r="A760">
        <v>523719</v>
      </c>
      <c r="B760" t="s">
        <v>2161</v>
      </c>
      <c r="C760" t="s">
        <v>69</v>
      </c>
      <c r="D760" t="s">
        <v>350</v>
      </c>
      <c r="E760" t="s">
        <v>116</v>
      </c>
      <c r="G760" t="s">
        <v>136</v>
      </c>
      <c r="H760" t="s">
        <v>658</v>
      </c>
      <c r="I760" t="s">
        <v>540</v>
      </c>
      <c r="J760" t="s">
        <v>705</v>
      </c>
      <c r="R760" t="s">
        <v>5371</v>
      </c>
      <c r="S760" t="s">
        <v>3974</v>
      </c>
      <c r="T760" t="s">
        <v>2732</v>
      </c>
      <c r="U760" t="s">
        <v>2479</v>
      </c>
      <c r="AC760">
        <f>VLOOKUP(A760,'[1]كل السنوات'!$A$2:$J$3366,10,0)</f>
        <v>0</v>
      </c>
    </row>
    <row r="761" spans="1:36" ht="15" customHeight="1" x14ac:dyDescent="0.25">
      <c r="A761">
        <v>523737</v>
      </c>
      <c r="B761" t="s">
        <v>2162</v>
      </c>
      <c r="C761" t="s">
        <v>225</v>
      </c>
      <c r="D761" t="s">
        <v>341</v>
      </c>
      <c r="E761" t="s">
        <v>116</v>
      </c>
      <c r="G761" t="s">
        <v>2608</v>
      </c>
      <c r="H761" t="s">
        <v>658</v>
      </c>
      <c r="I761" t="s">
        <v>540</v>
      </c>
      <c r="J761" t="s">
        <v>137</v>
      </c>
      <c r="R761" t="s">
        <v>4671</v>
      </c>
      <c r="S761" t="s">
        <v>3524</v>
      </c>
      <c r="T761" t="s">
        <v>3176</v>
      </c>
      <c r="U761" t="s">
        <v>2468</v>
      </c>
      <c r="AC761">
        <f>VLOOKUP(A761,'[1]كل السنوات'!$A$2:$J$3366,10,0)</f>
        <v>0</v>
      </c>
    </row>
    <row r="762" spans="1:36" ht="15" customHeight="1" x14ac:dyDescent="0.25">
      <c r="A762">
        <v>523740</v>
      </c>
      <c r="B762" t="s">
        <v>2163</v>
      </c>
      <c r="C762" t="s">
        <v>96</v>
      </c>
      <c r="D762" t="s">
        <v>481</v>
      </c>
      <c r="E762" t="s">
        <v>116</v>
      </c>
      <c r="G762" t="s">
        <v>145</v>
      </c>
      <c r="H762" t="s">
        <v>658</v>
      </c>
      <c r="I762" t="s">
        <v>540</v>
      </c>
      <c r="J762" t="s">
        <v>139</v>
      </c>
      <c r="R762" t="s">
        <v>4245</v>
      </c>
      <c r="S762" t="s">
        <v>3719</v>
      </c>
      <c r="T762" t="s">
        <v>2499</v>
      </c>
      <c r="U762" t="s">
        <v>2549</v>
      </c>
      <c r="AC762">
        <f>VLOOKUP(A762,'[1]كل السنوات'!$A$2:$J$3366,10,0)</f>
        <v>0</v>
      </c>
    </row>
    <row r="763" spans="1:36" ht="15" customHeight="1" x14ac:dyDescent="0.25">
      <c r="A763">
        <v>523750</v>
      </c>
      <c r="B763" t="s">
        <v>1153</v>
      </c>
      <c r="C763" t="s">
        <v>66</v>
      </c>
      <c r="D763" t="s">
        <v>525</v>
      </c>
      <c r="E763" t="s">
        <v>116</v>
      </c>
      <c r="G763" t="s">
        <v>3160</v>
      </c>
      <c r="H763" t="s">
        <v>658</v>
      </c>
      <c r="I763" t="s">
        <v>540</v>
      </c>
      <c r="J763" t="s">
        <v>705</v>
      </c>
      <c r="K763">
        <v>1998</v>
      </c>
      <c r="L763" t="s">
        <v>138</v>
      </c>
      <c r="R763" t="s">
        <v>4941</v>
      </c>
      <c r="S763" t="s">
        <v>3614</v>
      </c>
      <c r="T763" t="s">
        <v>3372</v>
      </c>
      <c r="U763" t="s">
        <v>3373</v>
      </c>
      <c r="AC763">
        <f>VLOOKUP(A763,'[1]كل السنوات'!$A$2:$J$3366,10,0)</f>
        <v>0</v>
      </c>
      <c r="AH763" t="s">
        <v>2422</v>
      </c>
    </row>
    <row r="764" spans="1:36" ht="15" customHeight="1" x14ac:dyDescent="0.25">
      <c r="A764">
        <v>523756</v>
      </c>
      <c r="B764" t="s">
        <v>1372</v>
      </c>
      <c r="C764" t="s">
        <v>64</v>
      </c>
      <c r="D764" t="s">
        <v>349</v>
      </c>
      <c r="E764" t="s">
        <v>116</v>
      </c>
      <c r="G764" t="s">
        <v>2634</v>
      </c>
      <c r="H764" t="s">
        <v>658</v>
      </c>
      <c r="I764" t="s">
        <v>540</v>
      </c>
      <c r="J764" t="s">
        <v>137</v>
      </c>
      <c r="K764">
        <v>2016</v>
      </c>
      <c r="R764" t="s">
        <v>5372</v>
      </c>
      <c r="S764" t="s">
        <v>3983</v>
      </c>
      <c r="T764" t="s">
        <v>2548</v>
      </c>
      <c r="U764" t="s">
        <v>2429</v>
      </c>
      <c r="Y764" t="s">
        <v>2422</v>
      </c>
      <c r="Z764" t="s">
        <v>2422</v>
      </c>
      <c r="AA764" t="s">
        <v>2422</v>
      </c>
      <c r="AB764" t="s">
        <v>2422</v>
      </c>
      <c r="AC764">
        <f>VLOOKUP(A764,'[1]كل السنوات'!$A$2:$J$3366,10,0)</f>
        <v>0</v>
      </c>
    </row>
    <row r="765" spans="1:36" ht="15" customHeight="1" x14ac:dyDescent="0.25">
      <c r="A765">
        <v>523759</v>
      </c>
      <c r="B765" t="s">
        <v>987</v>
      </c>
      <c r="C765" t="s">
        <v>386</v>
      </c>
      <c r="D765" t="s">
        <v>480</v>
      </c>
      <c r="E765" t="s">
        <v>116</v>
      </c>
      <c r="G765" t="s">
        <v>2503</v>
      </c>
      <c r="H765" t="s">
        <v>658</v>
      </c>
      <c r="I765" t="s">
        <v>540</v>
      </c>
      <c r="J765" t="s">
        <v>139</v>
      </c>
      <c r="R765" t="s">
        <v>5373</v>
      </c>
      <c r="S765" t="s">
        <v>5374</v>
      </c>
      <c r="T765" t="s">
        <v>3081</v>
      </c>
      <c r="U765" t="s">
        <v>2505</v>
      </c>
      <c r="AC765">
        <f>VLOOKUP(A765,'[1]كل السنوات'!$A$2:$J$3366,10,0)</f>
        <v>0</v>
      </c>
    </row>
    <row r="766" spans="1:36" ht="15" customHeight="1" x14ac:dyDescent="0.25">
      <c r="A766">
        <v>523765</v>
      </c>
      <c r="B766" t="s">
        <v>2164</v>
      </c>
      <c r="C766" t="s">
        <v>265</v>
      </c>
      <c r="D766" t="s">
        <v>2165</v>
      </c>
      <c r="E766" t="s">
        <v>116</v>
      </c>
      <c r="G766" t="s">
        <v>2574</v>
      </c>
      <c r="H766" t="s">
        <v>658</v>
      </c>
      <c r="I766" t="s">
        <v>540</v>
      </c>
      <c r="J766" t="s">
        <v>139</v>
      </c>
      <c r="R766" t="s">
        <v>4246</v>
      </c>
      <c r="S766" t="s">
        <v>4247</v>
      </c>
      <c r="T766" t="s">
        <v>3374</v>
      </c>
      <c r="U766" t="s">
        <v>2429</v>
      </c>
      <c r="AC766">
        <f>VLOOKUP(A766,'[1]كل السنوات'!$A$2:$J$3366,10,0)</f>
        <v>0</v>
      </c>
    </row>
    <row r="767" spans="1:36" ht="15" customHeight="1" x14ac:dyDescent="0.25">
      <c r="A767">
        <v>523768</v>
      </c>
      <c r="B767" t="s">
        <v>2166</v>
      </c>
      <c r="C767" t="s">
        <v>730</v>
      </c>
      <c r="D767" t="s">
        <v>431</v>
      </c>
      <c r="E767" t="s">
        <v>116</v>
      </c>
      <c r="G767" t="s">
        <v>145</v>
      </c>
      <c r="H767" t="s">
        <v>658</v>
      </c>
      <c r="I767" t="s">
        <v>540</v>
      </c>
      <c r="J767" t="s">
        <v>705</v>
      </c>
      <c r="R767" t="s">
        <v>4942</v>
      </c>
      <c r="S767" t="s">
        <v>4943</v>
      </c>
      <c r="T767" t="s">
        <v>2513</v>
      </c>
      <c r="U767" t="s">
        <v>2549</v>
      </c>
      <c r="AC767">
        <f>VLOOKUP(A767,'[1]كل السنوات'!$A$2:$J$3366,10,0)</f>
        <v>0</v>
      </c>
    </row>
    <row r="768" spans="1:36" ht="15" customHeight="1" x14ac:dyDescent="0.25">
      <c r="A768">
        <v>523770</v>
      </c>
      <c r="B768" t="s">
        <v>870</v>
      </c>
      <c r="C768" t="s">
        <v>319</v>
      </c>
      <c r="D768" t="s">
        <v>770</v>
      </c>
      <c r="E768" t="s">
        <v>116</v>
      </c>
      <c r="G768" t="s">
        <v>5375</v>
      </c>
      <c r="H768" t="s">
        <v>658</v>
      </c>
      <c r="I768" t="s">
        <v>540</v>
      </c>
      <c r="J768" t="s">
        <v>139</v>
      </c>
      <c r="K768">
        <v>2019</v>
      </c>
      <c r="L768" t="s">
        <v>138</v>
      </c>
      <c r="R768" t="s">
        <v>2914</v>
      </c>
      <c r="S768" t="s">
        <v>3599</v>
      </c>
      <c r="T768" t="s">
        <v>5376</v>
      </c>
      <c r="U768" t="s">
        <v>2523</v>
      </c>
      <c r="AC768">
        <f>VLOOKUP(A768,'[1]كل السنوات'!$A$2:$J$3366,10,0)</f>
        <v>0</v>
      </c>
      <c r="AG768" t="s">
        <v>2422</v>
      </c>
      <c r="AH768" t="s">
        <v>2422</v>
      </c>
      <c r="AI768" t="s">
        <v>2422</v>
      </c>
      <c r="AJ768" t="s">
        <v>2422</v>
      </c>
    </row>
    <row r="769" spans="1:36" ht="15" customHeight="1" x14ac:dyDescent="0.25">
      <c r="A769">
        <v>523773</v>
      </c>
      <c r="B769" t="s">
        <v>988</v>
      </c>
      <c r="C769" t="s">
        <v>867</v>
      </c>
      <c r="D769" t="s">
        <v>793</v>
      </c>
      <c r="E769" t="s">
        <v>116</v>
      </c>
      <c r="G769" t="s">
        <v>2754</v>
      </c>
      <c r="H769" t="s">
        <v>658</v>
      </c>
      <c r="I769" t="s">
        <v>540</v>
      </c>
      <c r="J769" t="s">
        <v>139</v>
      </c>
      <c r="K769">
        <v>2006</v>
      </c>
      <c r="L769" t="s">
        <v>138</v>
      </c>
      <c r="R769" t="s">
        <v>5377</v>
      </c>
      <c r="S769" t="s">
        <v>4766</v>
      </c>
      <c r="T769" t="s">
        <v>2660</v>
      </c>
      <c r="U769" t="s">
        <v>2436</v>
      </c>
      <c r="AA769" t="s">
        <v>2422</v>
      </c>
      <c r="AB769" t="s">
        <v>2422</v>
      </c>
      <c r="AC769" t="str">
        <f>VLOOKUP(A769,'[1]كل السنوات'!$A$2:$J$3366,10,0)</f>
        <v>مستنفذ فصل اول 2024-2025</v>
      </c>
      <c r="AE769" t="s">
        <v>5742</v>
      </c>
      <c r="AG769" t="s">
        <v>2422</v>
      </c>
      <c r="AH769" t="s">
        <v>2422</v>
      </c>
      <c r="AI769" t="s">
        <v>2422</v>
      </c>
      <c r="AJ769" t="s">
        <v>2422</v>
      </c>
    </row>
    <row r="770" spans="1:36" ht="15" customHeight="1" x14ac:dyDescent="0.25">
      <c r="A770">
        <v>523778</v>
      </c>
      <c r="B770" t="s">
        <v>1506</v>
      </c>
      <c r="C770" t="s">
        <v>291</v>
      </c>
      <c r="D770" t="s">
        <v>426</v>
      </c>
      <c r="E770" t="s">
        <v>116</v>
      </c>
      <c r="G770" t="s">
        <v>136</v>
      </c>
      <c r="H770" t="s">
        <v>658</v>
      </c>
      <c r="I770" t="s">
        <v>540</v>
      </c>
      <c r="J770" t="s">
        <v>137</v>
      </c>
      <c r="L770" t="s">
        <v>151</v>
      </c>
      <c r="R770" t="s">
        <v>5378</v>
      </c>
      <c r="S770" t="s">
        <v>5379</v>
      </c>
      <c r="T770" t="s">
        <v>2497</v>
      </c>
      <c r="U770" t="s">
        <v>2429</v>
      </c>
      <c r="AC770">
        <f>VLOOKUP(A770,'[1]كل السنوات'!$A$2:$J$3366,10,0)</f>
        <v>0</v>
      </c>
    </row>
    <row r="771" spans="1:36" ht="15" customHeight="1" x14ac:dyDescent="0.25">
      <c r="A771">
        <v>523781</v>
      </c>
      <c r="B771" t="s">
        <v>989</v>
      </c>
      <c r="C771" t="s">
        <v>356</v>
      </c>
      <c r="D771" t="s">
        <v>990</v>
      </c>
      <c r="E771" t="s">
        <v>116</v>
      </c>
      <c r="G771" t="s">
        <v>3375</v>
      </c>
      <c r="H771" t="s">
        <v>658</v>
      </c>
      <c r="I771" t="s">
        <v>540</v>
      </c>
      <c r="J771" t="s">
        <v>137</v>
      </c>
      <c r="K771">
        <v>2016</v>
      </c>
      <c r="R771" t="s">
        <v>4672</v>
      </c>
      <c r="S771" t="s">
        <v>4673</v>
      </c>
      <c r="T771" t="s">
        <v>3376</v>
      </c>
      <c r="U771" t="s">
        <v>2550</v>
      </c>
      <c r="AC771" t="str">
        <f>VLOOKUP(A771,'[1]كل السنوات'!$A$2:$J$3366,10,0)</f>
        <v>مستنفذ فصل اول 2024-2025</v>
      </c>
      <c r="AE771" t="s">
        <v>5742</v>
      </c>
      <c r="AG771" t="s">
        <v>2422</v>
      </c>
      <c r="AH771" t="s">
        <v>2422</v>
      </c>
      <c r="AI771" t="s">
        <v>2422</v>
      </c>
      <c r="AJ771" t="s">
        <v>2422</v>
      </c>
    </row>
    <row r="772" spans="1:36" ht="15" customHeight="1" x14ac:dyDescent="0.25">
      <c r="A772">
        <v>523787</v>
      </c>
      <c r="B772" t="s">
        <v>2167</v>
      </c>
      <c r="C772" t="s">
        <v>2168</v>
      </c>
      <c r="D772" t="s">
        <v>615</v>
      </c>
      <c r="E772" t="s">
        <v>116</v>
      </c>
      <c r="G772" t="s">
        <v>2536</v>
      </c>
      <c r="H772" t="s">
        <v>658</v>
      </c>
      <c r="I772" t="s">
        <v>540</v>
      </c>
      <c r="J772" t="s">
        <v>137</v>
      </c>
      <c r="N772">
        <v>709</v>
      </c>
      <c r="O772" s="254">
        <v>45718</v>
      </c>
      <c r="P772">
        <v>155000</v>
      </c>
      <c r="R772" t="s">
        <v>4674</v>
      </c>
      <c r="S772" t="s">
        <v>5380</v>
      </c>
      <c r="T772" t="s">
        <v>5381</v>
      </c>
      <c r="U772" t="s">
        <v>2540</v>
      </c>
      <c r="AC772">
        <f>VLOOKUP(A772,'[1]كل السنوات'!$A$2:$J$3366,10,0)</f>
        <v>0</v>
      </c>
    </row>
    <row r="773" spans="1:36" ht="15" customHeight="1" x14ac:dyDescent="0.25">
      <c r="A773">
        <v>523788</v>
      </c>
      <c r="B773" t="s">
        <v>2402</v>
      </c>
      <c r="C773" t="s">
        <v>105</v>
      </c>
      <c r="D773" t="s">
        <v>402</v>
      </c>
      <c r="E773" t="s">
        <v>116</v>
      </c>
      <c r="G773" t="s">
        <v>2894</v>
      </c>
      <c r="H773" t="s">
        <v>658</v>
      </c>
      <c r="I773" t="s">
        <v>540</v>
      </c>
      <c r="J773" t="s">
        <v>137</v>
      </c>
      <c r="R773" t="s">
        <v>4522</v>
      </c>
      <c r="S773" t="s">
        <v>4502</v>
      </c>
      <c r="T773" t="s">
        <v>2431</v>
      </c>
      <c r="U773" t="s">
        <v>2895</v>
      </c>
      <c r="AC773">
        <f>VLOOKUP(A773,'[1]كل السنوات'!$A$2:$J$3366,10,0)</f>
        <v>0</v>
      </c>
    </row>
    <row r="774" spans="1:36" ht="15" customHeight="1" x14ac:dyDescent="0.25">
      <c r="A774">
        <v>523797</v>
      </c>
      <c r="B774" t="s">
        <v>2169</v>
      </c>
      <c r="C774" t="s">
        <v>282</v>
      </c>
      <c r="D774" t="s">
        <v>528</v>
      </c>
      <c r="E774" t="s">
        <v>116</v>
      </c>
      <c r="H774" t="s">
        <v>658</v>
      </c>
      <c r="I774" t="s">
        <v>540</v>
      </c>
      <c r="AC774">
        <f>VLOOKUP(A774,'[1]كل السنوات'!$A$2:$J$3366,10,0)</f>
        <v>0</v>
      </c>
    </row>
    <row r="775" spans="1:36" ht="15" customHeight="1" x14ac:dyDescent="0.25">
      <c r="A775">
        <v>523812</v>
      </c>
      <c r="B775" t="s">
        <v>2170</v>
      </c>
      <c r="C775" t="s">
        <v>2171</v>
      </c>
      <c r="D775" t="s">
        <v>426</v>
      </c>
      <c r="E775" t="s">
        <v>116</v>
      </c>
      <c r="G775" t="s">
        <v>136</v>
      </c>
      <c r="H775" t="s">
        <v>658</v>
      </c>
      <c r="I775" t="s">
        <v>540</v>
      </c>
      <c r="J775" t="s">
        <v>705</v>
      </c>
      <c r="R775" t="s">
        <v>5383</v>
      </c>
      <c r="S775" t="s">
        <v>5384</v>
      </c>
      <c r="T775" t="s">
        <v>2492</v>
      </c>
      <c r="U775" t="s">
        <v>2436</v>
      </c>
      <c r="AC775">
        <f>VLOOKUP(A775,'[1]كل السنوات'!$A$2:$J$3366,10,0)</f>
        <v>0</v>
      </c>
    </row>
    <row r="776" spans="1:36" ht="15" customHeight="1" x14ac:dyDescent="0.25">
      <c r="A776">
        <v>523813</v>
      </c>
      <c r="B776" t="s">
        <v>2172</v>
      </c>
      <c r="C776" t="s">
        <v>2173</v>
      </c>
      <c r="D776" t="s">
        <v>756</v>
      </c>
      <c r="E776" t="s">
        <v>116</v>
      </c>
      <c r="G776" t="s">
        <v>2536</v>
      </c>
      <c r="H776" t="s">
        <v>658</v>
      </c>
      <c r="I776" t="s">
        <v>540</v>
      </c>
      <c r="J776" t="s">
        <v>139</v>
      </c>
      <c r="R776" t="s">
        <v>5385</v>
      </c>
      <c r="S776" t="s">
        <v>4951</v>
      </c>
      <c r="T776" t="s">
        <v>5386</v>
      </c>
      <c r="U776" t="s">
        <v>2540</v>
      </c>
      <c r="AC776">
        <f>VLOOKUP(A776,'[1]كل السنوات'!$A$2:$J$3366,10,0)</f>
        <v>0</v>
      </c>
    </row>
    <row r="777" spans="1:36" ht="15" customHeight="1" x14ac:dyDescent="0.25">
      <c r="A777">
        <v>523823</v>
      </c>
      <c r="B777" t="s">
        <v>1154</v>
      </c>
      <c r="C777" t="s">
        <v>66</v>
      </c>
      <c r="D777" t="s">
        <v>448</v>
      </c>
      <c r="E777" t="s">
        <v>116</v>
      </c>
      <c r="G777" t="s">
        <v>136</v>
      </c>
      <c r="H777" t="s">
        <v>658</v>
      </c>
      <c r="I777" t="s">
        <v>540</v>
      </c>
      <c r="J777" t="s">
        <v>705</v>
      </c>
      <c r="R777" t="s">
        <v>5387</v>
      </c>
      <c r="S777" t="s">
        <v>3986</v>
      </c>
      <c r="T777" t="s">
        <v>2891</v>
      </c>
      <c r="U777" t="s">
        <v>2465</v>
      </c>
      <c r="AC777">
        <f>VLOOKUP(A777,'[1]كل السنوات'!$A$2:$J$3366,10,0)</f>
        <v>0</v>
      </c>
      <c r="AJ777" t="s">
        <v>2422</v>
      </c>
    </row>
    <row r="778" spans="1:36" ht="15" customHeight="1" x14ac:dyDescent="0.25">
      <c r="A778">
        <v>523827</v>
      </c>
      <c r="B778" t="s">
        <v>2174</v>
      </c>
      <c r="C778" t="s">
        <v>394</v>
      </c>
      <c r="D778" t="s">
        <v>1433</v>
      </c>
      <c r="E778" t="s">
        <v>116</v>
      </c>
      <c r="G778" t="s">
        <v>2974</v>
      </c>
      <c r="H778" t="s">
        <v>658</v>
      </c>
      <c r="I778" t="s">
        <v>540</v>
      </c>
      <c r="J778" t="s">
        <v>137</v>
      </c>
      <c r="R778" t="s">
        <v>5388</v>
      </c>
      <c r="S778" t="s">
        <v>5389</v>
      </c>
      <c r="T778" t="s">
        <v>5390</v>
      </c>
      <c r="U778" t="s">
        <v>2540</v>
      </c>
      <c r="AC778">
        <f>VLOOKUP(A778,'[1]كل السنوات'!$A$2:$J$3366,10,0)</f>
        <v>0</v>
      </c>
      <c r="AJ778" t="s">
        <v>2422</v>
      </c>
    </row>
    <row r="779" spans="1:36" ht="15" customHeight="1" x14ac:dyDescent="0.25">
      <c r="A779">
        <v>523832</v>
      </c>
      <c r="B779" t="s">
        <v>1507</v>
      </c>
      <c r="C779" t="s">
        <v>229</v>
      </c>
      <c r="D779" t="s">
        <v>1508</v>
      </c>
      <c r="E779" t="s">
        <v>116</v>
      </c>
      <c r="F779" s="254">
        <v>35186</v>
      </c>
      <c r="G779" t="s">
        <v>2494</v>
      </c>
      <c r="H779" t="s">
        <v>658</v>
      </c>
      <c r="I779" t="s">
        <v>541</v>
      </c>
      <c r="J779" t="s">
        <v>705</v>
      </c>
      <c r="R779" t="s">
        <v>5391</v>
      </c>
      <c r="S779" t="s">
        <v>4944</v>
      </c>
      <c r="T779" t="s">
        <v>3377</v>
      </c>
      <c r="U779" t="s">
        <v>2429</v>
      </c>
      <c r="AC779" t="str">
        <f>VLOOKUP(A779,'[1]كل السنوات'!$A$2:$J$3366,10,0)</f>
        <v>م</v>
      </c>
    </row>
    <row r="780" spans="1:36" ht="15" customHeight="1" x14ac:dyDescent="0.25">
      <c r="A780">
        <v>523846</v>
      </c>
      <c r="B780" t="s">
        <v>1393</v>
      </c>
      <c r="C780" t="s">
        <v>66</v>
      </c>
      <c r="D780" t="s">
        <v>426</v>
      </c>
      <c r="E780" t="s">
        <v>116</v>
      </c>
      <c r="G780" t="s">
        <v>2725</v>
      </c>
      <c r="H780" t="s">
        <v>658</v>
      </c>
      <c r="I780" t="s">
        <v>540</v>
      </c>
      <c r="J780" t="s">
        <v>137</v>
      </c>
      <c r="R780" t="s">
        <v>5392</v>
      </c>
      <c r="S780" t="s">
        <v>3563</v>
      </c>
      <c r="T780" t="s">
        <v>2497</v>
      </c>
      <c r="U780" t="s">
        <v>2468</v>
      </c>
      <c r="AC780">
        <f>VLOOKUP(A780,'[1]كل السنوات'!$A$2:$J$3366,10,0)</f>
        <v>0</v>
      </c>
    </row>
    <row r="781" spans="1:36" ht="15" customHeight="1" x14ac:dyDescent="0.25">
      <c r="A781">
        <v>523848</v>
      </c>
      <c r="B781" t="s">
        <v>1894</v>
      </c>
      <c r="C781" t="s">
        <v>1895</v>
      </c>
      <c r="D781" t="s">
        <v>511</v>
      </c>
      <c r="E781" t="s">
        <v>116</v>
      </c>
      <c r="G781" t="s">
        <v>136</v>
      </c>
      <c r="H781" t="s">
        <v>658</v>
      </c>
      <c r="I781" t="s">
        <v>540</v>
      </c>
      <c r="J781" t="s">
        <v>137</v>
      </c>
      <c r="R781" t="s">
        <v>5393</v>
      </c>
      <c r="S781" t="s">
        <v>5394</v>
      </c>
      <c r="T781" t="s">
        <v>3138</v>
      </c>
      <c r="U781" t="s">
        <v>2429</v>
      </c>
      <c r="AC781">
        <f>VLOOKUP(A781,'[1]كل السنوات'!$A$2:$J$3366,10,0)</f>
        <v>0</v>
      </c>
    </row>
    <row r="782" spans="1:36" ht="15" customHeight="1" x14ac:dyDescent="0.25">
      <c r="A782">
        <v>523851</v>
      </c>
      <c r="B782" t="s">
        <v>2175</v>
      </c>
      <c r="C782" t="s">
        <v>230</v>
      </c>
      <c r="D782" t="s">
        <v>479</v>
      </c>
      <c r="E782" t="s">
        <v>116</v>
      </c>
      <c r="G782" t="s">
        <v>136</v>
      </c>
      <c r="H782" t="s">
        <v>658</v>
      </c>
      <c r="I782" t="s">
        <v>540</v>
      </c>
      <c r="J782" t="s">
        <v>705</v>
      </c>
      <c r="R782" t="s">
        <v>4945</v>
      </c>
      <c r="S782" t="s">
        <v>4946</v>
      </c>
      <c r="T782" t="s">
        <v>2763</v>
      </c>
      <c r="U782" t="s">
        <v>2429</v>
      </c>
      <c r="AC782">
        <f>VLOOKUP(A782,'[1]كل السنوات'!$A$2:$J$3366,10,0)</f>
        <v>0</v>
      </c>
      <c r="AI782" t="s">
        <v>2422</v>
      </c>
      <c r="AJ782" t="s">
        <v>2422</v>
      </c>
    </row>
    <row r="783" spans="1:36" ht="15" customHeight="1" x14ac:dyDescent="0.25">
      <c r="A783">
        <v>523853</v>
      </c>
      <c r="B783" t="s">
        <v>2403</v>
      </c>
      <c r="C783" t="s">
        <v>66</v>
      </c>
      <c r="D783" t="s">
        <v>350</v>
      </c>
      <c r="E783" t="s">
        <v>116</v>
      </c>
      <c r="G783" t="s">
        <v>397</v>
      </c>
      <c r="H783" t="s">
        <v>658</v>
      </c>
      <c r="I783" t="s">
        <v>540</v>
      </c>
      <c r="J783" t="s">
        <v>139</v>
      </c>
      <c r="R783" t="s">
        <v>3791</v>
      </c>
      <c r="S783" t="s">
        <v>3563</v>
      </c>
      <c r="T783" t="s">
        <v>2896</v>
      </c>
      <c r="U783" t="s">
        <v>2468</v>
      </c>
      <c r="AC783">
        <f>VLOOKUP(A783,'[1]كل السنوات'!$A$2:$J$3366,10,0)</f>
        <v>0</v>
      </c>
    </row>
    <row r="784" spans="1:36" ht="15" customHeight="1" x14ac:dyDescent="0.25">
      <c r="A784">
        <v>523858</v>
      </c>
      <c r="B784" t="s">
        <v>991</v>
      </c>
      <c r="C784" t="s">
        <v>318</v>
      </c>
      <c r="D784" t="s">
        <v>441</v>
      </c>
      <c r="E784" t="s">
        <v>2445</v>
      </c>
      <c r="G784" t="s">
        <v>150</v>
      </c>
      <c r="H784" t="s">
        <v>658</v>
      </c>
      <c r="I784" t="s">
        <v>540</v>
      </c>
      <c r="J784" t="s">
        <v>2426</v>
      </c>
      <c r="K784">
        <v>2009</v>
      </c>
      <c r="L784" t="s">
        <v>150</v>
      </c>
      <c r="N784">
        <v>782</v>
      </c>
      <c r="O784" s="254">
        <v>45720</v>
      </c>
      <c r="P784">
        <v>35000</v>
      </c>
      <c r="R784" t="s">
        <v>5395</v>
      </c>
      <c r="S784" t="s">
        <v>3666</v>
      </c>
      <c r="T784" t="s">
        <v>2519</v>
      </c>
      <c r="U784" t="s">
        <v>2440</v>
      </c>
      <c r="AC784">
        <f>VLOOKUP(A784,'[1]كل السنوات'!$A$2:$J$3366,10,0)</f>
        <v>0</v>
      </c>
    </row>
    <row r="785" spans="1:36" ht="15" customHeight="1" x14ac:dyDescent="0.25">
      <c r="A785">
        <v>523864</v>
      </c>
      <c r="B785" t="s">
        <v>1509</v>
      </c>
      <c r="C785" t="s">
        <v>1510</v>
      </c>
      <c r="D785" t="s">
        <v>1343</v>
      </c>
      <c r="E785" t="s">
        <v>116</v>
      </c>
      <c r="F785" s="254">
        <v>35702</v>
      </c>
      <c r="G785" t="s">
        <v>2877</v>
      </c>
      <c r="H785" t="s">
        <v>660</v>
      </c>
      <c r="I785" t="s">
        <v>540</v>
      </c>
      <c r="J785" t="s">
        <v>139</v>
      </c>
      <c r="K785">
        <v>2016</v>
      </c>
      <c r="L785" t="s">
        <v>138</v>
      </c>
      <c r="R785" t="s">
        <v>3792</v>
      </c>
      <c r="S785" t="s">
        <v>3793</v>
      </c>
      <c r="T785" t="s">
        <v>2897</v>
      </c>
      <c r="U785" t="s">
        <v>2540</v>
      </c>
      <c r="AC785">
        <f>VLOOKUP(A785,'[1]كل السنوات'!$A$2:$J$3366,10,0)</f>
        <v>0</v>
      </c>
    </row>
    <row r="786" spans="1:36" ht="15" customHeight="1" x14ac:dyDescent="0.25">
      <c r="A786">
        <v>523869</v>
      </c>
      <c r="B786" t="s">
        <v>2176</v>
      </c>
      <c r="C786" t="s">
        <v>65</v>
      </c>
      <c r="D786" t="s">
        <v>431</v>
      </c>
      <c r="E786" t="s">
        <v>116</v>
      </c>
      <c r="G786" t="s">
        <v>136</v>
      </c>
      <c r="H786" t="s">
        <v>658</v>
      </c>
      <c r="I786" t="s">
        <v>540</v>
      </c>
      <c r="J786" t="s">
        <v>705</v>
      </c>
      <c r="R786" t="s">
        <v>4947</v>
      </c>
      <c r="S786" t="s">
        <v>3553</v>
      </c>
      <c r="T786" t="s">
        <v>2513</v>
      </c>
      <c r="U786" t="s">
        <v>2429</v>
      </c>
      <c r="AC786">
        <f>VLOOKUP(A786,'[1]كل السنوات'!$A$2:$J$3366,10,0)</f>
        <v>0</v>
      </c>
      <c r="AI786" t="s">
        <v>2422</v>
      </c>
    </row>
    <row r="787" spans="1:36" ht="15" customHeight="1" x14ac:dyDescent="0.25">
      <c r="A787">
        <v>523873</v>
      </c>
      <c r="B787" t="s">
        <v>2404</v>
      </c>
      <c r="C787" t="s">
        <v>259</v>
      </c>
      <c r="D787" t="s">
        <v>413</v>
      </c>
      <c r="E787" t="s">
        <v>116</v>
      </c>
      <c r="G787" t="s">
        <v>2721</v>
      </c>
      <c r="H787" t="s">
        <v>658</v>
      </c>
      <c r="I787" t="s">
        <v>540</v>
      </c>
      <c r="J787" t="s">
        <v>137</v>
      </c>
      <c r="K787">
        <v>2010</v>
      </c>
      <c r="R787" t="s">
        <v>4523</v>
      </c>
      <c r="S787" t="s">
        <v>4524</v>
      </c>
      <c r="T787" t="s">
        <v>2898</v>
      </c>
      <c r="U787" t="s">
        <v>2568</v>
      </c>
      <c r="AC787">
        <f>VLOOKUP(A787,'[1]كل السنوات'!$A$2:$J$3366,10,0)</f>
        <v>0</v>
      </c>
      <c r="AH787" t="s">
        <v>2422</v>
      </c>
      <c r="AJ787" t="s">
        <v>2422</v>
      </c>
    </row>
    <row r="788" spans="1:36" ht="15" customHeight="1" x14ac:dyDescent="0.25">
      <c r="A788">
        <v>523875</v>
      </c>
      <c r="B788" t="s">
        <v>1155</v>
      </c>
      <c r="C788" t="s">
        <v>1156</v>
      </c>
      <c r="D788" t="s">
        <v>1157</v>
      </c>
      <c r="E788" t="s">
        <v>116</v>
      </c>
      <c r="G788" t="s">
        <v>136</v>
      </c>
      <c r="H788" t="s">
        <v>658</v>
      </c>
      <c r="I788" t="s">
        <v>540</v>
      </c>
      <c r="J788" t="s">
        <v>139</v>
      </c>
      <c r="R788" t="s">
        <v>4248</v>
      </c>
      <c r="S788" t="s">
        <v>4249</v>
      </c>
      <c r="T788" t="s">
        <v>3274</v>
      </c>
      <c r="U788" t="s">
        <v>2436</v>
      </c>
      <c r="AC788">
        <f>VLOOKUP(A788,'[1]كل السنوات'!$A$2:$J$3366,10,0)</f>
        <v>0</v>
      </c>
    </row>
    <row r="789" spans="1:36" ht="15" customHeight="1" x14ac:dyDescent="0.25">
      <c r="A789">
        <v>523876</v>
      </c>
      <c r="B789" t="s">
        <v>2177</v>
      </c>
      <c r="C789" t="s">
        <v>367</v>
      </c>
      <c r="D789" t="s">
        <v>463</v>
      </c>
      <c r="E789" t="s">
        <v>116</v>
      </c>
      <c r="H789" t="s">
        <v>658</v>
      </c>
      <c r="I789" t="s">
        <v>540</v>
      </c>
      <c r="AC789">
        <f>VLOOKUP(A789,'[1]كل السنوات'!$A$2:$J$3366,10,0)</f>
        <v>0</v>
      </c>
    </row>
    <row r="790" spans="1:36" ht="15" customHeight="1" x14ac:dyDescent="0.25">
      <c r="A790">
        <v>523882</v>
      </c>
      <c r="B790" t="s">
        <v>2178</v>
      </c>
      <c r="C790" t="s">
        <v>379</v>
      </c>
      <c r="D790" t="s">
        <v>430</v>
      </c>
      <c r="E790" t="s">
        <v>116</v>
      </c>
      <c r="G790" t="s">
        <v>2608</v>
      </c>
      <c r="H790" t="s">
        <v>658</v>
      </c>
      <c r="I790" t="s">
        <v>540</v>
      </c>
      <c r="J790" t="s">
        <v>137</v>
      </c>
      <c r="R790" t="s">
        <v>5396</v>
      </c>
      <c r="S790" t="s">
        <v>4039</v>
      </c>
      <c r="T790" t="s">
        <v>2862</v>
      </c>
      <c r="U790" t="s">
        <v>2468</v>
      </c>
      <c r="AC790">
        <f>VLOOKUP(A790,'[1]كل السنوات'!$A$2:$J$3366,10,0)</f>
        <v>0</v>
      </c>
    </row>
    <row r="791" spans="1:36" ht="15" customHeight="1" x14ac:dyDescent="0.25">
      <c r="A791">
        <v>523883</v>
      </c>
      <c r="B791" t="s">
        <v>2405</v>
      </c>
      <c r="C791" t="s">
        <v>1723</v>
      </c>
      <c r="D791" t="s">
        <v>427</v>
      </c>
      <c r="E791" t="s">
        <v>116</v>
      </c>
      <c r="G791" t="s">
        <v>136</v>
      </c>
      <c r="H791" t="s">
        <v>658</v>
      </c>
      <c r="I791" t="s">
        <v>540</v>
      </c>
      <c r="J791" t="s">
        <v>137</v>
      </c>
      <c r="R791" t="s">
        <v>4525</v>
      </c>
      <c r="S791" t="s">
        <v>4526</v>
      </c>
      <c r="T791" t="s">
        <v>2899</v>
      </c>
      <c r="U791" t="s">
        <v>2436</v>
      </c>
      <c r="AC791">
        <f>VLOOKUP(A791,'[1]كل السنوات'!$A$2:$J$3366,10,0)</f>
        <v>0</v>
      </c>
    </row>
    <row r="792" spans="1:36" ht="15" customHeight="1" x14ac:dyDescent="0.25">
      <c r="A792">
        <v>523890</v>
      </c>
      <c r="B792" t="s">
        <v>2179</v>
      </c>
      <c r="C792" t="s">
        <v>1283</v>
      </c>
      <c r="D792" t="s">
        <v>469</v>
      </c>
      <c r="E792" t="s">
        <v>116</v>
      </c>
      <c r="G792" t="s">
        <v>136</v>
      </c>
      <c r="H792" t="s">
        <v>658</v>
      </c>
      <c r="I792" t="s">
        <v>540</v>
      </c>
      <c r="J792" t="s">
        <v>705</v>
      </c>
      <c r="L792" t="s">
        <v>151</v>
      </c>
      <c r="R792" t="s">
        <v>4948</v>
      </c>
      <c r="S792" t="s">
        <v>4949</v>
      </c>
      <c r="T792" t="s">
        <v>2840</v>
      </c>
      <c r="U792" t="s">
        <v>2479</v>
      </c>
      <c r="AC792">
        <f>VLOOKUP(A792,'[1]كل السنوات'!$A$2:$J$3366,10,0)</f>
        <v>0</v>
      </c>
      <c r="AI792" t="s">
        <v>2422</v>
      </c>
    </row>
    <row r="793" spans="1:36" ht="15" customHeight="1" x14ac:dyDescent="0.25">
      <c r="A793">
        <v>523900</v>
      </c>
      <c r="B793" t="s">
        <v>1511</v>
      </c>
      <c r="C793" t="s">
        <v>263</v>
      </c>
      <c r="D793" t="s">
        <v>349</v>
      </c>
      <c r="E793" t="s">
        <v>116</v>
      </c>
      <c r="G793" t="s">
        <v>2771</v>
      </c>
      <c r="H793" t="s">
        <v>658</v>
      </c>
      <c r="I793" t="s">
        <v>540</v>
      </c>
      <c r="J793" t="s">
        <v>705</v>
      </c>
      <c r="R793" t="s">
        <v>4950</v>
      </c>
      <c r="S793" t="s">
        <v>4951</v>
      </c>
      <c r="T793" t="s">
        <v>2548</v>
      </c>
      <c r="U793" t="s">
        <v>2540</v>
      </c>
      <c r="AC793">
        <f>VLOOKUP(A793,'[1]كل السنوات'!$A$2:$J$3366,10,0)</f>
        <v>0</v>
      </c>
    </row>
    <row r="794" spans="1:36" ht="15" customHeight="1" x14ac:dyDescent="0.25">
      <c r="A794">
        <v>523904</v>
      </c>
      <c r="B794" t="s">
        <v>2180</v>
      </c>
      <c r="C794" t="s">
        <v>89</v>
      </c>
      <c r="D794" t="s">
        <v>402</v>
      </c>
      <c r="E794" t="s">
        <v>116</v>
      </c>
      <c r="G794" t="s">
        <v>2625</v>
      </c>
      <c r="H794" t="s">
        <v>658</v>
      </c>
      <c r="I794" t="s">
        <v>540</v>
      </c>
      <c r="J794" t="s">
        <v>705</v>
      </c>
      <c r="K794">
        <v>2004</v>
      </c>
      <c r="R794" t="s">
        <v>4952</v>
      </c>
      <c r="S794" t="s">
        <v>4953</v>
      </c>
      <c r="T794" t="s">
        <v>2441</v>
      </c>
      <c r="U794" t="s">
        <v>2939</v>
      </c>
      <c r="AC794">
        <f>VLOOKUP(A794,'[1]كل السنوات'!$A$2:$J$3366,10,0)</f>
        <v>0</v>
      </c>
    </row>
    <row r="795" spans="1:36" ht="15" customHeight="1" x14ac:dyDescent="0.25">
      <c r="A795">
        <v>523905</v>
      </c>
      <c r="B795" t="s">
        <v>370</v>
      </c>
      <c r="C795" t="s">
        <v>74</v>
      </c>
      <c r="D795" t="s">
        <v>423</v>
      </c>
      <c r="E795" t="s">
        <v>116</v>
      </c>
      <c r="G795" t="s">
        <v>136</v>
      </c>
      <c r="H795" t="s">
        <v>658</v>
      </c>
      <c r="I795" t="s">
        <v>540</v>
      </c>
      <c r="J795" t="s">
        <v>137</v>
      </c>
      <c r="AC795" t="str">
        <f>VLOOKUP(A795,'[1]كل السنوات'!$A$2:$J$3366,10,0)</f>
        <v>مستنفذ فصل اول 2024-2025</v>
      </c>
      <c r="AE795" t="s">
        <v>5742</v>
      </c>
    </row>
    <row r="796" spans="1:36" ht="15" customHeight="1" x14ac:dyDescent="0.25">
      <c r="A796">
        <v>523913</v>
      </c>
      <c r="B796" t="s">
        <v>2181</v>
      </c>
      <c r="C796" t="s">
        <v>1646</v>
      </c>
      <c r="D796" t="s">
        <v>432</v>
      </c>
      <c r="E796" t="s">
        <v>116</v>
      </c>
      <c r="G796" t="s">
        <v>136</v>
      </c>
      <c r="H796" t="s">
        <v>658</v>
      </c>
      <c r="I796" t="s">
        <v>540</v>
      </c>
      <c r="J796" t="s">
        <v>137</v>
      </c>
      <c r="R796" t="s">
        <v>5397</v>
      </c>
      <c r="S796" t="s">
        <v>4380</v>
      </c>
      <c r="T796" t="s">
        <v>2454</v>
      </c>
      <c r="U796" t="s">
        <v>2429</v>
      </c>
      <c r="AC796">
        <f>VLOOKUP(A796,'[1]كل السنوات'!$A$2:$J$3366,10,0)</f>
        <v>0</v>
      </c>
    </row>
    <row r="797" spans="1:36" ht="15" customHeight="1" x14ac:dyDescent="0.25">
      <c r="A797">
        <v>523938</v>
      </c>
      <c r="B797" t="s">
        <v>2182</v>
      </c>
      <c r="C797" t="s">
        <v>316</v>
      </c>
      <c r="D797" t="s">
        <v>346</v>
      </c>
      <c r="E797" t="s">
        <v>116</v>
      </c>
      <c r="G797" t="s">
        <v>3378</v>
      </c>
      <c r="H797" t="s">
        <v>658</v>
      </c>
      <c r="I797" t="s">
        <v>540</v>
      </c>
      <c r="J797" t="s">
        <v>139</v>
      </c>
      <c r="R797" t="s">
        <v>4251</v>
      </c>
      <c r="S797" t="s">
        <v>4252</v>
      </c>
      <c r="T797" t="s">
        <v>3283</v>
      </c>
      <c r="U797" t="s">
        <v>2429</v>
      </c>
      <c r="AC797">
        <f>VLOOKUP(A797,'[1]كل السنوات'!$A$2:$J$3366,10,0)</f>
        <v>0</v>
      </c>
      <c r="AJ797" t="s">
        <v>2422</v>
      </c>
    </row>
    <row r="798" spans="1:36" ht="15" customHeight="1" x14ac:dyDescent="0.25">
      <c r="A798">
        <v>523945</v>
      </c>
      <c r="B798" t="s">
        <v>2406</v>
      </c>
      <c r="C798" t="s">
        <v>271</v>
      </c>
      <c r="D798" t="s">
        <v>406</v>
      </c>
      <c r="E798" t="s">
        <v>116</v>
      </c>
      <c r="G798" t="s">
        <v>2686</v>
      </c>
      <c r="H798" t="s">
        <v>658</v>
      </c>
      <c r="I798" t="s">
        <v>540</v>
      </c>
      <c r="J798" t="s">
        <v>139</v>
      </c>
      <c r="R798" t="s">
        <v>3794</v>
      </c>
      <c r="S798" t="s">
        <v>3795</v>
      </c>
      <c r="T798" t="s">
        <v>2890</v>
      </c>
      <c r="U798" t="s">
        <v>2900</v>
      </c>
      <c r="AC798">
        <f>VLOOKUP(A798,'[1]كل السنوات'!$A$2:$J$3366,10,0)</f>
        <v>0</v>
      </c>
    </row>
    <row r="799" spans="1:36" ht="15" customHeight="1" x14ac:dyDescent="0.25">
      <c r="A799">
        <v>523953</v>
      </c>
      <c r="B799" t="s">
        <v>1158</v>
      </c>
      <c r="C799" t="s">
        <v>77</v>
      </c>
      <c r="D799" t="s">
        <v>1159</v>
      </c>
      <c r="E799" t="s">
        <v>116</v>
      </c>
      <c r="G799" t="s">
        <v>2536</v>
      </c>
      <c r="H799" t="s">
        <v>658</v>
      </c>
      <c r="I799" t="s">
        <v>540</v>
      </c>
      <c r="J799" t="s">
        <v>705</v>
      </c>
      <c r="K799">
        <v>2003</v>
      </c>
      <c r="R799" t="s">
        <v>5398</v>
      </c>
      <c r="S799" t="s">
        <v>2719</v>
      </c>
      <c r="T799" t="s">
        <v>2946</v>
      </c>
      <c r="U799" t="s">
        <v>2429</v>
      </c>
      <c r="AC799">
        <f>VLOOKUP(A799,'[1]كل السنوات'!$A$2:$J$3366,10,0)</f>
        <v>0</v>
      </c>
    </row>
    <row r="800" spans="1:36" ht="15" customHeight="1" x14ac:dyDescent="0.25">
      <c r="A800">
        <v>523975</v>
      </c>
      <c r="B800" t="s">
        <v>2407</v>
      </c>
      <c r="C800" t="s">
        <v>2305</v>
      </c>
      <c r="D800" t="s">
        <v>434</v>
      </c>
      <c r="E800" t="s">
        <v>116</v>
      </c>
      <c r="G800" t="s">
        <v>2608</v>
      </c>
      <c r="H800" t="s">
        <v>658</v>
      </c>
      <c r="I800" t="s">
        <v>540</v>
      </c>
      <c r="J800" t="s">
        <v>139</v>
      </c>
      <c r="R800" t="s">
        <v>3796</v>
      </c>
      <c r="S800" t="s">
        <v>3797</v>
      </c>
      <c r="T800" t="s">
        <v>2901</v>
      </c>
      <c r="U800" t="s">
        <v>2487</v>
      </c>
      <c r="AC800">
        <f>VLOOKUP(A800,'[1]كل السنوات'!$A$2:$J$3366,10,0)</f>
        <v>0</v>
      </c>
    </row>
    <row r="801" spans="1:36" ht="15" customHeight="1" x14ac:dyDescent="0.25">
      <c r="A801">
        <v>523993</v>
      </c>
      <c r="B801" t="s">
        <v>2183</v>
      </c>
      <c r="C801" t="s">
        <v>239</v>
      </c>
      <c r="D801" t="s">
        <v>350</v>
      </c>
      <c r="E801" t="s">
        <v>116</v>
      </c>
      <c r="G801" t="s">
        <v>2941</v>
      </c>
      <c r="H801" t="s">
        <v>658</v>
      </c>
      <c r="I801" t="s">
        <v>540</v>
      </c>
      <c r="J801" t="s">
        <v>139</v>
      </c>
      <c r="K801">
        <v>2010</v>
      </c>
      <c r="N801">
        <v>678</v>
      </c>
      <c r="O801" s="254">
        <v>45714</v>
      </c>
      <c r="P801">
        <v>50000</v>
      </c>
      <c r="R801" t="s">
        <v>4253</v>
      </c>
      <c r="S801" t="s">
        <v>3837</v>
      </c>
      <c r="T801" t="s">
        <v>3379</v>
      </c>
      <c r="U801" t="s">
        <v>3380</v>
      </c>
      <c r="AC801">
        <f>VLOOKUP(A801,'[1]كل السنوات'!$A$2:$J$3366,10,0)</f>
        <v>0</v>
      </c>
    </row>
    <row r="802" spans="1:36" ht="15" customHeight="1" x14ac:dyDescent="0.25">
      <c r="A802">
        <v>523998</v>
      </c>
      <c r="B802" t="s">
        <v>1903</v>
      </c>
      <c r="C802" t="s">
        <v>223</v>
      </c>
      <c r="D802" t="s">
        <v>349</v>
      </c>
      <c r="E802" t="s">
        <v>116</v>
      </c>
      <c r="G802" t="s">
        <v>136</v>
      </c>
      <c r="H802" t="s">
        <v>658</v>
      </c>
      <c r="I802" t="s">
        <v>540</v>
      </c>
      <c r="J802" t="s">
        <v>137</v>
      </c>
      <c r="R802" t="e">
        <v>#N/A</v>
      </c>
      <c r="S802" t="s">
        <v>5399</v>
      </c>
      <c r="T802" t="s">
        <v>2506</v>
      </c>
      <c r="U802" t="s">
        <v>2436</v>
      </c>
      <c r="AC802">
        <f>VLOOKUP(A802,'[1]كل السنوات'!$A$2:$J$3366,10,0)</f>
        <v>0</v>
      </c>
    </row>
    <row r="803" spans="1:36" ht="15" customHeight="1" x14ac:dyDescent="0.25">
      <c r="A803">
        <v>524002</v>
      </c>
      <c r="B803" t="s">
        <v>2408</v>
      </c>
      <c r="C803" t="s">
        <v>68</v>
      </c>
      <c r="D803" t="s">
        <v>427</v>
      </c>
      <c r="E803" t="s">
        <v>116</v>
      </c>
      <c r="G803" t="s">
        <v>2453</v>
      </c>
      <c r="H803" t="s">
        <v>658</v>
      </c>
      <c r="I803" t="s">
        <v>540</v>
      </c>
      <c r="J803" t="s">
        <v>137</v>
      </c>
      <c r="R803" t="s">
        <v>4527</v>
      </c>
      <c r="S803" t="s">
        <v>3604</v>
      </c>
      <c r="T803" t="s">
        <v>2612</v>
      </c>
      <c r="U803" t="s">
        <v>2505</v>
      </c>
      <c r="AC803">
        <f>VLOOKUP(A803,'[1]كل السنوات'!$A$2:$J$3366,10,0)</f>
        <v>0</v>
      </c>
      <c r="AI803" t="s">
        <v>2422</v>
      </c>
      <c r="AJ803" t="s">
        <v>2422</v>
      </c>
    </row>
    <row r="804" spans="1:36" ht="15" customHeight="1" x14ac:dyDescent="0.25">
      <c r="A804">
        <v>524005</v>
      </c>
      <c r="B804" t="s">
        <v>1512</v>
      </c>
      <c r="C804" t="s">
        <v>80</v>
      </c>
      <c r="D804" t="s">
        <v>348</v>
      </c>
      <c r="E804" t="s">
        <v>116</v>
      </c>
      <c r="G804" t="s">
        <v>145</v>
      </c>
      <c r="H804" t="s">
        <v>658</v>
      </c>
      <c r="I804" t="s">
        <v>540</v>
      </c>
      <c r="J804" t="s">
        <v>139</v>
      </c>
      <c r="R804" t="s">
        <v>3798</v>
      </c>
      <c r="S804" t="s">
        <v>3799</v>
      </c>
      <c r="T804" t="s">
        <v>2530</v>
      </c>
      <c r="U804" t="s">
        <v>2549</v>
      </c>
      <c r="AC804">
        <f>VLOOKUP(A804,'[1]كل السنوات'!$A$2:$J$3366,10,0)</f>
        <v>0</v>
      </c>
      <c r="AJ804" t="s">
        <v>2422</v>
      </c>
    </row>
    <row r="805" spans="1:36" ht="15" customHeight="1" x14ac:dyDescent="0.25">
      <c r="A805">
        <v>524040</v>
      </c>
      <c r="B805" t="s">
        <v>2308</v>
      </c>
      <c r="C805" t="s">
        <v>872</v>
      </c>
      <c r="D805" t="s">
        <v>1384</v>
      </c>
      <c r="E805" t="s">
        <v>116</v>
      </c>
      <c r="G805" t="s">
        <v>136</v>
      </c>
      <c r="H805" t="s">
        <v>658</v>
      </c>
      <c r="I805" t="s">
        <v>540</v>
      </c>
      <c r="J805" t="s">
        <v>139</v>
      </c>
      <c r="L805" t="s">
        <v>147</v>
      </c>
      <c r="R805" t="s">
        <v>5400</v>
      </c>
      <c r="S805" t="s">
        <v>4849</v>
      </c>
      <c r="T805" t="s">
        <v>2613</v>
      </c>
      <c r="U805" t="s">
        <v>2461</v>
      </c>
      <c r="AB805" t="s">
        <v>2422</v>
      </c>
      <c r="AC805">
        <f>VLOOKUP(A805,'[1]كل السنوات'!$A$2:$J$3366,10,0)</f>
        <v>0</v>
      </c>
      <c r="AJ805" t="s">
        <v>2422</v>
      </c>
    </row>
    <row r="806" spans="1:36" ht="15" customHeight="1" x14ac:dyDescent="0.25">
      <c r="A806">
        <v>524052</v>
      </c>
      <c r="B806" t="s">
        <v>2184</v>
      </c>
      <c r="C806" t="s">
        <v>1258</v>
      </c>
      <c r="D806" t="s">
        <v>731</v>
      </c>
      <c r="E806" t="s">
        <v>116</v>
      </c>
      <c r="G806" t="s">
        <v>2456</v>
      </c>
      <c r="H806" t="s">
        <v>658</v>
      </c>
      <c r="I806" t="s">
        <v>540</v>
      </c>
      <c r="J806" t="s">
        <v>139</v>
      </c>
      <c r="R806" t="s">
        <v>5401</v>
      </c>
      <c r="S806" t="s">
        <v>3898</v>
      </c>
      <c r="T806" t="s">
        <v>3108</v>
      </c>
      <c r="U806" t="s">
        <v>2429</v>
      </c>
      <c r="AC806">
        <f>VLOOKUP(A806,'[1]كل السنوات'!$A$2:$J$3366,10,0)</f>
        <v>0</v>
      </c>
    </row>
    <row r="807" spans="1:36" ht="15" customHeight="1" x14ac:dyDescent="0.25">
      <c r="A807">
        <v>524071</v>
      </c>
      <c r="B807" t="s">
        <v>1513</v>
      </c>
      <c r="C807" t="s">
        <v>873</v>
      </c>
      <c r="D807" t="s">
        <v>471</v>
      </c>
      <c r="E807" t="s">
        <v>116</v>
      </c>
      <c r="G807" t="s">
        <v>2903</v>
      </c>
      <c r="H807" t="s">
        <v>658</v>
      </c>
      <c r="I807" t="s">
        <v>540</v>
      </c>
      <c r="J807" t="s">
        <v>139</v>
      </c>
      <c r="R807" t="s">
        <v>3800</v>
      </c>
      <c r="S807" t="s">
        <v>3599</v>
      </c>
      <c r="T807" t="s">
        <v>2705</v>
      </c>
      <c r="U807" t="s">
        <v>2904</v>
      </c>
      <c r="AC807">
        <f>VLOOKUP(A807,'[1]كل السنوات'!$A$2:$J$3366,10,0)</f>
        <v>0</v>
      </c>
    </row>
    <row r="808" spans="1:36" ht="15" customHeight="1" x14ac:dyDescent="0.25">
      <c r="A808">
        <v>524073</v>
      </c>
      <c r="B808" t="s">
        <v>2185</v>
      </c>
      <c r="C808" t="s">
        <v>295</v>
      </c>
      <c r="D808" t="s">
        <v>345</v>
      </c>
      <c r="E808" t="s">
        <v>116</v>
      </c>
      <c r="G808" t="s">
        <v>3381</v>
      </c>
      <c r="H808" t="s">
        <v>658</v>
      </c>
      <c r="I808" t="s">
        <v>540</v>
      </c>
      <c r="J808" t="s">
        <v>139</v>
      </c>
      <c r="L808" t="s">
        <v>150</v>
      </c>
      <c r="R808" t="s">
        <v>4254</v>
      </c>
      <c r="S808" t="s">
        <v>3722</v>
      </c>
      <c r="T808" t="s">
        <v>2462</v>
      </c>
      <c r="U808" t="s">
        <v>2429</v>
      </c>
      <c r="AC808">
        <f>VLOOKUP(A808,'[1]كل السنوات'!$A$2:$J$3366,10,0)</f>
        <v>0</v>
      </c>
      <c r="AJ808" t="s">
        <v>2422</v>
      </c>
    </row>
    <row r="809" spans="1:36" ht="15" customHeight="1" x14ac:dyDescent="0.25">
      <c r="A809">
        <v>524082</v>
      </c>
      <c r="B809" t="s">
        <v>1514</v>
      </c>
      <c r="C809" t="s">
        <v>62</v>
      </c>
      <c r="D809" t="s">
        <v>418</v>
      </c>
      <c r="E809" t="s">
        <v>116</v>
      </c>
      <c r="G809" t="s">
        <v>3382</v>
      </c>
      <c r="H809" t="s">
        <v>658</v>
      </c>
      <c r="I809" t="s">
        <v>540</v>
      </c>
      <c r="J809" t="s">
        <v>139</v>
      </c>
      <c r="L809" t="s">
        <v>151</v>
      </c>
      <c r="R809" t="s">
        <v>4255</v>
      </c>
      <c r="S809" t="s">
        <v>4256</v>
      </c>
      <c r="T809" t="s">
        <v>2849</v>
      </c>
      <c r="U809" t="s">
        <v>2479</v>
      </c>
      <c r="AC809">
        <f>VLOOKUP(A809,'[1]كل السنوات'!$A$2:$J$3366,10,0)</f>
        <v>0</v>
      </c>
    </row>
    <row r="810" spans="1:36" ht="15" customHeight="1" x14ac:dyDescent="0.25">
      <c r="A810">
        <v>524083</v>
      </c>
      <c r="B810" t="s">
        <v>2186</v>
      </c>
      <c r="C810" t="s">
        <v>62</v>
      </c>
      <c r="D810" t="s">
        <v>420</v>
      </c>
      <c r="E810" t="s">
        <v>116</v>
      </c>
      <c r="G810" t="s">
        <v>136</v>
      </c>
      <c r="H810" t="s">
        <v>658</v>
      </c>
      <c r="I810" t="s">
        <v>540</v>
      </c>
      <c r="J810" t="s">
        <v>139</v>
      </c>
      <c r="L810" t="s">
        <v>151</v>
      </c>
      <c r="R810" t="s">
        <v>4257</v>
      </c>
      <c r="S810" t="s">
        <v>4258</v>
      </c>
      <c r="T810" t="s">
        <v>3383</v>
      </c>
      <c r="U810" t="s">
        <v>2500</v>
      </c>
      <c r="AC810">
        <f>VLOOKUP(A810,'[1]كل السنوات'!$A$2:$J$3366,10,0)</f>
        <v>0</v>
      </c>
    </row>
    <row r="811" spans="1:36" ht="15" customHeight="1" x14ac:dyDescent="0.25">
      <c r="A811">
        <v>524087</v>
      </c>
      <c r="B811" t="s">
        <v>1160</v>
      </c>
      <c r="C811" t="s">
        <v>243</v>
      </c>
      <c r="D811" t="s">
        <v>1161</v>
      </c>
      <c r="E811" t="s">
        <v>116</v>
      </c>
      <c r="G811" t="s">
        <v>136</v>
      </c>
      <c r="H811" t="s">
        <v>658</v>
      </c>
      <c r="I811" t="s">
        <v>540</v>
      </c>
      <c r="J811" t="s">
        <v>139</v>
      </c>
      <c r="R811" t="s">
        <v>4260</v>
      </c>
      <c r="S811" t="s">
        <v>4261</v>
      </c>
      <c r="T811" t="s">
        <v>3384</v>
      </c>
      <c r="U811" t="s">
        <v>2436</v>
      </c>
      <c r="AC811">
        <f>VLOOKUP(A811,'[1]كل السنوات'!$A$2:$J$3366,10,0)</f>
        <v>0</v>
      </c>
    </row>
    <row r="812" spans="1:36" ht="15" customHeight="1" x14ac:dyDescent="0.25">
      <c r="A812">
        <v>524089</v>
      </c>
      <c r="B812" t="s">
        <v>2187</v>
      </c>
      <c r="C812" t="s">
        <v>102</v>
      </c>
      <c r="D812" t="s">
        <v>341</v>
      </c>
      <c r="E812" t="s">
        <v>116</v>
      </c>
      <c r="G812" t="s">
        <v>136</v>
      </c>
      <c r="H812" t="s">
        <v>658</v>
      </c>
      <c r="I812" t="s">
        <v>540</v>
      </c>
      <c r="J812" t="s">
        <v>139</v>
      </c>
      <c r="R812" t="s">
        <v>4262</v>
      </c>
      <c r="S812" t="s">
        <v>3984</v>
      </c>
      <c r="T812" t="s">
        <v>2463</v>
      </c>
      <c r="U812" t="s">
        <v>2429</v>
      </c>
      <c r="AC812">
        <f>VLOOKUP(A812,'[1]كل السنوات'!$A$2:$J$3366,10,0)</f>
        <v>0</v>
      </c>
    </row>
    <row r="813" spans="1:36" ht="15" customHeight="1" x14ac:dyDescent="0.25">
      <c r="A813">
        <v>524093</v>
      </c>
      <c r="B813" t="s">
        <v>1515</v>
      </c>
      <c r="C813" t="s">
        <v>269</v>
      </c>
      <c r="D813" t="s">
        <v>350</v>
      </c>
      <c r="E813" t="s">
        <v>116</v>
      </c>
      <c r="G813" t="s">
        <v>2608</v>
      </c>
      <c r="H813" t="s">
        <v>658</v>
      </c>
      <c r="I813" t="s">
        <v>540</v>
      </c>
      <c r="J813" t="s">
        <v>139</v>
      </c>
      <c r="R813" t="s">
        <v>3801</v>
      </c>
      <c r="S813" t="s">
        <v>3802</v>
      </c>
      <c r="T813" t="s">
        <v>2896</v>
      </c>
      <c r="U813" t="s">
        <v>2468</v>
      </c>
      <c r="AC813">
        <f>VLOOKUP(A813,'[1]كل السنوات'!$A$2:$J$3366,10,0)</f>
        <v>0</v>
      </c>
      <c r="AI813" t="s">
        <v>2422</v>
      </c>
    </row>
    <row r="814" spans="1:36" ht="15" customHeight="1" x14ac:dyDescent="0.25">
      <c r="A814">
        <v>524114</v>
      </c>
      <c r="B814" t="s">
        <v>1162</v>
      </c>
      <c r="C814" t="s">
        <v>318</v>
      </c>
      <c r="D814" t="s">
        <v>350</v>
      </c>
      <c r="E814" t="s">
        <v>116</v>
      </c>
      <c r="G814" t="s">
        <v>136</v>
      </c>
      <c r="H814" t="s">
        <v>658</v>
      </c>
      <c r="I814" t="s">
        <v>540</v>
      </c>
      <c r="J814" t="s">
        <v>139</v>
      </c>
      <c r="K814">
        <v>2017</v>
      </c>
      <c r="R814" t="s">
        <v>4263</v>
      </c>
      <c r="S814" t="s">
        <v>3666</v>
      </c>
      <c r="T814" t="s">
        <v>2819</v>
      </c>
      <c r="U814" t="s">
        <v>2436</v>
      </c>
      <c r="AC814">
        <f>VLOOKUP(A814,'[1]كل السنوات'!$A$2:$J$3366,10,0)</f>
        <v>0</v>
      </c>
    </row>
    <row r="815" spans="1:36" ht="15" customHeight="1" x14ac:dyDescent="0.25">
      <c r="A815">
        <v>524120</v>
      </c>
      <c r="B815" t="s">
        <v>2309</v>
      </c>
      <c r="C815" t="s">
        <v>84</v>
      </c>
      <c r="D815" t="s">
        <v>514</v>
      </c>
      <c r="E815" t="s">
        <v>116</v>
      </c>
      <c r="G815" t="s">
        <v>2430</v>
      </c>
      <c r="H815" t="s">
        <v>658</v>
      </c>
      <c r="I815" t="s">
        <v>540</v>
      </c>
      <c r="J815" t="s">
        <v>137</v>
      </c>
      <c r="K815">
        <v>2011</v>
      </c>
      <c r="R815" t="s">
        <v>5402</v>
      </c>
      <c r="S815" t="s">
        <v>3599</v>
      </c>
      <c r="T815" t="s">
        <v>5403</v>
      </c>
      <c r="U815" t="s">
        <v>3540</v>
      </c>
      <c r="AB815" t="s">
        <v>2422</v>
      </c>
      <c r="AC815">
        <f>VLOOKUP(A815,'[1]كل السنوات'!$A$2:$J$3366,10,0)</f>
        <v>0</v>
      </c>
    </row>
    <row r="816" spans="1:36" ht="15" customHeight="1" x14ac:dyDescent="0.25">
      <c r="A816">
        <v>524121</v>
      </c>
      <c r="B816" t="s">
        <v>2188</v>
      </c>
      <c r="C816" t="s">
        <v>384</v>
      </c>
      <c r="D816" t="s">
        <v>478</v>
      </c>
      <c r="E816" t="s">
        <v>2445</v>
      </c>
      <c r="G816" t="s">
        <v>136</v>
      </c>
      <c r="H816" t="s">
        <v>658</v>
      </c>
      <c r="I816" t="s">
        <v>540</v>
      </c>
      <c r="J816" t="s">
        <v>2426</v>
      </c>
      <c r="R816" t="s">
        <v>3561</v>
      </c>
      <c r="S816" t="s">
        <v>3562</v>
      </c>
      <c r="T816" t="s">
        <v>3385</v>
      </c>
      <c r="U816" t="s">
        <v>2429</v>
      </c>
      <c r="AC816">
        <f>VLOOKUP(A816,'[1]كل السنوات'!$A$2:$J$3366,10,0)</f>
        <v>0</v>
      </c>
      <c r="AJ816" t="s">
        <v>2422</v>
      </c>
    </row>
    <row r="817" spans="1:36" ht="15" customHeight="1" x14ac:dyDescent="0.25">
      <c r="A817">
        <v>524122</v>
      </c>
      <c r="B817" t="s">
        <v>1516</v>
      </c>
      <c r="C817" t="s">
        <v>299</v>
      </c>
      <c r="D817" t="s">
        <v>351</v>
      </c>
      <c r="E817" t="s">
        <v>116</v>
      </c>
      <c r="G817" t="s">
        <v>5404</v>
      </c>
      <c r="H817" t="s">
        <v>658</v>
      </c>
      <c r="I817" t="s">
        <v>540</v>
      </c>
      <c r="J817" t="s">
        <v>705</v>
      </c>
      <c r="L817" t="s">
        <v>150</v>
      </c>
      <c r="R817" t="s">
        <v>4829</v>
      </c>
      <c r="S817" t="s">
        <v>3485</v>
      </c>
      <c r="T817" t="s">
        <v>2552</v>
      </c>
      <c r="U817" t="s">
        <v>2669</v>
      </c>
      <c r="AC817">
        <f>VLOOKUP(A817,'[1]كل السنوات'!$A$2:$J$3366,10,0)</f>
        <v>0</v>
      </c>
    </row>
    <row r="818" spans="1:36" ht="15" customHeight="1" x14ac:dyDescent="0.25">
      <c r="A818">
        <v>524129</v>
      </c>
      <c r="B818" t="s">
        <v>2189</v>
      </c>
      <c r="C818" t="s">
        <v>84</v>
      </c>
      <c r="D818" t="s">
        <v>349</v>
      </c>
      <c r="E818" t="s">
        <v>116</v>
      </c>
      <c r="G818" t="s">
        <v>2625</v>
      </c>
      <c r="H818" t="s">
        <v>658</v>
      </c>
      <c r="I818" t="s">
        <v>540</v>
      </c>
      <c r="J818" t="s">
        <v>139</v>
      </c>
      <c r="R818" t="s">
        <v>4264</v>
      </c>
      <c r="S818" t="s">
        <v>3582</v>
      </c>
      <c r="T818" t="s">
        <v>2441</v>
      </c>
      <c r="U818" t="s">
        <v>2540</v>
      </c>
      <c r="AC818">
        <f>VLOOKUP(A818,'[1]كل السنوات'!$A$2:$J$3366,10,0)</f>
        <v>0</v>
      </c>
    </row>
    <row r="819" spans="1:36" ht="15" customHeight="1" x14ac:dyDescent="0.25">
      <c r="A819">
        <v>524142</v>
      </c>
      <c r="B819" t="s">
        <v>2190</v>
      </c>
      <c r="C819" t="s">
        <v>68</v>
      </c>
      <c r="D819" t="s">
        <v>1027</v>
      </c>
      <c r="E819" t="s">
        <v>116</v>
      </c>
      <c r="G819" t="s">
        <v>145</v>
      </c>
      <c r="H819" t="s">
        <v>658</v>
      </c>
      <c r="I819" t="s">
        <v>540</v>
      </c>
      <c r="J819" t="s">
        <v>705</v>
      </c>
      <c r="R819" t="s">
        <v>5405</v>
      </c>
      <c r="S819" t="s">
        <v>3734</v>
      </c>
      <c r="T819" t="s">
        <v>3371</v>
      </c>
      <c r="U819" t="s">
        <v>2550</v>
      </c>
      <c r="AC819">
        <f>VLOOKUP(A819,'[1]كل السنوات'!$A$2:$J$3366,10,0)</f>
        <v>0</v>
      </c>
    </row>
    <row r="820" spans="1:36" ht="15" customHeight="1" x14ac:dyDescent="0.25">
      <c r="A820">
        <v>524147</v>
      </c>
      <c r="B820" t="s">
        <v>1163</v>
      </c>
      <c r="C820" t="s">
        <v>69</v>
      </c>
      <c r="D820" t="s">
        <v>414</v>
      </c>
      <c r="E820" t="s">
        <v>116</v>
      </c>
      <c r="G820" t="s">
        <v>3386</v>
      </c>
      <c r="H820" t="s">
        <v>658</v>
      </c>
      <c r="I820" t="s">
        <v>540</v>
      </c>
      <c r="J820" t="s">
        <v>139</v>
      </c>
      <c r="L820" t="s">
        <v>147</v>
      </c>
      <c r="R820" t="s">
        <v>4265</v>
      </c>
      <c r="S820" t="s">
        <v>3674</v>
      </c>
      <c r="T820" t="s">
        <v>2822</v>
      </c>
      <c r="U820" t="s">
        <v>3387</v>
      </c>
      <c r="AC820">
        <f>VLOOKUP(A820,'[1]كل السنوات'!$A$2:$J$3366,10,0)</f>
        <v>0</v>
      </c>
      <c r="AJ820" t="s">
        <v>2422</v>
      </c>
    </row>
    <row r="821" spans="1:36" ht="15" customHeight="1" x14ac:dyDescent="0.25">
      <c r="A821">
        <v>524154</v>
      </c>
      <c r="B821" t="s">
        <v>1164</v>
      </c>
      <c r="C821" t="s">
        <v>303</v>
      </c>
      <c r="D821" t="s">
        <v>405</v>
      </c>
      <c r="E821" t="s">
        <v>116</v>
      </c>
      <c r="G821" t="s">
        <v>3231</v>
      </c>
      <c r="H821" t="s">
        <v>658</v>
      </c>
      <c r="I821" t="s">
        <v>540</v>
      </c>
      <c r="J821" t="s">
        <v>139</v>
      </c>
      <c r="L821" t="s">
        <v>147</v>
      </c>
      <c r="R821" t="s">
        <v>4266</v>
      </c>
      <c r="S821" t="s">
        <v>4267</v>
      </c>
      <c r="T821" t="s">
        <v>2626</v>
      </c>
      <c r="U821" t="s">
        <v>3232</v>
      </c>
      <c r="AC821">
        <f>VLOOKUP(A821,'[1]كل السنوات'!$A$2:$J$3366,10,0)</f>
        <v>0</v>
      </c>
    </row>
    <row r="822" spans="1:36" ht="15" customHeight="1" x14ac:dyDescent="0.25">
      <c r="A822">
        <v>524156</v>
      </c>
      <c r="B822" t="s">
        <v>1165</v>
      </c>
      <c r="C822" t="s">
        <v>97</v>
      </c>
      <c r="D822" t="s">
        <v>620</v>
      </c>
      <c r="E822" t="s">
        <v>116</v>
      </c>
      <c r="G822" t="s">
        <v>2558</v>
      </c>
      <c r="H822" t="s">
        <v>658</v>
      </c>
      <c r="I822" t="s">
        <v>540</v>
      </c>
      <c r="J822" t="s">
        <v>139</v>
      </c>
      <c r="R822" t="s">
        <v>4268</v>
      </c>
      <c r="S822" t="s">
        <v>4269</v>
      </c>
      <c r="T822" t="s">
        <v>2822</v>
      </c>
      <c r="U822" t="s">
        <v>2559</v>
      </c>
      <c r="AC822">
        <f>VLOOKUP(A822,'[1]كل السنوات'!$A$2:$J$3366,10,0)</f>
        <v>0</v>
      </c>
    </row>
    <row r="823" spans="1:36" ht="15" customHeight="1" x14ac:dyDescent="0.25">
      <c r="A823">
        <v>524161</v>
      </c>
      <c r="B823" t="s">
        <v>2409</v>
      </c>
      <c r="C823" t="s">
        <v>273</v>
      </c>
      <c r="D823" t="s">
        <v>2410</v>
      </c>
      <c r="E823" t="s">
        <v>116</v>
      </c>
      <c r="G823" t="s">
        <v>150</v>
      </c>
      <c r="H823" t="s">
        <v>658</v>
      </c>
      <c r="I823" t="s">
        <v>540</v>
      </c>
      <c r="J823" t="s">
        <v>139</v>
      </c>
      <c r="L823" t="s">
        <v>150</v>
      </c>
      <c r="R823" t="s">
        <v>3804</v>
      </c>
      <c r="S823" t="s">
        <v>3595</v>
      </c>
      <c r="T823" t="s">
        <v>2906</v>
      </c>
      <c r="U823" t="s">
        <v>2440</v>
      </c>
      <c r="AC823">
        <f>VLOOKUP(A823,'[1]كل السنوات'!$A$2:$J$3366,10,0)</f>
        <v>0</v>
      </c>
    </row>
    <row r="824" spans="1:36" ht="15" customHeight="1" x14ac:dyDescent="0.25">
      <c r="A824">
        <v>524174</v>
      </c>
      <c r="B824" t="s">
        <v>1517</v>
      </c>
      <c r="C824" t="s">
        <v>287</v>
      </c>
      <c r="D824" t="s">
        <v>1518</v>
      </c>
      <c r="E824" t="s">
        <v>116</v>
      </c>
      <c r="G824" t="s">
        <v>136</v>
      </c>
      <c r="H824" t="s">
        <v>658</v>
      </c>
      <c r="I824" t="s">
        <v>541</v>
      </c>
      <c r="J824" t="s">
        <v>137</v>
      </c>
      <c r="R824" t="s">
        <v>4675</v>
      </c>
      <c r="S824" t="s">
        <v>4059</v>
      </c>
      <c r="T824" t="s">
        <v>3389</v>
      </c>
      <c r="U824" t="s">
        <v>2429</v>
      </c>
      <c r="AC824" t="str">
        <f>VLOOKUP(A824,'[1]كل السنوات'!$A$2:$J$3366,10,0)</f>
        <v>م</v>
      </c>
    </row>
    <row r="825" spans="1:36" ht="15" customHeight="1" x14ac:dyDescent="0.25">
      <c r="A825">
        <v>524183</v>
      </c>
      <c r="B825" t="s">
        <v>1166</v>
      </c>
      <c r="C825" t="s">
        <v>102</v>
      </c>
      <c r="D825" t="s">
        <v>519</v>
      </c>
      <c r="E825" t="s">
        <v>116</v>
      </c>
      <c r="G825" t="s">
        <v>136</v>
      </c>
      <c r="H825" t="s">
        <v>658</v>
      </c>
      <c r="I825" t="s">
        <v>540</v>
      </c>
      <c r="J825" t="s">
        <v>705</v>
      </c>
      <c r="R825" t="s">
        <v>4954</v>
      </c>
      <c r="S825" t="s">
        <v>3984</v>
      </c>
      <c r="T825" t="s">
        <v>2989</v>
      </c>
      <c r="U825" t="s">
        <v>2429</v>
      </c>
      <c r="AC825">
        <f>VLOOKUP(A825,'[1]كل السنوات'!$A$2:$J$3366,10,0)</f>
        <v>0</v>
      </c>
    </row>
    <row r="826" spans="1:36" ht="15" customHeight="1" x14ac:dyDescent="0.25">
      <c r="A826">
        <v>524185</v>
      </c>
      <c r="B826" t="s">
        <v>1519</v>
      </c>
      <c r="C826" t="s">
        <v>1520</v>
      </c>
      <c r="D826" t="s">
        <v>345</v>
      </c>
      <c r="E826" t="s">
        <v>116</v>
      </c>
      <c r="G826" t="s">
        <v>2524</v>
      </c>
      <c r="H826" t="s">
        <v>658</v>
      </c>
      <c r="I826" t="s">
        <v>541</v>
      </c>
      <c r="J826" t="s">
        <v>137</v>
      </c>
      <c r="K826">
        <v>2015</v>
      </c>
      <c r="R826" t="s">
        <v>5406</v>
      </c>
      <c r="S826" t="s">
        <v>5407</v>
      </c>
      <c r="T826" t="s">
        <v>2428</v>
      </c>
      <c r="U826" t="s">
        <v>3380</v>
      </c>
      <c r="AC826" t="str">
        <f>VLOOKUP(A826,'[1]كل السنوات'!$A$2:$J$3366,10,0)</f>
        <v>م</v>
      </c>
    </row>
    <row r="827" spans="1:36" ht="15" customHeight="1" x14ac:dyDescent="0.25">
      <c r="A827">
        <v>524188</v>
      </c>
      <c r="B827" t="s">
        <v>1521</v>
      </c>
      <c r="C827" t="s">
        <v>84</v>
      </c>
      <c r="D827" t="s">
        <v>1522</v>
      </c>
      <c r="E827" t="s">
        <v>116</v>
      </c>
      <c r="G827" t="s">
        <v>2654</v>
      </c>
      <c r="H827" t="s">
        <v>658</v>
      </c>
      <c r="I827" t="s">
        <v>540</v>
      </c>
      <c r="J827" t="s">
        <v>137</v>
      </c>
      <c r="R827" t="s">
        <v>4528</v>
      </c>
      <c r="S827" t="s">
        <v>3599</v>
      </c>
      <c r="T827" t="s">
        <v>2907</v>
      </c>
      <c r="U827" t="s">
        <v>2908</v>
      </c>
      <c r="AC827">
        <f>VLOOKUP(A827,'[1]كل السنوات'!$A$2:$J$3366,10,0)</f>
        <v>0</v>
      </c>
    </row>
    <row r="828" spans="1:36" ht="15" customHeight="1" x14ac:dyDescent="0.25">
      <c r="A828">
        <v>524191</v>
      </c>
      <c r="B828" t="s">
        <v>2191</v>
      </c>
      <c r="C828" t="s">
        <v>77</v>
      </c>
      <c r="D828" t="s">
        <v>351</v>
      </c>
      <c r="E828" t="s">
        <v>115</v>
      </c>
      <c r="G828" t="s">
        <v>2675</v>
      </c>
      <c r="H828" t="s">
        <v>658</v>
      </c>
      <c r="I828" t="s">
        <v>540</v>
      </c>
      <c r="J828" t="s">
        <v>137</v>
      </c>
      <c r="R828" t="s">
        <v>4751</v>
      </c>
      <c r="S828" t="s">
        <v>3646</v>
      </c>
      <c r="T828" t="s">
        <v>2984</v>
      </c>
      <c r="U828" t="s">
        <v>3390</v>
      </c>
      <c r="AC828">
        <f>VLOOKUP(A828,'[1]كل السنوات'!$A$2:$J$3366,10,0)</f>
        <v>0</v>
      </c>
      <c r="AJ828" t="s">
        <v>2422</v>
      </c>
    </row>
    <row r="829" spans="1:36" ht="15" customHeight="1" x14ac:dyDescent="0.25">
      <c r="A829">
        <v>524252</v>
      </c>
      <c r="B829" t="s">
        <v>1523</v>
      </c>
      <c r="C829" t="s">
        <v>77</v>
      </c>
      <c r="D829" t="s">
        <v>424</v>
      </c>
      <c r="E829" t="s">
        <v>116</v>
      </c>
      <c r="G829" t="s">
        <v>150</v>
      </c>
      <c r="H829" t="s">
        <v>658</v>
      </c>
      <c r="I829" t="s">
        <v>541</v>
      </c>
      <c r="J829" t="s">
        <v>139</v>
      </c>
      <c r="L829" t="s">
        <v>150</v>
      </c>
      <c r="R829" t="s">
        <v>4270</v>
      </c>
      <c r="S829" t="s">
        <v>3659</v>
      </c>
      <c r="T829" t="s">
        <v>3109</v>
      </c>
      <c r="U829" t="s">
        <v>3392</v>
      </c>
      <c r="AC829" t="str">
        <f>VLOOKUP(A829,'[1]كل السنوات'!$A$2:$J$3366,10,0)</f>
        <v>م</v>
      </c>
    </row>
    <row r="830" spans="1:36" ht="15" customHeight="1" x14ac:dyDescent="0.25">
      <c r="A830">
        <v>524253</v>
      </c>
      <c r="B830" t="s">
        <v>1524</v>
      </c>
      <c r="C830" t="s">
        <v>301</v>
      </c>
      <c r="D830" t="s">
        <v>532</v>
      </c>
      <c r="E830" t="s">
        <v>116</v>
      </c>
      <c r="G830" t="s">
        <v>2909</v>
      </c>
      <c r="H830" t="s">
        <v>658</v>
      </c>
      <c r="I830" t="s">
        <v>540</v>
      </c>
      <c r="J830" t="s">
        <v>139</v>
      </c>
      <c r="L830" t="s">
        <v>150</v>
      </c>
      <c r="R830" t="s">
        <v>3805</v>
      </c>
      <c r="S830" t="s">
        <v>3806</v>
      </c>
      <c r="T830" t="s">
        <v>2910</v>
      </c>
      <c r="U830" t="s">
        <v>2440</v>
      </c>
      <c r="AC830">
        <f>VLOOKUP(A830,'[1]كل السنوات'!$A$2:$J$3366,10,0)</f>
        <v>0</v>
      </c>
    </row>
    <row r="831" spans="1:36" ht="15" customHeight="1" x14ac:dyDescent="0.25">
      <c r="A831">
        <v>524262</v>
      </c>
      <c r="B831" t="s">
        <v>1525</v>
      </c>
      <c r="C831" t="s">
        <v>260</v>
      </c>
      <c r="D831" t="s">
        <v>614</v>
      </c>
      <c r="E831" t="s">
        <v>116</v>
      </c>
      <c r="G831" t="s">
        <v>136</v>
      </c>
      <c r="H831" t="s">
        <v>658</v>
      </c>
      <c r="I831" t="s">
        <v>540</v>
      </c>
      <c r="J831" t="s">
        <v>139</v>
      </c>
      <c r="R831" t="s">
        <v>3807</v>
      </c>
      <c r="S831" t="s">
        <v>3739</v>
      </c>
      <c r="T831" t="s">
        <v>2911</v>
      </c>
      <c r="U831" t="s">
        <v>2429</v>
      </c>
      <c r="AC831">
        <f>VLOOKUP(A831,'[1]كل السنوات'!$A$2:$J$3366,10,0)</f>
        <v>0</v>
      </c>
    </row>
    <row r="832" spans="1:36" ht="15" customHeight="1" x14ac:dyDescent="0.25">
      <c r="A832">
        <v>524263</v>
      </c>
      <c r="B832" t="s">
        <v>1167</v>
      </c>
      <c r="C832" t="s">
        <v>278</v>
      </c>
      <c r="D832" t="s">
        <v>479</v>
      </c>
      <c r="E832" t="s">
        <v>116</v>
      </c>
      <c r="G832" t="s">
        <v>154</v>
      </c>
      <c r="H832" t="s">
        <v>658</v>
      </c>
      <c r="I832" t="s">
        <v>540</v>
      </c>
      <c r="J832" t="s">
        <v>139</v>
      </c>
      <c r="R832" t="s">
        <v>4271</v>
      </c>
      <c r="S832" t="s">
        <v>4272</v>
      </c>
      <c r="T832" t="s">
        <v>2763</v>
      </c>
      <c r="U832" t="s">
        <v>2767</v>
      </c>
      <c r="AC832">
        <f>VLOOKUP(A832,'[1]كل السنوات'!$A$2:$J$3366,10,0)</f>
        <v>0</v>
      </c>
    </row>
    <row r="833" spans="1:36" ht="15" customHeight="1" x14ac:dyDescent="0.25">
      <c r="A833">
        <v>524268</v>
      </c>
      <c r="B833" t="s">
        <v>2192</v>
      </c>
      <c r="C833" t="s">
        <v>76</v>
      </c>
      <c r="D833" t="s">
        <v>425</v>
      </c>
      <c r="E833" t="s">
        <v>116</v>
      </c>
      <c r="G833" t="s">
        <v>136</v>
      </c>
      <c r="H833" t="s">
        <v>658</v>
      </c>
      <c r="I833" t="s">
        <v>540</v>
      </c>
      <c r="J833" t="s">
        <v>137</v>
      </c>
      <c r="R833" t="s">
        <v>5408</v>
      </c>
      <c r="S833" t="s">
        <v>3702</v>
      </c>
      <c r="T833" t="s">
        <v>2751</v>
      </c>
      <c r="U833" t="s">
        <v>2429</v>
      </c>
      <c r="AC833">
        <f>VLOOKUP(A833,'[1]كل السنوات'!$A$2:$J$3366,10,0)</f>
        <v>0</v>
      </c>
      <c r="AJ833" t="s">
        <v>2422</v>
      </c>
    </row>
    <row r="834" spans="1:36" ht="15" customHeight="1" x14ac:dyDescent="0.25">
      <c r="A834">
        <v>524271</v>
      </c>
      <c r="B834" t="s">
        <v>2193</v>
      </c>
      <c r="C834" t="s">
        <v>2194</v>
      </c>
      <c r="D834" t="s">
        <v>349</v>
      </c>
      <c r="E834" t="s">
        <v>116</v>
      </c>
      <c r="G834" t="s">
        <v>136</v>
      </c>
      <c r="H834" t="s">
        <v>658</v>
      </c>
      <c r="I834" t="s">
        <v>540</v>
      </c>
      <c r="J834" t="s">
        <v>705</v>
      </c>
      <c r="R834" t="s">
        <v>4955</v>
      </c>
      <c r="S834" t="s">
        <v>4956</v>
      </c>
      <c r="T834" t="s">
        <v>2441</v>
      </c>
      <c r="U834" t="s">
        <v>2429</v>
      </c>
      <c r="AC834">
        <f>VLOOKUP(A834,'[1]كل السنوات'!$A$2:$J$3366,10,0)</f>
        <v>0</v>
      </c>
    </row>
    <row r="835" spans="1:36" ht="15" customHeight="1" x14ac:dyDescent="0.25">
      <c r="A835">
        <v>524276</v>
      </c>
      <c r="B835" t="s">
        <v>2195</v>
      </c>
      <c r="C835" t="s">
        <v>2196</v>
      </c>
      <c r="D835" t="s">
        <v>519</v>
      </c>
      <c r="E835" t="s">
        <v>116</v>
      </c>
      <c r="G835" t="s">
        <v>2430</v>
      </c>
      <c r="H835" t="s">
        <v>658</v>
      </c>
      <c r="I835" t="s">
        <v>540</v>
      </c>
      <c r="J835" t="s">
        <v>139</v>
      </c>
      <c r="R835" t="s">
        <v>4273</v>
      </c>
      <c r="S835" t="s">
        <v>4274</v>
      </c>
      <c r="T835" t="s">
        <v>3300</v>
      </c>
      <c r="U835" t="s">
        <v>2479</v>
      </c>
      <c r="AC835">
        <f>VLOOKUP(A835,'[1]كل السنوات'!$A$2:$J$3366,10,0)</f>
        <v>0</v>
      </c>
    </row>
    <row r="836" spans="1:36" ht="15" customHeight="1" x14ac:dyDescent="0.25">
      <c r="A836">
        <v>524277</v>
      </c>
      <c r="B836" t="s">
        <v>2197</v>
      </c>
      <c r="C836" t="s">
        <v>357</v>
      </c>
      <c r="D836" t="s">
        <v>1727</v>
      </c>
      <c r="E836" t="s">
        <v>116</v>
      </c>
      <c r="F836" s="254">
        <v>35433</v>
      </c>
      <c r="G836" t="s">
        <v>2938</v>
      </c>
      <c r="H836" t="s">
        <v>658</v>
      </c>
      <c r="I836" t="s">
        <v>540</v>
      </c>
      <c r="J836" t="s">
        <v>139</v>
      </c>
      <c r="N836">
        <v>761</v>
      </c>
      <c r="O836" s="254">
        <v>45719</v>
      </c>
      <c r="P836">
        <v>90000</v>
      </c>
      <c r="R836" t="s">
        <v>4275</v>
      </c>
      <c r="S836" t="s">
        <v>4276</v>
      </c>
      <c r="T836" t="s">
        <v>3394</v>
      </c>
      <c r="U836" t="s">
        <v>2468</v>
      </c>
      <c r="AC836">
        <f>VLOOKUP(A836,'[1]كل السنوات'!$A$2:$J$3366,10,0)</f>
        <v>0</v>
      </c>
    </row>
    <row r="837" spans="1:36" ht="15" customHeight="1" x14ac:dyDescent="0.25">
      <c r="A837">
        <v>524285</v>
      </c>
      <c r="B837" t="s">
        <v>2411</v>
      </c>
      <c r="C837" t="s">
        <v>734</v>
      </c>
      <c r="D837" t="s">
        <v>340</v>
      </c>
      <c r="E837" t="s">
        <v>116</v>
      </c>
      <c r="G837" t="s">
        <v>2797</v>
      </c>
      <c r="H837" t="s">
        <v>658</v>
      </c>
      <c r="I837" t="s">
        <v>540</v>
      </c>
      <c r="J837" t="s">
        <v>137</v>
      </c>
      <c r="N837">
        <v>549</v>
      </c>
      <c r="O837" s="254">
        <v>45705</v>
      </c>
      <c r="P837">
        <v>80000</v>
      </c>
      <c r="R837" t="s">
        <v>4500</v>
      </c>
      <c r="S837" t="s">
        <v>4031</v>
      </c>
      <c r="T837" t="s">
        <v>2480</v>
      </c>
      <c r="U837" t="s">
        <v>2540</v>
      </c>
      <c r="AC837">
        <f>VLOOKUP(A837,'[1]كل السنوات'!$A$2:$J$3366,10,0)</f>
        <v>0</v>
      </c>
    </row>
    <row r="838" spans="1:36" ht="15" customHeight="1" x14ac:dyDescent="0.25">
      <c r="A838">
        <v>524293</v>
      </c>
      <c r="B838" t="s">
        <v>1169</v>
      </c>
      <c r="C838" t="s">
        <v>87</v>
      </c>
      <c r="D838" t="s">
        <v>1170</v>
      </c>
      <c r="E838" t="s">
        <v>116</v>
      </c>
      <c r="G838" t="s">
        <v>2650</v>
      </c>
      <c r="H838" t="s">
        <v>658</v>
      </c>
      <c r="I838" t="s">
        <v>540</v>
      </c>
      <c r="J838" t="s">
        <v>137</v>
      </c>
      <c r="K838">
        <v>2017</v>
      </c>
      <c r="R838" t="s">
        <v>4676</v>
      </c>
      <c r="S838" t="s">
        <v>3559</v>
      </c>
      <c r="T838" t="s">
        <v>3395</v>
      </c>
      <c r="U838" t="s">
        <v>2540</v>
      </c>
      <c r="AC838">
        <f>VLOOKUP(A838,'[1]كل السنوات'!$A$2:$J$3366,10,0)</f>
        <v>0</v>
      </c>
    </row>
    <row r="839" spans="1:36" ht="15" customHeight="1" x14ac:dyDescent="0.25">
      <c r="A839">
        <v>524301</v>
      </c>
      <c r="B839" t="s">
        <v>1526</v>
      </c>
      <c r="C839" t="s">
        <v>66</v>
      </c>
      <c r="D839" t="s">
        <v>466</v>
      </c>
      <c r="E839" t="s">
        <v>116</v>
      </c>
      <c r="G839" t="s">
        <v>2510</v>
      </c>
      <c r="H839" t="s">
        <v>658</v>
      </c>
      <c r="I839" t="s">
        <v>540</v>
      </c>
      <c r="J839" t="s">
        <v>139</v>
      </c>
      <c r="R839" t="s">
        <v>4277</v>
      </c>
      <c r="S839" t="s">
        <v>3563</v>
      </c>
      <c r="T839" t="s">
        <v>2739</v>
      </c>
      <c r="U839" t="s">
        <v>2468</v>
      </c>
      <c r="AC839">
        <f>VLOOKUP(A839,'[1]كل السنوات'!$A$2:$J$3366,10,0)</f>
        <v>0</v>
      </c>
    </row>
    <row r="840" spans="1:36" ht="15" customHeight="1" x14ac:dyDescent="0.25">
      <c r="A840">
        <v>524312</v>
      </c>
      <c r="B840" t="s">
        <v>1171</v>
      </c>
      <c r="C840" t="s">
        <v>872</v>
      </c>
      <c r="D840" t="s">
        <v>423</v>
      </c>
      <c r="E840" t="s">
        <v>116</v>
      </c>
      <c r="G840" t="s">
        <v>136</v>
      </c>
      <c r="H840" t="s">
        <v>658</v>
      </c>
      <c r="I840" t="s">
        <v>540</v>
      </c>
      <c r="J840" t="s">
        <v>137</v>
      </c>
      <c r="R840" t="s">
        <v>4677</v>
      </c>
      <c r="S840" t="s">
        <v>3731</v>
      </c>
      <c r="T840" t="s">
        <v>2759</v>
      </c>
      <c r="U840" t="s">
        <v>2429</v>
      </c>
      <c r="AC840">
        <f>VLOOKUP(A840,'[1]كل السنوات'!$A$2:$J$3366,10,0)</f>
        <v>0</v>
      </c>
    </row>
    <row r="841" spans="1:36" ht="15" customHeight="1" x14ac:dyDescent="0.25">
      <c r="A841">
        <v>524319</v>
      </c>
      <c r="B841" t="s">
        <v>2198</v>
      </c>
      <c r="C841" t="s">
        <v>62</v>
      </c>
      <c r="D841" t="s">
        <v>427</v>
      </c>
      <c r="E841" t="s">
        <v>116</v>
      </c>
      <c r="G841" t="s">
        <v>3396</v>
      </c>
      <c r="H841" t="s">
        <v>658</v>
      </c>
      <c r="I841" t="s">
        <v>540</v>
      </c>
      <c r="J841" t="s">
        <v>705</v>
      </c>
      <c r="R841" t="s">
        <v>4957</v>
      </c>
      <c r="S841" t="s">
        <v>4958</v>
      </c>
      <c r="T841" t="s">
        <v>3397</v>
      </c>
      <c r="U841" t="s">
        <v>3398</v>
      </c>
      <c r="AC841">
        <f>VLOOKUP(A841,'[1]كل السنوات'!$A$2:$J$3366,10,0)</f>
        <v>0</v>
      </c>
      <c r="AI841" t="s">
        <v>2422</v>
      </c>
    </row>
    <row r="842" spans="1:36" ht="15" customHeight="1" x14ac:dyDescent="0.25">
      <c r="A842">
        <v>524331</v>
      </c>
      <c r="B842" t="s">
        <v>1073</v>
      </c>
      <c r="C842" t="s">
        <v>65</v>
      </c>
      <c r="D842" t="s">
        <v>746</v>
      </c>
      <c r="E842" t="s">
        <v>116</v>
      </c>
      <c r="G842" t="s">
        <v>136</v>
      </c>
      <c r="H842" t="s">
        <v>658</v>
      </c>
      <c r="I842" t="s">
        <v>540</v>
      </c>
      <c r="J842" t="s">
        <v>705</v>
      </c>
      <c r="R842" t="s">
        <v>4959</v>
      </c>
      <c r="S842" t="s">
        <v>3553</v>
      </c>
      <c r="T842" t="s">
        <v>2851</v>
      </c>
      <c r="U842" t="s">
        <v>2429</v>
      </c>
      <c r="AC842">
        <f>VLOOKUP(A842,'[1]كل السنوات'!$A$2:$J$3366,10,0)</f>
        <v>0</v>
      </c>
    </row>
    <row r="843" spans="1:36" ht="15" customHeight="1" x14ac:dyDescent="0.25">
      <c r="A843">
        <v>524335</v>
      </c>
      <c r="B843" t="s">
        <v>1527</v>
      </c>
      <c r="C843" t="s">
        <v>1528</v>
      </c>
      <c r="D843" t="s">
        <v>646</v>
      </c>
      <c r="E843" t="s">
        <v>116</v>
      </c>
      <c r="G843" t="s">
        <v>2743</v>
      </c>
      <c r="H843" t="s">
        <v>658</v>
      </c>
      <c r="I843" t="s">
        <v>540</v>
      </c>
      <c r="J843" t="s">
        <v>705</v>
      </c>
      <c r="L843" t="s">
        <v>151</v>
      </c>
      <c r="R843" t="s">
        <v>4960</v>
      </c>
      <c r="S843" t="s">
        <v>4961</v>
      </c>
      <c r="T843" t="s">
        <v>2806</v>
      </c>
      <c r="U843" t="s">
        <v>2540</v>
      </c>
      <c r="AC843">
        <f>VLOOKUP(A843,'[1]كل السنوات'!$A$2:$J$3366,10,0)</f>
        <v>0</v>
      </c>
    </row>
    <row r="844" spans="1:36" ht="15" customHeight="1" x14ac:dyDescent="0.25">
      <c r="A844">
        <v>524347</v>
      </c>
      <c r="B844" t="s">
        <v>1529</v>
      </c>
      <c r="C844" t="s">
        <v>66</v>
      </c>
      <c r="D844" t="s">
        <v>410</v>
      </c>
      <c r="E844" t="s">
        <v>116</v>
      </c>
      <c r="G844" t="s">
        <v>136</v>
      </c>
      <c r="H844" t="s">
        <v>658</v>
      </c>
      <c r="I844" t="s">
        <v>541</v>
      </c>
      <c r="J844" t="s">
        <v>705</v>
      </c>
      <c r="R844" t="s">
        <v>4830</v>
      </c>
      <c r="S844" t="s">
        <v>3563</v>
      </c>
      <c r="T844" t="s">
        <v>2528</v>
      </c>
      <c r="U844" t="s">
        <v>2429</v>
      </c>
      <c r="AC844" t="str">
        <f>VLOOKUP(A844,'[1]كل السنوات'!$A$2:$J$3366,10,0)</f>
        <v>م</v>
      </c>
    </row>
    <row r="845" spans="1:36" ht="15" customHeight="1" x14ac:dyDescent="0.25">
      <c r="A845">
        <v>524351</v>
      </c>
      <c r="B845" t="s">
        <v>1172</v>
      </c>
      <c r="C845" t="s">
        <v>1173</v>
      </c>
      <c r="D845" t="s">
        <v>1174</v>
      </c>
      <c r="E845" t="s">
        <v>116</v>
      </c>
      <c r="G845" t="s">
        <v>2551</v>
      </c>
      <c r="H845" t="s">
        <v>658</v>
      </c>
      <c r="I845" t="s">
        <v>540</v>
      </c>
      <c r="J845" t="s">
        <v>139</v>
      </c>
      <c r="R845" t="s">
        <v>4279</v>
      </c>
      <c r="S845" t="s">
        <v>4280</v>
      </c>
      <c r="T845" t="s">
        <v>3399</v>
      </c>
      <c r="U845" t="s">
        <v>2468</v>
      </c>
      <c r="AC845">
        <f>VLOOKUP(A845,'[1]كل السنوات'!$A$2:$J$3366,10,0)</f>
        <v>0</v>
      </c>
    </row>
    <row r="846" spans="1:36" ht="15" customHeight="1" x14ac:dyDescent="0.25">
      <c r="A846">
        <v>524364</v>
      </c>
      <c r="B846" t="s">
        <v>1530</v>
      </c>
      <c r="C846" t="s">
        <v>64</v>
      </c>
      <c r="D846" t="s">
        <v>344</v>
      </c>
      <c r="E846" t="s">
        <v>116</v>
      </c>
      <c r="G846" t="s">
        <v>2456</v>
      </c>
      <c r="H846" t="s">
        <v>658</v>
      </c>
      <c r="I846" t="s">
        <v>540</v>
      </c>
      <c r="J846" t="s">
        <v>139</v>
      </c>
      <c r="K846">
        <v>2016</v>
      </c>
      <c r="R846" t="s">
        <v>3808</v>
      </c>
      <c r="S846" t="s">
        <v>3809</v>
      </c>
      <c r="T846" t="s">
        <v>2790</v>
      </c>
      <c r="U846" t="s">
        <v>2479</v>
      </c>
      <c r="AC846">
        <f>VLOOKUP(A846,'[1]كل السنوات'!$A$2:$J$3366,10,0)</f>
        <v>0</v>
      </c>
      <c r="AJ846" t="s">
        <v>2422</v>
      </c>
    </row>
    <row r="847" spans="1:36" ht="15" customHeight="1" x14ac:dyDescent="0.25">
      <c r="A847">
        <v>524365</v>
      </c>
      <c r="B847" t="s">
        <v>1531</v>
      </c>
      <c r="C847" t="s">
        <v>94</v>
      </c>
      <c r="D847" t="s">
        <v>501</v>
      </c>
      <c r="E847" t="s">
        <v>116</v>
      </c>
      <c r="G847" t="s">
        <v>2675</v>
      </c>
      <c r="H847" t="s">
        <v>658</v>
      </c>
      <c r="I847" t="s">
        <v>540</v>
      </c>
      <c r="J847" t="s">
        <v>139</v>
      </c>
      <c r="K847">
        <v>2011</v>
      </c>
      <c r="R847" t="s">
        <v>4281</v>
      </c>
      <c r="S847" t="s">
        <v>3619</v>
      </c>
      <c r="T847" t="s">
        <v>3400</v>
      </c>
      <c r="U847" t="s">
        <v>3390</v>
      </c>
      <c r="AC847">
        <f>VLOOKUP(A847,'[1]كل السنوات'!$A$2:$J$3366,10,0)</f>
        <v>0</v>
      </c>
    </row>
    <row r="848" spans="1:36" ht="15" customHeight="1" x14ac:dyDescent="0.25">
      <c r="A848">
        <v>524366</v>
      </c>
      <c r="B848" t="s">
        <v>2199</v>
      </c>
      <c r="C848" t="s">
        <v>68</v>
      </c>
      <c r="D848" t="s">
        <v>470</v>
      </c>
      <c r="E848" t="s">
        <v>116</v>
      </c>
      <c r="G848" t="s">
        <v>136</v>
      </c>
      <c r="H848" t="s">
        <v>658</v>
      </c>
      <c r="I848" t="s">
        <v>540</v>
      </c>
      <c r="J848" t="s">
        <v>177</v>
      </c>
      <c r="R848" t="s">
        <v>4467</v>
      </c>
      <c r="S848" t="s">
        <v>3734</v>
      </c>
      <c r="T848" t="s">
        <v>2627</v>
      </c>
      <c r="U848" t="s">
        <v>2523</v>
      </c>
      <c r="AC848">
        <f>VLOOKUP(A848,'[1]كل السنوات'!$A$2:$J$3366,10,0)</f>
        <v>0</v>
      </c>
    </row>
    <row r="849" spans="1:36" ht="15" customHeight="1" x14ac:dyDescent="0.25">
      <c r="A849">
        <v>524367</v>
      </c>
      <c r="B849" t="s">
        <v>1532</v>
      </c>
      <c r="C849" t="s">
        <v>361</v>
      </c>
      <c r="D849" t="s">
        <v>443</v>
      </c>
      <c r="E849" t="s">
        <v>116</v>
      </c>
      <c r="G849" t="s">
        <v>136</v>
      </c>
      <c r="H849" t="s">
        <v>658</v>
      </c>
      <c r="I849" t="s">
        <v>540</v>
      </c>
      <c r="J849" t="s">
        <v>137</v>
      </c>
      <c r="R849" t="s">
        <v>4531</v>
      </c>
      <c r="S849" t="s">
        <v>4532</v>
      </c>
      <c r="T849" t="s">
        <v>2915</v>
      </c>
      <c r="U849" t="s">
        <v>2439</v>
      </c>
      <c r="AC849">
        <f>VLOOKUP(A849,'[1]كل السنوات'!$A$2:$J$3366,10,0)</f>
        <v>0</v>
      </c>
    </row>
    <row r="850" spans="1:36" ht="15" customHeight="1" x14ac:dyDescent="0.25">
      <c r="A850">
        <v>524378</v>
      </c>
      <c r="B850" t="s">
        <v>2412</v>
      </c>
      <c r="C850" t="s">
        <v>335</v>
      </c>
      <c r="D850" t="s">
        <v>448</v>
      </c>
      <c r="E850" t="s">
        <v>116</v>
      </c>
      <c r="G850" t="s">
        <v>2918</v>
      </c>
      <c r="H850" t="s">
        <v>658</v>
      </c>
      <c r="I850" t="s">
        <v>540</v>
      </c>
      <c r="J850" t="s">
        <v>139</v>
      </c>
      <c r="R850" t="s">
        <v>3810</v>
      </c>
      <c r="S850" t="s">
        <v>3811</v>
      </c>
      <c r="T850" t="s">
        <v>2637</v>
      </c>
      <c r="U850" t="s">
        <v>2505</v>
      </c>
      <c r="AC850">
        <f>VLOOKUP(A850,'[1]كل السنوات'!$A$2:$J$3366,10,0)</f>
        <v>0</v>
      </c>
    </row>
    <row r="851" spans="1:36" ht="15" customHeight="1" x14ac:dyDescent="0.25">
      <c r="A851">
        <v>524380</v>
      </c>
      <c r="B851" t="s">
        <v>1533</v>
      </c>
      <c r="E851" t="s">
        <v>116</v>
      </c>
      <c r="G851" t="s">
        <v>2686</v>
      </c>
      <c r="H851" t="s">
        <v>658</v>
      </c>
      <c r="I851" t="s">
        <v>540</v>
      </c>
      <c r="J851" t="s">
        <v>139</v>
      </c>
      <c r="L851" t="s">
        <v>150</v>
      </c>
      <c r="R851" t="s">
        <v>5409</v>
      </c>
      <c r="S851" t="s">
        <v>3662</v>
      </c>
      <c r="T851" t="s">
        <v>5410</v>
      </c>
      <c r="U851" t="s">
        <v>5411</v>
      </c>
      <c r="AC851">
        <f>VLOOKUP(A851,'[1]كل السنوات'!$A$2:$J$3366,10,0)</f>
        <v>0</v>
      </c>
    </row>
    <row r="852" spans="1:36" ht="15" customHeight="1" x14ac:dyDescent="0.25">
      <c r="A852">
        <v>524399</v>
      </c>
      <c r="B852" t="s">
        <v>2200</v>
      </c>
      <c r="C852" t="s">
        <v>66</v>
      </c>
      <c r="D852" t="s">
        <v>485</v>
      </c>
      <c r="E852" t="s">
        <v>116</v>
      </c>
      <c r="G852" t="s">
        <v>2941</v>
      </c>
      <c r="H852" t="s">
        <v>658</v>
      </c>
      <c r="I852" t="s">
        <v>540</v>
      </c>
      <c r="J852" t="s">
        <v>139</v>
      </c>
      <c r="L852" t="s">
        <v>151</v>
      </c>
      <c r="R852" t="s">
        <v>4282</v>
      </c>
      <c r="S852" t="s">
        <v>3720</v>
      </c>
      <c r="T852" t="s">
        <v>3401</v>
      </c>
      <c r="U852" t="s">
        <v>3402</v>
      </c>
      <c r="AC852">
        <f>VLOOKUP(A852,'[1]كل السنوات'!$A$2:$J$3366,10,0)</f>
        <v>0</v>
      </c>
    </row>
    <row r="853" spans="1:36" ht="15" customHeight="1" x14ac:dyDescent="0.25">
      <c r="A853">
        <v>524403</v>
      </c>
      <c r="B853" t="s">
        <v>1175</v>
      </c>
      <c r="C853" t="s">
        <v>64</v>
      </c>
      <c r="D853" t="s">
        <v>340</v>
      </c>
      <c r="E853" t="s">
        <v>116</v>
      </c>
      <c r="G853" t="s">
        <v>2554</v>
      </c>
      <c r="H853" t="s">
        <v>658</v>
      </c>
      <c r="I853" t="s">
        <v>540</v>
      </c>
      <c r="J853" t="s">
        <v>139</v>
      </c>
      <c r="R853" t="s">
        <v>4283</v>
      </c>
      <c r="S853" t="s">
        <v>3567</v>
      </c>
      <c r="T853" t="s">
        <v>3072</v>
      </c>
      <c r="U853" t="s">
        <v>2568</v>
      </c>
      <c r="AC853">
        <f>VLOOKUP(A853,'[1]كل السنوات'!$A$2:$J$3366,10,0)</f>
        <v>0</v>
      </c>
    </row>
    <row r="854" spans="1:36" ht="15" customHeight="1" x14ac:dyDescent="0.25">
      <c r="A854">
        <v>524407</v>
      </c>
      <c r="B854" t="s">
        <v>1534</v>
      </c>
      <c r="C854" t="s">
        <v>261</v>
      </c>
      <c r="D854" t="s">
        <v>429</v>
      </c>
      <c r="E854" t="s">
        <v>116</v>
      </c>
      <c r="G854" t="s">
        <v>2433</v>
      </c>
      <c r="H854" t="s">
        <v>658</v>
      </c>
      <c r="I854" t="s">
        <v>540</v>
      </c>
      <c r="J854" t="s">
        <v>139</v>
      </c>
      <c r="L854" t="s">
        <v>151</v>
      </c>
      <c r="R854" t="s">
        <v>3812</v>
      </c>
      <c r="S854" t="s">
        <v>3813</v>
      </c>
      <c r="T854" t="s">
        <v>2921</v>
      </c>
      <c r="U854" t="s">
        <v>2568</v>
      </c>
      <c r="AC854">
        <f>VLOOKUP(A854,'[1]كل السنوات'!$A$2:$J$3366,10,0)</f>
        <v>0</v>
      </c>
    </row>
    <row r="855" spans="1:36" ht="15" customHeight="1" x14ac:dyDescent="0.25">
      <c r="A855" s="282">
        <v>524414</v>
      </c>
      <c r="B855" s="283" t="s">
        <v>5705</v>
      </c>
      <c r="C855" s="283" t="s">
        <v>66</v>
      </c>
      <c r="D855" s="283"/>
      <c r="I855" s="284" t="s">
        <v>540</v>
      </c>
      <c r="AC855">
        <f>VLOOKUP(A855,'[1]كل السنوات'!$A$2:$J$3366,10,0)</f>
        <v>0</v>
      </c>
      <c r="AJ855" t="s">
        <v>2422</v>
      </c>
    </row>
    <row r="856" spans="1:36" ht="15" customHeight="1" x14ac:dyDescent="0.25">
      <c r="A856">
        <v>524415</v>
      </c>
      <c r="B856" t="s">
        <v>2201</v>
      </c>
      <c r="C856" t="s">
        <v>87</v>
      </c>
      <c r="D856" t="s">
        <v>444</v>
      </c>
      <c r="E856" t="s">
        <v>115</v>
      </c>
      <c r="G856" t="s">
        <v>3403</v>
      </c>
      <c r="H856" t="s">
        <v>658</v>
      </c>
      <c r="I856" t="s">
        <v>540</v>
      </c>
      <c r="J856" t="s">
        <v>137</v>
      </c>
      <c r="K856">
        <v>2016</v>
      </c>
      <c r="R856" t="s">
        <v>4678</v>
      </c>
      <c r="S856" t="s">
        <v>3559</v>
      </c>
      <c r="T856" t="s">
        <v>2618</v>
      </c>
      <c r="U856" t="s">
        <v>5412</v>
      </c>
      <c r="AC856">
        <f>VLOOKUP(A856,'[1]كل السنوات'!$A$2:$J$3366,10,0)</f>
        <v>0</v>
      </c>
    </row>
    <row r="857" spans="1:36" ht="15" customHeight="1" x14ac:dyDescent="0.25">
      <c r="A857">
        <v>524424</v>
      </c>
      <c r="B857" t="s">
        <v>1755</v>
      </c>
      <c r="C857" t="s">
        <v>1510</v>
      </c>
      <c r="D857" t="s">
        <v>342</v>
      </c>
      <c r="E857" t="s">
        <v>116</v>
      </c>
      <c r="G857" t="s">
        <v>136</v>
      </c>
      <c r="H857" t="s">
        <v>658</v>
      </c>
      <c r="I857" t="s">
        <v>540</v>
      </c>
      <c r="J857" t="s">
        <v>139</v>
      </c>
      <c r="R857" t="s">
        <v>5413</v>
      </c>
      <c r="S857" t="s">
        <v>4529</v>
      </c>
      <c r="T857" t="s">
        <v>2446</v>
      </c>
      <c r="U857" t="s">
        <v>2429</v>
      </c>
      <c r="AC857">
        <f>VLOOKUP(A857,'[1]كل السنوات'!$A$2:$J$3366,10,0)</f>
        <v>0</v>
      </c>
    </row>
    <row r="858" spans="1:36" ht="15" customHeight="1" x14ac:dyDescent="0.25">
      <c r="A858">
        <v>524426</v>
      </c>
      <c r="B858" t="s">
        <v>1176</v>
      </c>
      <c r="C858" t="s">
        <v>305</v>
      </c>
      <c r="D858" t="s">
        <v>408</v>
      </c>
      <c r="E858" t="s">
        <v>116</v>
      </c>
      <c r="G858" t="s">
        <v>3211</v>
      </c>
      <c r="H858" t="s">
        <v>658</v>
      </c>
      <c r="I858" t="s">
        <v>540</v>
      </c>
      <c r="J858" t="s">
        <v>137</v>
      </c>
      <c r="R858" t="s">
        <v>4679</v>
      </c>
      <c r="S858" t="s">
        <v>4680</v>
      </c>
      <c r="T858" t="s">
        <v>3404</v>
      </c>
      <c r="U858" t="s">
        <v>2753</v>
      </c>
      <c r="AC858">
        <f>VLOOKUP(A858,'[1]كل السنوات'!$A$2:$J$3366,10,0)</f>
        <v>0</v>
      </c>
    </row>
    <row r="859" spans="1:36" ht="15" customHeight="1" x14ac:dyDescent="0.25">
      <c r="A859">
        <v>524431</v>
      </c>
      <c r="B859" t="s">
        <v>1177</v>
      </c>
      <c r="C859" t="s">
        <v>66</v>
      </c>
      <c r="D859" t="s">
        <v>480</v>
      </c>
      <c r="E859" t="s">
        <v>116</v>
      </c>
      <c r="G859" t="s">
        <v>136</v>
      </c>
      <c r="H859" t="s">
        <v>658</v>
      </c>
      <c r="I859" t="s">
        <v>540</v>
      </c>
      <c r="J859" t="s">
        <v>139</v>
      </c>
      <c r="R859" t="s">
        <v>4285</v>
      </c>
      <c r="S859" t="s">
        <v>3694</v>
      </c>
      <c r="T859" t="s">
        <v>3009</v>
      </c>
      <c r="U859" t="s">
        <v>2479</v>
      </c>
      <c r="AC859">
        <f>VLOOKUP(A859,'[1]كل السنوات'!$A$2:$J$3366,10,0)</f>
        <v>0</v>
      </c>
    </row>
    <row r="860" spans="1:36" ht="15" customHeight="1" x14ac:dyDescent="0.25">
      <c r="A860">
        <v>524443</v>
      </c>
      <c r="B860" t="s">
        <v>1178</v>
      </c>
      <c r="C860" t="s">
        <v>107</v>
      </c>
      <c r="D860" t="s">
        <v>440</v>
      </c>
      <c r="E860" t="s">
        <v>116</v>
      </c>
      <c r="G860" t="s">
        <v>145</v>
      </c>
      <c r="H860" t="s">
        <v>658</v>
      </c>
      <c r="I860" t="s">
        <v>540</v>
      </c>
      <c r="J860" t="s">
        <v>139</v>
      </c>
      <c r="R860" t="s">
        <v>4286</v>
      </c>
      <c r="S860" t="s">
        <v>3920</v>
      </c>
      <c r="T860" t="s">
        <v>3004</v>
      </c>
      <c r="U860" t="s">
        <v>2549</v>
      </c>
      <c r="AC860">
        <f>VLOOKUP(A860,'[1]كل السنوات'!$A$2:$J$3366,10,0)</f>
        <v>0</v>
      </c>
    </row>
    <row r="861" spans="1:36" ht="15" customHeight="1" x14ac:dyDescent="0.25">
      <c r="A861">
        <v>524444</v>
      </c>
      <c r="B861" t="s">
        <v>2202</v>
      </c>
      <c r="C861" t="s">
        <v>1801</v>
      </c>
      <c r="D861" t="s">
        <v>485</v>
      </c>
      <c r="E861" t="s">
        <v>116</v>
      </c>
      <c r="G861" t="s">
        <v>136</v>
      </c>
      <c r="H861" t="s">
        <v>658</v>
      </c>
      <c r="I861" t="s">
        <v>540</v>
      </c>
      <c r="J861" t="s">
        <v>137</v>
      </c>
      <c r="R861" t="s">
        <v>4681</v>
      </c>
      <c r="S861" t="s">
        <v>4682</v>
      </c>
      <c r="T861" t="s">
        <v>3401</v>
      </c>
      <c r="U861" t="s">
        <v>2439</v>
      </c>
      <c r="AC861">
        <f>VLOOKUP(A861,'[1]كل السنوات'!$A$2:$J$3366,10,0)</f>
        <v>0</v>
      </c>
    </row>
    <row r="862" spans="1:36" ht="15" customHeight="1" x14ac:dyDescent="0.25">
      <c r="A862">
        <v>524445</v>
      </c>
      <c r="B862" t="s">
        <v>1535</v>
      </c>
      <c r="C862" t="s">
        <v>87</v>
      </c>
      <c r="D862" t="s">
        <v>470</v>
      </c>
      <c r="E862" t="s">
        <v>116</v>
      </c>
      <c r="G862" t="s">
        <v>136</v>
      </c>
      <c r="H862" t="s">
        <v>658</v>
      </c>
      <c r="I862" t="s">
        <v>540</v>
      </c>
      <c r="J862" t="s">
        <v>705</v>
      </c>
      <c r="R862" t="s">
        <v>5414</v>
      </c>
      <c r="S862" t="s">
        <v>3598</v>
      </c>
      <c r="T862" t="s">
        <v>2694</v>
      </c>
      <c r="U862" t="s">
        <v>2429</v>
      </c>
      <c r="AC862">
        <f>VLOOKUP(A862,'[1]كل السنوات'!$A$2:$J$3366,10,0)</f>
        <v>0</v>
      </c>
    </row>
    <row r="863" spans="1:36" ht="15" customHeight="1" x14ac:dyDescent="0.25">
      <c r="A863">
        <v>524446</v>
      </c>
      <c r="B863" t="s">
        <v>1395</v>
      </c>
      <c r="C863" t="s">
        <v>66</v>
      </c>
      <c r="D863" t="s">
        <v>408</v>
      </c>
      <c r="E863" t="s">
        <v>116</v>
      </c>
      <c r="G863" t="s">
        <v>377</v>
      </c>
      <c r="H863" t="s">
        <v>658</v>
      </c>
      <c r="I863" t="s">
        <v>540</v>
      </c>
      <c r="J863" t="s">
        <v>137</v>
      </c>
      <c r="R863" t="s">
        <v>4475</v>
      </c>
      <c r="S863" t="s">
        <v>3566</v>
      </c>
      <c r="T863" t="s">
        <v>2578</v>
      </c>
      <c r="U863" t="s">
        <v>2579</v>
      </c>
      <c r="AC863">
        <f>VLOOKUP(A863,'[1]كل السنوات'!$A$2:$J$3366,10,0)</f>
        <v>0</v>
      </c>
      <c r="AJ863" t="s">
        <v>2422</v>
      </c>
    </row>
    <row r="864" spans="1:36" ht="15" customHeight="1" x14ac:dyDescent="0.25">
      <c r="A864">
        <v>524455</v>
      </c>
      <c r="B864" t="s">
        <v>1179</v>
      </c>
      <c r="C864" t="s">
        <v>96</v>
      </c>
      <c r="D864" t="s">
        <v>345</v>
      </c>
      <c r="E864" t="s">
        <v>116</v>
      </c>
      <c r="G864" t="s">
        <v>3228</v>
      </c>
      <c r="H864" t="s">
        <v>658</v>
      </c>
      <c r="I864" t="s">
        <v>540</v>
      </c>
      <c r="J864" t="s">
        <v>139</v>
      </c>
      <c r="L864" t="s">
        <v>151</v>
      </c>
      <c r="R864" t="s">
        <v>4288</v>
      </c>
      <c r="S864" t="s">
        <v>4289</v>
      </c>
      <c r="T864" t="s">
        <v>3117</v>
      </c>
      <c r="U864" t="s">
        <v>5415</v>
      </c>
      <c r="AC864">
        <f>VLOOKUP(A864,'[1]كل السنوات'!$A$2:$J$3366,10,0)</f>
        <v>0</v>
      </c>
    </row>
    <row r="865" spans="1:34" ht="15" customHeight="1" x14ac:dyDescent="0.25">
      <c r="A865">
        <v>524458</v>
      </c>
      <c r="B865" t="s">
        <v>2203</v>
      </c>
      <c r="C865" t="s">
        <v>2204</v>
      </c>
      <c r="D865" t="s">
        <v>2205</v>
      </c>
      <c r="E865" t="s">
        <v>116</v>
      </c>
      <c r="G865" t="s">
        <v>154</v>
      </c>
      <c r="H865" t="s">
        <v>658</v>
      </c>
      <c r="I865" t="s">
        <v>540</v>
      </c>
      <c r="J865" t="s">
        <v>139</v>
      </c>
      <c r="R865" t="s">
        <v>4290</v>
      </c>
      <c r="S865" t="s">
        <v>4291</v>
      </c>
      <c r="T865" t="s">
        <v>3406</v>
      </c>
      <c r="U865" t="s">
        <v>2795</v>
      </c>
      <c r="AC865">
        <f>VLOOKUP(A865,'[1]كل السنوات'!$A$2:$J$3366,10,0)</f>
        <v>0</v>
      </c>
    </row>
    <row r="866" spans="1:34" ht="15" customHeight="1" x14ac:dyDescent="0.25">
      <c r="A866">
        <v>524467</v>
      </c>
      <c r="B866" t="s">
        <v>1536</v>
      </c>
      <c r="C866" t="s">
        <v>84</v>
      </c>
      <c r="D866" t="s">
        <v>1331</v>
      </c>
      <c r="E866" t="s">
        <v>116</v>
      </c>
      <c r="G866" t="s">
        <v>2923</v>
      </c>
      <c r="H866" t="s">
        <v>658</v>
      </c>
      <c r="I866" t="s">
        <v>540</v>
      </c>
      <c r="J866" t="s">
        <v>139</v>
      </c>
      <c r="R866" t="s">
        <v>3814</v>
      </c>
      <c r="S866" t="s">
        <v>3815</v>
      </c>
      <c r="T866" t="s">
        <v>2924</v>
      </c>
      <c r="U866" t="s">
        <v>2468</v>
      </c>
      <c r="AC866">
        <f>VLOOKUP(A866,'[1]كل السنوات'!$A$2:$J$3366,10,0)</f>
        <v>0</v>
      </c>
    </row>
    <row r="867" spans="1:34" ht="15" customHeight="1" x14ac:dyDescent="0.25">
      <c r="A867">
        <v>524469</v>
      </c>
      <c r="B867" t="s">
        <v>2206</v>
      </c>
      <c r="C867" t="s">
        <v>248</v>
      </c>
      <c r="D867" t="s">
        <v>448</v>
      </c>
      <c r="E867" t="s">
        <v>116</v>
      </c>
      <c r="G867" t="s">
        <v>136</v>
      </c>
      <c r="H867" t="s">
        <v>658</v>
      </c>
      <c r="I867" t="s">
        <v>540</v>
      </c>
      <c r="J867" t="s">
        <v>139</v>
      </c>
      <c r="L867" t="s">
        <v>151</v>
      </c>
      <c r="R867" t="s">
        <v>4292</v>
      </c>
      <c r="S867" t="s">
        <v>4168</v>
      </c>
      <c r="T867" t="s">
        <v>2637</v>
      </c>
      <c r="U867" t="s">
        <v>2429</v>
      </c>
      <c r="AC867">
        <f>VLOOKUP(A867,'[1]كل السنوات'!$A$2:$J$3366,10,0)</f>
        <v>0</v>
      </c>
    </row>
    <row r="868" spans="1:34" ht="15" customHeight="1" x14ac:dyDescent="0.25">
      <c r="A868">
        <v>524487</v>
      </c>
      <c r="B868" t="s">
        <v>1180</v>
      </c>
      <c r="C868" t="s">
        <v>66</v>
      </c>
      <c r="D868" t="s">
        <v>606</v>
      </c>
      <c r="E868" t="s">
        <v>116</v>
      </c>
      <c r="G868" t="s">
        <v>2526</v>
      </c>
      <c r="H868" t="s">
        <v>658</v>
      </c>
      <c r="I868" t="s">
        <v>540</v>
      </c>
      <c r="J868" t="s">
        <v>137</v>
      </c>
      <c r="K868">
        <v>2015</v>
      </c>
      <c r="N868">
        <v>939</v>
      </c>
      <c r="O868" s="254">
        <v>45722</v>
      </c>
      <c r="P868">
        <v>50000</v>
      </c>
      <c r="R868" t="s">
        <v>4683</v>
      </c>
      <c r="S868" t="s">
        <v>3563</v>
      </c>
      <c r="T868" t="s">
        <v>2963</v>
      </c>
      <c r="U868" t="s">
        <v>2429</v>
      </c>
      <c r="AC868">
        <f>VLOOKUP(A868,'[1]كل السنوات'!$A$2:$J$3366,10,0)</f>
        <v>0</v>
      </c>
      <c r="AH868" t="s">
        <v>2422</v>
      </c>
    </row>
    <row r="869" spans="1:34" ht="15" customHeight="1" x14ac:dyDescent="0.25">
      <c r="A869">
        <v>524488</v>
      </c>
      <c r="B869" t="s">
        <v>1181</v>
      </c>
      <c r="C869" t="s">
        <v>306</v>
      </c>
      <c r="D869" t="s">
        <v>441</v>
      </c>
      <c r="E869" t="s">
        <v>116</v>
      </c>
      <c r="G869" t="s">
        <v>2475</v>
      </c>
      <c r="H869" t="s">
        <v>658</v>
      </c>
      <c r="I869" t="s">
        <v>540</v>
      </c>
      <c r="J869" t="s">
        <v>139</v>
      </c>
      <c r="K869">
        <v>2016</v>
      </c>
      <c r="R869" t="s">
        <v>4293</v>
      </c>
      <c r="S869" t="s">
        <v>4067</v>
      </c>
      <c r="T869" t="s">
        <v>2661</v>
      </c>
      <c r="U869" t="s">
        <v>2479</v>
      </c>
      <c r="AC869">
        <f>VLOOKUP(A869,'[1]كل السنوات'!$A$2:$J$3366,10,0)</f>
        <v>0</v>
      </c>
    </row>
    <row r="870" spans="1:34" ht="15" customHeight="1" x14ac:dyDescent="0.25">
      <c r="A870">
        <v>524491</v>
      </c>
      <c r="B870" t="s">
        <v>1369</v>
      </c>
      <c r="C870" t="s">
        <v>275</v>
      </c>
      <c r="D870" t="s">
        <v>347</v>
      </c>
      <c r="E870" t="s">
        <v>116</v>
      </c>
      <c r="G870" t="s">
        <v>136</v>
      </c>
      <c r="H870" t="s">
        <v>658</v>
      </c>
      <c r="I870" t="s">
        <v>540</v>
      </c>
      <c r="J870" t="s">
        <v>139</v>
      </c>
      <c r="R870" t="s">
        <v>3817</v>
      </c>
      <c r="S870" t="s">
        <v>3818</v>
      </c>
      <c r="T870" t="s">
        <v>2926</v>
      </c>
      <c r="U870" t="s">
        <v>2479</v>
      </c>
      <c r="AC870">
        <f>VLOOKUP(A870,'[1]كل السنوات'!$A$2:$J$3366,10,0)</f>
        <v>0</v>
      </c>
    </row>
    <row r="871" spans="1:34" ht="15" customHeight="1" x14ac:dyDescent="0.25">
      <c r="A871">
        <v>524493</v>
      </c>
      <c r="B871" t="s">
        <v>2207</v>
      </c>
      <c r="C871" t="s">
        <v>378</v>
      </c>
      <c r="D871" t="s">
        <v>531</v>
      </c>
      <c r="E871" t="s">
        <v>116</v>
      </c>
      <c r="G871" t="s">
        <v>2620</v>
      </c>
      <c r="H871" t="s">
        <v>658</v>
      </c>
      <c r="I871" t="s">
        <v>540</v>
      </c>
      <c r="J871" t="s">
        <v>705</v>
      </c>
      <c r="R871" t="s">
        <v>5416</v>
      </c>
      <c r="S871" t="s">
        <v>5417</v>
      </c>
      <c r="T871" t="s">
        <v>5418</v>
      </c>
      <c r="U871" t="s">
        <v>5419</v>
      </c>
      <c r="AC871">
        <f>VLOOKUP(A871,'[1]كل السنوات'!$A$2:$J$3366,10,0)</f>
        <v>0</v>
      </c>
    </row>
    <row r="872" spans="1:34" ht="15" customHeight="1" x14ac:dyDescent="0.25">
      <c r="A872">
        <v>524497</v>
      </c>
      <c r="B872" t="s">
        <v>1182</v>
      </c>
      <c r="C872" t="s">
        <v>94</v>
      </c>
      <c r="D872" t="s">
        <v>1036</v>
      </c>
      <c r="E872" t="s">
        <v>116</v>
      </c>
      <c r="G872" t="s">
        <v>2473</v>
      </c>
      <c r="H872" t="s">
        <v>660</v>
      </c>
      <c r="I872" t="s">
        <v>540</v>
      </c>
      <c r="J872" t="s">
        <v>137</v>
      </c>
      <c r="K872">
        <v>2015</v>
      </c>
      <c r="L872" t="s">
        <v>136</v>
      </c>
      <c r="N872">
        <v>1119</v>
      </c>
      <c r="O872" s="254">
        <v>45754</v>
      </c>
      <c r="P872">
        <v>125000</v>
      </c>
      <c r="R872" t="s">
        <v>4684</v>
      </c>
      <c r="S872" t="s">
        <v>3619</v>
      </c>
      <c r="T872" t="s">
        <v>3407</v>
      </c>
      <c r="U872" t="s">
        <v>2479</v>
      </c>
      <c r="AC872">
        <f>VLOOKUP(A872,'[1]كل السنوات'!$A$2:$J$3366,10,0)</f>
        <v>0</v>
      </c>
    </row>
    <row r="873" spans="1:34" ht="15" customHeight="1" x14ac:dyDescent="0.25">
      <c r="A873">
        <v>524500</v>
      </c>
      <c r="B873" t="s">
        <v>1537</v>
      </c>
      <c r="C873" t="s">
        <v>299</v>
      </c>
      <c r="D873" t="s">
        <v>414</v>
      </c>
      <c r="E873" t="s">
        <v>116</v>
      </c>
      <c r="G873" t="s">
        <v>2475</v>
      </c>
      <c r="H873" t="s">
        <v>658</v>
      </c>
      <c r="I873" t="s">
        <v>540</v>
      </c>
      <c r="J873" t="s">
        <v>139</v>
      </c>
      <c r="L873" t="s">
        <v>150</v>
      </c>
      <c r="R873" t="s">
        <v>5420</v>
      </c>
      <c r="S873" t="s">
        <v>3485</v>
      </c>
      <c r="T873" t="s">
        <v>2822</v>
      </c>
      <c r="U873" t="s">
        <v>2615</v>
      </c>
      <c r="AC873">
        <f>VLOOKUP(A873,'[1]كل السنوات'!$A$2:$J$3366,10,0)</f>
        <v>0</v>
      </c>
    </row>
    <row r="874" spans="1:34" ht="15" customHeight="1" x14ac:dyDescent="0.25">
      <c r="A874">
        <v>524503</v>
      </c>
      <c r="B874" t="s">
        <v>1397</v>
      </c>
      <c r="C874" t="s">
        <v>84</v>
      </c>
      <c r="D874" t="s">
        <v>414</v>
      </c>
      <c r="E874" t="s">
        <v>116</v>
      </c>
      <c r="G874" t="s">
        <v>136</v>
      </c>
      <c r="H874" t="s">
        <v>658</v>
      </c>
      <c r="I874" t="s">
        <v>540</v>
      </c>
      <c r="J874" t="s">
        <v>177</v>
      </c>
      <c r="K874">
        <v>1999</v>
      </c>
      <c r="R874" t="s">
        <v>4462</v>
      </c>
      <c r="S874" t="s">
        <v>3582</v>
      </c>
      <c r="T874" t="s">
        <v>2583</v>
      </c>
      <c r="U874" t="s">
        <v>2429</v>
      </c>
      <c r="AC874">
        <f>VLOOKUP(A874,'[1]كل السنوات'!$A$2:$J$3366,10,0)</f>
        <v>0</v>
      </c>
    </row>
    <row r="875" spans="1:34" ht="15" customHeight="1" x14ac:dyDescent="0.25">
      <c r="A875">
        <v>524504</v>
      </c>
      <c r="B875" t="s">
        <v>2208</v>
      </c>
      <c r="C875" t="s">
        <v>105</v>
      </c>
      <c r="D875" t="s">
        <v>525</v>
      </c>
      <c r="E875" t="s">
        <v>116</v>
      </c>
      <c r="G875" t="s">
        <v>136</v>
      </c>
      <c r="H875" t="s">
        <v>658</v>
      </c>
      <c r="I875" t="s">
        <v>540</v>
      </c>
      <c r="J875" t="s">
        <v>139</v>
      </c>
      <c r="L875" t="s">
        <v>151</v>
      </c>
      <c r="R875" t="s">
        <v>4294</v>
      </c>
      <c r="S875" t="s">
        <v>3845</v>
      </c>
      <c r="T875" t="s">
        <v>2504</v>
      </c>
      <c r="U875" t="s">
        <v>2429</v>
      </c>
      <c r="AC875">
        <f>VLOOKUP(A875,'[1]كل السنوات'!$A$2:$J$3366,10,0)</f>
        <v>0</v>
      </c>
    </row>
    <row r="876" spans="1:34" ht="15" customHeight="1" x14ac:dyDescent="0.25">
      <c r="A876">
        <v>524507</v>
      </c>
      <c r="B876" t="s">
        <v>1538</v>
      </c>
      <c r="C876" t="s">
        <v>1539</v>
      </c>
      <c r="D876" t="s">
        <v>427</v>
      </c>
      <c r="E876" t="s">
        <v>116</v>
      </c>
      <c r="G876" t="s">
        <v>136</v>
      </c>
      <c r="H876" t="s">
        <v>668</v>
      </c>
      <c r="I876" t="s">
        <v>541</v>
      </c>
      <c r="J876" t="s">
        <v>137</v>
      </c>
      <c r="K876">
        <v>2017</v>
      </c>
      <c r="L876" t="s">
        <v>138</v>
      </c>
      <c r="R876" t="s">
        <v>4685</v>
      </c>
      <c r="S876" t="s">
        <v>4686</v>
      </c>
      <c r="T876" t="s">
        <v>2573</v>
      </c>
      <c r="U876" t="s">
        <v>2429</v>
      </c>
      <c r="AC876" t="str">
        <f>VLOOKUP(A876,'[1]كل السنوات'!$A$2:$J$3366,10,0)</f>
        <v>م</v>
      </c>
    </row>
    <row r="877" spans="1:34" ht="15" customHeight="1" x14ac:dyDescent="0.25">
      <c r="A877">
        <v>524508</v>
      </c>
      <c r="B877" t="s">
        <v>1183</v>
      </c>
      <c r="C877" t="s">
        <v>313</v>
      </c>
      <c r="D877" t="s">
        <v>431</v>
      </c>
      <c r="E877" t="s">
        <v>116</v>
      </c>
      <c r="G877" t="s">
        <v>2512</v>
      </c>
      <c r="H877" t="s">
        <v>658</v>
      </c>
      <c r="I877" t="s">
        <v>540</v>
      </c>
      <c r="J877" t="s">
        <v>139</v>
      </c>
      <c r="K877">
        <v>2017</v>
      </c>
      <c r="R877" t="s">
        <v>4295</v>
      </c>
      <c r="S877" t="s">
        <v>3766</v>
      </c>
      <c r="T877" t="s">
        <v>2513</v>
      </c>
      <c r="U877" t="s">
        <v>2514</v>
      </c>
      <c r="AC877">
        <f>VLOOKUP(A877,'[1]كل السنوات'!$A$2:$J$3366,10,0)</f>
        <v>0</v>
      </c>
    </row>
    <row r="878" spans="1:34" ht="15" customHeight="1" x14ac:dyDescent="0.25">
      <c r="A878">
        <v>524513</v>
      </c>
      <c r="B878" t="s">
        <v>1540</v>
      </c>
      <c r="C878" t="s">
        <v>66</v>
      </c>
      <c r="D878" t="s">
        <v>421</v>
      </c>
      <c r="E878" t="s">
        <v>116</v>
      </c>
      <c r="G878" t="s">
        <v>2655</v>
      </c>
      <c r="H878" t="s">
        <v>658</v>
      </c>
      <c r="I878" t="s">
        <v>541</v>
      </c>
      <c r="J878" t="s">
        <v>139</v>
      </c>
      <c r="K878">
        <v>2006</v>
      </c>
      <c r="R878" t="s">
        <v>4296</v>
      </c>
      <c r="S878" t="s">
        <v>4297</v>
      </c>
      <c r="T878" t="s">
        <v>2951</v>
      </c>
      <c r="U878" t="s">
        <v>3408</v>
      </c>
      <c r="AC878" t="str">
        <f>VLOOKUP(A878,'[1]كل السنوات'!$A$2:$J$3366,10,0)</f>
        <v>م</v>
      </c>
    </row>
    <row r="879" spans="1:34" ht="15" customHeight="1" x14ac:dyDescent="0.25">
      <c r="A879">
        <v>524519</v>
      </c>
      <c r="B879" t="s">
        <v>5627</v>
      </c>
      <c r="C879" t="s">
        <v>76</v>
      </c>
      <c r="D879" t="s">
        <v>409</v>
      </c>
      <c r="E879" t="s">
        <v>2445</v>
      </c>
      <c r="G879" t="s">
        <v>136</v>
      </c>
      <c r="H879" t="s">
        <v>658</v>
      </c>
      <c r="I879" t="s">
        <v>540</v>
      </c>
      <c r="J879" t="s">
        <v>2426</v>
      </c>
      <c r="N879">
        <v>984</v>
      </c>
      <c r="O879" s="254">
        <v>45722</v>
      </c>
      <c r="P879">
        <v>125000</v>
      </c>
      <c r="AC879">
        <f>VLOOKUP(A879,'[1]كل السنوات'!$A$2:$J$3366,10,0)</f>
        <v>0</v>
      </c>
    </row>
    <row r="880" spans="1:34" ht="15" customHeight="1" x14ac:dyDescent="0.25">
      <c r="A880">
        <v>524524</v>
      </c>
      <c r="B880" t="s">
        <v>2209</v>
      </c>
      <c r="C880" t="s">
        <v>335</v>
      </c>
      <c r="D880" t="s">
        <v>1725</v>
      </c>
      <c r="E880" t="s">
        <v>116</v>
      </c>
      <c r="G880" t="s">
        <v>136</v>
      </c>
      <c r="H880" t="s">
        <v>658</v>
      </c>
      <c r="I880" t="s">
        <v>540</v>
      </c>
      <c r="J880" t="s">
        <v>139</v>
      </c>
      <c r="R880" t="s">
        <v>4298</v>
      </c>
      <c r="S880" t="s">
        <v>3680</v>
      </c>
      <c r="T880" t="s">
        <v>2770</v>
      </c>
      <c r="U880" t="s">
        <v>2429</v>
      </c>
      <c r="AC880">
        <f>VLOOKUP(A880,'[1]كل السنوات'!$A$2:$J$3366,10,0)</f>
        <v>0</v>
      </c>
    </row>
    <row r="881" spans="1:36" ht="15" customHeight="1" x14ac:dyDescent="0.25">
      <c r="A881">
        <v>524531</v>
      </c>
      <c r="B881" t="s">
        <v>2210</v>
      </c>
      <c r="C881" t="s">
        <v>223</v>
      </c>
      <c r="D881" t="s">
        <v>441</v>
      </c>
      <c r="E881" t="s">
        <v>116</v>
      </c>
      <c r="G881" t="s">
        <v>136</v>
      </c>
      <c r="H881" t="s">
        <v>658</v>
      </c>
      <c r="I881" t="s">
        <v>540</v>
      </c>
      <c r="J881" t="s">
        <v>137</v>
      </c>
      <c r="R881" t="s">
        <v>5421</v>
      </c>
      <c r="S881" t="s">
        <v>4930</v>
      </c>
      <c r="T881" t="s">
        <v>2519</v>
      </c>
      <c r="U881" t="s">
        <v>2465</v>
      </c>
      <c r="AC881">
        <f>VLOOKUP(A881,'[1]كل السنوات'!$A$2:$J$3366,10,0)</f>
        <v>0</v>
      </c>
    </row>
    <row r="882" spans="1:36" ht="15" customHeight="1" x14ac:dyDescent="0.25">
      <c r="A882">
        <v>524536</v>
      </c>
      <c r="B882" t="s">
        <v>2413</v>
      </c>
      <c r="C882" t="s">
        <v>1284</v>
      </c>
      <c r="D882" t="s">
        <v>613</v>
      </c>
      <c r="E882" t="s">
        <v>116</v>
      </c>
      <c r="G882" t="s">
        <v>2930</v>
      </c>
      <c r="H882" t="s">
        <v>658</v>
      </c>
      <c r="I882" t="s">
        <v>540</v>
      </c>
      <c r="J882" t="s">
        <v>705</v>
      </c>
      <c r="K882">
        <v>2011</v>
      </c>
      <c r="R882" t="s">
        <v>4831</v>
      </c>
      <c r="S882" t="s">
        <v>4832</v>
      </c>
      <c r="T882" t="s">
        <v>2793</v>
      </c>
      <c r="U882" t="s">
        <v>2540</v>
      </c>
      <c r="AC882">
        <f>VLOOKUP(A882,'[1]كل السنوات'!$A$2:$J$3366,10,0)</f>
        <v>0</v>
      </c>
      <c r="AJ882" t="s">
        <v>2422</v>
      </c>
    </row>
    <row r="883" spans="1:36" ht="15" customHeight="1" x14ac:dyDescent="0.25">
      <c r="A883">
        <v>524537</v>
      </c>
      <c r="B883" t="s">
        <v>2414</v>
      </c>
      <c r="C883" t="s">
        <v>69</v>
      </c>
      <c r="D883" t="s">
        <v>453</v>
      </c>
      <c r="E883" t="s">
        <v>116</v>
      </c>
      <c r="G883" t="s">
        <v>136</v>
      </c>
      <c r="H883" t="s">
        <v>658</v>
      </c>
      <c r="I883" t="s">
        <v>540</v>
      </c>
      <c r="J883" t="s">
        <v>139</v>
      </c>
      <c r="R883" t="s">
        <v>3819</v>
      </c>
      <c r="S883" t="s">
        <v>3583</v>
      </c>
      <c r="T883" t="s">
        <v>2810</v>
      </c>
      <c r="U883" t="s">
        <v>2429</v>
      </c>
      <c r="AC883">
        <f>VLOOKUP(A883,'[1]كل السنوات'!$A$2:$J$3366,10,0)</f>
        <v>0</v>
      </c>
    </row>
    <row r="884" spans="1:36" ht="15" customHeight="1" x14ac:dyDescent="0.25">
      <c r="A884">
        <v>524540</v>
      </c>
      <c r="B884" t="s">
        <v>1541</v>
      </c>
      <c r="C884" t="s">
        <v>66</v>
      </c>
      <c r="D884" t="s">
        <v>497</v>
      </c>
      <c r="E884" t="s">
        <v>116</v>
      </c>
      <c r="G884" t="s">
        <v>2708</v>
      </c>
      <c r="H884" t="s">
        <v>658</v>
      </c>
      <c r="I884" t="s">
        <v>540</v>
      </c>
      <c r="J884" t="s">
        <v>137</v>
      </c>
      <c r="R884" t="s">
        <v>5422</v>
      </c>
      <c r="S884" t="s">
        <v>3563</v>
      </c>
      <c r="T884" t="s">
        <v>5423</v>
      </c>
      <c r="U884" t="s">
        <v>2429</v>
      </c>
      <c r="AC884">
        <f>VLOOKUP(A884,'[1]كل السنوات'!$A$2:$J$3366,10,0)</f>
        <v>0</v>
      </c>
    </row>
    <row r="885" spans="1:36" ht="15" customHeight="1" x14ac:dyDescent="0.25">
      <c r="A885">
        <v>524542</v>
      </c>
      <c r="B885" t="s">
        <v>2211</v>
      </c>
      <c r="C885" t="s">
        <v>65</v>
      </c>
      <c r="D885" t="s">
        <v>2212</v>
      </c>
      <c r="E885" t="s">
        <v>116</v>
      </c>
      <c r="G885" t="s">
        <v>3409</v>
      </c>
      <c r="H885" t="s">
        <v>658</v>
      </c>
      <c r="I885" t="s">
        <v>540</v>
      </c>
      <c r="J885" t="s">
        <v>139</v>
      </c>
      <c r="R885" t="s">
        <v>4299</v>
      </c>
      <c r="S885" t="s">
        <v>3553</v>
      </c>
      <c r="T885" t="s">
        <v>3410</v>
      </c>
      <c r="U885" t="s">
        <v>2795</v>
      </c>
      <c r="AC885">
        <f>VLOOKUP(A885,'[1]كل السنوات'!$A$2:$J$3366,10,0)</f>
        <v>0</v>
      </c>
    </row>
    <row r="886" spans="1:36" ht="15" customHeight="1" x14ac:dyDescent="0.25">
      <c r="A886">
        <v>524546</v>
      </c>
      <c r="B886" t="s">
        <v>1542</v>
      </c>
      <c r="C886" t="s">
        <v>1286</v>
      </c>
      <c r="D886" t="s">
        <v>442</v>
      </c>
      <c r="E886" t="s">
        <v>116</v>
      </c>
      <c r="G886" t="s">
        <v>3411</v>
      </c>
      <c r="H886" t="s">
        <v>658</v>
      </c>
      <c r="I886" t="s">
        <v>541</v>
      </c>
      <c r="J886" t="s">
        <v>139</v>
      </c>
      <c r="L886" t="s">
        <v>150</v>
      </c>
      <c r="R886" t="s">
        <v>4300</v>
      </c>
      <c r="S886" t="s">
        <v>4301</v>
      </c>
      <c r="T886" t="s">
        <v>3336</v>
      </c>
      <c r="U886" t="s">
        <v>3412</v>
      </c>
      <c r="AC886" t="str">
        <f>VLOOKUP(A886,'[1]كل السنوات'!$A$2:$J$3366,10,0)</f>
        <v>م</v>
      </c>
    </row>
    <row r="887" spans="1:36" ht="15" customHeight="1" x14ac:dyDescent="0.25">
      <c r="A887">
        <v>524548</v>
      </c>
      <c r="B887" t="s">
        <v>1543</v>
      </c>
      <c r="C887" t="s">
        <v>299</v>
      </c>
      <c r="D887" t="s">
        <v>404</v>
      </c>
      <c r="E887" t="s">
        <v>116</v>
      </c>
      <c r="G887" t="s">
        <v>136</v>
      </c>
      <c r="H887" t="s">
        <v>658</v>
      </c>
      <c r="I887" t="s">
        <v>540</v>
      </c>
      <c r="J887" t="s">
        <v>139</v>
      </c>
      <c r="L887" t="s">
        <v>151</v>
      </c>
      <c r="R887" t="s">
        <v>3820</v>
      </c>
      <c r="S887" t="s">
        <v>3485</v>
      </c>
      <c r="T887" t="s">
        <v>2520</v>
      </c>
      <c r="U887" t="s">
        <v>2436</v>
      </c>
      <c r="AC887">
        <f>VLOOKUP(A887,'[1]كل السنوات'!$A$2:$J$3366,10,0)</f>
        <v>0</v>
      </c>
      <c r="AI887" t="s">
        <v>2422</v>
      </c>
    </row>
    <row r="888" spans="1:36" ht="15" customHeight="1" x14ac:dyDescent="0.25">
      <c r="A888">
        <v>524555</v>
      </c>
      <c r="B888" t="s">
        <v>2213</v>
      </c>
      <c r="C888" t="s">
        <v>249</v>
      </c>
      <c r="D888" t="s">
        <v>2214</v>
      </c>
      <c r="E888" t="s">
        <v>116</v>
      </c>
      <c r="G888" t="s">
        <v>150</v>
      </c>
      <c r="H888" t="s">
        <v>658</v>
      </c>
      <c r="I888" t="s">
        <v>540</v>
      </c>
      <c r="J888" t="s">
        <v>137</v>
      </c>
      <c r="K888">
        <v>1986</v>
      </c>
      <c r="L888" t="s">
        <v>150</v>
      </c>
      <c r="R888" t="s">
        <v>4688</v>
      </c>
      <c r="S888" t="s">
        <v>4689</v>
      </c>
      <c r="T888" t="s">
        <v>3413</v>
      </c>
      <c r="U888" t="s">
        <v>2440</v>
      </c>
      <c r="AC888">
        <f>VLOOKUP(A888,'[1]كل السنوات'!$A$2:$J$3366,10,0)</f>
        <v>0</v>
      </c>
      <c r="AH888" t="s">
        <v>2422</v>
      </c>
      <c r="AI888" t="s">
        <v>2422</v>
      </c>
      <c r="AJ888" t="s">
        <v>2422</v>
      </c>
    </row>
    <row r="889" spans="1:36" ht="15" customHeight="1" x14ac:dyDescent="0.25">
      <c r="A889">
        <v>524558</v>
      </c>
      <c r="B889" t="s">
        <v>1544</v>
      </c>
      <c r="C889" t="s">
        <v>274</v>
      </c>
      <c r="D889" t="s">
        <v>426</v>
      </c>
      <c r="E889" t="s">
        <v>116</v>
      </c>
      <c r="G889" t="s">
        <v>2931</v>
      </c>
      <c r="H889" t="s">
        <v>658</v>
      </c>
      <c r="I889" t="s">
        <v>540</v>
      </c>
      <c r="J889" t="s">
        <v>705</v>
      </c>
      <c r="K889">
        <v>2005</v>
      </c>
      <c r="N889">
        <v>1102</v>
      </c>
      <c r="O889" s="254">
        <v>45742</v>
      </c>
      <c r="P889">
        <v>175000</v>
      </c>
      <c r="R889" t="s">
        <v>5424</v>
      </c>
      <c r="S889" t="s">
        <v>4833</v>
      </c>
      <c r="T889" t="s">
        <v>2928</v>
      </c>
      <c r="U889" t="s">
        <v>2610</v>
      </c>
      <c r="AC889">
        <f>VLOOKUP(A889,'[1]كل السنوات'!$A$2:$J$3366,10,0)</f>
        <v>0</v>
      </c>
    </row>
    <row r="890" spans="1:36" ht="15" customHeight="1" x14ac:dyDescent="0.25">
      <c r="A890">
        <v>524565</v>
      </c>
      <c r="B890" t="s">
        <v>1074</v>
      </c>
      <c r="C890" t="s">
        <v>1075</v>
      </c>
      <c r="D890" t="s">
        <v>1076</v>
      </c>
      <c r="E890" t="s">
        <v>116</v>
      </c>
      <c r="G890" t="s">
        <v>2768</v>
      </c>
      <c r="H890" t="s">
        <v>658</v>
      </c>
      <c r="I890" t="s">
        <v>540</v>
      </c>
      <c r="J890" t="s">
        <v>139</v>
      </c>
      <c r="R890" t="s">
        <v>4302</v>
      </c>
      <c r="S890" t="s">
        <v>4303</v>
      </c>
      <c r="T890" t="s">
        <v>2449</v>
      </c>
      <c r="U890" t="s">
        <v>2429</v>
      </c>
      <c r="AC890">
        <f>VLOOKUP(A890,'[1]كل السنوات'!$A$2:$J$3366,10,0)</f>
        <v>0</v>
      </c>
    </row>
    <row r="891" spans="1:36" ht="15" customHeight="1" x14ac:dyDescent="0.25">
      <c r="A891">
        <v>524571</v>
      </c>
      <c r="B891" t="s">
        <v>2215</v>
      </c>
      <c r="C891" t="s">
        <v>93</v>
      </c>
      <c r="D891" t="s">
        <v>453</v>
      </c>
      <c r="E891" t="s">
        <v>2445</v>
      </c>
      <c r="G891" t="s">
        <v>147</v>
      </c>
      <c r="H891" t="s">
        <v>658</v>
      </c>
      <c r="I891" t="s">
        <v>540</v>
      </c>
      <c r="J891" t="s">
        <v>2426</v>
      </c>
      <c r="L891" t="s">
        <v>147</v>
      </c>
      <c r="AC891">
        <f>VLOOKUP(A891,'[1]كل السنوات'!$A$2:$J$3366,10,0)</f>
        <v>0</v>
      </c>
    </row>
    <row r="892" spans="1:36" ht="15" customHeight="1" x14ac:dyDescent="0.25">
      <c r="A892">
        <v>524580</v>
      </c>
      <c r="B892" t="s">
        <v>1545</v>
      </c>
      <c r="C892" t="s">
        <v>732</v>
      </c>
      <c r="D892" t="s">
        <v>499</v>
      </c>
      <c r="E892" t="s">
        <v>116</v>
      </c>
      <c r="G892" t="s">
        <v>2919</v>
      </c>
      <c r="H892" t="s">
        <v>658</v>
      </c>
      <c r="I892" t="s">
        <v>540</v>
      </c>
      <c r="J892" t="s">
        <v>705</v>
      </c>
      <c r="K892">
        <v>2017</v>
      </c>
      <c r="R892" t="s">
        <v>4962</v>
      </c>
      <c r="S892" t="s">
        <v>4628</v>
      </c>
      <c r="T892" t="s">
        <v>3235</v>
      </c>
      <c r="U892" t="s">
        <v>2429</v>
      </c>
      <c r="AC892">
        <f>VLOOKUP(A892,'[1]كل السنوات'!$A$2:$J$3366,10,0)</f>
        <v>0</v>
      </c>
    </row>
    <row r="893" spans="1:36" ht="15" customHeight="1" x14ac:dyDescent="0.25">
      <c r="A893">
        <v>524590</v>
      </c>
      <c r="B893" t="s">
        <v>1184</v>
      </c>
      <c r="C893" t="s">
        <v>1185</v>
      </c>
      <c r="D893" t="s">
        <v>350</v>
      </c>
      <c r="E893" t="s">
        <v>116</v>
      </c>
      <c r="G893" t="s">
        <v>136</v>
      </c>
      <c r="H893" t="s">
        <v>658</v>
      </c>
      <c r="I893" t="s">
        <v>540</v>
      </c>
      <c r="J893" t="s">
        <v>139</v>
      </c>
      <c r="R893" t="s">
        <v>4304</v>
      </c>
      <c r="S893" t="s">
        <v>4305</v>
      </c>
      <c r="T893" t="s">
        <v>2896</v>
      </c>
      <c r="U893" t="s">
        <v>2429</v>
      </c>
      <c r="AC893">
        <f>VLOOKUP(A893,'[1]كل السنوات'!$A$2:$J$3366,10,0)</f>
        <v>0</v>
      </c>
    </row>
    <row r="894" spans="1:36" ht="15" customHeight="1" x14ac:dyDescent="0.25">
      <c r="A894">
        <v>524591</v>
      </c>
      <c r="B894" t="s">
        <v>2415</v>
      </c>
      <c r="C894" t="s">
        <v>66</v>
      </c>
      <c r="D894" t="s">
        <v>516</v>
      </c>
      <c r="E894" t="s">
        <v>116</v>
      </c>
      <c r="G894" t="s">
        <v>152</v>
      </c>
      <c r="H894" t="s">
        <v>658</v>
      </c>
      <c r="I894" t="s">
        <v>540</v>
      </c>
      <c r="J894" t="s">
        <v>139</v>
      </c>
      <c r="R894" t="s">
        <v>3821</v>
      </c>
      <c r="S894" t="s">
        <v>3563</v>
      </c>
      <c r="T894" t="s">
        <v>2472</v>
      </c>
      <c r="U894" t="s">
        <v>2468</v>
      </c>
      <c r="AC894">
        <f>VLOOKUP(A894,'[1]كل السنوات'!$A$2:$J$3366,10,0)</f>
        <v>0</v>
      </c>
      <c r="AJ894" t="s">
        <v>2422</v>
      </c>
    </row>
    <row r="895" spans="1:36" ht="15" customHeight="1" x14ac:dyDescent="0.25">
      <c r="A895">
        <v>524593</v>
      </c>
      <c r="B895" t="s">
        <v>2216</v>
      </c>
      <c r="C895" t="s">
        <v>303</v>
      </c>
      <c r="D895" t="s">
        <v>495</v>
      </c>
      <c r="E895" t="s">
        <v>116</v>
      </c>
      <c r="G895" t="s">
        <v>136</v>
      </c>
      <c r="H895" t="s">
        <v>658</v>
      </c>
      <c r="I895" t="s">
        <v>540</v>
      </c>
      <c r="J895" t="s">
        <v>137</v>
      </c>
      <c r="R895" t="s">
        <v>5425</v>
      </c>
      <c r="S895" t="s">
        <v>5426</v>
      </c>
      <c r="T895" t="s">
        <v>5427</v>
      </c>
      <c r="U895" t="s">
        <v>2479</v>
      </c>
      <c r="AC895">
        <f>VLOOKUP(A895,'[1]كل السنوات'!$A$2:$J$3366,10,0)</f>
        <v>0</v>
      </c>
    </row>
    <row r="896" spans="1:36" ht="15" customHeight="1" x14ac:dyDescent="0.25">
      <c r="A896">
        <v>524600</v>
      </c>
      <c r="B896" t="s">
        <v>2217</v>
      </c>
      <c r="C896" t="s">
        <v>66</v>
      </c>
      <c r="D896" t="s">
        <v>626</v>
      </c>
      <c r="E896" t="s">
        <v>116</v>
      </c>
      <c r="G896" t="s">
        <v>136</v>
      </c>
      <c r="H896" t="s">
        <v>658</v>
      </c>
      <c r="I896" t="s">
        <v>540</v>
      </c>
      <c r="J896" t="s">
        <v>139</v>
      </c>
      <c r="L896" t="s">
        <v>151</v>
      </c>
      <c r="R896" t="s">
        <v>4306</v>
      </c>
      <c r="S896" t="s">
        <v>3618</v>
      </c>
      <c r="T896" t="s">
        <v>2449</v>
      </c>
      <c r="U896" t="s">
        <v>2429</v>
      </c>
      <c r="AC896">
        <f>VLOOKUP(A896,'[1]كل السنوات'!$A$2:$J$3366,10,0)</f>
        <v>0</v>
      </c>
    </row>
    <row r="897" spans="1:35" ht="15" customHeight="1" x14ac:dyDescent="0.25">
      <c r="A897">
        <v>524604</v>
      </c>
      <c r="B897" t="s">
        <v>2218</v>
      </c>
      <c r="C897" t="s">
        <v>66</v>
      </c>
      <c r="D897" t="s">
        <v>523</v>
      </c>
      <c r="E897" t="s">
        <v>116</v>
      </c>
      <c r="G897" t="s">
        <v>136</v>
      </c>
      <c r="H897" t="s">
        <v>658</v>
      </c>
      <c r="I897" t="s">
        <v>540</v>
      </c>
      <c r="J897" t="s">
        <v>139</v>
      </c>
      <c r="R897" t="s">
        <v>4307</v>
      </c>
      <c r="S897" t="s">
        <v>3601</v>
      </c>
      <c r="T897" t="s">
        <v>3188</v>
      </c>
      <c r="U897" t="s">
        <v>2436</v>
      </c>
      <c r="AC897">
        <f>VLOOKUP(A897,'[1]كل السنوات'!$A$2:$J$3366,10,0)</f>
        <v>0</v>
      </c>
    </row>
    <row r="898" spans="1:35" ht="15" customHeight="1" x14ac:dyDescent="0.25">
      <c r="A898">
        <v>524606</v>
      </c>
      <c r="B898" t="s">
        <v>2219</v>
      </c>
      <c r="C898" t="s">
        <v>2220</v>
      </c>
      <c r="D898" t="s">
        <v>1451</v>
      </c>
      <c r="E898" t="s">
        <v>116</v>
      </c>
      <c r="G898" t="s">
        <v>2713</v>
      </c>
      <c r="H898" t="s">
        <v>658</v>
      </c>
      <c r="I898" t="s">
        <v>540</v>
      </c>
      <c r="J898" t="s">
        <v>137</v>
      </c>
      <c r="L898" t="s">
        <v>149</v>
      </c>
      <c r="R898" t="s">
        <v>4690</v>
      </c>
      <c r="S898" t="s">
        <v>4691</v>
      </c>
      <c r="T898" t="s">
        <v>3414</v>
      </c>
      <c r="U898" t="s">
        <v>2868</v>
      </c>
      <c r="AC898">
        <f>VLOOKUP(A898,'[1]كل السنوات'!$A$2:$J$3366,10,0)</f>
        <v>0</v>
      </c>
    </row>
    <row r="899" spans="1:35" ht="15" customHeight="1" x14ac:dyDescent="0.25">
      <c r="A899">
        <v>524613</v>
      </c>
      <c r="B899" t="s">
        <v>2310</v>
      </c>
      <c r="C899" t="s">
        <v>285</v>
      </c>
      <c r="D899" t="s">
        <v>1826</v>
      </c>
      <c r="E899" t="s">
        <v>116</v>
      </c>
      <c r="F899" s="254">
        <v>34493</v>
      </c>
      <c r="G899" t="s">
        <v>2466</v>
      </c>
      <c r="H899" t="s">
        <v>658</v>
      </c>
      <c r="I899" t="s">
        <v>540</v>
      </c>
      <c r="J899" t="s">
        <v>139</v>
      </c>
      <c r="AC899">
        <f>VLOOKUP(A899,'[1]كل السنوات'!$A$2:$J$3366,10,0)</f>
        <v>0</v>
      </c>
    </row>
    <row r="900" spans="1:35" ht="15" customHeight="1" x14ac:dyDescent="0.25">
      <c r="A900">
        <v>524627</v>
      </c>
      <c r="B900" t="s">
        <v>1186</v>
      </c>
      <c r="C900" t="s">
        <v>1187</v>
      </c>
      <c r="D900" t="s">
        <v>426</v>
      </c>
      <c r="E900" t="s">
        <v>116</v>
      </c>
      <c r="G900" t="s">
        <v>136</v>
      </c>
      <c r="H900" t="s">
        <v>658</v>
      </c>
      <c r="I900" t="s">
        <v>540</v>
      </c>
      <c r="J900" t="s">
        <v>139</v>
      </c>
      <c r="R900" t="s">
        <v>4309</v>
      </c>
      <c r="S900" t="s">
        <v>4310</v>
      </c>
      <c r="T900" t="s">
        <v>2497</v>
      </c>
      <c r="U900" t="s">
        <v>2714</v>
      </c>
      <c r="AC900">
        <f>VLOOKUP(A900,'[1]كل السنوات'!$A$2:$J$3366,10,0)</f>
        <v>0</v>
      </c>
    </row>
    <row r="901" spans="1:35" ht="15" customHeight="1" x14ac:dyDescent="0.25">
      <c r="A901">
        <v>524631</v>
      </c>
      <c r="B901" t="s">
        <v>1547</v>
      </c>
      <c r="C901" t="s">
        <v>62</v>
      </c>
      <c r="D901" t="s">
        <v>480</v>
      </c>
      <c r="E901" t="s">
        <v>116</v>
      </c>
      <c r="G901" t="s">
        <v>2625</v>
      </c>
      <c r="H901" t="s">
        <v>658</v>
      </c>
      <c r="I901" t="s">
        <v>541</v>
      </c>
      <c r="J901" t="s">
        <v>139</v>
      </c>
      <c r="K901">
        <v>2009</v>
      </c>
      <c r="L901" t="s">
        <v>138</v>
      </c>
      <c r="R901" t="s">
        <v>5428</v>
      </c>
      <c r="S901" t="s">
        <v>5429</v>
      </c>
      <c r="T901" t="s">
        <v>3474</v>
      </c>
      <c r="U901" t="s">
        <v>3421</v>
      </c>
      <c r="AC901" t="str">
        <f>VLOOKUP(A901,'[1]كل السنوات'!$A$2:$J$3366,10,0)</f>
        <v>م</v>
      </c>
      <c r="AG901" t="s">
        <v>2422</v>
      </c>
      <c r="AH901" t="s">
        <v>2422</v>
      </c>
      <c r="AI901" t="s">
        <v>2422</v>
      </c>
    </row>
    <row r="902" spans="1:35" ht="15" customHeight="1" x14ac:dyDescent="0.25">
      <c r="A902">
        <v>524638</v>
      </c>
      <c r="B902" t="s">
        <v>1548</v>
      </c>
      <c r="C902" t="s">
        <v>62</v>
      </c>
      <c r="D902" t="s">
        <v>461</v>
      </c>
      <c r="E902" t="s">
        <v>116</v>
      </c>
      <c r="G902" t="s">
        <v>2936</v>
      </c>
      <c r="H902" t="s">
        <v>658</v>
      </c>
      <c r="I902" t="s">
        <v>540</v>
      </c>
      <c r="J902" t="s">
        <v>139</v>
      </c>
      <c r="R902" t="s">
        <v>3823</v>
      </c>
      <c r="S902" t="s">
        <v>3700</v>
      </c>
      <c r="T902" t="s">
        <v>2937</v>
      </c>
      <c r="U902" t="s">
        <v>2429</v>
      </c>
      <c r="AC902">
        <f>VLOOKUP(A902,'[1]كل السنوات'!$A$2:$J$3366,10,0)</f>
        <v>0</v>
      </c>
    </row>
    <row r="903" spans="1:35" ht="15" customHeight="1" x14ac:dyDescent="0.25">
      <c r="A903">
        <v>524653</v>
      </c>
      <c r="B903" t="s">
        <v>1398</v>
      </c>
      <c r="C903" t="s">
        <v>373</v>
      </c>
      <c r="D903" t="s">
        <v>613</v>
      </c>
      <c r="E903" t="s">
        <v>116</v>
      </c>
      <c r="G903" t="s">
        <v>136</v>
      </c>
      <c r="H903" t="s">
        <v>658</v>
      </c>
      <c r="I903" t="s">
        <v>540</v>
      </c>
      <c r="J903" t="s">
        <v>139</v>
      </c>
      <c r="R903" t="s">
        <v>3621</v>
      </c>
      <c r="S903" t="s">
        <v>3622</v>
      </c>
      <c r="T903" t="s">
        <v>2584</v>
      </c>
      <c r="U903" t="s">
        <v>2479</v>
      </c>
      <c r="AC903">
        <f>VLOOKUP(A903,'[1]كل السنوات'!$A$2:$J$3366,10,0)</f>
        <v>0</v>
      </c>
    </row>
    <row r="904" spans="1:35" ht="15" customHeight="1" x14ac:dyDescent="0.25">
      <c r="A904">
        <v>524659</v>
      </c>
      <c r="B904" t="s">
        <v>2221</v>
      </c>
      <c r="C904" t="s">
        <v>77</v>
      </c>
      <c r="D904" t="s">
        <v>2222</v>
      </c>
      <c r="E904" t="s">
        <v>116</v>
      </c>
      <c r="G904" t="s">
        <v>2536</v>
      </c>
      <c r="H904" t="s">
        <v>658</v>
      </c>
      <c r="I904" t="s">
        <v>540</v>
      </c>
      <c r="J904" t="s">
        <v>137</v>
      </c>
      <c r="R904" t="s">
        <v>4692</v>
      </c>
      <c r="S904" t="s">
        <v>3646</v>
      </c>
      <c r="T904" t="s">
        <v>3415</v>
      </c>
      <c r="U904" t="s">
        <v>2479</v>
      </c>
      <c r="AC904">
        <f>VLOOKUP(A904,'[1]كل السنوات'!$A$2:$J$3366,10,0)</f>
        <v>0</v>
      </c>
    </row>
    <row r="905" spans="1:35" ht="15" customHeight="1" x14ac:dyDescent="0.25">
      <c r="A905">
        <v>524666</v>
      </c>
      <c r="B905" t="s">
        <v>1549</v>
      </c>
      <c r="C905" t="s">
        <v>69</v>
      </c>
      <c r="D905" t="s">
        <v>347</v>
      </c>
      <c r="E905" t="s">
        <v>116</v>
      </c>
      <c r="G905" t="s">
        <v>136</v>
      </c>
      <c r="H905" t="s">
        <v>658</v>
      </c>
      <c r="I905" t="s">
        <v>540</v>
      </c>
      <c r="J905" t="s">
        <v>705</v>
      </c>
      <c r="R905" t="s">
        <v>5430</v>
      </c>
      <c r="S905" t="s">
        <v>3674</v>
      </c>
      <c r="T905" t="s">
        <v>2567</v>
      </c>
      <c r="U905" t="s">
        <v>2465</v>
      </c>
      <c r="AC905">
        <f>VLOOKUP(A905,'[1]كل السنوات'!$A$2:$J$3366,10,0)</f>
        <v>0</v>
      </c>
    </row>
    <row r="906" spans="1:35" ht="15" customHeight="1" x14ac:dyDescent="0.25">
      <c r="A906">
        <v>524670</v>
      </c>
      <c r="B906" t="s">
        <v>1188</v>
      </c>
      <c r="C906" t="s">
        <v>1189</v>
      </c>
      <c r="D906" t="s">
        <v>1190</v>
      </c>
      <c r="E906" t="s">
        <v>116</v>
      </c>
      <c r="G906" t="s">
        <v>136</v>
      </c>
      <c r="H906" t="s">
        <v>658</v>
      </c>
      <c r="I906" t="s">
        <v>540</v>
      </c>
      <c r="J906" t="s">
        <v>137</v>
      </c>
      <c r="R906" t="s">
        <v>4693</v>
      </c>
      <c r="S906" t="s">
        <v>4456</v>
      </c>
      <c r="T906" t="s">
        <v>3416</v>
      </c>
      <c r="U906" t="s">
        <v>2429</v>
      </c>
      <c r="AC906">
        <f>VLOOKUP(A906,'[1]كل السنوات'!$A$2:$J$3366,10,0)</f>
        <v>0</v>
      </c>
    </row>
    <row r="907" spans="1:35" ht="15" customHeight="1" x14ac:dyDescent="0.25">
      <c r="A907">
        <v>524671</v>
      </c>
      <c r="B907" t="s">
        <v>2311</v>
      </c>
      <c r="C907" t="s">
        <v>69</v>
      </c>
      <c r="D907" t="s">
        <v>453</v>
      </c>
      <c r="E907" t="s">
        <v>116</v>
      </c>
      <c r="G907" s="254">
        <v>32533</v>
      </c>
      <c r="H907" t="s">
        <v>658</v>
      </c>
      <c r="I907" t="s">
        <v>540</v>
      </c>
      <c r="J907" t="s">
        <v>137</v>
      </c>
      <c r="AC907">
        <f>VLOOKUP(A907,'[1]كل السنوات'!$A$2:$J$3366,10,0)</f>
        <v>0</v>
      </c>
    </row>
    <row r="908" spans="1:35" ht="15" customHeight="1" x14ac:dyDescent="0.25">
      <c r="A908">
        <v>524676</v>
      </c>
      <c r="B908" t="s">
        <v>1282</v>
      </c>
      <c r="C908" t="s">
        <v>232</v>
      </c>
      <c r="D908" t="s">
        <v>432</v>
      </c>
      <c r="E908" t="s">
        <v>116</v>
      </c>
      <c r="G908" t="s">
        <v>2664</v>
      </c>
      <c r="H908" t="s">
        <v>658</v>
      </c>
      <c r="I908" t="s">
        <v>541</v>
      </c>
      <c r="J908" t="s">
        <v>137</v>
      </c>
      <c r="K908">
        <v>2016</v>
      </c>
      <c r="R908" t="s">
        <v>4694</v>
      </c>
      <c r="S908" t="s">
        <v>4695</v>
      </c>
      <c r="T908" t="s">
        <v>2601</v>
      </c>
      <c r="U908" t="s">
        <v>2465</v>
      </c>
      <c r="AC908" t="str">
        <f>VLOOKUP(A908,'[1]كل السنوات'!$A$2:$J$3366,10,0)</f>
        <v>م</v>
      </c>
    </row>
    <row r="909" spans="1:35" ht="15" customHeight="1" x14ac:dyDescent="0.25">
      <c r="A909">
        <v>524677</v>
      </c>
      <c r="B909" t="s">
        <v>1551</v>
      </c>
      <c r="C909" t="s">
        <v>84</v>
      </c>
      <c r="D909" t="s">
        <v>480</v>
      </c>
      <c r="E909" t="s">
        <v>116</v>
      </c>
      <c r="G909" t="s">
        <v>3417</v>
      </c>
      <c r="H909" t="s">
        <v>658</v>
      </c>
      <c r="I909" t="s">
        <v>540</v>
      </c>
      <c r="J909" t="s">
        <v>139</v>
      </c>
      <c r="R909" t="s">
        <v>3575</v>
      </c>
      <c r="S909" t="s">
        <v>3576</v>
      </c>
      <c r="T909" t="s">
        <v>2681</v>
      </c>
      <c r="U909" t="s">
        <v>3418</v>
      </c>
      <c r="AC909">
        <f>VLOOKUP(A909,'[1]كل السنوات'!$A$2:$J$3366,10,0)</f>
        <v>0</v>
      </c>
    </row>
    <row r="910" spans="1:35" ht="15" customHeight="1" x14ac:dyDescent="0.25">
      <c r="A910">
        <v>524682</v>
      </c>
      <c r="B910" t="s">
        <v>1191</v>
      </c>
      <c r="C910" t="s">
        <v>800</v>
      </c>
      <c r="D910" t="s">
        <v>1192</v>
      </c>
      <c r="E910" t="s">
        <v>116</v>
      </c>
      <c r="G910" t="s">
        <v>138</v>
      </c>
      <c r="H910" t="s">
        <v>658</v>
      </c>
      <c r="I910" t="s">
        <v>541</v>
      </c>
      <c r="J910" t="s">
        <v>2426</v>
      </c>
      <c r="K910">
        <v>1999</v>
      </c>
      <c r="AC910" t="str">
        <f>VLOOKUP(A910,'[1]كل السنوات'!$A$2:$J$3366,10,0)</f>
        <v>م</v>
      </c>
    </row>
    <row r="911" spans="1:35" ht="15" customHeight="1" x14ac:dyDescent="0.25">
      <c r="A911">
        <v>524693</v>
      </c>
      <c r="B911" t="s">
        <v>2223</v>
      </c>
      <c r="C911" t="s">
        <v>278</v>
      </c>
      <c r="D911" t="s">
        <v>482</v>
      </c>
      <c r="E911" t="s">
        <v>116</v>
      </c>
      <c r="G911" t="s">
        <v>136</v>
      </c>
      <c r="H911" t="s">
        <v>658</v>
      </c>
      <c r="I911" t="s">
        <v>540</v>
      </c>
      <c r="J911" t="s">
        <v>137</v>
      </c>
      <c r="R911" t="s">
        <v>5431</v>
      </c>
      <c r="S911" t="s">
        <v>4978</v>
      </c>
      <c r="T911" t="s">
        <v>5432</v>
      </c>
      <c r="U911">
        <v>29735</v>
      </c>
      <c r="AC911">
        <f>VLOOKUP(A911,'[1]كل السنوات'!$A$2:$J$3366,10,0)</f>
        <v>0</v>
      </c>
    </row>
    <row r="912" spans="1:35" ht="15" customHeight="1" x14ac:dyDescent="0.25">
      <c r="A912">
        <v>524698</v>
      </c>
      <c r="B912" t="s">
        <v>2224</v>
      </c>
      <c r="C912" t="s">
        <v>284</v>
      </c>
      <c r="D912" t="s">
        <v>736</v>
      </c>
      <c r="E912" t="s">
        <v>116</v>
      </c>
      <c r="G912" t="s">
        <v>2433</v>
      </c>
      <c r="H912" t="s">
        <v>658</v>
      </c>
      <c r="I912" t="s">
        <v>540</v>
      </c>
      <c r="J912" t="s">
        <v>705</v>
      </c>
      <c r="R912" t="s">
        <v>4963</v>
      </c>
      <c r="S912" t="s">
        <v>4964</v>
      </c>
      <c r="T912" t="s">
        <v>3277</v>
      </c>
      <c r="U912" t="s">
        <v>2893</v>
      </c>
      <c r="AC912">
        <f>VLOOKUP(A912,'[1]كل السنوات'!$A$2:$J$3366,10,0)</f>
        <v>0</v>
      </c>
    </row>
    <row r="913" spans="1:36" ht="15" customHeight="1" x14ac:dyDescent="0.25">
      <c r="A913">
        <v>524712</v>
      </c>
      <c r="B913" t="s">
        <v>1193</v>
      </c>
      <c r="C913" t="s">
        <v>66</v>
      </c>
      <c r="D913" t="s">
        <v>345</v>
      </c>
      <c r="E913" t="s">
        <v>116</v>
      </c>
      <c r="G913" t="s">
        <v>136</v>
      </c>
      <c r="H913" t="s">
        <v>658</v>
      </c>
      <c r="I913" t="s">
        <v>540</v>
      </c>
      <c r="J913" t="s">
        <v>139</v>
      </c>
      <c r="N913">
        <v>953</v>
      </c>
      <c r="O913" s="254">
        <v>45722</v>
      </c>
      <c r="P913">
        <v>50000</v>
      </c>
      <c r="R913" t="s">
        <v>4313</v>
      </c>
      <c r="S913" t="s">
        <v>3563</v>
      </c>
      <c r="T913" t="s">
        <v>2462</v>
      </c>
      <c r="U913" t="s">
        <v>2429</v>
      </c>
      <c r="AC913">
        <f>VLOOKUP(A913,'[1]كل السنوات'!$A$2:$J$3366,10,0)</f>
        <v>0</v>
      </c>
    </row>
    <row r="914" spans="1:36" ht="15" customHeight="1" x14ac:dyDescent="0.25">
      <c r="A914">
        <v>524715</v>
      </c>
      <c r="B914" t="s">
        <v>2225</v>
      </c>
      <c r="C914" t="s">
        <v>97</v>
      </c>
      <c r="D914" t="s">
        <v>430</v>
      </c>
      <c r="E914" t="s">
        <v>116</v>
      </c>
      <c r="G914" t="s">
        <v>136</v>
      </c>
      <c r="H914" t="s">
        <v>658</v>
      </c>
      <c r="I914" t="s">
        <v>540</v>
      </c>
      <c r="J914" t="s">
        <v>137</v>
      </c>
      <c r="R914" t="s">
        <v>4696</v>
      </c>
      <c r="S914" t="s">
        <v>3653</v>
      </c>
      <c r="T914" t="s">
        <v>3419</v>
      </c>
      <c r="U914" t="s">
        <v>2429</v>
      </c>
      <c r="AC914">
        <f>VLOOKUP(A914,'[1]كل السنوات'!$A$2:$J$3366,10,0)</f>
        <v>0</v>
      </c>
    </row>
    <row r="915" spans="1:36" ht="15" customHeight="1" x14ac:dyDescent="0.25">
      <c r="A915">
        <v>524722</v>
      </c>
      <c r="B915" t="s">
        <v>1552</v>
      </c>
      <c r="C915" t="s">
        <v>99</v>
      </c>
      <c r="D915" t="s">
        <v>496</v>
      </c>
      <c r="E915" t="s">
        <v>116</v>
      </c>
      <c r="G915" t="s">
        <v>5433</v>
      </c>
      <c r="H915" t="s">
        <v>658</v>
      </c>
      <c r="I915" t="s">
        <v>540</v>
      </c>
      <c r="J915" t="s">
        <v>139</v>
      </c>
      <c r="K915">
        <v>2003</v>
      </c>
      <c r="R915" t="s">
        <v>5434</v>
      </c>
      <c r="S915" t="s">
        <v>4311</v>
      </c>
      <c r="T915" t="s">
        <v>5304</v>
      </c>
      <c r="U915" t="s">
        <v>5435</v>
      </c>
      <c r="AC915">
        <f>VLOOKUP(A915,'[1]كل السنوات'!$A$2:$J$3366,10,0)</f>
        <v>0</v>
      </c>
    </row>
    <row r="916" spans="1:36" ht="15" customHeight="1" x14ac:dyDescent="0.25">
      <c r="A916">
        <v>524725</v>
      </c>
      <c r="B916" t="s">
        <v>1194</v>
      </c>
      <c r="C916" t="s">
        <v>1195</v>
      </c>
      <c r="D916" t="s">
        <v>485</v>
      </c>
      <c r="E916" t="s">
        <v>2445</v>
      </c>
      <c r="G916" t="s">
        <v>148</v>
      </c>
      <c r="H916" t="s">
        <v>658</v>
      </c>
      <c r="I916" t="s">
        <v>540</v>
      </c>
      <c r="J916" t="s">
        <v>139</v>
      </c>
      <c r="R916" t="s">
        <v>3564</v>
      </c>
      <c r="S916" t="s">
        <v>3565</v>
      </c>
      <c r="T916" t="s">
        <v>2501</v>
      </c>
      <c r="U916" t="s">
        <v>2498</v>
      </c>
      <c r="AC916">
        <f>VLOOKUP(A916,'[1]كل السنوات'!$A$2:$J$3366,10,0)</f>
        <v>0</v>
      </c>
      <c r="AJ916" t="s">
        <v>2422</v>
      </c>
    </row>
    <row r="917" spans="1:36" ht="15" customHeight="1" x14ac:dyDescent="0.25">
      <c r="A917">
        <v>524726</v>
      </c>
      <c r="B917" t="s">
        <v>1399</v>
      </c>
      <c r="C917" t="s">
        <v>1400</v>
      </c>
      <c r="D917" t="s">
        <v>1401</v>
      </c>
      <c r="E917" t="s">
        <v>116</v>
      </c>
      <c r="G917" t="s">
        <v>136</v>
      </c>
      <c r="H917" t="s">
        <v>658</v>
      </c>
      <c r="I917" t="s">
        <v>540</v>
      </c>
      <c r="J917" t="s">
        <v>139</v>
      </c>
      <c r="L917" t="s">
        <v>147</v>
      </c>
      <c r="R917" t="s">
        <v>5436</v>
      </c>
      <c r="S917" t="s">
        <v>5437</v>
      </c>
      <c r="T917" t="e">
        <v>#N/A</v>
      </c>
      <c r="U917" t="s">
        <v>2436</v>
      </c>
      <c r="AC917">
        <f>VLOOKUP(A917,'[1]كل السنوات'!$A$2:$J$3366,10,0)</f>
        <v>0</v>
      </c>
      <c r="AJ917" t="s">
        <v>2422</v>
      </c>
    </row>
    <row r="918" spans="1:36" ht="15" customHeight="1" x14ac:dyDescent="0.25">
      <c r="A918">
        <v>524729</v>
      </c>
      <c r="B918" t="s">
        <v>1553</v>
      </c>
      <c r="C918" t="s">
        <v>1554</v>
      </c>
      <c r="D918" t="s">
        <v>533</v>
      </c>
      <c r="E918" t="s">
        <v>116</v>
      </c>
      <c r="G918" t="s">
        <v>3420</v>
      </c>
      <c r="H918" t="s">
        <v>658</v>
      </c>
      <c r="I918" t="s">
        <v>541</v>
      </c>
      <c r="J918" t="s">
        <v>139</v>
      </c>
      <c r="R918" t="s">
        <v>4315</v>
      </c>
      <c r="S918" t="s">
        <v>4316</v>
      </c>
      <c r="T918" t="s">
        <v>2860</v>
      </c>
      <c r="U918" t="s">
        <v>2429</v>
      </c>
      <c r="AC918" t="str">
        <f>VLOOKUP(A918,'[1]كل السنوات'!$A$2:$J$3366,10,0)</f>
        <v>م</v>
      </c>
    </row>
    <row r="919" spans="1:36" ht="15" customHeight="1" x14ac:dyDescent="0.25">
      <c r="A919">
        <v>524732</v>
      </c>
      <c r="B919" t="s">
        <v>1402</v>
      </c>
      <c r="C919" t="s">
        <v>282</v>
      </c>
      <c r="D919" t="s">
        <v>407</v>
      </c>
      <c r="E919" t="s">
        <v>116</v>
      </c>
      <c r="G919" t="s">
        <v>136</v>
      </c>
      <c r="H919" t="s">
        <v>658</v>
      </c>
      <c r="I919" t="s">
        <v>540</v>
      </c>
      <c r="J919" t="s">
        <v>139</v>
      </c>
      <c r="K919">
        <v>2017</v>
      </c>
      <c r="R919" t="s">
        <v>3623</v>
      </c>
      <c r="S919" t="s">
        <v>3624</v>
      </c>
      <c r="T919" t="s">
        <v>2587</v>
      </c>
      <c r="U919" t="s">
        <v>2588</v>
      </c>
      <c r="AC919">
        <f>VLOOKUP(A919,'[1]كل السنوات'!$A$2:$J$3366,10,0)</f>
        <v>0</v>
      </c>
    </row>
    <row r="920" spans="1:36" ht="15" customHeight="1" x14ac:dyDescent="0.25">
      <c r="A920">
        <v>524733</v>
      </c>
      <c r="B920" t="s">
        <v>1555</v>
      </c>
      <c r="C920" t="s">
        <v>314</v>
      </c>
      <c r="D920" t="s">
        <v>426</v>
      </c>
      <c r="E920" t="s">
        <v>116</v>
      </c>
      <c r="G920" t="s">
        <v>150</v>
      </c>
      <c r="H920" t="s">
        <v>658</v>
      </c>
      <c r="I920" t="s">
        <v>540</v>
      </c>
      <c r="J920" t="s">
        <v>137</v>
      </c>
      <c r="L920" t="s">
        <v>150</v>
      </c>
      <c r="R920" t="s">
        <v>5438</v>
      </c>
      <c r="S920" t="s">
        <v>5439</v>
      </c>
      <c r="T920" t="s">
        <v>2497</v>
      </c>
      <c r="U920" t="s">
        <v>5440</v>
      </c>
      <c r="AC920">
        <f>VLOOKUP(A920,'[1]كل السنوات'!$A$2:$J$3366,10,0)</f>
        <v>0</v>
      </c>
    </row>
    <row r="921" spans="1:36" ht="15" customHeight="1" x14ac:dyDescent="0.25">
      <c r="A921">
        <v>524746</v>
      </c>
      <c r="B921" t="s">
        <v>1196</v>
      </c>
      <c r="C921" t="s">
        <v>1197</v>
      </c>
      <c r="D921" t="s">
        <v>651</v>
      </c>
      <c r="E921" t="s">
        <v>116</v>
      </c>
      <c r="G921" t="s">
        <v>136</v>
      </c>
      <c r="H921" t="s">
        <v>658</v>
      </c>
      <c r="I921" t="s">
        <v>540</v>
      </c>
      <c r="J921" t="s">
        <v>139</v>
      </c>
      <c r="L921" t="s">
        <v>151</v>
      </c>
      <c r="R921" t="s">
        <v>4318</v>
      </c>
      <c r="S921" t="s">
        <v>4319</v>
      </c>
      <c r="T921" t="s">
        <v>3422</v>
      </c>
      <c r="U921" t="s">
        <v>2429</v>
      </c>
      <c r="AC921">
        <f>VLOOKUP(A921,'[1]كل السنوات'!$A$2:$J$3366,10,0)</f>
        <v>0</v>
      </c>
    </row>
    <row r="922" spans="1:36" ht="15" customHeight="1" x14ac:dyDescent="0.25">
      <c r="A922">
        <v>524748</v>
      </c>
      <c r="B922" t="s">
        <v>1077</v>
      </c>
      <c r="C922" t="s">
        <v>1078</v>
      </c>
      <c r="D922" t="s">
        <v>453</v>
      </c>
      <c r="E922" t="e">
        <v>#N/A</v>
      </c>
      <c r="G922" t="s">
        <v>2433</v>
      </c>
      <c r="H922" t="s">
        <v>658</v>
      </c>
      <c r="I922" t="s">
        <v>540</v>
      </c>
      <c r="J922" t="s">
        <v>177</v>
      </c>
      <c r="AC922">
        <f>VLOOKUP(A922,'[1]كل السنوات'!$A$2:$J$3366,10,0)</f>
        <v>0</v>
      </c>
    </row>
    <row r="923" spans="1:36" ht="15" customHeight="1" x14ac:dyDescent="0.25">
      <c r="A923">
        <v>524750</v>
      </c>
      <c r="B923" t="s">
        <v>1556</v>
      </c>
      <c r="C923" t="s">
        <v>65</v>
      </c>
      <c r="D923" t="s">
        <v>418</v>
      </c>
      <c r="E923" t="s">
        <v>116</v>
      </c>
      <c r="G923" t="s">
        <v>2943</v>
      </c>
      <c r="H923" t="s">
        <v>658</v>
      </c>
      <c r="I923" t="s">
        <v>540</v>
      </c>
      <c r="J923" t="s">
        <v>139</v>
      </c>
      <c r="L923" t="s">
        <v>151</v>
      </c>
      <c r="R923" t="s">
        <v>3826</v>
      </c>
      <c r="S923" t="s">
        <v>3553</v>
      </c>
      <c r="T923" t="s">
        <v>2693</v>
      </c>
      <c r="U923" t="s">
        <v>2540</v>
      </c>
      <c r="AC923">
        <f>VLOOKUP(A923,'[1]كل السنوات'!$A$2:$J$3366,10,0)</f>
        <v>0</v>
      </c>
    </row>
    <row r="924" spans="1:36" ht="15" customHeight="1" x14ac:dyDescent="0.25">
      <c r="A924">
        <v>524751</v>
      </c>
      <c r="B924" t="s">
        <v>1198</v>
      </c>
      <c r="C924" t="s">
        <v>66</v>
      </c>
      <c r="D924" t="s">
        <v>1199</v>
      </c>
      <c r="E924" t="s">
        <v>116</v>
      </c>
      <c r="G924" t="s">
        <v>136</v>
      </c>
      <c r="H924" t="s">
        <v>658</v>
      </c>
      <c r="I924" t="s">
        <v>540</v>
      </c>
      <c r="J924" t="s">
        <v>139</v>
      </c>
      <c r="L924" t="s">
        <v>151</v>
      </c>
      <c r="R924" t="s">
        <v>4320</v>
      </c>
      <c r="S924" t="s">
        <v>3986</v>
      </c>
      <c r="T924" t="s">
        <v>3423</v>
      </c>
      <c r="U924" t="s">
        <v>2465</v>
      </c>
      <c r="AC924">
        <f>VLOOKUP(A924,'[1]كل السنوات'!$A$2:$J$3366,10,0)</f>
        <v>0</v>
      </c>
    </row>
    <row r="925" spans="1:36" ht="15" customHeight="1" x14ac:dyDescent="0.25">
      <c r="A925">
        <v>524755</v>
      </c>
      <c r="B925" t="s">
        <v>1200</v>
      </c>
      <c r="C925" t="s">
        <v>311</v>
      </c>
      <c r="D925" t="s">
        <v>427</v>
      </c>
      <c r="E925" t="s">
        <v>116</v>
      </c>
      <c r="G925" t="s">
        <v>136</v>
      </c>
      <c r="H925" t="s">
        <v>658</v>
      </c>
      <c r="I925" t="s">
        <v>540</v>
      </c>
      <c r="J925" t="s">
        <v>139</v>
      </c>
      <c r="R925" t="s">
        <v>4321</v>
      </c>
      <c r="S925" t="s">
        <v>3754</v>
      </c>
      <c r="T925" t="s">
        <v>2573</v>
      </c>
      <c r="U925" t="s">
        <v>2429</v>
      </c>
      <c r="AC925">
        <f>VLOOKUP(A925,'[1]كل السنوات'!$A$2:$J$3366,10,0)</f>
        <v>0</v>
      </c>
    </row>
    <row r="926" spans="1:36" ht="15" customHeight="1" x14ac:dyDescent="0.25">
      <c r="A926">
        <v>524757</v>
      </c>
      <c r="B926" t="s">
        <v>1201</v>
      </c>
      <c r="C926" t="s">
        <v>744</v>
      </c>
      <c r="D926" t="s">
        <v>493</v>
      </c>
      <c r="E926" t="s">
        <v>116</v>
      </c>
      <c r="G926" t="s">
        <v>2686</v>
      </c>
      <c r="H926" t="s">
        <v>658</v>
      </c>
      <c r="I926" t="s">
        <v>540</v>
      </c>
      <c r="J926" t="s">
        <v>139</v>
      </c>
      <c r="L926" t="s">
        <v>151</v>
      </c>
      <c r="R926" t="s">
        <v>4322</v>
      </c>
      <c r="S926" t="s">
        <v>4323</v>
      </c>
      <c r="T926" t="s">
        <v>3424</v>
      </c>
      <c r="U926" t="s">
        <v>3425</v>
      </c>
      <c r="AC926">
        <f>VLOOKUP(A926,'[1]كل السنوات'!$A$2:$J$3366,10,0)</f>
        <v>0</v>
      </c>
    </row>
    <row r="927" spans="1:36" ht="15" customHeight="1" x14ac:dyDescent="0.25">
      <c r="A927">
        <v>524760</v>
      </c>
      <c r="B927" t="s">
        <v>1557</v>
      </c>
      <c r="C927" t="s">
        <v>69</v>
      </c>
      <c r="D927" t="s">
        <v>411</v>
      </c>
      <c r="E927" t="s">
        <v>116</v>
      </c>
      <c r="G927" t="s">
        <v>2585</v>
      </c>
      <c r="H927" t="s">
        <v>658</v>
      </c>
      <c r="I927" t="s">
        <v>540</v>
      </c>
      <c r="J927" t="s">
        <v>139</v>
      </c>
      <c r="R927" t="s">
        <v>3827</v>
      </c>
      <c r="S927" t="s">
        <v>3583</v>
      </c>
      <c r="T927" t="s">
        <v>2866</v>
      </c>
      <c r="U927" t="s">
        <v>2429</v>
      </c>
      <c r="AC927">
        <f>VLOOKUP(A927,'[1]كل السنوات'!$A$2:$J$3366,10,0)</f>
        <v>0</v>
      </c>
    </row>
    <row r="928" spans="1:36" ht="15" customHeight="1" x14ac:dyDescent="0.25">
      <c r="A928">
        <v>524765</v>
      </c>
      <c r="B928" t="s">
        <v>2226</v>
      </c>
      <c r="C928" t="s">
        <v>306</v>
      </c>
      <c r="D928" t="s">
        <v>531</v>
      </c>
      <c r="E928" t="s">
        <v>116</v>
      </c>
      <c r="G928" t="s">
        <v>136</v>
      </c>
      <c r="H928" t="s">
        <v>658</v>
      </c>
      <c r="I928" t="s">
        <v>540</v>
      </c>
      <c r="J928" t="s">
        <v>137</v>
      </c>
      <c r="AC928">
        <f>VLOOKUP(A928,'[1]كل السنوات'!$A$2:$J$3366,10,0)</f>
        <v>0</v>
      </c>
    </row>
    <row r="929" spans="1:36" ht="15" customHeight="1" x14ac:dyDescent="0.25">
      <c r="A929">
        <v>524769</v>
      </c>
      <c r="B929" t="s">
        <v>2416</v>
      </c>
      <c r="C929" t="s">
        <v>310</v>
      </c>
      <c r="D929" t="s">
        <v>1495</v>
      </c>
      <c r="E929" t="s">
        <v>116</v>
      </c>
      <c r="G929" t="s">
        <v>136</v>
      </c>
      <c r="H929" t="s">
        <v>658</v>
      </c>
      <c r="I929" t="s">
        <v>540</v>
      </c>
      <c r="J929" t="s">
        <v>139</v>
      </c>
      <c r="R929" t="s">
        <v>3828</v>
      </c>
      <c r="S929" t="s">
        <v>2571</v>
      </c>
      <c r="T929" t="s">
        <v>2945</v>
      </c>
      <c r="U929" t="s">
        <v>2429</v>
      </c>
      <c r="AC929">
        <f>VLOOKUP(A929,'[1]كل السنوات'!$A$2:$J$3366,10,0)</f>
        <v>0</v>
      </c>
    </row>
    <row r="930" spans="1:36" ht="15" customHeight="1" x14ac:dyDescent="0.25">
      <c r="A930">
        <v>524772</v>
      </c>
      <c r="B930" t="s">
        <v>2227</v>
      </c>
      <c r="C930" t="s">
        <v>84</v>
      </c>
      <c r="D930" t="s">
        <v>466</v>
      </c>
      <c r="E930" t="s">
        <v>116</v>
      </c>
      <c r="G930" t="s">
        <v>2433</v>
      </c>
      <c r="H930" t="s">
        <v>658</v>
      </c>
      <c r="I930" t="s">
        <v>541</v>
      </c>
      <c r="J930" t="s">
        <v>177</v>
      </c>
      <c r="R930" t="s">
        <v>4468</v>
      </c>
      <c r="S930" t="s">
        <v>3616</v>
      </c>
      <c r="T930" t="s">
        <v>3426</v>
      </c>
      <c r="U930" t="s">
        <v>2439</v>
      </c>
      <c r="AC930" t="str">
        <f>VLOOKUP(A930,'[1]كل السنوات'!$A$2:$J$3366,10,0)</f>
        <v>م</v>
      </c>
    </row>
    <row r="931" spans="1:36" ht="15" customHeight="1" x14ac:dyDescent="0.25">
      <c r="A931">
        <v>524773</v>
      </c>
      <c r="B931" t="s">
        <v>2228</v>
      </c>
      <c r="C931" t="s">
        <v>97</v>
      </c>
      <c r="D931" t="s">
        <v>502</v>
      </c>
      <c r="E931" t="s">
        <v>116</v>
      </c>
      <c r="G931" t="s">
        <v>2786</v>
      </c>
      <c r="H931" t="s">
        <v>660</v>
      </c>
      <c r="I931" t="s">
        <v>540</v>
      </c>
      <c r="J931" t="s">
        <v>139</v>
      </c>
      <c r="K931">
        <v>2016</v>
      </c>
      <c r="L931" t="s">
        <v>138</v>
      </c>
      <c r="N931">
        <v>753</v>
      </c>
      <c r="O931" s="254">
        <v>45719</v>
      </c>
      <c r="P931">
        <v>75000</v>
      </c>
      <c r="R931" t="s">
        <v>4324</v>
      </c>
      <c r="S931" t="s">
        <v>4325</v>
      </c>
      <c r="T931" t="s">
        <v>2985</v>
      </c>
      <c r="U931" t="s">
        <v>2432</v>
      </c>
      <c r="AC931">
        <f>VLOOKUP(A931,'[1]كل السنوات'!$A$2:$J$3366,10,0)</f>
        <v>0</v>
      </c>
    </row>
    <row r="932" spans="1:36" ht="15" customHeight="1" x14ac:dyDescent="0.25">
      <c r="A932">
        <v>524777</v>
      </c>
      <c r="B932" t="s">
        <v>5591</v>
      </c>
      <c r="C932" t="s">
        <v>5592</v>
      </c>
      <c r="D932" t="s">
        <v>643</v>
      </c>
      <c r="I932" t="s">
        <v>540</v>
      </c>
      <c r="AC932">
        <f>VLOOKUP(A932,'[1]كل السنوات'!$A$2:$J$3366,10,0)</f>
        <v>0</v>
      </c>
      <c r="AH932" t="s">
        <v>2422</v>
      </c>
    </row>
    <row r="933" spans="1:36" ht="15" customHeight="1" x14ac:dyDescent="0.25">
      <c r="A933">
        <v>524781</v>
      </c>
      <c r="B933" t="s">
        <v>2229</v>
      </c>
      <c r="C933" t="s">
        <v>1317</v>
      </c>
      <c r="D933" t="s">
        <v>446</v>
      </c>
      <c r="E933" t="s">
        <v>116</v>
      </c>
      <c r="G933" t="s">
        <v>152</v>
      </c>
      <c r="H933" t="s">
        <v>658</v>
      </c>
      <c r="I933" t="s">
        <v>540</v>
      </c>
      <c r="J933" t="s">
        <v>705</v>
      </c>
      <c r="R933" t="s">
        <v>4965</v>
      </c>
      <c r="S933" t="s">
        <v>4519</v>
      </c>
      <c r="T933" t="s">
        <v>2774</v>
      </c>
      <c r="U933" t="s">
        <v>2468</v>
      </c>
      <c r="AC933">
        <f>VLOOKUP(A933,'[1]كل السنوات'!$A$2:$J$3366,10,0)</f>
        <v>0</v>
      </c>
    </row>
    <row r="934" spans="1:36" ht="15" customHeight="1" x14ac:dyDescent="0.25">
      <c r="A934">
        <v>524784</v>
      </c>
      <c r="B934" t="s">
        <v>1558</v>
      </c>
      <c r="C934" t="s">
        <v>1374</v>
      </c>
      <c r="D934" t="s">
        <v>1559</v>
      </c>
      <c r="E934" t="s">
        <v>116</v>
      </c>
      <c r="G934" t="s">
        <v>2936</v>
      </c>
      <c r="H934" t="s">
        <v>658</v>
      </c>
      <c r="I934" t="s">
        <v>540</v>
      </c>
      <c r="J934" t="s">
        <v>139</v>
      </c>
      <c r="K934">
        <v>2011</v>
      </c>
      <c r="R934" t="s">
        <v>4326</v>
      </c>
      <c r="S934" t="s">
        <v>4167</v>
      </c>
      <c r="T934" t="s">
        <v>3427</v>
      </c>
      <c r="U934" t="s">
        <v>2429</v>
      </c>
      <c r="AC934">
        <f>VLOOKUP(A934,'[1]كل السنوات'!$A$2:$J$3366,10,0)</f>
        <v>0</v>
      </c>
    </row>
    <row r="935" spans="1:36" ht="15" customHeight="1" x14ac:dyDescent="0.25">
      <c r="A935">
        <v>524788</v>
      </c>
      <c r="B935" t="s">
        <v>1560</v>
      </c>
      <c r="C935" t="s">
        <v>66</v>
      </c>
      <c r="D935" t="s">
        <v>398</v>
      </c>
      <c r="E935" t="s">
        <v>116</v>
      </c>
      <c r="G935" t="s">
        <v>2510</v>
      </c>
      <c r="H935" t="s">
        <v>658</v>
      </c>
      <c r="I935" t="s">
        <v>540</v>
      </c>
      <c r="J935" t="s">
        <v>139</v>
      </c>
      <c r="L935" t="s">
        <v>151</v>
      </c>
      <c r="M935" t="s">
        <v>151</v>
      </c>
      <c r="R935" t="s">
        <v>4327</v>
      </c>
      <c r="S935" t="s">
        <v>3570</v>
      </c>
      <c r="T935" t="s">
        <v>3333</v>
      </c>
      <c r="U935" t="s">
        <v>3428</v>
      </c>
      <c r="AC935">
        <f>VLOOKUP(A935,'[1]كل السنوات'!$A$2:$J$3366,10,0)</f>
        <v>0</v>
      </c>
    </row>
    <row r="936" spans="1:36" ht="15" customHeight="1" x14ac:dyDescent="0.25">
      <c r="A936">
        <v>524790</v>
      </c>
      <c r="B936" t="s">
        <v>1202</v>
      </c>
      <c r="C936" t="s">
        <v>66</v>
      </c>
      <c r="D936" t="s">
        <v>1168</v>
      </c>
      <c r="E936" t="s">
        <v>116</v>
      </c>
      <c r="G936" t="s">
        <v>2503</v>
      </c>
      <c r="H936" t="s">
        <v>658</v>
      </c>
      <c r="I936" t="s">
        <v>540</v>
      </c>
      <c r="J936" t="s">
        <v>139</v>
      </c>
      <c r="R936" t="s">
        <v>4328</v>
      </c>
      <c r="S936" t="s">
        <v>4329</v>
      </c>
      <c r="T936" t="s">
        <v>2720</v>
      </c>
      <c r="U936" t="s">
        <v>2633</v>
      </c>
      <c r="AC936">
        <f>VLOOKUP(A936,'[1]كل السنوات'!$A$2:$J$3366,10,0)</f>
        <v>0</v>
      </c>
    </row>
    <row r="937" spans="1:36" ht="15" customHeight="1" x14ac:dyDescent="0.25">
      <c r="A937">
        <v>524793</v>
      </c>
      <c r="B937" t="s">
        <v>1203</v>
      </c>
      <c r="C937" t="s">
        <v>83</v>
      </c>
      <c r="D937" t="s">
        <v>1204</v>
      </c>
      <c r="E937" t="s">
        <v>116</v>
      </c>
      <c r="G937" t="s">
        <v>2475</v>
      </c>
      <c r="H937" t="s">
        <v>658</v>
      </c>
      <c r="I937" t="s">
        <v>540</v>
      </c>
      <c r="J937" t="s">
        <v>139</v>
      </c>
      <c r="R937" t="s">
        <v>4330</v>
      </c>
      <c r="S937" t="s">
        <v>4331</v>
      </c>
      <c r="T937" t="s">
        <v>3429</v>
      </c>
      <c r="U937" t="s">
        <v>2615</v>
      </c>
      <c r="AC937">
        <f>VLOOKUP(A937,'[1]كل السنوات'!$A$2:$J$3366,10,0)</f>
        <v>0</v>
      </c>
    </row>
    <row r="938" spans="1:36" ht="15" customHeight="1" x14ac:dyDescent="0.25">
      <c r="A938">
        <v>524797</v>
      </c>
      <c r="B938" t="s">
        <v>1205</v>
      </c>
      <c r="C938" t="s">
        <v>65</v>
      </c>
      <c r="D938" t="s">
        <v>448</v>
      </c>
      <c r="E938" t="s">
        <v>116</v>
      </c>
      <c r="F938" s="254">
        <v>31929</v>
      </c>
      <c r="G938" t="s">
        <v>2877</v>
      </c>
      <c r="H938" t="s">
        <v>658</v>
      </c>
      <c r="I938" t="s">
        <v>540</v>
      </c>
      <c r="J938" t="s">
        <v>139</v>
      </c>
      <c r="L938" t="s">
        <v>151</v>
      </c>
      <c r="R938" t="s">
        <v>4332</v>
      </c>
      <c r="S938" t="s">
        <v>3553</v>
      </c>
      <c r="T938" t="s">
        <v>2637</v>
      </c>
      <c r="U938" t="s">
        <v>2540</v>
      </c>
      <c r="AC938">
        <f>VLOOKUP(A938,'[1]كل السنوات'!$A$2:$J$3366,10,0)</f>
        <v>0</v>
      </c>
    </row>
    <row r="939" spans="1:36" ht="15" customHeight="1" x14ac:dyDescent="0.25">
      <c r="A939">
        <v>524798</v>
      </c>
      <c r="B939" t="s">
        <v>1561</v>
      </c>
      <c r="C939" t="s">
        <v>68</v>
      </c>
      <c r="D939" t="s">
        <v>407</v>
      </c>
      <c r="E939" t="s">
        <v>2445</v>
      </c>
      <c r="G939" t="s">
        <v>136</v>
      </c>
      <c r="H939" t="s">
        <v>658</v>
      </c>
      <c r="I939" t="s">
        <v>540</v>
      </c>
      <c r="J939" t="s">
        <v>705</v>
      </c>
      <c r="R939" t="s">
        <v>4753</v>
      </c>
      <c r="S939" t="s">
        <v>3604</v>
      </c>
      <c r="T939" t="s">
        <v>2737</v>
      </c>
      <c r="U939" t="s">
        <v>2429</v>
      </c>
      <c r="AC939">
        <f>VLOOKUP(A939,'[1]كل السنوات'!$A$2:$J$3366,10,0)</f>
        <v>0</v>
      </c>
    </row>
    <row r="940" spans="1:36" ht="15" customHeight="1" x14ac:dyDescent="0.25">
      <c r="A940">
        <v>524806</v>
      </c>
      <c r="B940" t="s">
        <v>2312</v>
      </c>
      <c r="C940" t="s">
        <v>222</v>
      </c>
      <c r="D940" t="s">
        <v>496</v>
      </c>
      <c r="E940" t="s">
        <v>116</v>
      </c>
      <c r="G940" t="s">
        <v>3190</v>
      </c>
      <c r="H940" t="s">
        <v>658</v>
      </c>
      <c r="I940" t="s">
        <v>540</v>
      </c>
      <c r="J940" t="s">
        <v>137</v>
      </c>
      <c r="L940" t="s">
        <v>150</v>
      </c>
      <c r="R940" t="s">
        <v>5441</v>
      </c>
      <c r="S940" t="s">
        <v>4217</v>
      </c>
      <c r="T940" t="s">
        <v>2649</v>
      </c>
      <c r="U940" t="s">
        <v>2468</v>
      </c>
      <c r="AB940" t="s">
        <v>2422</v>
      </c>
      <c r="AC940">
        <f>VLOOKUP(A940,'[1]كل السنوات'!$A$2:$J$3366,10,0)</f>
        <v>0</v>
      </c>
      <c r="AJ940" t="s">
        <v>2422</v>
      </c>
    </row>
    <row r="941" spans="1:36" ht="15" customHeight="1" x14ac:dyDescent="0.25">
      <c r="A941">
        <v>524813</v>
      </c>
      <c r="B941" t="s">
        <v>2230</v>
      </c>
      <c r="C941" t="s">
        <v>84</v>
      </c>
      <c r="D941" t="s">
        <v>1591</v>
      </c>
      <c r="E941" t="s">
        <v>116</v>
      </c>
      <c r="G941" t="s">
        <v>136</v>
      </c>
      <c r="H941" t="s">
        <v>658</v>
      </c>
      <c r="I941" t="s">
        <v>540</v>
      </c>
      <c r="J941" t="s">
        <v>705</v>
      </c>
      <c r="R941" t="s">
        <v>4966</v>
      </c>
      <c r="S941" t="s">
        <v>3582</v>
      </c>
      <c r="T941" t="s">
        <v>2521</v>
      </c>
      <c r="U941" t="s">
        <v>2429</v>
      </c>
      <c r="AC941">
        <f>VLOOKUP(A941,'[1]كل السنوات'!$A$2:$J$3366,10,0)</f>
        <v>0</v>
      </c>
    </row>
    <row r="942" spans="1:36" ht="15" customHeight="1" x14ac:dyDescent="0.25">
      <c r="A942">
        <v>524819</v>
      </c>
      <c r="B942" t="s">
        <v>1143</v>
      </c>
      <c r="C942" t="s">
        <v>84</v>
      </c>
      <c r="D942" t="s">
        <v>350</v>
      </c>
      <c r="E942" t="s">
        <v>116</v>
      </c>
      <c r="G942" t="s">
        <v>136</v>
      </c>
      <c r="H942" t="s">
        <v>658</v>
      </c>
      <c r="I942" t="s">
        <v>541</v>
      </c>
      <c r="J942" t="s">
        <v>137</v>
      </c>
      <c r="L942" t="s">
        <v>151</v>
      </c>
      <c r="R942" t="s">
        <v>4230</v>
      </c>
      <c r="S942" t="s">
        <v>3582</v>
      </c>
      <c r="T942" t="s">
        <v>2896</v>
      </c>
      <c r="U942" t="s">
        <v>2429</v>
      </c>
      <c r="AC942" t="str">
        <f>VLOOKUP(A942,'[1]كل السنوات'!$A$2:$J$3366,10,0)</f>
        <v>م  مستنفذة</v>
      </c>
    </row>
    <row r="943" spans="1:36" ht="15" customHeight="1" x14ac:dyDescent="0.25">
      <c r="A943">
        <v>524821</v>
      </c>
      <c r="B943" t="s">
        <v>1206</v>
      </c>
      <c r="C943" t="s">
        <v>354</v>
      </c>
      <c r="D943" t="s">
        <v>630</v>
      </c>
      <c r="E943" t="s">
        <v>116</v>
      </c>
      <c r="G943" t="s">
        <v>136</v>
      </c>
      <c r="H943" t="s">
        <v>658</v>
      </c>
      <c r="I943" t="s">
        <v>540</v>
      </c>
      <c r="J943" t="s">
        <v>139</v>
      </c>
      <c r="R943" t="s">
        <v>4333</v>
      </c>
      <c r="S943" t="s">
        <v>4103</v>
      </c>
      <c r="T943" t="s">
        <v>2557</v>
      </c>
      <c r="U943" t="s">
        <v>2429</v>
      </c>
      <c r="AC943">
        <f>VLOOKUP(A943,'[1]كل السنوات'!$A$2:$J$3366,10,0)</f>
        <v>0</v>
      </c>
    </row>
    <row r="944" spans="1:36" ht="15" customHeight="1" x14ac:dyDescent="0.25">
      <c r="A944">
        <v>524831</v>
      </c>
      <c r="B944" t="s">
        <v>2231</v>
      </c>
      <c r="C944" t="s">
        <v>69</v>
      </c>
      <c r="D944" t="s">
        <v>1367</v>
      </c>
      <c r="E944" t="s">
        <v>116</v>
      </c>
      <c r="G944" t="s">
        <v>2664</v>
      </c>
      <c r="H944" t="s">
        <v>658</v>
      </c>
      <c r="I944" t="s">
        <v>540</v>
      </c>
      <c r="J944" t="s">
        <v>137</v>
      </c>
      <c r="L944" t="s">
        <v>147</v>
      </c>
      <c r="R944" t="s">
        <v>4697</v>
      </c>
      <c r="S944" t="s">
        <v>3674</v>
      </c>
      <c r="T944" t="s">
        <v>3430</v>
      </c>
      <c r="U944" t="s">
        <v>2568</v>
      </c>
      <c r="AC944">
        <f>VLOOKUP(A944,'[1]كل السنوات'!$A$2:$J$3366,10,0)</f>
        <v>0</v>
      </c>
      <c r="AJ944" t="s">
        <v>2422</v>
      </c>
    </row>
    <row r="945" spans="1:29" ht="15" customHeight="1" x14ac:dyDescent="0.25">
      <c r="A945">
        <v>524833</v>
      </c>
      <c r="B945" t="s">
        <v>1207</v>
      </c>
      <c r="C945" t="s">
        <v>1208</v>
      </c>
      <c r="D945" t="s">
        <v>5574</v>
      </c>
      <c r="E945" t="s">
        <v>116</v>
      </c>
      <c r="G945" t="s">
        <v>5643</v>
      </c>
      <c r="H945" t="s">
        <v>658</v>
      </c>
      <c r="I945" t="s">
        <v>540</v>
      </c>
      <c r="J945" t="s">
        <v>137</v>
      </c>
      <c r="AC945">
        <f>VLOOKUP(A945,'[1]كل السنوات'!$A$2:$J$3366,10,0)</f>
        <v>0</v>
      </c>
    </row>
    <row r="946" spans="1:29" ht="15" customHeight="1" x14ac:dyDescent="0.25">
      <c r="A946">
        <v>524849</v>
      </c>
      <c r="B946" t="s">
        <v>1209</v>
      </c>
      <c r="C946" t="s">
        <v>316</v>
      </c>
      <c r="D946" t="s">
        <v>442</v>
      </c>
      <c r="E946" t="s">
        <v>116</v>
      </c>
      <c r="G946" t="s">
        <v>3311</v>
      </c>
      <c r="H946" t="s">
        <v>668</v>
      </c>
      <c r="I946" t="s">
        <v>540</v>
      </c>
      <c r="J946" t="s">
        <v>139</v>
      </c>
      <c r="K946">
        <v>2017</v>
      </c>
      <c r="L946" t="s">
        <v>150</v>
      </c>
      <c r="R946" t="s">
        <v>4334</v>
      </c>
      <c r="S946" t="s">
        <v>4335</v>
      </c>
      <c r="T946" t="s">
        <v>2653</v>
      </c>
      <c r="U946" t="s">
        <v>3055</v>
      </c>
      <c r="AC946">
        <f>VLOOKUP(A946,'[1]كل السنوات'!$A$2:$J$3366,10,0)</f>
        <v>0</v>
      </c>
    </row>
    <row r="947" spans="1:29" ht="15" customHeight="1" x14ac:dyDescent="0.25">
      <c r="A947">
        <v>524859</v>
      </c>
      <c r="B947" t="s">
        <v>1563</v>
      </c>
      <c r="C947" t="s">
        <v>65</v>
      </c>
      <c r="D947" t="s">
        <v>349</v>
      </c>
      <c r="E947" t="s">
        <v>116</v>
      </c>
      <c r="G947" t="s">
        <v>136</v>
      </c>
      <c r="H947" t="s">
        <v>658</v>
      </c>
      <c r="I947" t="s">
        <v>540</v>
      </c>
      <c r="J947" t="s">
        <v>139</v>
      </c>
      <c r="R947" t="s">
        <v>5442</v>
      </c>
      <c r="S947" t="s">
        <v>3553</v>
      </c>
      <c r="T947" t="s">
        <v>2441</v>
      </c>
      <c r="U947" t="s">
        <v>2429</v>
      </c>
      <c r="AC947">
        <f>VLOOKUP(A947,'[1]كل السنوات'!$A$2:$J$3366,10,0)</f>
        <v>0</v>
      </c>
    </row>
    <row r="948" spans="1:29" ht="15" customHeight="1" x14ac:dyDescent="0.25">
      <c r="A948">
        <v>524861</v>
      </c>
      <c r="B948" t="s">
        <v>2232</v>
      </c>
      <c r="C948" t="s">
        <v>219</v>
      </c>
      <c r="D948" t="s">
        <v>340</v>
      </c>
      <c r="E948" t="s">
        <v>116</v>
      </c>
      <c r="G948" t="s">
        <v>2433</v>
      </c>
      <c r="H948" t="s">
        <v>658</v>
      </c>
      <c r="I948" t="s">
        <v>540</v>
      </c>
      <c r="J948" t="s">
        <v>137</v>
      </c>
      <c r="R948" t="s">
        <v>4698</v>
      </c>
      <c r="S948" t="s">
        <v>4699</v>
      </c>
      <c r="T948" t="s">
        <v>2699</v>
      </c>
      <c r="U948" t="s">
        <v>2439</v>
      </c>
      <c r="AC948">
        <f>VLOOKUP(A948,'[1]كل السنوات'!$A$2:$J$3366,10,0)</f>
        <v>0</v>
      </c>
    </row>
    <row r="949" spans="1:29" ht="15" customHeight="1" x14ac:dyDescent="0.25">
      <c r="A949">
        <v>524872</v>
      </c>
      <c r="B949" t="s">
        <v>1564</v>
      </c>
      <c r="C949" t="s">
        <v>69</v>
      </c>
      <c r="D949" t="s">
        <v>630</v>
      </c>
      <c r="E949" t="s">
        <v>116</v>
      </c>
      <c r="H949" t="s">
        <v>658</v>
      </c>
      <c r="I949" t="s">
        <v>540</v>
      </c>
      <c r="N949">
        <v>700</v>
      </c>
      <c r="O949" s="254">
        <v>45715</v>
      </c>
      <c r="P949">
        <v>50000</v>
      </c>
      <c r="AC949">
        <f>VLOOKUP(A949,'[1]كل السنوات'!$A$2:$J$3366,10,0)</f>
        <v>0</v>
      </c>
    </row>
    <row r="950" spans="1:29" ht="15" customHeight="1" x14ac:dyDescent="0.25">
      <c r="A950">
        <v>524885</v>
      </c>
      <c r="B950" t="s">
        <v>1210</v>
      </c>
      <c r="C950" t="s">
        <v>1211</v>
      </c>
      <c r="D950" t="s">
        <v>1212</v>
      </c>
      <c r="E950" t="s">
        <v>116</v>
      </c>
      <c r="G950" t="s">
        <v>2433</v>
      </c>
      <c r="H950" t="s">
        <v>658</v>
      </c>
      <c r="I950" t="s">
        <v>541</v>
      </c>
      <c r="J950" t="s">
        <v>137</v>
      </c>
      <c r="R950" t="s">
        <v>4701</v>
      </c>
      <c r="S950" t="s">
        <v>4702</v>
      </c>
      <c r="T950" t="s">
        <v>3431</v>
      </c>
      <c r="U950" t="s">
        <v>2568</v>
      </c>
      <c r="AC950" t="str">
        <f>VLOOKUP(A950,'[1]كل السنوات'!$A$2:$J$3366,10,0)</f>
        <v>م</v>
      </c>
    </row>
    <row r="951" spans="1:29" ht="15" customHeight="1" x14ac:dyDescent="0.25">
      <c r="A951">
        <v>524894</v>
      </c>
      <c r="B951" t="s">
        <v>1213</v>
      </c>
      <c r="C951" t="s">
        <v>285</v>
      </c>
      <c r="D951" t="s">
        <v>430</v>
      </c>
      <c r="E951" t="s">
        <v>116</v>
      </c>
      <c r="G951" t="s">
        <v>136</v>
      </c>
      <c r="H951" t="s">
        <v>658</v>
      </c>
      <c r="I951" t="s">
        <v>540</v>
      </c>
      <c r="J951" t="s">
        <v>137</v>
      </c>
      <c r="R951" t="s">
        <v>5443</v>
      </c>
      <c r="S951" t="s">
        <v>4665</v>
      </c>
      <c r="T951" t="s">
        <v>2862</v>
      </c>
      <c r="U951" t="s">
        <v>2429</v>
      </c>
      <c r="AC951">
        <f>VLOOKUP(A951,'[1]كل السنوات'!$A$2:$J$3366,10,0)</f>
        <v>0</v>
      </c>
    </row>
    <row r="952" spans="1:29" ht="15" customHeight="1" x14ac:dyDescent="0.25">
      <c r="A952">
        <v>524911</v>
      </c>
      <c r="B952" t="s">
        <v>1214</v>
      </c>
      <c r="C952" t="s">
        <v>319</v>
      </c>
      <c r="D952" t="s">
        <v>478</v>
      </c>
      <c r="E952" t="s">
        <v>116</v>
      </c>
      <c r="G952" t="s">
        <v>136</v>
      </c>
      <c r="H952" t="s">
        <v>658</v>
      </c>
      <c r="I952" t="s">
        <v>540</v>
      </c>
      <c r="J952" t="s">
        <v>705</v>
      </c>
      <c r="R952" t="s">
        <v>4967</v>
      </c>
      <c r="S952" t="s">
        <v>3582</v>
      </c>
      <c r="T952" t="s">
        <v>3432</v>
      </c>
      <c r="U952" t="s">
        <v>2429</v>
      </c>
      <c r="AC952">
        <f>VLOOKUP(A952,'[1]كل السنوات'!$A$2:$J$3366,10,0)</f>
        <v>0</v>
      </c>
    </row>
    <row r="953" spans="1:29" ht="15" customHeight="1" x14ac:dyDescent="0.25">
      <c r="A953">
        <v>524912</v>
      </c>
      <c r="B953" t="s">
        <v>1403</v>
      </c>
      <c r="C953" t="s">
        <v>226</v>
      </c>
      <c r="D953" t="s">
        <v>416</v>
      </c>
      <c r="E953" t="s">
        <v>116</v>
      </c>
      <c r="H953" t="s">
        <v>658</v>
      </c>
      <c r="I953" t="s">
        <v>541</v>
      </c>
      <c r="AC953" t="str">
        <f>VLOOKUP(A953,'[1]كل السنوات'!$A$2:$J$3366,10,0)</f>
        <v>م</v>
      </c>
    </row>
    <row r="954" spans="1:29" ht="15" customHeight="1" x14ac:dyDescent="0.25">
      <c r="A954">
        <v>524920</v>
      </c>
      <c r="B954" t="s">
        <v>2233</v>
      </c>
      <c r="C954" t="s">
        <v>734</v>
      </c>
      <c r="D954" t="s">
        <v>581</v>
      </c>
      <c r="E954" t="s">
        <v>116</v>
      </c>
      <c r="G954" t="s">
        <v>2957</v>
      </c>
      <c r="H954" t="s">
        <v>658</v>
      </c>
      <c r="I954" t="s">
        <v>540</v>
      </c>
      <c r="J954" t="s">
        <v>139</v>
      </c>
      <c r="L954" t="s">
        <v>151</v>
      </c>
      <c r="R954" t="s">
        <v>4336</v>
      </c>
      <c r="S954" t="s">
        <v>4337</v>
      </c>
      <c r="T954" t="s">
        <v>2547</v>
      </c>
      <c r="U954" t="s">
        <v>2959</v>
      </c>
      <c r="AC954">
        <f>VLOOKUP(A954,'[1]كل السنوات'!$A$2:$J$3366,10,0)</f>
        <v>0</v>
      </c>
    </row>
    <row r="955" spans="1:29" ht="15" customHeight="1" x14ac:dyDescent="0.25">
      <c r="A955">
        <v>524925</v>
      </c>
      <c r="B955" t="s">
        <v>2234</v>
      </c>
      <c r="C955" t="s">
        <v>303</v>
      </c>
      <c r="D955" t="s">
        <v>525</v>
      </c>
      <c r="E955" t="s">
        <v>116</v>
      </c>
      <c r="G955" t="s">
        <v>2475</v>
      </c>
      <c r="H955" t="s">
        <v>660</v>
      </c>
      <c r="I955" t="s">
        <v>540</v>
      </c>
      <c r="J955" t="s">
        <v>139</v>
      </c>
      <c r="K955">
        <v>2005</v>
      </c>
      <c r="L955" t="s">
        <v>138</v>
      </c>
      <c r="R955" t="s">
        <v>4338</v>
      </c>
      <c r="S955" t="s">
        <v>3912</v>
      </c>
      <c r="T955" t="s">
        <v>2504</v>
      </c>
      <c r="U955" t="s">
        <v>2540</v>
      </c>
      <c r="AC955">
        <f>VLOOKUP(A955,'[1]كل السنوات'!$A$2:$J$3366,10,0)</f>
        <v>0</v>
      </c>
    </row>
    <row r="956" spans="1:29" ht="15" customHeight="1" x14ac:dyDescent="0.25">
      <c r="A956">
        <v>524936</v>
      </c>
      <c r="B956" t="s">
        <v>1404</v>
      </c>
      <c r="C956" t="s">
        <v>66</v>
      </c>
      <c r="D956" t="s">
        <v>1324</v>
      </c>
      <c r="E956" t="s">
        <v>115</v>
      </c>
      <c r="G956" t="s">
        <v>136</v>
      </c>
      <c r="H956" t="s">
        <v>658</v>
      </c>
      <c r="I956" t="s">
        <v>540</v>
      </c>
      <c r="J956" t="s">
        <v>139</v>
      </c>
      <c r="R956" t="s">
        <v>4460</v>
      </c>
      <c r="S956" t="s">
        <v>3570</v>
      </c>
      <c r="T956" t="s">
        <v>2589</v>
      </c>
      <c r="U956" t="s">
        <v>2429</v>
      </c>
      <c r="AC956">
        <f>VLOOKUP(A956,'[1]كل السنوات'!$A$2:$J$3366,10,0)</f>
        <v>0</v>
      </c>
    </row>
    <row r="957" spans="1:29" ht="15" customHeight="1" x14ac:dyDescent="0.25">
      <c r="A957">
        <v>524937</v>
      </c>
      <c r="B957" t="s">
        <v>2235</v>
      </c>
      <c r="C957" t="s">
        <v>359</v>
      </c>
      <c r="D957" t="s">
        <v>409</v>
      </c>
      <c r="E957" t="s">
        <v>116</v>
      </c>
      <c r="F957" s="254">
        <v>36526</v>
      </c>
      <c r="G957" t="s">
        <v>2466</v>
      </c>
      <c r="H957" t="s">
        <v>658</v>
      </c>
      <c r="I957" t="s">
        <v>540</v>
      </c>
      <c r="J957" t="s">
        <v>139</v>
      </c>
      <c r="R957" t="s">
        <v>5444</v>
      </c>
      <c r="S957" t="s">
        <v>4250</v>
      </c>
      <c r="T957" t="s">
        <v>2673</v>
      </c>
      <c r="U957" t="s">
        <v>2468</v>
      </c>
      <c r="AC957">
        <f>VLOOKUP(A957,'[1]كل السنوات'!$A$2:$J$3366,10,0)</f>
        <v>0</v>
      </c>
    </row>
    <row r="958" spans="1:29" ht="15" customHeight="1" x14ac:dyDescent="0.25">
      <c r="A958">
        <v>524940</v>
      </c>
      <c r="B958" t="s">
        <v>1079</v>
      </c>
      <c r="C958" t="s">
        <v>293</v>
      </c>
      <c r="D958" t="s">
        <v>836</v>
      </c>
      <c r="E958" t="s">
        <v>116</v>
      </c>
      <c r="G958" t="s">
        <v>136</v>
      </c>
      <c r="H958" t="s">
        <v>658</v>
      </c>
      <c r="I958" t="s">
        <v>540</v>
      </c>
      <c r="J958" t="s">
        <v>139</v>
      </c>
      <c r="K958">
        <v>2010</v>
      </c>
      <c r="R958" t="s">
        <v>4339</v>
      </c>
      <c r="S958" t="s">
        <v>4116</v>
      </c>
      <c r="T958" t="s">
        <v>3255</v>
      </c>
      <c r="U958" t="s">
        <v>2429</v>
      </c>
      <c r="AC958">
        <f>VLOOKUP(A958,'[1]كل السنوات'!$A$2:$J$3366,10,0)</f>
        <v>0</v>
      </c>
    </row>
    <row r="959" spans="1:29" ht="15" customHeight="1" x14ac:dyDescent="0.25">
      <c r="A959">
        <v>524948</v>
      </c>
      <c r="B959" t="s">
        <v>2236</v>
      </c>
      <c r="C959" t="s">
        <v>265</v>
      </c>
      <c r="D959" t="s">
        <v>1352</v>
      </c>
      <c r="E959" t="s">
        <v>116</v>
      </c>
      <c r="G959" t="s">
        <v>3435</v>
      </c>
      <c r="H959" t="s">
        <v>658</v>
      </c>
      <c r="I959" t="s">
        <v>540</v>
      </c>
      <c r="J959" t="s">
        <v>139</v>
      </c>
      <c r="L959" t="s">
        <v>147</v>
      </c>
      <c r="R959" t="s">
        <v>4340</v>
      </c>
      <c r="S959" t="s">
        <v>4247</v>
      </c>
      <c r="T959" t="s">
        <v>5445</v>
      </c>
      <c r="U959" t="s">
        <v>2429</v>
      </c>
      <c r="AC959">
        <f>VLOOKUP(A959,'[1]كل السنوات'!$A$2:$J$3366,10,0)</f>
        <v>0</v>
      </c>
    </row>
    <row r="960" spans="1:29" ht="15" customHeight="1" x14ac:dyDescent="0.25">
      <c r="A960">
        <v>524949</v>
      </c>
      <c r="B960" t="s">
        <v>2237</v>
      </c>
      <c r="C960" t="s">
        <v>69</v>
      </c>
      <c r="D960" t="s">
        <v>1327</v>
      </c>
      <c r="E960" t="s">
        <v>116</v>
      </c>
      <c r="G960" t="s">
        <v>2771</v>
      </c>
      <c r="H960" t="s">
        <v>658</v>
      </c>
      <c r="I960" t="s">
        <v>540</v>
      </c>
      <c r="J960" t="s">
        <v>139</v>
      </c>
      <c r="R960" t="s">
        <v>5446</v>
      </c>
      <c r="S960" t="s">
        <v>3674</v>
      </c>
      <c r="T960" t="s">
        <v>5447</v>
      </c>
      <c r="U960" t="s">
        <v>3194</v>
      </c>
      <c r="AC960">
        <f>VLOOKUP(A960,'[1]كل السنوات'!$A$2:$J$3366,10,0)</f>
        <v>0</v>
      </c>
    </row>
    <row r="961" spans="1:36" ht="15" customHeight="1" x14ac:dyDescent="0.25">
      <c r="A961">
        <v>524951</v>
      </c>
      <c r="B961" t="s">
        <v>1215</v>
      </c>
      <c r="C961" t="s">
        <v>69</v>
      </c>
      <c r="D961" t="s">
        <v>534</v>
      </c>
      <c r="E961" t="s">
        <v>116</v>
      </c>
      <c r="G961" t="s">
        <v>3436</v>
      </c>
      <c r="H961" t="s">
        <v>658</v>
      </c>
      <c r="I961" t="s">
        <v>540</v>
      </c>
      <c r="J961" t="s">
        <v>139</v>
      </c>
      <c r="R961" t="s">
        <v>4341</v>
      </c>
      <c r="S961" t="s">
        <v>3583</v>
      </c>
      <c r="T961" t="s">
        <v>3434</v>
      </c>
      <c r="U961" t="s">
        <v>2429</v>
      </c>
      <c r="AC961">
        <f>VLOOKUP(A961,'[1]كل السنوات'!$A$2:$J$3366,10,0)</f>
        <v>0</v>
      </c>
    </row>
    <row r="962" spans="1:36" ht="15" customHeight="1" x14ac:dyDescent="0.25">
      <c r="A962">
        <v>524961</v>
      </c>
      <c r="B962" t="s">
        <v>1565</v>
      </c>
      <c r="C962" t="s">
        <v>66</v>
      </c>
      <c r="D962" t="s">
        <v>404</v>
      </c>
      <c r="E962" t="s">
        <v>116</v>
      </c>
      <c r="F962" s="254">
        <v>32143</v>
      </c>
      <c r="G962" t="s">
        <v>2949</v>
      </c>
      <c r="H962" t="s">
        <v>658</v>
      </c>
      <c r="I962" t="s">
        <v>540</v>
      </c>
      <c r="J962" t="s">
        <v>139</v>
      </c>
      <c r="R962" t="s">
        <v>3831</v>
      </c>
      <c r="S962" t="s">
        <v>3614</v>
      </c>
      <c r="T962" t="s">
        <v>2520</v>
      </c>
      <c r="U962" t="s">
        <v>2950</v>
      </c>
      <c r="AC962">
        <f>VLOOKUP(A962,'[1]كل السنوات'!$A$2:$J$3366,10,0)</f>
        <v>0</v>
      </c>
    </row>
    <row r="963" spans="1:36" ht="15" customHeight="1" x14ac:dyDescent="0.25">
      <c r="A963">
        <v>524977</v>
      </c>
      <c r="B963" t="s">
        <v>1405</v>
      </c>
      <c r="C963" t="s">
        <v>65</v>
      </c>
      <c r="D963" t="s">
        <v>1406</v>
      </c>
      <c r="E963" t="s">
        <v>116</v>
      </c>
      <c r="G963" t="s">
        <v>2590</v>
      </c>
      <c r="H963" t="s">
        <v>658</v>
      </c>
      <c r="I963" t="s">
        <v>540</v>
      </c>
      <c r="J963" t="s">
        <v>705</v>
      </c>
      <c r="L963" t="s">
        <v>151</v>
      </c>
      <c r="R963" t="s">
        <v>4767</v>
      </c>
      <c r="S963" t="s">
        <v>4768</v>
      </c>
      <c r="T963" t="s">
        <v>2591</v>
      </c>
      <c r="U963" t="s">
        <v>2592</v>
      </c>
      <c r="AC963">
        <f>VLOOKUP(A963,'[1]كل السنوات'!$A$2:$J$3366,10,0)</f>
        <v>0</v>
      </c>
    </row>
    <row r="964" spans="1:36" ht="15" customHeight="1" x14ac:dyDescent="0.25">
      <c r="A964">
        <v>524980</v>
      </c>
      <c r="B964" t="s">
        <v>1216</v>
      </c>
      <c r="C964" t="s">
        <v>380</v>
      </c>
      <c r="D964" t="s">
        <v>624</v>
      </c>
      <c r="E964" t="s">
        <v>116</v>
      </c>
      <c r="G964" t="s">
        <v>136</v>
      </c>
      <c r="H964" t="s">
        <v>658</v>
      </c>
      <c r="I964" t="s">
        <v>540</v>
      </c>
      <c r="J964" t="s">
        <v>137</v>
      </c>
      <c r="R964" t="s">
        <v>4703</v>
      </c>
      <c r="S964" t="s">
        <v>3642</v>
      </c>
      <c r="T964" t="s">
        <v>2668</v>
      </c>
      <c r="U964" t="s">
        <v>2429</v>
      </c>
      <c r="AC964">
        <f>VLOOKUP(A964,'[1]كل السنوات'!$A$2:$J$3366,10,0)</f>
        <v>0</v>
      </c>
    </row>
    <row r="965" spans="1:36" ht="15" customHeight="1" x14ac:dyDescent="0.25">
      <c r="A965">
        <v>524992</v>
      </c>
      <c r="B965" t="s">
        <v>1218</v>
      </c>
      <c r="C965" t="s">
        <v>1219</v>
      </c>
      <c r="D965" t="s">
        <v>845</v>
      </c>
      <c r="E965" t="s">
        <v>116</v>
      </c>
      <c r="G965" t="s">
        <v>5448</v>
      </c>
      <c r="H965" t="s">
        <v>658</v>
      </c>
      <c r="I965" t="s">
        <v>540</v>
      </c>
      <c r="J965" t="s">
        <v>137</v>
      </c>
      <c r="R965" t="s">
        <v>5449</v>
      </c>
      <c r="S965" t="s">
        <v>5450</v>
      </c>
      <c r="T965" t="s">
        <v>5187</v>
      </c>
      <c r="U965" t="s">
        <v>2436</v>
      </c>
      <c r="AC965">
        <f>VLOOKUP(A965,'[1]كل السنوات'!$A$2:$J$3366,10,0)</f>
        <v>0</v>
      </c>
      <c r="AI965" t="s">
        <v>2422</v>
      </c>
    </row>
    <row r="966" spans="1:36" ht="15" customHeight="1" x14ac:dyDescent="0.25">
      <c r="A966">
        <v>524996</v>
      </c>
      <c r="B966" t="s">
        <v>2238</v>
      </c>
      <c r="C966" t="s">
        <v>322</v>
      </c>
      <c r="D966" t="s">
        <v>1333</v>
      </c>
      <c r="E966" t="s">
        <v>116</v>
      </c>
      <c r="G966" t="s">
        <v>136</v>
      </c>
      <c r="H966" t="s">
        <v>658</v>
      </c>
      <c r="I966" t="s">
        <v>540</v>
      </c>
      <c r="J966" t="s">
        <v>139</v>
      </c>
      <c r="R966" t="s">
        <v>5451</v>
      </c>
      <c r="S966" t="s">
        <v>5452</v>
      </c>
      <c r="T966" t="s">
        <v>5453</v>
      </c>
      <c r="U966" t="s">
        <v>2436</v>
      </c>
      <c r="AC966">
        <f>VLOOKUP(A966,'[1]كل السنوات'!$A$2:$J$3366,10,0)</f>
        <v>0</v>
      </c>
    </row>
    <row r="967" spans="1:36" ht="15" customHeight="1" x14ac:dyDescent="0.25">
      <c r="A967">
        <v>525011</v>
      </c>
      <c r="B967" t="s">
        <v>1566</v>
      </c>
      <c r="C967" t="s">
        <v>84</v>
      </c>
      <c r="D967" t="s">
        <v>430</v>
      </c>
      <c r="E967" t="s">
        <v>116</v>
      </c>
      <c r="G967" t="s">
        <v>136</v>
      </c>
      <c r="H967" t="s">
        <v>658</v>
      </c>
      <c r="I967" t="s">
        <v>540</v>
      </c>
      <c r="J967" t="s">
        <v>137</v>
      </c>
      <c r="R967" t="s">
        <v>4534</v>
      </c>
      <c r="S967" t="s">
        <v>3586</v>
      </c>
      <c r="T967" t="s">
        <v>2954</v>
      </c>
      <c r="U967" t="s">
        <v>2955</v>
      </c>
      <c r="AC967">
        <f>VLOOKUP(A967,'[1]كل السنوات'!$A$2:$J$3366,10,0)</f>
        <v>0</v>
      </c>
    </row>
    <row r="968" spans="1:36" ht="15" customHeight="1" x14ac:dyDescent="0.25">
      <c r="A968">
        <v>525015</v>
      </c>
      <c r="B968" t="s">
        <v>2239</v>
      </c>
      <c r="C968" t="s">
        <v>360</v>
      </c>
      <c r="D968" t="s">
        <v>442</v>
      </c>
      <c r="E968" t="s">
        <v>116</v>
      </c>
      <c r="G968" t="s">
        <v>3334</v>
      </c>
      <c r="H968" t="s">
        <v>658</v>
      </c>
      <c r="I968" t="s">
        <v>540</v>
      </c>
      <c r="J968" t="s">
        <v>139</v>
      </c>
      <c r="R968" t="s">
        <v>5454</v>
      </c>
      <c r="S968" t="s">
        <v>5455</v>
      </c>
      <c r="T968" t="s">
        <v>5456</v>
      </c>
      <c r="U968" t="s">
        <v>5457</v>
      </c>
      <c r="AC968">
        <f>VLOOKUP(A968,'[1]كل السنوات'!$A$2:$J$3366,10,0)</f>
        <v>0</v>
      </c>
    </row>
    <row r="969" spans="1:36" ht="15" customHeight="1" x14ac:dyDescent="0.25">
      <c r="A969">
        <v>525023</v>
      </c>
      <c r="B969" t="s">
        <v>1567</v>
      </c>
      <c r="C969" t="s">
        <v>64</v>
      </c>
      <c r="D969" t="s">
        <v>1314</v>
      </c>
      <c r="E969" t="s">
        <v>116</v>
      </c>
      <c r="G969" t="s">
        <v>2546</v>
      </c>
      <c r="H969" t="s">
        <v>658</v>
      </c>
      <c r="I969" t="s">
        <v>541</v>
      </c>
      <c r="J969" t="s">
        <v>137</v>
      </c>
      <c r="K969">
        <v>2017</v>
      </c>
      <c r="R969" t="s">
        <v>4535</v>
      </c>
      <c r="S969" t="s">
        <v>3983</v>
      </c>
      <c r="T969" t="s">
        <v>2956</v>
      </c>
      <c r="U969" t="s">
        <v>2429</v>
      </c>
      <c r="AC969" t="str">
        <f>VLOOKUP(A969,'[1]كل السنوات'!$A$2:$J$3366,10,0)</f>
        <v>م</v>
      </c>
    </row>
    <row r="970" spans="1:36" ht="15" customHeight="1" x14ac:dyDescent="0.25">
      <c r="A970">
        <v>525027</v>
      </c>
      <c r="B970" t="s">
        <v>1568</v>
      </c>
      <c r="C970" t="s">
        <v>87</v>
      </c>
      <c r="D970" t="s">
        <v>880</v>
      </c>
      <c r="E970" t="s">
        <v>116</v>
      </c>
      <c r="G970" t="s">
        <v>2608</v>
      </c>
      <c r="H970" t="s">
        <v>658</v>
      </c>
      <c r="I970" t="s">
        <v>541</v>
      </c>
      <c r="J970" t="s">
        <v>139</v>
      </c>
      <c r="R970" t="s">
        <v>4344</v>
      </c>
      <c r="S970" t="s">
        <v>3598</v>
      </c>
      <c r="T970" t="s">
        <v>2947</v>
      </c>
      <c r="U970" t="s">
        <v>2468</v>
      </c>
      <c r="AC970" t="str">
        <f>VLOOKUP(A970,'[1]كل السنوات'!$A$2:$J$3366,10,0)</f>
        <v>م</v>
      </c>
    </row>
    <row r="971" spans="1:36" ht="15" customHeight="1" x14ac:dyDescent="0.25">
      <c r="A971">
        <v>525064</v>
      </c>
      <c r="B971" t="s">
        <v>1569</v>
      </c>
      <c r="C971" t="s">
        <v>308</v>
      </c>
      <c r="D971" t="s">
        <v>525</v>
      </c>
      <c r="E971" t="s">
        <v>116</v>
      </c>
      <c r="G971" t="s">
        <v>2957</v>
      </c>
      <c r="H971" t="s">
        <v>658</v>
      </c>
      <c r="I971" t="s">
        <v>540</v>
      </c>
      <c r="J971" t="s">
        <v>137</v>
      </c>
      <c r="L971" t="s">
        <v>151</v>
      </c>
      <c r="R971" t="s">
        <v>4536</v>
      </c>
      <c r="S971" t="s">
        <v>3627</v>
      </c>
      <c r="T971" t="s">
        <v>2958</v>
      </c>
      <c r="U971" t="s">
        <v>2959</v>
      </c>
      <c r="AC971">
        <f>VLOOKUP(A971,'[1]كل السنوات'!$A$2:$J$3366,10,0)</f>
        <v>0</v>
      </c>
    </row>
    <row r="972" spans="1:36" ht="15" customHeight="1" x14ac:dyDescent="0.25">
      <c r="A972">
        <v>525096</v>
      </c>
      <c r="B972" t="s">
        <v>1407</v>
      </c>
      <c r="C972" t="s">
        <v>277</v>
      </c>
      <c r="D972" t="s">
        <v>350</v>
      </c>
      <c r="E972" t="s">
        <v>116</v>
      </c>
      <c r="G972" t="s">
        <v>2593</v>
      </c>
      <c r="H972" t="s">
        <v>658</v>
      </c>
      <c r="I972" t="s">
        <v>540</v>
      </c>
      <c r="J972" t="s">
        <v>139</v>
      </c>
      <c r="K972">
        <v>1997</v>
      </c>
      <c r="R972" t="s">
        <v>3625</v>
      </c>
      <c r="S972" t="s">
        <v>3626</v>
      </c>
      <c r="T972" t="s">
        <v>2594</v>
      </c>
      <c r="U972" t="s">
        <v>2429</v>
      </c>
      <c r="AC972">
        <f>VLOOKUP(A972,'[1]كل السنوات'!$A$2:$J$3366,10,0)</f>
        <v>0</v>
      </c>
    </row>
    <row r="973" spans="1:36" ht="15" customHeight="1" x14ac:dyDescent="0.25">
      <c r="A973">
        <v>525101</v>
      </c>
      <c r="B973" t="s">
        <v>1408</v>
      </c>
      <c r="C973" t="s">
        <v>1380</v>
      </c>
      <c r="D973" t="s">
        <v>571</v>
      </c>
      <c r="E973" t="s">
        <v>116</v>
      </c>
      <c r="G973" t="s">
        <v>136</v>
      </c>
      <c r="H973" t="s">
        <v>658</v>
      </c>
      <c r="I973" t="s">
        <v>541</v>
      </c>
      <c r="J973" t="s">
        <v>705</v>
      </c>
      <c r="R973" t="s">
        <v>4771</v>
      </c>
      <c r="S973" t="s">
        <v>4772</v>
      </c>
      <c r="T973" t="s">
        <v>2642</v>
      </c>
      <c r="U973" t="s">
        <v>2429</v>
      </c>
      <c r="AC973" t="str">
        <f>VLOOKUP(A973,'[1]كل السنوات'!$A$2:$J$3366,10,0)</f>
        <v>م</v>
      </c>
    </row>
    <row r="974" spans="1:36" ht="15" customHeight="1" x14ac:dyDescent="0.25">
      <c r="A974">
        <v>525103</v>
      </c>
      <c r="B974" t="s">
        <v>1221</v>
      </c>
      <c r="C974" t="s">
        <v>1222</v>
      </c>
      <c r="D974" t="s">
        <v>431</v>
      </c>
      <c r="E974" t="s">
        <v>116</v>
      </c>
      <c r="G974" t="s">
        <v>136</v>
      </c>
      <c r="H974" t="s">
        <v>658</v>
      </c>
      <c r="I974" t="s">
        <v>540</v>
      </c>
      <c r="J974" t="s">
        <v>139</v>
      </c>
      <c r="R974" t="s">
        <v>4345</v>
      </c>
      <c r="S974" t="s">
        <v>4342</v>
      </c>
      <c r="T974" t="s">
        <v>2513</v>
      </c>
      <c r="U974" t="s">
        <v>2429</v>
      </c>
      <c r="AC974">
        <f>VLOOKUP(A974,'[1]كل السنوات'!$A$2:$J$3366,10,0)</f>
        <v>0</v>
      </c>
    </row>
    <row r="975" spans="1:36" ht="15" customHeight="1" x14ac:dyDescent="0.25">
      <c r="A975">
        <v>525109</v>
      </c>
      <c r="B975" t="s">
        <v>1571</v>
      </c>
      <c r="C975" t="s">
        <v>93</v>
      </c>
      <c r="D975" t="s">
        <v>408</v>
      </c>
      <c r="E975" t="s">
        <v>116</v>
      </c>
      <c r="G975" t="s">
        <v>2725</v>
      </c>
      <c r="H975" t="s">
        <v>658</v>
      </c>
      <c r="I975" t="s">
        <v>540</v>
      </c>
      <c r="J975" t="s">
        <v>139</v>
      </c>
      <c r="R975" t="s">
        <v>4346</v>
      </c>
      <c r="S975" t="s">
        <v>3704</v>
      </c>
      <c r="T975" t="s">
        <v>2841</v>
      </c>
      <c r="U975" t="s">
        <v>2468</v>
      </c>
      <c r="AC975">
        <f>VLOOKUP(A975,'[1]كل السنوات'!$A$2:$J$3366,10,0)</f>
        <v>0</v>
      </c>
      <c r="AI975" t="s">
        <v>2422</v>
      </c>
      <c r="AJ975" t="s">
        <v>2422</v>
      </c>
    </row>
    <row r="976" spans="1:36" ht="15" customHeight="1" x14ac:dyDescent="0.25">
      <c r="A976">
        <v>525119</v>
      </c>
      <c r="B976" t="s">
        <v>2240</v>
      </c>
      <c r="C976" t="s">
        <v>300</v>
      </c>
      <c r="D976" t="s">
        <v>403</v>
      </c>
      <c r="E976" t="s">
        <v>116</v>
      </c>
      <c r="G976" t="s">
        <v>145</v>
      </c>
      <c r="H976" t="s">
        <v>658</v>
      </c>
      <c r="I976" t="s">
        <v>540</v>
      </c>
      <c r="J976" t="s">
        <v>139</v>
      </c>
      <c r="R976" t="s">
        <v>4347</v>
      </c>
      <c r="S976" t="s">
        <v>5458</v>
      </c>
      <c r="T976" t="s">
        <v>2639</v>
      </c>
      <c r="U976" t="s">
        <v>2549</v>
      </c>
      <c r="AC976">
        <f>VLOOKUP(A976,'[1]كل السنوات'!$A$2:$J$3366,10,0)</f>
        <v>0</v>
      </c>
    </row>
    <row r="977" spans="1:36" ht="15" customHeight="1" x14ac:dyDescent="0.25">
      <c r="A977">
        <v>525120</v>
      </c>
      <c r="B977" t="s">
        <v>1223</v>
      </c>
      <c r="C977" t="s">
        <v>62</v>
      </c>
      <c r="D977" t="s">
        <v>439</v>
      </c>
      <c r="E977" t="s">
        <v>116</v>
      </c>
      <c r="G977" t="s">
        <v>2433</v>
      </c>
      <c r="H977" t="s">
        <v>658</v>
      </c>
      <c r="I977" t="s">
        <v>540</v>
      </c>
      <c r="J977" t="s">
        <v>137</v>
      </c>
      <c r="K977">
        <v>2013</v>
      </c>
      <c r="R977" t="s">
        <v>4704</v>
      </c>
      <c r="S977" t="s">
        <v>3816</v>
      </c>
      <c r="T977" t="s">
        <v>3440</v>
      </c>
      <c r="U977" t="s">
        <v>2568</v>
      </c>
      <c r="AC977">
        <f>VLOOKUP(A977,'[1]كل السنوات'!$A$2:$J$3366,10,0)</f>
        <v>0</v>
      </c>
    </row>
    <row r="978" spans="1:36" ht="15" customHeight="1" x14ac:dyDescent="0.25">
      <c r="A978">
        <v>525124</v>
      </c>
      <c r="B978" t="s">
        <v>2241</v>
      </c>
      <c r="C978" t="s">
        <v>101</v>
      </c>
      <c r="D978" t="s">
        <v>408</v>
      </c>
      <c r="E978" t="s">
        <v>116</v>
      </c>
      <c r="G978" t="s">
        <v>136</v>
      </c>
      <c r="H978" t="s">
        <v>658</v>
      </c>
      <c r="I978" t="s">
        <v>540</v>
      </c>
      <c r="J978" t="s">
        <v>139</v>
      </c>
      <c r="R978" t="s">
        <v>4348</v>
      </c>
      <c r="S978" t="s">
        <v>4082</v>
      </c>
      <c r="T978" t="s">
        <v>2841</v>
      </c>
      <c r="U978" t="s">
        <v>2429</v>
      </c>
      <c r="AC978">
        <f>VLOOKUP(A978,'[1]كل السنوات'!$A$2:$J$3366,10,0)</f>
        <v>0</v>
      </c>
    </row>
    <row r="979" spans="1:36" ht="15" customHeight="1" x14ac:dyDescent="0.25">
      <c r="A979">
        <v>525129</v>
      </c>
      <c r="B979" t="s">
        <v>1224</v>
      </c>
      <c r="C979" t="s">
        <v>1225</v>
      </c>
      <c r="D979" t="s">
        <v>446</v>
      </c>
      <c r="E979" t="s">
        <v>116</v>
      </c>
      <c r="G979" t="s">
        <v>136</v>
      </c>
      <c r="H979" t="s">
        <v>658</v>
      </c>
      <c r="I979" t="s">
        <v>540</v>
      </c>
      <c r="J979" t="s">
        <v>139</v>
      </c>
      <c r="R979" t="s">
        <v>4349</v>
      </c>
      <c r="S979" t="s">
        <v>4350</v>
      </c>
      <c r="T979" t="s">
        <v>2631</v>
      </c>
      <c r="U979" t="s">
        <v>2436</v>
      </c>
      <c r="AC979">
        <f>VLOOKUP(A979,'[1]كل السنوات'!$A$2:$J$3366,10,0)</f>
        <v>0</v>
      </c>
      <c r="AJ979" t="s">
        <v>2422</v>
      </c>
    </row>
    <row r="980" spans="1:36" ht="15" customHeight="1" x14ac:dyDescent="0.25">
      <c r="A980">
        <v>525132</v>
      </c>
      <c r="B980" t="s">
        <v>1226</v>
      </c>
      <c r="C980" t="s">
        <v>62</v>
      </c>
      <c r="D980" t="s">
        <v>411</v>
      </c>
      <c r="E980" t="s">
        <v>116</v>
      </c>
      <c r="G980" t="s">
        <v>2539</v>
      </c>
      <c r="H980" t="s">
        <v>658</v>
      </c>
      <c r="I980" t="s">
        <v>540</v>
      </c>
      <c r="J980" t="s">
        <v>139</v>
      </c>
      <c r="K980">
        <v>2016</v>
      </c>
      <c r="R980" t="s">
        <v>4351</v>
      </c>
      <c r="S980" t="s">
        <v>3885</v>
      </c>
      <c r="T980" t="s">
        <v>3441</v>
      </c>
      <c r="U980" t="s">
        <v>2479</v>
      </c>
      <c r="AC980">
        <f>VLOOKUP(A980,'[1]كل السنوات'!$A$2:$J$3366,10,0)</f>
        <v>0</v>
      </c>
    </row>
    <row r="981" spans="1:36" ht="15" customHeight="1" x14ac:dyDescent="0.25">
      <c r="A981">
        <v>525136</v>
      </c>
      <c r="B981" t="s">
        <v>2242</v>
      </c>
      <c r="C981" t="s">
        <v>390</v>
      </c>
      <c r="D981" t="s">
        <v>515</v>
      </c>
      <c r="E981" t="s">
        <v>116</v>
      </c>
      <c r="G981" t="s">
        <v>150</v>
      </c>
      <c r="H981" t="s">
        <v>658</v>
      </c>
      <c r="I981" t="s">
        <v>540</v>
      </c>
      <c r="J981" t="s">
        <v>705</v>
      </c>
      <c r="L981" t="s">
        <v>150</v>
      </c>
      <c r="R981" t="s">
        <v>4968</v>
      </c>
      <c r="S981" t="s">
        <v>4969</v>
      </c>
      <c r="T981" t="s">
        <v>2733</v>
      </c>
      <c r="U981" t="s">
        <v>2440</v>
      </c>
      <c r="AC981">
        <f>VLOOKUP(A981,'[1]كل السنوات'!$A$2:$J$3366,10,0)</f>
        <v>0</v>
      </c>
    </row>
    <row r="982" spans="1:36" ht="15" customHeight="1" x14ac:dyDescent="0.25">
      <c r="A982">
        <v>525139</v>
      </c>
      <c r="B982" t="s">
        <v>1227</v>
      </c>
      <c r="C982" t="s">
        <v>66</v>
      </c>
      <c r="D982" t="s">
        <v>349</v>
      </c>
      <c r="E982" t="s">
        <v>116</v>
      </c>
      <c r="G982" t="s">
        <v>136</v>
      </c>
      <c r="H982" t="s">
        <v>658</v>
      </c>
      <c r="I982" t="s">
        <v>540</v>
      </c>
      <c r="J982" t="s">
        <v>705</v>
      </c>
      <c r="R982" t="s">
        <v>4970</v>
      </c>
      <c r="S982" t="s">
        <v>3563</v>
      </c>
      <c r="T982" t="s">
        <v>2441</v>
      </c>
      <c r="U982" t="s">
        <v>2429</v>
      </c>
      <c r="AC982">
        <f>VLOOKUP(A982,'[1]كل السنوات'!$A$2:$J$3366,10,0)</f>
        <v>0</v>
      </c>
    </row>
    <row r="983" spans="1:36" ht="15" customHeight="1" x14ac:dyDescent="0.25">
      <c r="A983">
        <v>525141</v>
      </c>
      <c r="B983" t="s">
        <v>1572</v>
      </c>
      <c r="C983" t="s">
        <v>1573</v>
      </c>
      <c r="D983" t="s">
        <v>1574</v>
      </c>
      <c r="E983" t="s">
        <v>116</v>
      </c>
      <c r="G983" t="s">
        <v>2917</v>
      </c>
      <c r="H983" t="s">
        <v>658</v>
      </c>
      <c r="I983" t="s">
        <v>540</v>
      </c>
      <c r="J983" t="s">
        <v>137</v>
      </c>
      <c r="L983" t="s">
        <v>150</v>
      </c>
      <c r="R983" t="s">
        <v>4705</v>
      </c>
      <c r="S983" t="s">
        <v>3626</v>
      </c>
      <c r="T983" t="s">
        <v>3442</v>
      </c>
      <c r="U983" t="s">
        <v>2429</v>
      </c>
      <c r="AC983">
        <f>VLOOKUP(A983,'[1]كل السنوات'!$A$2:$J$3366,10,0)</f>
        <v>0</v>
      </c>
    </row>
    <row r="984" spans="1:36" ht="15" customHeight="1" x14ac:dyDescent="0.25">
      <c r="A984">
        <v>525146</v>
      </c>
      <c r="B984" t="s">
        <v>1575</v>
      </c>
      <c r="C984" t="s">
        <v>267</v>
      </c>
      <c r="D984" t="s">
        <v>1338</v>
      </c>
      <c r="E984" t="s">
        <v>116</v>
      </c>
      <c r="G984" t="s">
        <v>2686</v>
      </c>
      <c r="H984" t="s">
        <v>658</v>
      </c>
      <c r="I984" t="s">
        <v>541</v>
      </c>
      <c r="J984" t="s">
        <v>139</v>
      </c>
      <c r="R984" t="s">
        <v>3834</v>
      </c>
      <c r="S984" t="s">
        <v>3560</v>
      </c>
      <c r="T984" t="s">
        <v>2960</v>
      </c>
      <c r="U984" t="s">
        <v>2913</v>
      </c>
      <c r="AC984" t="str">
        <f>VLOOKUP(A984,'[1]كل السنوات'!$A$2:$J$3366,10,0)</f>
        <v>م</v>
      </c>
    </row>
    <row r="985" spans="1:36" ht="15" customHeight="1" x14ac:dyDescent="0.25">
      <c r="A985">
        <v>525147</v>
      </c>
      <c r="B985" t="s">
        <v>1576</v>
      </c>
      <c r="C985" t="s">
        <v>380</v>
      </c>
      <c r="D985" t="s">
        <v>431</v>
      </c>
      <c r="E985" t="s">
        <v>116</v>
      </c>
      <c r="G985" t="s">
        <v>3443</v>
      </c>
      <c r="H985" t="s">
        <v>658</v>
      </c>
      <c r="I985" t="s">
        <v>540</v>
      </c>
      <c r="J985" t="s">
        <v>137</v>
      </c>
      <c r="L985" t="s">
        <v>149</v>
      </c>
      <c r="R985" t="s">
        <v>4706</v>
      </c>
      <c r="S985" t="s">
        <v>3642</v>
      </c>
      <c r="T985" t="s">
        <v>2513</v>
      </c>
      <c r="U985" t="s">
        <v>3444</v>
      </c>
      <c r="AC985">
        <f>VLOOKUP(A985,'[1]كل السنوات'!$A$2:$J$3366,10,0)</f>
        <v>0</v>
      </c>
    </row>
    <row r="986" spans="1:36" ht="15" customHeight="1" x14ac:dyDescent="0.25">
      <c r="A986">
        <v>525150</v>
      </c>
      <c r="B986" t="s">
        <v>1381</v>
      </c>
      <c r="C986" t="s">
        <v>66</v>
      </c>
      <c r="D986" t="s">
        <v>1382</v>
      </c>
      <c r="E986" t="s">
        <v>116</v>
      </c>
      <c r="G986" t="s">
        <v>2595</v>
      </c>
      <c r="H986" t="s">
        <v>660</v>
      </c>
      <c r="I986" t="s">
        <v>540</v>
      </c>
      <c r="J986" t="s">
        <v>137</v>
      </c>
      <c r="K986">
        <v>2014</v>
      </c>
      <c r="L986" t="s">
        <v>138</v>
      </c>
      <c r="R986" t="s">
        <v>4477</v>
      </c>
      <c r="S986" t="s">
        <v>3633</v>
      </c>
      <c r="T986" t="s">
        <v>2596</v>
      </c>
      <c r="U986" t="s">
        <v>2597</v>
      </c>
      <c r="AC986">
        <f>VLOOKUP(A986,'[1]كل السنوات'!$A$2:$J$3366,10,0)</f>
        <v>0</v>
      </c>
      <c r="AJ986" t="s">
        <v>2422</v>
      </c>
    </row>
    <row r="987" spans="1:36" ht="15" customHeight="1" x14ac:dyDescent="0.25">
      <c r="A987">
        <v>525154</v>
      </c>
      <c r="B987" t="s">
        <v>1228</v>
      </c>
      <c r="C987" t="s">
        <v>301</v>
      </c>
      <c r="D987" t="s">
        <v>340</v>
      </c>
      <c r="E987" t="s">
        <v>116</v>
      </c>
      <c r="G987" t="s">
        <v>2433</v>
      </c>
      <c r="H987" t="s">
        <v>658</v>
      </c>
      <c r="I987" t="s">
        <v>540</v>
      </c>
      <c r="J987" t="s">
        <v>137</v>
      </c>
      <c r="L987" t="s">
        <v>151</v>
      </c>
      <c r="R987" t="s">
        <v>4707</v>
      </c>
      <c r="S987" t="s">
        <v>3576</v>
      </c>
      <c r="T987" t="s">
        <v>2508</v>
      </c>
      <c r="U987" t="s">
        <v>2436</v>
      </c>
      <c r="AC987">
        <f>VLOOKUP(A987,'[1]كل السنوات'!$A$2:$J$3366,10,0)</f>
        <v>0</v>
      </c>
    </row>
    <row r="988" spans="1:36" ht="15" customHeight="1" x14ac:dyDescent="0.25">
      <c r="A988">
        <v>525157</v>
      </c>
      <c r="B988" t="s">
        <v>1577</v>
      </c>
      <c r="C988" t="s">
        <v>94</v>
      </c>
      <c r="D988" t="s">
        <v>1437</v>
      </c>
      <c r="E988" t="s">
        <v>116</v>
      </c>
      <c r="G988" t="s">
        <v>3445</v>
      </c>
      <c r="H988" t="s">
        <v>658</v>
      </c>
      <c r="I988" t="s">
        <v>540</v>
      </c>
      <c r="J988" t="s">
        <v>137</v>
      </c>
      <c r="R988" t="s">
        <v>4708</v>
      </c>
      <c r="S988" t="s">
        <v>3686</v>
      </c>
      <c r="T988" t="s">
        <v>3446</v>
      </c>
      <c r="U988" t="s">
        <v>3447</v>
      </c>
      <c r="AC988">
        <f>VLOOKUP(A988,'[1]كل السنوات'!$A$2:$J$3366,10,0)</f>
        <v>0</v>
      </c>
    </row>
    <row r="989" spans="1:36" ht="15" customHeight="1" x14ac:dyDescent="0.25">
      <c r="A989">
        <v>525160</v>
      </c>
      <c r="B989" t="s">
        <v>1578</v>
      </c>
      <c r="C989" t="s">
        <v>101</v>
      </c>
      <c r="D989" t="s">
        <v>726</v>
      </c>
      <c r="E989" t="s">
        <v>116</v>
      </c>
      <c r="G989" t="s">
        <v>2558</v>
      </c>
      <c r="H989" t="s">
        <v>658</v>
      </c>
      <c r="I989" t="s">
        <v>541</v>
      </c>
      <c r="J989" t="s">
        <v>137</v>
      </c>
      <c r="R989" t="s">
        <v>4709</v>
      </c>
      <c r="S989" t="s">
        <v>4710</v>
      </c>
      <c r="T989" t="s">
        <v>3448</v>
      </c>
      <c r="U989" t="s">
        <v>2540</v>
      </c>
      <c r="AC989" t="str">
        <f>VLOOKUP(A989,'[1]كل السنوات'!$A$2:$J$3366,10,0)</f>
        <v>نا</v>
      </c>
    </row>
    <row r="990" spans="1:36" ht="15" customHeight="1" x14ac:dyDescent="0.25">
      <c r="A990">
        <v>525163</v>
      </c>
      <c r="B990" t="s">
        <v>1579</v>
      </c>
      <c r="C990" t="s">
        <v>69</v>
      </c>
      <c r="D990" t="s">
        <v>513</v>
      </c>
      <c r="E990" t="s">
        <v>116</v>
      </c>
      <c r="G990" t="s">
        <v>2518</v>
      </c>
      <c r="H990" t="s">
        <v>658</v>
      </c>
      <c r="I990" t="s">
        <v>540</v>
      </c>
      <c r="J990" t="s">
        <v>137</v>
      </c>
      <c r="K990">
        <v>2015</v>
      </c>
      <c r="R990" t="s">
        <v>4537</v>
      </c>
      <c r="S990" t="s">
        <v>3583</v>
      </c>
      <c r="T990" t="s">
        <v>2952</v>
      </c>
      <c r="U990" t="s">
        <v>2684</v>
      </c>
      <c r="AC990">
        <f>VLOOKUP(A990,'[1]كل السنوات'!$A$2:$J$3366,10,0)</f>
        <v>0</v>
      </c>
    </row>
    <row r="991" spans="1:36" ht="15" customHeight="1" x14ac:dyDescent="0.25">
      <c r="A991">
        <v>525167</v>
      </c>
      <c r="B991" t="s">
        <v>2243</v>
      </c>
      <c r="C991" t="s">
        <v>70</v>
      </c>
      <c r="D991" t="s">
        <v>350</v>
      </c>
      <c r="E991" t="s">
        <v>116</v>
      </c>
      <c r="G991" t="s">
        <v>136</v>
      </c>
      <c r="H991" t="s">
        <v>658</v>
      </c>
      <c r="I991" t="s">
        <v>540</v>
      </c>
      <c r="J991" t="s">
        <v>137</v>
      </c>
      <c r="R991" t="s">
        <v>5459</v>
      </c>
      <c r="S991" t="s">
        <v>3628</v>
      </c>
      <c r="T991" t="s">
        <v>2896</v>
      </c>
      <c r="U991" t="s">
        <v>2429</v>
      </c>
      <c r="AC991">
        <f>VLOOKUP(A991,'[1]كل السنوات'!$A$2:$J$3366,10,0)</f>
        <v>0</v>
      </c>
    </row>
    <row r="992" spans="1:36" ht="15" customHeight="1" x14ac:dyDescent="0.25">
      <c r="A992">
        <v>525169</v>
      </c>
      <c r="B992" t="s">
        <v>1229</v>
      </c>
      <c r="C992" t="s">
        <v>98</v>
      </c>
      <c r="D992" t="s">
        <v>529</v>
      </c>
      <c r="E992" t="s">
        <v>116</v>
      </c>
      <c r="G992" t="s">
        <v>136</v>
      </c>
      <c r="H992" t="s">
        <v>658</v>
      </c>
      <c r="I992" t="s">
        <v>540</v>
      </c>
      <c r="J992" t="s">
        <v>139</v>
      </c>
      <c r="R992" t="s">
        <v>4353</v>
      </c>
      <c r="S992" t="s">
        <v>4186</v>
      </c>
      <c r="T992" t="s">
        <v>2706</v>
      </c>
      <c r="U992" t="s">
        <v>2429</v>
      </c>
      <c r="AC992">
        <f>VLOOKUP(A992,'[1]كل السنوات'!$A$2:$J$3366,10,0)</f>
        <v>0</v>
      </c>
    </row>
    <row r="993" spans="1:36" ht="15" customHeight="1" x14ac:dyDescent="0.25">
      <c r="A993">
        <v>525173</v>
      </c>
      <c r="B993" t="s">
        <v>1580</v>
      </c>
      <c r="C993" t="s">
        <v>282</v>
      </c>
      <c r="D993" t="s">
        <v>996</v>
      </c>
      <c r="E993" t="s">
        <v>116</v>
      </c>
      <c r="G993" t="s">
        <v>2941</v>
      </c>
      <c r="H993" t="s">
        <v>658</v>
      </c>
      <c r="I993" t="s">
        <v>541</v>
      </c>
      <c r="J993" t="s">
        <v>137</v>
      </c>
      <c r="R993" t="s">
        <v>4538</v>
      </c>
      <c r="S993" t="s">
        <v>3839</v>
      </c>
      <c r="T993" t="s">
        <v>2569</v>
      </c>
      <c r="U993" t="s">
        <v>2429</v>
      </c>
      <c r="AC993" t="str">
        <f>VLOOKUP(A993,'[1]كل السنوات'!$A$2:$J$3366,10,0)</f>
        <v>م</v>
      </c>
      <c r="AI993" t="s">
        <v>2422</v>
      </c>
    </row>
    <row r="994" spans="1:36" ht="15" customHeight="1" x14ac:dyDescent="0.25">
      <c r="A994">
        <v>525175</v>
      </c>
      <c r="B994" t="s">
        <v>1581</v>
      </c>
      <c r="C994" t="s">
        <v>76</v>
      </c>
      <c r="D994" t="s">
        <v>410</v>
      </c>
      <c r="E994" t="s">
        <v>116</v>
      </c>
      <c r="G994" t="s">
        <v>2654</v>
      </c>
      <c r="H994" t="s">
        <v>658</v>
      </c>
      <c r="I994" t="s">
        <v>540</v>
      </c>
      <c r="J994" t="s">
        <v>139</v>
      </c>
      <c r="R994" t="s">
        <v>5460</v>
      </c>
      <c r="S994" t="s">
        <v>3608</v>
      </c>
      <c r="T994" t="s">
        <v>2544</v>
      </c>
      <c r="U994" t="s">
        <v>5461</v>
      </c>
      <c r="AC994">
        <f>VLOOKUP(A994,'[1]كل السنوات'!$A$2:$J$3366,10,0)</f>
        <v>0</v>
      </c>
    </row>
    <row r="995" spans="1:36" ht="15" customHeight="1" x14ac:dyDescent="0.25">
      <c r="A995">
        <v>525176</v>
      </c>
      <c r="B995" t="s">
        <v>1582</v>
      </c>
      <c r="C995" t="s">
        <v>300</v>
      </c>
      <c r="D995" t="s">
        <v>427</v>
      </c>
      <c r="E995" t="s">
        <v>116</v>
      </c>
      <c r="G995" t="s">
        <v>136</v>
      </c>
      <c r="H995" t="s">
        <v>658</v>
      </c>
      <c r="I995" t="s">
        <v>540</v>
      </c>
      <c r="J995" t="s">
        <v>705</v>
      </c>
      <c r="R995" t="s">
        <v>4834</v>
      </c>
      <c r="S995" t="s">
        <v>4835</v>
      </c>
      <c r="T995" t="s">
        <v>2532</v>
      </c>
      <c r="U995" t="s">
        <v>2479</v>
      </c>
      <c r="AC995">
        <f>VLOOKUP(A995,'[1]كل السنوات'!$A$2:$J$3366,10,0)</f>
        <v>0</v>
      </c>
    </row>
    <row r="996" spans="1:36" ht="15" customHeight="1" x14ac:dyDescent="0.25">
      <c r="A996">
        <v>525177</v>
      </c>
      <c r="B996" t="s">
        <v>1230</v>
      </c>
      <c r="C996" t="s">
        <v>77</v>
      </c>
      <c r="D996" t="s">
        <v>470</v>
      </c>
      <c r="E996" t="s">
        <v>116</v>
      </c>
      <c r="G996" t="s">
        <v>2450</v>
      </c>
      <c r="H996" t="s">
        <v>658</v>
      </c>
      <c r="I996" t="s">
        <v>540</v>
      </c>
      <c r="J996" t="s">
        <v>137</v>
      </c>
      <c r="K996">
        <v>2015</v>
      </c>
      <c r="R996" t="s">
        <v>5462</v>
      </c>
      <c r="S996" t="s">
        <v>2719</v>
      </c>
      <c r="T996" t="s">
        <v>2694</v>
      </c>
      <c r="U996" t="s">
        <v>2429</v>
      </c>
      <c r="AC996">
        <f>VLOOKUP(A996,'[1]كل السنوات'!$A$2:$J$3366,10,0)</f>
        <v>0</v>
      </c>
    </row>
    <row r="997" spans="1:36" ht="15" customHeight="1" x14ac:dyDescent="0.25">
      <c r="A997">
        <v>525178</v>
      </c>
      <c r="B997" t="s">
        <v>2244</v>
      </c>
      <c r="C997" t="s">
        <v>301</v>
      </c>
      <c r="D997" t="s">
        <v>624</v>
      </c>
      <c r="E997" t="s">
        <v>116</v>
      </c>
      <c r="G997" t="s">
        <v>2603</v>
      </c>
      <c r="H997" t="s">
        <v>660</v>
      </c>
      <c r="I997" t="s">
        <v>540</v>
      </c>
      <c r="J997" t="s">
        <v>139</v>
      </c>
      <c r="K997">
        <v>2018</v>
      </c>
      <c r="L997" t="s">
        <v>136</v>
      </c>
      <c r="R997" t="s">
        <v>4354</v>
      </c>
      <c r="S997" t="s">
        <v>4355</v>
      </c>
      <c r="T997" t="s">
        <v>3100</v>
      </c>
      <c r="U997" t="s">
        <v>3449</v>
      </c>
      <c r="AC997">
        <f>VLOOKUP(A997,'[1]كل السنوات'!$A$2:$J$3366,10,0)</f>
        <v>0</v>
      </c>
      <c r="AJ997" t="s">
        <v>2422</v>
      </c>
    </row>
    <row r="998" spans="1:36" ht="15" customHeight="1" x14ac:dyDescent="0.25">
      <c r="A998">
        <v>525181</v>
      </c>
      <c r="B998" t="s">
        <v>1231</v>
      </c>
      <c r="C998" t="s">
        <v>81</v>
      </c>
      <c r="D998" t="s">
        <v>495</v>
      </c>
      <c r="E998" t="s">
        <v>116</v>
      </c>
      <c r="G998" t="s">
        <v>2771</v>
      </c>
      <c r="H998" t="s">
        <v>658</v>
      </c>
      <c r="I998" t="s">
        <v>540</v>
      </c>
      <c r="J998" t="s">
        <v>705</v>
      </c>
      <c r="K998">
        <v>2001</v>
      </c>
      <c r="R998" t="s">
        <v>4971</v>
      </c>
      <c r="S998" t="s">
        <v>4972</v>
      </c>
      <c r="T998" t="s">
        <v>3296</v>
      </c>
      <c r="U998" t="s">
        <v>2568</v>
      </c>
      <c r="AC998">
        <f>VLOOKUP(A998,'[1]كل السنوات'!$A$2:$J$3366,10,0)</f>
        <v>0</v>
      </c>
    </row>
    <row r="999" spans="1:36" ht="15" customHeight="1" x14ac:dyDescent="0.25">
      <c r="A999">
        <v>525194</v>
      </c>
      <c r="B999" t="s">
        <v>1904</v>
      </c>
      <c r="C999" t="s">
        <v>62</v>
      </c>
      <c r="D999" t="s">
        <v>1905</v>
      </c>
      <c r="E999" t="s">
        <v>116</v>
      </c>
      <c r="G999" t="s">
        <v>136</v>
      </c>
      <c r="H999" t="s">
        <v>658</v>
      </c>
      <c r="I999" t="s">
        <v>540</v>
      </c>
      <c r="J999" t="s">
        <v>139</v>
      </c>
      <c r="R999" t="s">
        <v>4357</v>
      </c>
      <c r="S999" t="s">
        <v>4358</v>
      </c>
      <c r="T999" t="s">
        <v>3451</v>
      </c>
      <c r="U999" t="s">
        <v>2436</v>
      </c>
      <c r="AC999">
        <f>VLOOKUP(A999,'[1]كل السنوات'!$A$2:$J$3366,10,0)</f>
        <v>0</v>
      </c>
    </row>
    <row r="1000" spans="1:36" ht="15" customHeight="1" x14ac:dyDescent="0.25">
      <c r="A1000">
        <v>525195</v>
      </c>
      <c r="B1000" t="s">
        <v>1583</v>
      </c>
      <c r="C1000" t="s">
        <v>239</v>
      </c>
      <c r="D1000" t="s">
        <v>1584</v>
      </c>
      <c r="E1000" t="s">
        <v>116</v>
      </c>
      <c r="G1000" t="s">
        <v>136</v>
      </c>
      <c r="H1000" t="s">
        <v>658</v>
      </c>
      <c r="I1000" t="s">
        <v>540</v>
      </c>
      <c r="J1000" t="s">
        <v>139</v>
      </c>
      <c r="R1000" t="s">
        <v>3836</v>
      </c>
      <c r="S1000" t="s">
        <v>3837</v>
      </c>
      <c r="T1000" t="s">
        <v>2961</v>
      </c>
      <c r="U1000" t="s">
        <v>2436</v>
      </c>
      <c r="AC1000">
        <f>VLOOKUP(A1000,'[1]كل السنوات'!$A$2:$J$3366,10,0)</f>
        <v>0</v>
      </c>
    </row>
    <row r="1001" spans="1:36" ht="15" customHeight="1" x14ac:dyDescent="0.25">
      <c r="A1001">
        <v>525209</v>
      </c>
      <c r="B1001" t="s">
        <v>1585</v>
      </c>
      <c r="C1001" t="s">
        <v>66</v>
      </c>
      <c r="D1001" t="s">
        <v>477</v>
      </c>
      <c r="E1001" t="s">
        <v>116</v>
      </c>
      <c r="G1001" t="s">
        <v>2933</v>
      </c>
      <c r="H1001" t="s">
        <v>658</v>
      </c>
      <c r="I1001" t="s">
        <v>541</v>
      </c>
      <c r="J1001" t="s">
        <v>139</v>
      </c>
      <c r="R1001" t="s">
        <v>4359</v>
      </c>
      <c r="S1001" t="s">
        <v>3563</v>
      </c>
      <c r="T1001" t="s">
        <v>3327</v>
      </c>
      <c r="U1001" t="s">
        <v>2468</v>
      </c>
      <c r="AC1001" t="str">
        <f>VLOOKUP(A1001,'[1]كل السنوات'!$A$2:$J$3366,10,0)</f>
        <v>م</v>
      </c>
    </row>
    <row r="1002" spans="1:36" ht="15" customHeight="1" x14ac:dyDescent="0.25">
      <c r="A1002">
        <v>525216</v>
      </c>
      <c r="B1002" t="s">
        <v>1232</v>
      </c>
      <c r="C1002" t="s">
        <v>333</v>
      </c>
      <c r="D1002" t="s">
        <v>464</v>
      </c>
      <c r="E1002" t="s">
        <v>116</v>
      </c>
      <c r="G1002" t="s">
        <v>136</v>
      </c>
      <c r="H1002" t="s">
        <v>658</v>
      </c>
      <c r="I1002" t="s">
        <v>540</v>
      </c>
      <c r="J1002" t="s">
        <v>705</v>
      </c>
      <c r="R1002" t="s">
        <v>4973</v>
      </c>
      <c r="S1002" t="s">
        <v>4085</v>
      </c>
      <c r="T1002" t="s">
        <v>2810</v>
      </c>
      <c r="U1002" t="s">
        <v>2429</v>
      </c>
      <c r="AC1002">
        <f>VLOOKUP(A1002,'[1]كل السنوات'!$A$2:$J$3366,10,0)</f>
        <v>0</v>
      </c>
    </row>
    <row r="1003" spans="1:36" ht="15" customHeight="1" x14ac:dyDescent="0.25">
      <c r="A1003">
        <v>525218</v>
      </c>
      <c r="B1003" t="s">
        <v>1233</v>
      </c>
      <c r="C1003" t="s">
        <v>69</v>
      </c>
      <c r="D1003" t="s">
        <v>405</v>
      </c>
      <c r="E1003" t="s">
        <v>116</v>
      </c>
      <c r="G1003" t="s">
        <v>136</v>
      </c>
      <c r="H1003" t="s">
        <v>658</v>
      </c>
      <c r="I1003" t="s">
        <v>540</v>
      </c>
      <c r="J1003" t="s">
        <v>139</v>
      </c>
      <c r="L1003" t="s">
        <v>151</v>
      </c>
      <c r="M1003" t="s">
        <v>151</v>
      </c>
      <c r="R1003" t="s">
        <v>4360</v>
      </c>
      <c r="S1003" t="s">
        <v>3674</v>
      </c>
      <c r="T1003" t="s">
        <v>3452</v>
      </c>
      <c r="U1003" t="s">
        <v>2568</v>
      </c>
      <c r="AC1003">
        <f>VLOOKUP(A1003,'[1]كل السنوات'!$A$2:$J$3366,10,0)</f>
        <v>0</v>
      </c>
    </row>
    <row r="1004" spans="1:36" ht="15" customHeight="1" x14ac:dyDescent="0.25">
      <c r="A1004">
        <v>525226</v>
      </c>
      <c r="B1004" t="s">
        <v>1234</v>
      </c>
      <c r="C1004" t="s">
        <v>80</v>
      </c>
      <c r="D1004" t="s">
        <v>448</v>
      </c>
      <c r="E1004" t="s">
        <v>116</v>
      </c>
      <c r="G1004" t="s">
        <v>136</v>
      </c>
      <c r="H1004" t="s">
        <v>658</v>
      </c>
      <c r="I1004" t="s">
        <v>540</v>
      </c>
      <c r="J1004" t="s">
        <v>137</v>
      </c>
      <c r="K1004">
        <v>2014</v>
      </c>
      <c r="R1004" t="s">
        <v>4712</v>
      </c>
      <c r="S1004" t="s">
        <v>3594</v>
      </c>
      <c r="T1004" t="s">
        <v>2637</v>
      </c>
      <c r="U1004" t="s">
        <v>2535</v>
      </c>
      <c r="AC1004">
        <f>VLOOKUP(A1004,'[1]كل السنوات'!$A$2:$J$3366,10,0)</f>
        <v>0</v>
      </c>
    </row>
    <row r="1005" spans="1:36" ht="15" customHeight="1" x14ac:dyDescent="0.25">
      <c r="A1005">
        <v>525233</v>
      </c>
      <c r="B1005" t="s">
        <v>1586</v>
      </c>
      <c r="C1005" t="s">
        <v>293</v>
      </c>
      <c r="D1005" t="s">
        <v>1587</v>
      </c>
      <c r="E1005" t="s">
        <v>116</v>
      </c>
      <c r="G1005" t="s">
        <v>5463</v>
      </c>
      <c r="H1005" t="s">
        <v>658</v>
      </c>
      <c r="I1005" t="s">
        <v>540</v>
      </c>
      <c r="J1005" t="s">
        <v>139</v>
      </c>
      <c r="N1005">
        <v>749</v>
      </c>
      <c r="O1005" s="254">
        <v>45719</v>
      </c>
      <c r="P1005">
        <v>1000</v>
      </c>
      <c r="R1005" t="s">
        <v>5464</v>
      </c>
      <c r="S1005" t="s">
        <v>4116</v>
      </c>
      <c r="T1005" t="s">
        <v>5465</v>
      </c>
      <c r="U1005" t="s">
        <v>2429</v>
      </c>
      <c r="AC1005">
        <f>VLOOKUP(A1005,'[1]كل السنوات'!$A$2:$J$3366,10,0)</f>
        <v>0</v>
      </c>
    </row>
    <row r="1006" spans="1:36" ht="15" customHeight="1" x14ac:dyDescent="0.25">
      <c r="A1006">
        <v>525253</v>
      </c>
      <c r="B1006" t="s">
        <v>2417</v>
      </c>
      <c r="C1006" t="s">
        <v>259</v>
      </c>
      <c r="D1006" t="s">
        <v>1979</v>
      </c>
      <c r="E1006" t="s">
        <v>116</v>
      </c>
      <c r="G1006" t="s">
        <v>136</v>
      </c>
      <c r="H1006" t="s">
        <v>658</v>
      </c>
      <c r="I1006" t="s">
        <v>540</v>
      </c>
      <c r="J1006" t="s">
        <v>137</v>
      </c>
      <c r="K1006">
        <v>2015</v>
      </c>
      <c r="R1006" t="s">
        <v>4501</v>
      </c>
      <c r="S1006" t="s">
        <v>3695</v>
      </c>
      <c r="T1006" t="s">
        <v>2803</v>
      </c>
      <c r="U1006" t="s">
        <v>2429</v>
      </c>
      <c r="AC1006">
        <f>VLOOKUP(A1006,'[1]كل السنوات'!$A$2:$J$3366,10,0)</f>
        <v>0</v>
      </c>
      <c r="AH1006" t="s">
        <v>2422</v>
      </c>
      <c r="AI1006" t="s">
        <v>2422</v>
      </c>
      <c r="AJ1006" t="s">
        <v>2422</v>
      </c>
    </row>
    <row r="1007" spans="1:36" ht="15" customHeight="1" x14ac:dyDescent="0.25">
      <c r="A1007">
        <v>525255</v>
      </c>
      <c r="B1007" t="s">
        <v>1080</v>
      </c>
      <c r="C1007" t="s">
        <v>1081</v>
      </c>
      <c r="D1007" t="s">
        <v>859</v>
      </c>
      <c r="E1007" t="s">
        <v>116</v>
      </c>
      <c r="G1007" t="s">
        <v>3453</v>
      </c>
      <c r="H1007" t="s">
        <v>658</v>
      </c>
      <c r="I1007" t="s">
        <v>540</v>
      </c>
      <c r="J1007" t="s">
        <v>139</v>
      </c>
      <c r="R1007" t="s">
        <v>4361</v>
      </c>
      <c r="S1007" t="s">
        <v>4132</v>
      </c>
      <c r="T1007" t="s">
        <v>3454</v>
      </c>
      <c r="U1007" t="s">
        <v>2429</v>
      </c>
      <c r="AC1007">
        <f>VLOOKUP(A1007,'[1]كل السنوات'!$A$2:$J$3366,10,0)</f>
        <v>0</v>
      </c>
    </row>
    <row r="1008" spans="1:36" ht="15" customHeight="1" x14ac:dyDescent="0.25">
      <c r="A1008">
        <v>525263</v>
      </c>
      <c r="B1008" t="s">
        <v>1588</v>
      </c>
      <c r="C1008" t="s">
        <v>69</v>
      </c>
      <c r="D1008" t="s">
        <v>415</v>
      </c>
      <c r="E1008" t="s">
        <v>115</v>
      </c>
      <c r="G1008" t="s">
        <v>3456</v>
      </c>
      <c r="H1008" t="s">
        <v>658</v>
      </c>
      <c r="I1008" t="s">
        <v>540</v>
      </c>
      <c r="J1008" t="s">
        <v>137</v>
      </c>
      <c r="R1008" t="s">
        <v>4752</v>
      </c>
      <c r="S1008" t="s">
        <v>3583</v>
      </c>
      <c r="T1008" t="s">
        <v>3457</v>
      </c>
      <c r="U1008" t="s">
        <v>3458</v>
      </c>
      <c r="AC1008">
        <f>VLOOKUP(A1008,'[1]كل السنوات'!$A$2:$J$3366,10,0)</f>
        <v>0</v>
      </c>
    </row>
    <row r="1009" spans="1:36" ht="15" customHeight="1" x14ac:dyDescent="0.25">
      <c r="A1009">
        <v>525270</v>
      </c>
      <c r="B1009" t="s">
        <v>1235</v>
      </c>
      <c r="C1009" t="s">
        <v>247</v>
      </c>
      <c r="D1009" t="s">
        <v>450</v>
      </c>
      <c r="E1009" t="s">
        <v>116</v>
      </c>
      <c r="G1009" t="s">
        <v>136</v>
      </c>
      <c r="H1009" t="s">
        <v>658</v>
      </c>
      <c r="I1009" t="s">
        <v>540</v>
      </c>
      <c r="J1009" t="s">
        <v>139</v>
      </c>
      <c r="R1009" t="s">
        <v>4362</v>
      </c>
      <c r="S1009" t="s">
        <v>3732</v>
      </c>
      <c r="T1009" t="s">
        <v>3391</v>
      </c>
      <c r="U1009" t="s">
        <v>2429</v>
      </c>
      <c r="AC1009">
        <f>VLOOKUP(A1009,'[1]كل السنوات'!$A$2:$J$3366,10,0)</f>
        <v>0</v>
      </c>
    </row>
    <row r="1010" spans="1:36" ht="15" customHeight="1" x14ac:dyDescent="0.25">
      <c r="A1010">
        <v>525271</v>
      </c>
      <c r="B1010" t="s">
        <v>2245</v>
      </c>
      <c r="C1010" t="s">
        <v>246</v>
      </c>
      <c r="D1010" t="s">
        <v>2246</v>
      </c>
      <c r="E1010" t="s">
        <v>116</v>
      </c>
      <c r="G1010" t="s">
        <v>2475</v>
      </c>
      <c r="H1010" t="s">
        <v>658</v>
      </c>
      <c r="I1010" t="s">
        <v>540</v>
      </c>
      <c r="J1010" t="s">
        <v>137</v>
      </c>
      <c r="K1010">
        <v>2002</v>
      </c>
      <c r="R1010" t="s">
        <v>4713</v>
      </c>
      <c r="S1010" t="s">
        <v>4413</v>
      </c>
      <c r="T1010" t="s">
        <v>3459</v>
      </c>
      <c r="U1010" t="s">
        <v>2522</v>
      </c>
      <c r="AC1010">
        <f>VLOOKUP(A1010,'[1]كل السنوات'!$A$2:$J$3366,10,0)</f>
        <v>0</v>
      </c>
    </row>
    <row r="1011" spans="1:36" ht="15" customHeight="1" x14ac:dyDescent="0.25">
      <c r="A1011">
        <v>525281</v>
      </c>
      <c r="B1011" t="s">
        <v>1082</v>
      </c>
      <c r="C1011" t="s">
        <v>1083</v>
      </c>
      <c r="D1011" t="s">
        <v>609</v>
      </c>
      <c r="E1011" t="s">
        <v>116</v>
      </c>
      <c r="G1011" t="s">
        <v>152</v>
      </c>
      <c r="H1011" t="s">
        <v>658</v>
      </c>
      <c r="I1011" t="s">
        <v>540</v>
      </c>
      <c r="J1011" t="s">
        <v>139</v>
      </c>
      <c r="R1011" t="s">
        <v>4363</v>
      </c>
      <c r="S1011" t="s">
        <v>4364</v>
      </c>
      <c r="T1011" t="s">
        <v>3460</v>
      </c>
      <c r="U1011" t="s">
        <v>2605</v>
      </c>
      <c r="AC1011">
        <f>VLOOKUP(A1011,'[1]كل السنوات'!$A$2:$J$3366,10,0)</f>
        <v>0</v>
      </c>
      <c r="AI1011" t="s">
        <v>2422</v>
      </c>
    </row>
    <row r="1012" spans="1:36" ht="15" customHeight="1" x14ac:dyDescent="0.25">
      <c r="A1012">
        <v>525299</v>
      </c>
      <c r="B1012" t="s">
        <v>1236</v>
      </c>
      <c r="C1012" t="s">
        <v>68</v>
      </c>
      <c r="D1012" t="s">
        <v>430</v>
      </c>
      <c r="E1012" t="s">
        <v>116</v>
      </c>
      <c r="G1012" t="s">
        <v>3461</v>
      </c>
      <c r="H1012" t="s">
        <v>658</v>
      </c>
      <c r="I1012" t="s">
        <v>540</v>
      </c>
      <c r="J1012" t="s">
        <v>139</v>
      </c>
      <c r="L1012" t="s">
        <v>151</v>
      </c>
      <c r="R1012" t="s">
        <v>4365</v>
      </c>
      <c r="S1012" t="s">
        <v>3734</v>
      </c>
      <c r="T1012" t="s">
        <v>3462</v>
      </c>
      <c r="U1012" t="s">
        <v>3463</v>
      </c>
      <c r="AC1012">
        <f>VLOOKUP(A1012,'[1]كل السنوات'!$A$2:$J$3366,10,0)</f>
        <v>0</v>
      </c>
    </row>
    <row r="1013" spans="1:36" ht="15" customHeight="1" x14ac:dyDescent="0.25">
      <c r="A1013">
        <v>525300</v>
      </c>
      <c r="B1013" t="s">
        <v>1237</v>
      </c>
      <c r="C1013" t="s">
        <v>295</v>
      </c>
      <c r="D1013" t="s">
        <v>1238</v>
      </c>
      <c r="E1013" t="s">
        <v>116</v>
      </c>
      <c r="F1013" s="254">
        <v>34702</v>
      </c>
      <c r="G1013" t="s">
        <v>3464</v>
      </c>
      <c r="H1013" t="s">
        <v>658</v>
      </c>
      <c r="I1013" t="s">
        <v>540</v>
      </c>
      <c r="J1013" t="s">
        <v>139</v>
      </c>
      <c r="L1013" t="s">
        <v>150</v>
      </c>
      <c r="R1013" t="s">
        <v>4366</v>
      </c>
      <c r="S1013" t="s">
        <v>3803</v>
      </c>
      <c r="T1013" t="s">
        <v>3465</v>
      </c>
      <c r="U1013" t="s">
        <v>3466</v>
      </c>
      <c r="AC1013">
        <f>VLOOKUP(A1013,'[1]كل السنوات'!$A$2:$J$3366,10,0)</f>
        <v>0</v>
      </c>
    </row>
    <row r="1014" spans="1:36" ht="15" customHeight="1" x14ac:dyDescent="0.25">
      <c r="A1014">
        <v>525304</v>
      </c>
      <c r="B1014" t="s">
        <v>1239</v>
      </c>
      <c r="C1014" t="s">
        <v>319</v>
      </c>
      <c r="D1014" t="s">
        <v>653</v>
      </c>
      <c r="E1014" t="s">
        <v>116</v>
      </c>
      <c r="G1014" t="s">
        <v>136</v>
      </c>
      <c r="H1014" t="s">
        <v>658</v>
      </c>
      <c r="I1014" t="s">
        <v>540</v>
      </c>
      <c r="J1014" t="s">
        <v>705</v>
      </c>
      <c r="R1014" t="s">
        <v>4974</v>
      </c>
      <c r="S1014" t="s">
        <v>3815</v>
      </c>
      <c r="T1014" t="s">
        <v>3467</v>
      </c>
      <c r="U1014" t="s">
        <v>2429</v>
      </c>
      <c r="AC1014">
        <f>VLOOKUP(A1014,'[1]كل السنوات'!$A$2:$J$3366,10,0)</f>
        <v>0</v>
      </c>
    </row>
    <row r="1015" spans="1:36" ht="15" customHeight="1" x14ac:dyDescent="0.25">
      <c r="A1015">
        <v>525305</v>
      </c>
      <c r="B1015" t="s">
        <v>1589</v>
      </c>
      <c r="C1015" t="s">
        <v>103</v>
      </c>
      <c r="D1015" t="s">
        <v>449</v>
      </c>
      <c r="E1015" t="s">
        <v>116</v>
      </c>
      <c r="G1015" t="s">
        <v>136</v>
      </c>
      <c r="H1015" t="s">
        <v>658</v>
      </c>
      <c r="I1015" t="s">
        <v>540</v>
      </c>
      <c r="J1015" t="s">
        <v>137</v>
      </c>
      <c r="K1015">
        <v>2012</v>
      </c>
      <c r="R1015" t="s">
        <v>4539</v>
      </c>
      <c r="S1015" t="s">
        <v>3556</v>
      </c>
      <c r="T1015" t="s">
        <v>2435</v>
      </c>
      <c r="U1015" t="s">
        <v>2429</v>
      </c>
      <c r="AC1015">
        <f>VLOOKUP(A1015,'[1]كل السنوات'!$A$2:$J$3366,10,0)</f>
        <v>0</v>
      </c>
      <c r="AJ1015" t="s">
        <v>2422</v>
      </c>
    </row>
    <row r="1016" spans="1:36" ht="15" customHeight="1" x14ac:dyDescent="0.25">
      <c r="A1016">
        <v>525309</v>
      </c>
      <c r="B1016" t="s">
        <v>1240</v>
      </c>
      <c r="C1016" t="s">
        <v>1241</v>
      </c>
      <c r="D1016" t="s">
        <v>579</v>
      </c>
      <c r="E1016" t="s">
        <v>116</v>
      </c>
      <c r="G1016" t="s">
        <v>3251</v>
      </c>
      <c r="H1016" t="s">
        <v>658</v>
      </c>
      <c r="I1016" t="s">
        <v>540</v>
      </c>
      <c r="J1016" t="s">
        <v>137</v>
      </c>
      <c r="R1016" t="s">
        <v>4714</v>
      </c>
      <c r="S1016" t="s">
        <v>3952</v>
      </c>
      <c r="T1016" t="s">
        <v>3023</v>
      </c>
      <c r="U1016" t="s">
        <v>2429</v>
      </c>
      <c r="AC1016">
        <f>VLOOKUP(A1016,'[1]كل السنوات'!$A$2:$J$3366,10,0)</f>
        <v>0</v>
      </c>
      <c r="AJ1016" t="s">
        <v>2422</v>
      </c>
    </row>
    <row r="1017" spans="1:36" ht="15" customHeight="1" x14ac:dyDescent="0.25">
      <c r="A1017">
        <v>525314</v>
      </c>
      <c r="B1017" t="s">
        <v>1242</v>
      </c>
      <c r="C1017" t="s">
        <v>68</v>
      </c>
      <c r="D1017" t="s">
        <v>525</v>
      </c>
      <c r="E1017" t="s">
        <v>116</v>
      </c>
      <c r="G1017" t="s">
        <v>136</v>
      </c>
      <c r="H1017" t="s">
        <v>658</v>
      </c>
      <c r="I1017" t="s">
        <v>540</v>
      </c>
      <c r="J1017" t="s">
        <v>137</v>
      </c>
      <c r="K1017">
        <v>2016</v>
      </c>
      <c r="R1017" t="s">
        <v>4715</v>
      </c>
      <c r="S1017" t="s">
        <v>3604</v>
      </c>
      <c r="T1017" t="s">
        <v>3468</v>
      </c>
      <c r="U1017" t="s">
        <v>2429</v>
      </c>
      <c r="AC1017">
        <f>VLOOKUP(A1017,'[1]كل السنوات'!$A$2:$J$3366,10,0)</f>
        <v>0</v>
      </c>
    </row>
    <row r="1018" spans="1:36" ht="15" customHeight="1" x14ac:dyDescent="0.25">
      <c r="A1018">
        <v>525319</v>
      </c>
      <c r="B1018" t="s">
        <v>1243</v>
      </c>
      <c r="C1018" t="s">
        <v>95</v>
      </c>
      <c r="D1018" t="s">
        <v>531</v>
      </c>
      <c r="E1018" t="s">
        <v>116</v>
      </c>
      <c r="G1018" t="s">
        <v>136</v>
      </c>
      <c r="H1018" t="s">
        <v>658</v>
      </c>
      <c r="I1018" t="s">
        <v>540</v>
      </c>
      <c r="J1018" t="s">
        <v>705</v>
      </c>
      <c r="R1018" t="s">
        <v>4975</v>
      </c>
      <c r="S1018" t="s">
        <v>2670</v>
      </c>
      <c r="T1018" t="s">
        <v>3469</v>
      </c>
      <c r="U1018" t="s">
        <v>2429</v>
      </c>
      <c r="AC1018">
        <f>VLOOKUP(A1018,'[1]كل السنوات'!$A$2:$J$3366,10,0)</f>
        <v>0</v>
      </c>
      <c r="AI1018" t="s">
        <v>2422</v>
      </c>
      <c r="AJ1018" t="s">
        <v>2422</v>
      </c>
    </row>
    <row r="1019" spans="1:36" ht="15" customHeight="1" x14ac:dyDescent="0.25">
      <c r="A1019">
        <v>525320</v>
      </c>
      <c r="B1019" t="s">
        <v>1244</v>
      </c>
      <c r="C1019" t="s">
        <v>262</v>
      </c>
      <c r="D1019" t="s">
        <v>351</v>
      </c>
      <c r="E1019" t="s">
        <v>116</v>
      </c>
      <c r="G1019" t="s">
        <v>2700</v>
      </c>
      <c r="H1019" t="s">
        <v>658</v>
      </c>
      <c r="I1019" t="s">
        <v>540</v>
      </c>
      <c r="J1019" t="s">
        <v>139</v>
      </c>
      <c r="L1019" t="s">
        <v>150</v>
      </c>
      <c r="R1019" t="s">
        <v>5466</v>
      </c>
      <c r="S1019" t="s">
        <v>3824</v>
      </c>
      <c r="T1019" t="s">
        <v>2552</v>
      </c>
      <c r="U1019" t="s">
        <v>3304</v>
      </c>
      <c r="AC1019">
        <f>VLOOKUP(A1019,'[1]كل السنوات'!$A$2:$J$3366,10,0)</f>
        <v>0</v>
      </c>
    </row>
    <row r="1020" spans="1:36" ht="15" customHeight="1" x14ac:dyDescent="0.25">
      <c r="A1020">
        <v>525321</v>
      </c>
      <c r="B1020" t="s">
        <v>1590</v>
      </c>
      <c r="C1020" t="s">
        <v>318</v>
      </c>
      <c r="D1020" t="s">
        <v>339</v>
      </c>
      <c r="E1020" t="s">
        <v>116</v>
      </c>
      <c r="G1020" t="s">
        <v>2536</v>
      </c>
      <c r="H1020" t="s">
        <v>658</v>
      </c>
      <c r="I1020" t="s">
        <v>540</v>
      </c>
      <c r="J1020" t="s">
        <v>139</v>
      </c>
      <c r="K1020">
        <v>2008</v>
      </c>
      <c r="R1020" t="s">
        <v>4367</v>
      </c>
      <c r="S1020" t="s">
        <v>3666</v>
      </c>
      <c r="T1020" t="s">
        <v>3470</v>
      </c>
      <c r="U1020" t="s">
        <v>2702</v>
      </c>
      <c r="AC1020">
        <f>VLOOKUP(A1020,'[1]كل السنوات'!$A$2:$J$3366,10,0)</f>
        <v>0</v>
      </c>
    </row>
    <row r="1021" spans="1:36" ht="15" customHeight="1" x14ac:dyDescent="0.25">
      <c r="A1021">
        <v>525327</v>
      </c>
      <c r="B1021" t="s">
        <v>1245</v>
      </c>
      <c r="C1021" t="s">
        <v>311</v>
      </c>
      <c r="D1021" t="s">
        <v>341</v>
      </c>
      <c r="E1021" t="s">
        <v>116</v>
      </c>
      <c r="G1021" t="s">
        <v>136</v>
      </c>
      <c r="H1021" t="s">
        <v>658</v>
      </c>
      <c r="I1021" t="s">
        <v>540</v>
      </c>
      <c r="J1021" t="s">
        <v>137</v>
      </c>
      <c r="R1021" t="s">
        <v>4716</v>
      </c>
      <c r="S1021" t="s">
        <v>4711</v>
      </c>
      <c r="T1021" t="s">
        <v>3176</v>
      </c>
      <c r="U1021" t="s">
        <v>2429</v>
      </c>
      <c r="AC1021">
        <f>VLOOKUP(A1021,'[1]كل السنوات'!$A$2:$J$3366,10,0)</f>
        <v>0</v>
      </c>
    </row>
    <row r="1022" spans="1:36" ht="15" customHeight="1" x14ac:dyDescent="0.25">
      <c r="A1022">
        <v>525331</v>
      </c>
      <c r="B1022" t="s">
        <v>1410</v>
      </c>
      <c r="C1022" t="s">
        <v>943</v>
      </c>
      <c r="D1022" t="s">
        <v>349</v>
      </c>
      <c r="E1022" t="s">
        <v>116</v>
      </c>
      <c r="G1022" t="s">
        <v>2598</v>
      </c>
      <c r="H1022" t="s">
        <v>658</v>
      </c>
      <c r="I1022" t="s">
        <v>540</v>
      </c>
      <c r="J1022" t="s">
        <v>705</v>
      </c>
      <c r="K1022">
        <v>2005</v>
      </c>
      <c r="R1022" t="s">
        <v>4769</v>
      </c>
      <c r="S1022" t="s">
        <v>4770</v>
      </c>
      <c r="T1022" t="s">
        <v>2599</v>
      </c>
      <c r="U1022" t="s">
        <v>2600</v>
      </c>
      <c r="AC1022">
        <f>VLOOKUP(A1022,'[1]كل السنوات'!$A$2:$J$3366,10,0)</f>
        <v>0</v>
      </c>
    </row>
    <row r="1023" spans="1:36" ht="15" customHeight="1" x14ac:dyDescent="0.25">
      <c r="A1023">
        <v>525338</v>
      </c>
      <c r="B1023" t="s">
        <v>1084</v>
      </c>
      <c r="C1023" t="s">
        <v>90</v>
      </c>
      <c r="D1023" t="s">
        <v>1085</v>
      </c>
      <c r="E1023" t="s">
        <v>116</v>
      </c>
      <c r="G1023" t="s">
        <v>136</v>
      </c>
      <c r="H1023" t="s">
        <v>658</v>
      </c>
      <c r="I1023" t="s">
        <v>540</v>
      </c>
      <c r="J1023" t="s">
        <v>139</v>
      </c>
      <c r="R1023" t="s">
        <v>4368</v>
      </c>
      <c r="S1023" t="s">
        <v>4369</v>
      </c>
      <c r="T1023" t="s">
        <v>3471</v>
      </c>
      <c r="U1023" t="s">
        <v>2429</v>
      </c>
      <c r="AC1023">
        <f>VLOOKUP(A1023,'[1]كل السنوات'!$A$2:$J$3366,10,0)</f>
        <v>0</v>
      </c>
      <c r="AJ1023" t="s">
        <v>2422</v>
      </c>
    </row>
    <row r="1024" spans="1:36" ht="15" customHeight="1" x14ac:dyDescent="0.25">
      <c r="A1024">
        <v>525347</v>
      </c>
      <c r="B1024" t="s">
        <v>1246</v>
      </c>
      <c r="C1024" t="s">
        <v>299</v>
      </c>
      <c r="D1024" t="s">
        <v>432</v>
      </c>
      <c r="E1024" t="s">
        <v>116</v>
      </c>
      <c r="G1024" t="s">
        <v>136</v>
      </c>
      <c r="H1024" t="s">
        <v>658</v>
      </c>
      <c r="I1024" t="s">
        <v>540</v>
      </c>
      <c r="J1024" t="s">
        <v>139</v>
      </c>
      <c r="R1024" t="s">
        <v>4370</v>
      </c>
      <c r="S1024" t="s">
        <v>4371</v>
      </c>
      <c r="T1024" t="s">
        <v>2968</v>
      </c>
      <c r="U1024" t="s">
        <v>2479</v>
      </c>
      <c r="AC1024">
        <f>VLOOKUP(A1024,'[1]كل السنوات'!$A$2:$J$3366,10,0)</f>
        <v>0</v>
      </c>
    </row>
    <row r="1025" spans="1:36" ht="15" customHeight="1" x14ac:dyDescent="0.25">
      <c r="A1025">
        <v>525363</v>
      </c>
      <c r="B1025" t="s">
        <v>1411</v>
      </c>
      <c r="C1025" t="s">
        <v>278</v>
      </c>
      <c r="D1025" t="s">
        <v>409</v>
      </c>
      <c r="E1025" t="s">
        <v>116</v>
      </c>
      <c r="G1025" t="s">
        <v>136</v>
      </c>
      <c r="H1025" t="s">
        <v>658</v>
      </c>
      <c r="I1025" t="s">
        <v>540</v>
      </c>
      <c r="J1025" t="s">
        <v>137</v>
      </c>
      <c r="N1025">
        <v>619</v>
      </c>
      <c r="O1025" s="254">
        <v>45711</v>
      </c>
      <c r="P1025">
        <v>50000</v>
      </c>
      <c r="R1025" t="s">
        <v>5467</v>
      </c>
      <c r="S1025" t="s">
        <v>3593</v>
      </c>
      <c r="T1025" t="s">
        <v>2673</v>
      </c>
      <c r="U1025" t="s">
        <v>2429</v>
      </c>
      <c r="AC1025">
        <f>VLOOKUP(A1025,'[1]كل السنوات'!$A$2:$J$3366,10,0)</f>
        <v>0</v>
      </c>
    </row>
    <row r="1026" spans="1:36" ht="15" customHeight="1" x14ac:dyDescent="0.25">
      <c r="A1026">
        <v>525368</v>
      </c>
      <c r="B1026" t="s">
        <v>1247</v>
      </c>
      <c r="C1026" t="s">
        <v>1248</v>
      </c>
      <c r="D1026" t="s">
        <v>460</v>
      </c>
      <c r="E1026" t="s">
        <v>116</v>
      </c>
      <c r="G1026" t="s">
        <v>136</v>
      </c>
      <c r="H1026" t="s">
        <v>658</v>
      </c>
      <c r="I1026" t="s">
        <v>540</v>
      </c>
      <c r="J1026" t="s">
        <v>139</v>
      </c>
      <c r="K1026">
        <v>2012</v>
      </c>
      <c r="L1026" t="s">
        <v>136</v>
      </c>
      <c r="R1026" t="s">
        <v>4372</v>
      </c>
      <c r="S1026" t="s">
        <v>4373</v>
      </c>
      <c r="T1026" t="s">
        <v>2507</v>
      </c>
      <c r="U1026" t="s">
        <v>2429</v>
      </c>
      <c r="AC1026">
        <f>VLOOKUP(A1026,'[1]كل السنوات'!$A$2:$J$3366,10,0)</f>
        <v>0</v>
      </c>
      <c r="AH1026" t="s">
        <v>2422</v>
      </c>
      <c r="AI1026" t="s">
        <v>2422</v>
      </c>
      <c r="AJ1026" t="s">
        <v>2422</v>
      </c>
    </row>
    <row r="1027" spans="1:36" ht="15" customHeight="1" x14ac:dyDescent="0.25">
      <c r="A1027">
        <v>525373</v>
      </c>
      <c r="B1027" t="s">
        <v>1592</v>
      </c>
      <c r="C1027" t="s">
        <v>89</v>
      </c>
      <c r="D1027" t="s">
        <v>1593</v>
      </c>
      <c r="E1027" t="s">
        <v>116</v>
      </c>
      <c r="G1027" t="s">
        <v>2970</v>
      </c>
      <c r="H1027" t="s">
        <v>660</v>
      </c>
      <c r="I1027" t="s">
        <v>540</v>
      </c>
      <c r="J1027" t="s">
        <v>139</v>
      </c>
      <c r="K1027">
        <v>1993</v>
      </c>
      <c r="L1027" t="s">
        <v>152</v>
      </c>
      <c r="R1027" t="s">
        <v>4374</v>
      </c>
      <c r="S1027" t="s">
        <v>4308</v>
      </c>
      <c r="T1027" t="s">
        <v>3472</v>
      </c>
      <c r="U1027" t="s">
        <v>3473</v>
      </c>
      <c r="AC1027">
        <f>VLOOKUP(A1027,'[1]كل السنوات'!$A$2:$J$3366,10,0)</f>
        <v>0</v>
      </c>
    </row>
    <row r="1028" spans="1:36" ht="15" customHeight="1" x14ac:dyDescent="0.25">
      <c r="A1028">
        <v>525378</v>
      </c>
      <c r="B1028" t="s">
        <v>1249</v>
      </c>
      <c r="C1028" t="s">
        <v>66</v>
      </c>
      <c r="D1028" t="s">
        <v>349</v>
      </c>
      <c r="E1028" t="s">
        <v>116</v>
      </c>
      <c r="G1028" t="s">
        <v>136</v>
      </c>
      <c r="H1028" t="s">
        <v>658</v>
      </c>
      <c r="I1028" t="s">
        <v>540</v>
      </c>
      <c r="J1028" t="s">
        <v>139</v>
      </c>
      <c r="R1028" t="s">
        <v>4375</v>
      </c>
      <c r="S1028" t="s">
        <v>3563</v>
      </c>
      <c r="T1028" t="s">
        <v>2441</v>
      </c>
      <c r="U1028" t="s">
        <v>2429</v>
      </c>
      <c r="AC1028">
        <f>VLOOKUP(A1028,'[1]كل السنوات'!$A$2:$J$3366,10,0)</f>
        <v>0</v>
      </c>
    </row>
    <row r="1029" spans="1:36" ht="15" customHeight="1" x14ac:dyDescent="0.25">
      <c r="A1029">
        <v>525382</v>
      </c>
      <c r="B1029" t="s">
        <v>1250</v>
      </c>
      <c r="C1029" t="s">
        <v>84</v>
      </c>
      <c r="D1029" t="s">
        <v>525</v>
      </c>
      <c r="E1029" t="s">
        <v>116</v>
      </c>
      <c r="G1029" t="s">
        <v>3270</v>
      </c>
      <c r="H1029" t="s">
        <v>658</v>
      </c>
      <c r="I1029" t="s">
        <v>540</v>
      </c>
      <c r="J1029" t="s">
        <v>139</v>
      </c>
      <c r="R1029" t="s">
        <v>5468</v>
      </c>
      <c r="S1029" t="s">
        <v>4476</v>
      </c>
      <c r="T1029" t="s">
        <v>3350</v>
      </c>
      <c r="U1029" t="s">
        <v>5469</v>
      </c>
      <c r="AC1029">
        <f>VLOOKUP(A1029,'[1]كل السنوات'!$A$2:$J$3366,10,0)</f>
        <v>0</v>
      </c>
    </row>
    <row r="1030" spans="1:36" ht="15" customHeight="1" x14ac:dyDescent="0.25">
      <c r="A1030">
        <v>525385</v>
      </c>
      <c r="B1030" t="s">
        <v>1831</v>
      </c>
      <c r="C1030" t="s">
        <v>72</v>
      </c>
      <c r="D1030" t="s">
        <v>350</v>
      </c>
      <c r="E1030" t="s">
        <v>116</v>
      </c>
      <c r="G1030" t="s">
        <v>2561</v>
      </c>
      <c r="H1030" t="s">
        <v>658</v>
      </c>
      <c r="I1030" t="s">
        <v>540</v>
      </c>
      <c r="J1030" t="s">
        <v>705</v>
      </c>
      <c r="R1030" t="s">
        <v>4844</v>
      </c>
      <c r="S1030" t="s">
        <v>3728</v>
      </c>
      <c r="T1030" t="s">
        <v>2896</v>
      </c>
      <c r="U1030" t="s">
        <v>2468</v>
      </c>
      <c r="AC1030">
        <f>VLOOKUP(A1030,'[1]كل السنوات'!$A$2:$J$3366,10,0)</f>
        <v>0</v>
      </c>
    </row>
    <row r="1031" spans="1:36" ht="15" customHeight="1" x14ac:dyDescent="0.25">
      <c r="A1031">
        <v>525391</v>
      </c>
      <c r="B1031" t="s">
        <v>1594</v>
      </c>
      <c r="C1031" t="s">
        <v>77</v>
      </c>
      <c r="D1031" t="s">
        <v>350</v>
      </c>
      <c r="E1031" t="s">
        <v>116</v>
      </c>
      <c r="G1031" t="s">
        <v>5470</v>
      </c>
      <c r="H1031" t="s">
        <v>658</v>
      </c>
      <c r="I1031" t="s">
        <v>540</v>
      </c>
      <c r="J1031" t="s">
        <v>139</v>
      </c>
      <c r="R1031" t="s">
        <v>5471</v>
      </c>
      <c r="S1031" t="s">
        <v>5472</v>
      </c>
      <c r="T1031" t="s">
        <v>5473</v>
      </c>
      <c r="U1031" t="s">
        <v>5474</v>
      </c>
      <c r="AC1031">
        <f>VLOOKUP(A1031,'[1]كل السنوات'!$A$2:$J$3366,10,0)</f>
        <v>0</v>
      </c>
    </row>
    <row r="1032" spans="1:36" ht="15" customHeight="1" x14ac:dyDescent="0.25">
      <c r="A1032">
        <v>525392</v>
      </c>
      <c r="B1032" t="s">
        <v>2247</v>
      </c>
      <c r="C1032" t="s">
        <v>226</v>
      </c>
      <c r="D1032" t="s">
        <v>2248</v>
      </c>
      <c r="E1032" t="s">
        <v>116</v>
      </c>
      <c r="G1032" t="s">
        <v>136</v>
      </c>
      <c r="H1032" t="s">
        <v>658</v>
      </c>
      <c r="I1032" t="s">
        <v>540</v>
      </c>
      <c r="J1032" t="s">
        <v>139</v>
      </c>
      <c r="R1032" t="s">
        <v>4376</v>
      </c>
      <c r="S1032" t="s">
        <v>4377</v>
      </c>
      <c r="T1032" t="s">
        <v>3475</v>
      </c>
      <c r="U1032" t="s">
        <v>2429</v>
      </c>
      <c r="AC1032">
        <f>VLOOKUP(A1032,'[1]كل السنوات'!$A$2:$J$3366,10,0)</f>
        <v>0</v>
      </c>
      <c r="AJ1032" t="s">
        <v>2422</v>
      </c>
    </row>
    <row r="1033" spans="1:36" ht="15" customHeight="1" x14ac:dyDescent="0.25">
      <c r="A1033">
        <v>525405</v>
      </c>
      <c r="B1033" t="s">
        <v>2249</v>
      </c>
      <c r="C1033" t="s">
        <v>352</v>
      </c>
      <c r="D1033" t="s">
        <v>571</v>
      </c>
      <c r="E1033" t="s">
        <v>116</v>
      </c>
      <c r="G1033" t="s">
        <v>2757</v>
      </c>
      <c r="H1033" t="s">
        <v>658</v>
      </c>
      <c r="I1033" t="s">
        <v>540</v>
      </c>
      <c r="J1033" t="s">
        <v>139</v>
      </c>
      <c r="R1033" t="s">
        <v>5475</v>
      </c>
      <c r="S1033" t="s">
        <v>3921</v>
      </c>
      <c r="T1033" t="s">
        <v>2934</v>
      </c>
      <c r="U1033" t="s">
        <v>3439</v>
      </c>
      <c r="AC1033">
        <f>VLOOKUP(A1033,'[1]كل السنوات'!$A$2:$J$3366,10,0)</f>
        <v>0</v>
      </c>
      <c r="AJ1033" t="s">
        <v>2422</v>
      </c>
    </row>
    <row r="1034" spans="1:36" ht="15" customHeight="1" x14ac:dyDescent="0.25">
      <c r="A1034">
        <v>525409</v>
      </c>
      <c r="B1034" t="s">
        <v>2418</v>
      </c>
      <c r="C1034" t="s">
        <v>85</v>
      </c>
      <c r="D1034" t="s">
        <v>345</v>
      </c>
      <c r="E1034" t="s">
        <v>116</v>
      </c>
      <c r="G1034" t="s">
        <v>136</v>
      </c>
      <c r="H1034" t="s">
        <v>658</v>
      </c>
      <c r="I1034" t="s">
        <v>540</v>
      </c>
      <c r="J1034" t="s">
        <v>139</v>
      </c>
      <c r="R1034" t="s">
        <v>3726</v>
      </c>
      <c r="S1034" t="s">
        <v>3727</v>
      </c>
      <c r="T1034" t="s">
        <v>2462</v>
      </c>
      <c r="U1034" t="s">
        <v>2429</v>
      </c>
      <c r="AC1034">
        <f>VLOOKUP(A1034,'[1]كل السنوات'!$A$2:$J$3366,10,0)</f>
        <v>0</v>
      </c>
    </row>
    <row r="1035" spans="1:36" ht="15" customHeight="1" x14ac:dyDescent="0.25">
      <c r="A1035">
        <v>525421</v>
      </c>
      <c r="B1035" t="s">
        <v>1251</v>
      </c>
      <c r="C1035" t="s">
        <v>65</v>
      </c>
      <c r="D1035" t="s">
        <v>475</v>
      </c>
      <c r="E1035" t="s">
        <v>116</v>
      </c>
      <c r="G1035" t="s">
        <v>136</v>
      </c>
      <c r="H1035" t="s">
        <v>660</v>
      </c>
      <c r="I1035" t="s">
        <v>540</v>
      </c>
      <c r="J1035" t="s">
        <v>139</v>
      </c>
      <c r="K1035">
        <v>0</v>
      </c>
      <c r="L1035" t="s">
        <v>136</v>
      </c>
      <c r="R1035" t="s">
        <v>4378</v>
      </c>
      <c r="S1035" t="s">
        <v>3553</v>
      </c>
      <c r="T1035" t="s">
        <v>2947</v>
      </c>
      <c r="U1035" t="s">
        <v>2429</v>
      </c>
      <c r="AC1035">
        <f>VLOOKUP(A1035,'[1]كل السنوات'!$A$2:$J$3366,10,0)</f>
        <v>0</v>
      </c>
    </row>
    <row r="1036" spans="1:36" ht="15" customHeight="1" x14ac:dyDescent="0.25">
      <c r="A1036">
        <v>525425</v>
      </c>
      <c r="B1036" t="s">
        <v>1595</v>
      </c>
      <c r="C1036" t="s">
        <v>1596</v>
      </c>
      <c r="D1036" t="s">
        <v>442</v>
      </c>
      <c r="E1036" t="s">
        <v>116</v>
      </c>
      <c r="G1036" t="s">
        <v>5476</v>
      </c>
      <c r="H1036" t="s">
        <v>658</v>
      </c>
      <c r="I1036" t="s">
        <v>540</v>
      </c>
      <c r="J1036" t="s">
        <v>139</v>
      </c>
      <c r="L1036" t="s">
        <v>150</v>
      </c>
      <c r="R1036" t="s">
        <v>5477</v>
      </c>
      <c r="S1036" t="s">
        <v>5478</v>
      </c>
      <c r="T1036" t="s">
        <v>5479</v>
      </c>
      <c r="U1036" t="s">
        <v>2440</v>
      </c>
      <c r="AC1036">
        <f>VLOOKUP(A1036,'[1]كل السنوات'!$A$2:$J$3366,10,0)</f>
        <v>0</v>
      </c>
    </row>
    <row r="1037" spans="1:36" ht="15" customHeight="1" x14ac:dyDescent="0.25">
      <c r="A1037">
        <v>525432</v>
      </c>
      <c r="B1037" t="s">
        <v>1412</v>
      </c>
      <c r="C1037" t="s">
        <v>308</v>
      </c>
      <c r="D1037" t="s">
        <v>630</v>
      </c>
      <c r="E1037" t="s">
        <v>116</v>
      </c>
      <c r="G1037" t="s">
        <v>3141</v>
      </c>
      <c r="H1037" t="s">
        <v>658</v>
      </c>
      <c r="I1037" t="s">
        <v>541</v>
      </c>
      <c r="J1037" t="s">
        <v>705</v>
      </c>
      <c r="R1037" t="s">
        <v>5480</v>
      </c>
      <c r="S1037" t="s">
        <v>5481</v>
      </c>
      <c r="T1037" t="s">
        <v>2695</v>
      </c>
      <c r="U1037" t="s">
        <v>5482</v>
      </c>
      <c r="AC1037" t="str">
        <f>VLOOKUP(A1037,'[1]كل السنوات'!$A$2:$J$3366,10,0)</f>
        <v>م</v>
      </c>
    </row>
    <row r="1038" spans="1:36" ht="15" customHeight="1" x14ac:dyDescent="0.25">
      <c r="A1038">
        <v>525460</v>
      </c>
      <c r="B1038" t="s">
        <v>2250</v>
      </c>
      <c r="C1038" t="s">
        <v>70</v>
      </c>
      <c r="D1038" t="s">
        <v>741</v>
      </c>
      <c r="E1038" t="s">
        <v>116</v>
      </c>
      <c r="G1038" t="s">
        <v>136</v>
      </c>
      <c r="H1038" t="s">
        <v>660</v>
      </c>
      <c r="I1038" t="s">
        <v>540</v>
      </c>
      <c r="J1038" t="s">
        <v>137</v>
      </c>
      <c r="K1038">
        <v>0</v>
      </c>
      <c r="L1038" t="s">
        <v>136</v>
      </c>
      <c r="R1038" t="s">
        <v>2250</v>
      </c>
      <c r="S1038" t="s">
        <v>3661</v>
      </c>
      <c r="T1038" t="s">
        <v>5483</v>
      </c>
      <c r="U1038" t="s">
        <v>5484</v>
      </c>
      <c r="AC1038">
        <f>VLOOKUP(A1038,'[1]كل السنوات'!$A$2:$J$3366,10,0)</f>
        <v>0</v>
      </c>
    </row>
    <row r="1039" spans="1:36" ht="15" customHeight="1" x14ac:dyDescent="0.25">
      <c r="A1039">
        <v>525463</v>
      </c>
      <c r="B1039" t="s">
        <v>1252</v>
      </c>
      <c r="C1039" t="s">
        <v>65</v>
      </c>
      <c r="D1039" t="s">
        <v>453</v>
      </c>
      <c r="E1039" t="s">
        <v>116</v>
      </c>
      <c r="G1039" t="s">
        <v>136</v>
      </c>
      <c r="H1039" t="s">
        <v>658</v>
      </c>
      <c r="I1039" t="s">
        <v>540</v>
      </c>
      <c r="J1039" t="s">
        <v>705</v>
      </c>
      <c r="R1039" t="s">
        <v>4976</v>
      </c>
      <c r="S1039" t="s">
        <v>4977</v>
      </c>
      <c r="T1039" t="s">
        <v>3476</v>
      </c>
      <c r="U1039" t="s">
        <v>2893</v>
      </c>
      <c r="AC1039">
        <f>VLOOKUP(A1039,'[1]كل السنوات'!$A$2:$J$3366,10,0)</f>
        <v>0</v>
      </c>
    </row>
    <row r="1040" spans="1:36" ht="15" customHeight="1" x14ac:dyDescent="0.25">
      <c r="A1040">
        <v>525479</v>
      </c>
      <c r="B1040" t="s">
        <v>2251</v>
      </c>
      <c r="C1040" t="s">
        <v>287</v>
      </c>
      <c r="D1040" t="s">
        <v>1371</v>
      </c>
      <c r="E1040" t="s">
        <v>116</v>
      </c>
      <c r="G1040" t="s">
        <v>3477</v>
      </c>
      <c r="H1040" t="s">
        <v>658</v>
      </c>
      <c r="I1040" t="s">
        <v>540</v>
      </c>
      <c r="J1040" t="s">
        <v>139</v>
      </c>
      <c r="L1040" t="s">
        <v>150</v>
      </c>
      <c r="R1040" t="s">
        <v>4381</v>
      </c>
      <c r="S1040" t="s">
        <v>4382</v>
      </c>
      <c r="T1040" t="s">
        <v>3478</v>
      </c>
      <c r="U1040" t="s">
        <v>2440</v>
      </c>
      <c r="AC1040">
        <f>VLOOKUP(A1040,'[1]كل السنوات'!$A$2:$J$3366,10,0)</f>
        <v>0</v>
      </c>
    </row>
    <row r="1041" spans="1:36" ht="15" customHeight="1" x14ac:dyDescent="0.25">
      <c r="A1041">
        <v>525481</v>
      </c>
      <c r="B1041" t="s">
        <v>1597</v>
      </c>
      <c r="C1041" t="s">
        <v>282</v>
      </c>
      <c r="D1041" t="s">
        <v>402</v>
      </c>
      <c r="E1041" t="s">
        <v>116</v>
      </c>
      <c r="G1041" t="s">
        <v>2551</v>
      </c>
      <c r="H1041" t="s">
        <v>658</v>
      </c>
      <c r="I1041" t="s">
        <v>540</v>
      </c>
      <c r="J1041" t="s">
        <v>139</v>
      </c>
      <c r="R1041" t="s">
        <v>3838</v>
      </c>
      <c r="S1041" t="s">
        <v>3839</v>
      </c>
      <c r="T1041" t="s">
        <v>2965</v>
      </c>
      <c r="U1041" t="s">
        <v>2468</v>
      </c>
      <c r="AC1041">
        <f>VLOOKUP(A1041,'[1]كل السنوات'!$A$2:$J$3366,10,0)</f>
        <v>0</v>
      </c>
    </row>
    <row r="1042" spans="1:36" ht="15" customHeight="1" x14ac:dyDescent="0.25">
      <c r="A1042">
        <v>525499</v>
      </c>
      <c r="B1042" t="s">
        <v>2252</v>
      </c>
      <c r="C1042" t="s">
        <v>1286</v>
      </c>
      <c r="D1042" t="s">
        <v>649</v>
      </c>
      <c r="E1042" t="s">
        <v>116</v>
      </c>
      <c r="H1042" t="s">
        <v>658</v>
      </c>
      <c r="I1042" t="s">
        <v>540</v>
      </c>
      <c r="AC1042">
        <f>VLOOKUP(A1042,'[1]كل السنوات'!$A$2:$J$3366,10,0)</f>
        <v>0</v>
      </c>
      <c r="AI1042" t="s">
        <v>2422</v>
      </c>
    </row>
    <row r="1043" spans="1:36" ht="15" customHeight="1" x14ac:dyDescent="0.25">
      <c r="A1043">
        <v>525501</v>
      </c>
      <c r="B1043" t="s">
        <v>1598</v>
      </c>
      <c r="C1043" t="s">
        <v>66</v>
      </c>
      <c r="D1043" t="s">
        <v>529</v>
      </c>
      <c r="E1043" t="s">
        <v>116</v>
      </c>
      <c r="F1043" s="254">
        <v>33970</v>
      </c>
      <c r="G1043" t="s">
        <v>5486</v>
      </c>
      <c r="H1043" t="s">
        <v>658</v>
      </c>
      <c r="I1043" t="s">
        <v>540</v>
      </c>
      <c r="J1043" t="s">
        <v>705</v>
      </c>
      <c r="K1043">
        <v>2011</v>
      </c>
      <c r="R1043" t="s">
        <v>5487</v>
      </c>
      <c r="S1043" t="s">
        <v>3563</v>
      </c>
      <c r="T1043" t="s">
        <v>2454</v>
      </c>
      <c r="U1043" t="s">
        <v>2429</v>
      </c>
      <c r="AC1043">
        <f>VLOOKUP(A1043,'[1]كل السنوات'!$A$2:$J$3366,10,0)</f>
        <v>0</v>
      </c>
    </row>
    <row r="1044" spans="1:36" ht="15" customHeight="1" x14ac:dyDescent="0.25">
      <c r="A1044">
        <v>525521</v>
      </c>
      <c r="B1044" t="s">
        <v>1599</v>
      </c>
      <c r="C1044" t="s">
        <v>1287</v>
      </c>
      <c r="D1044" t="s">
        <v>466</v>
      </c>
      <c r="E1044" t="s">
        <v>116</v>
      </c>
      <c r="G1044" t="s">
        <v>136</v>
      </c>
      <c r="H1044" t="s">
        <v>658</v>
      </c>
      <c r="I1044" t="s">
        <v>540</v>
      </c>
      <c r="J1044" t="s">
        <v>705</v>
      </c>
      <c r="R1044" t="s">
        <v>4836</v>
      </c>
      <c r="S1044" t="s">
        <v>4837</v>
      </c>
      <c r="T1044" t="s">
        <v>2967</v>
      </c>
      <c r="U1044" t="s">
        <v>2429</v>
      </c>
      <c r="AC1044">
        <f>VLOOKUP(A1044,'[1]كل السنوات'!$A$2:$J$3366,10,0)</f>
        <v>0</v>
      </c>
    </row>
    <row r="1045" spans="1:36" ht="15" customHeight="1" x14ac:dyDescent="0.25">
      <c r="A1045">
        <v>525526</v>
      </c>
      <c r="B1045" t="s">
        <v>1600</v>
      </c>
      <c r="C1045" t="s">
        <v>66</v>
      </c>
      <c r="D1045" t="s">
        <v>427</v>
      </c>
      <c r="E1045" t="s">
        <v>116</v>
      </c>
      <c r="G1045" t="s">
        <v>3417</v>
      </c>
      <c r="H1045" t="s">
        <v>658</v>
      </c>
      <c r="I1045" t="s">
        <v>540</v>
      </c>
      <c r="J1045" t="s">
        <v>137</v>
      </c>
      <c r="R1045" t="s">
        <v>4717</v>
      </c>
      <c r="S1045" t="s">
        <v>3614</v>
      </c>
      <c r="T1045" t="s">
        <v>2611</v>
      </c>
      <c r="U1045" t="s">
        <v>2801</v>
      </c>
      <c r="AC1045">
        <f>VLOOKUP(A1045,'[1]كل السنوات'!$A$2:$J$3366,10,0)</f>
        <v>0</v>
      </c>
    </row>
    <row r="1046" spans="1:36" ht="15" customHeight="1" x14ac:dyDescent="0.25">
      <c r="A1046">
        <v>525527</v>
      </c>
      <c r="B1046" t="s">
        <v>1253</v>
      </c>
      <c r="C1046" t="s">
        <v>289</v>
      </c>
      <c r="D1046" t="s">
        <v>530</v>
      </c>
      <c r="E1046" t="s">
        <v>116</v>
      </c>
      <c r="G1046" t="s">
        <v>3479</v>
      </c>
      <c r="H1046" t="s">
        <v>658</v>
      </c>
      <c r="I1046" t="s">
        <v>540</v>
      </c>
      <c r="J1046" t="s">
        <v>139</v>
      </c>
      <c r="L1046" t="s">
        <v>151</v>
      </c>
      <c r="M1046" t="s">
        <v>151</v>
      </c>
      <c r="R1046" t="s">
        <v>4384</v>
      </c>
      <c r="S1046" t="s">
        <v>4385</v>
      </c>
      <c r="T1046" t="s">
        <v>3149</v>
      </c>
      <c r="U1046" t="s">
        <v>3480</v>
      </c>
      <c r="AC1046">
        <f>VLOOKUP(A1046,'[1]كل السنوات'!$A$2:$J$3366,10,0)</f>
        <v>0</v>
      </c>
    </row>
    <row r="1047" spans="1:36" ht="15" customHeight="1" x14ac:dyDescent="0.25">
      <c r="A1047">
        <v>525531</v>
      </c>
      <c r="B1047" t="s">
        <v>1413</v>
      </c>
      <c r="C1047" t="s">
        <v>1344</v>
      </c>
      <c r="D1047" t="s">
        <v>442</v>
      </c>
      <c r="E1047" t="s">
        <v>116</v>
      </c>
      <c r="G1047" t="s">
        <v>2652</v>
      </c>
      <c r="H1047" t="s">
        <v>658</v>
      </c>
      <c r="I1047" t="s">
        <v>540</v>
      </c>
      <c r="J1047" t="s">
        <v>705</v>
      </c>
      <c r="L1047" t="s">
        <v>147</v>
      </c>
      <c r="R1047" t="s">
        <v>5488</v>
      </c>
      <c r="S1047" t="s">
        <v>5489</v>
      </c>
      <c r="T1047" t="s">
        <v>3450</v>
      </c>
      <c r="U1047" t="s">
        <v>2429</v>
      </c>
      <c r="AC1047">
        <f>VLOOKUP(A1047,'[1]كل السنوات'!$A$2:$J$3366,10,0)</f>
        <v>0</v>
      </c>
    </row>
    <row r="1048" spans="1:36" ht="15" customHeight="1" x14ac:dyDescent="0.25">
      <c r="A1048">
        <v>525535</v>
      </c>
      <c r="B1048" t="s">
        <v>1254</v>
      </c>
      <c r="C1048" t="s">
        <v>1255</v>
      </c>
      <c r="D1048" t="s">
        <v>635</v>
      </c>
      <c r="E1048" t="s">
        <v>116</v>
      </c>
      <c r="F1048" s="254">
        <v>34248</v>
      </c>
      <c r="G1048" t="s">
        <v>3481</v>
      </c>
      <c r="H1048" t="s">
        <v>658</v>
      </c>
      <c r="I1048" t="s">
        <v>540</v>
      </c>
      <c r="J1048" t="s">
        <v>137</v>
      </c>
      <c r="R1048" t="s">
        <v>4718</v>
      </c>
      <c r="S1048" t="s">
        <v>4719</v>
      </c>
      <c r="T1048" t="s">
        <v>3171</v>
      </c>
      <c r="U1048" t="s">
        <v>2429</v>
      </c>
      <c r="AC1048">
        <f>VLOOKUP(A1048,'[1]كل السنوات'!$A$2:$J$3366,10,0)</f>
        <v>0</v>
      </c>
    </row>
    <row r="1049" spans="1:36" ht="15" customHeight="1" x14ac:dyDescent="0.25">
      <c r="A1049">
        <v>525539</v>
      </c>
      <c r="B1049" t="s">
        <v>1601</v>
      </c>
      <c r="C1049" t="s">
        <v>68</v>
      </c>
      <c r="D1049" t="s">
        <v>439</v>
      </c>
      <c r="E1049" t="s">
        <v>116</v>
      </c>
      <c r="G1049" t="s">
        <v>136</v>
      </c>
      <c r="H1049" t="s">
        <v>660</v>
      </c>
      <c r="I1049" t="s">
        <v>540</v>
      </c>
      <c r="J1049" t="s">
        <v>705</v>
      </c>
      <c r="K1049">
        <v>1993</v>
      </c>
      <c r="L1049" t="s">
        <v>136</v>
      </c>
      <c r="R1049" t="s">
        <v>5490</v>
      </c>
      <c r="S1049" t="s">
        <v>3604</v>
      </c>
      <c r="T1049" t="s">
        <v>2995</v>
      </c>
      <c r="U1049" t="s">
        <v>2429</v>
      </c>
      <c r="AC1049">
        <f>VLOOKUP(A1049,'[1]كل السنوات'!$A$2:$J$3366,10,0)</f>
        <v>0</v>
      </c>
    </row>
    <row r="1050" spans="1:36" ht="15" customHeight="1" x14ac:dyDescent="0.25">
      <c r="A1050">
        <v>525543</v>
      </c>
      <c r="B1050" t="s">
        <v>1602</v>
      </c>
      <c r="C1050" t="s">
        <v>1603</v>
      </c>
      <c r="D1050" t="s">
        <v>731</v>
      </c>
      <c r="E1050" t="s">
        <v>116</v>
      </c>
      <c r="G1050" t="s">
        <v>3482</v>
      </c>
      <c r="H1050" t="s">
        <v>658</v>
      </c>
      <c r="I1050" t="s">
        <v>540</v>
      </c>
      <c r="J1050" t="s">
        <v>139</v>
      </c>
      <c r="R1050" t="s">
        <v>4386</v>
      </c>
      <c r="S1050" t="s">
        <v>4387</v>
      </c>
      <c r="T1050" t="s">
        <v>3108</v>
      </c>
      <c r="U1050" t="s">
        <v>2540</v>
      </c>
      <c r="AC1050">
        <f>VLOOKUP(A1050,'[1]كل السنوات'!$A$2:$J$3366,10,0)</f>
        <v>0</v>
      </c>
    </row>
    <row r="1051" spans="1:36" ht="15" customHeight="1" x14ac:dyDescent="0.25">
      <c r="A1051">
        <v>525550</v>
      </c>
      <c r="B1051" t="s">
        <v>1256</v>
      </c>
      <c r="C1051" t="s">
        <v>997</v>
      </c>
      <c r="D1051" t="s">
        <v>341</v>
      </c>
      <c r="E1051" t="s">
        <v>116</v>
      </c>
      <c r="G1051" t="s">
        <v>136</v>
      </c>
      <c r="H1051" t="s">
        <v>658</v>
      </c>
      <c r="I1051" t="s">
        <v>540</v>
      </c>
      <c r="J1051" t="s">
        <v>139</v>
      </c>
      <c r="K1051">
        <v>2013</v>
      </c>
      <c r="R1051" t="s">
        <v>4388</v>
      </c>
      <c r="S1051" t="s">
        <v>3609</v>
      </c>
      <c r="T1051" t="s">
        <v>2463</v>
      </c>
      <c r="U1051" t="s">
        <v>2429</v>
      </c>
      <c r="AC1051">
        <f>VLOOKUP(A1051,'[1]كل السنوات'!$A$2:$J$3366,10,0)</f>
        <v>0</v>
      </c>
    </row>
    <row r="1052" spans="1:36" ht="15" customHeight="1" x14ac:dyDescent="0.25">
      <c r="A1052">
        <v>525566</v>
      </c>
      <c r="B1052" t="s">
        <v>2419</v>
      </c>
      <c r="C1052" t="s">
        <v>742</v>
      </c>
      <c r="D1052" t="s">
        <v>2420</v>
      </c>
      <c r="E1052" t="s">
        <v>116</v>
      </c>
      <c r="G1052" t="s">
        <v>2970</v>
      </c>
      <c r="H1052" t="s">
        <v>658</v>
      </c>
      <c r="I1052" t="s">
        <v>540</v>
      </c>
      <c r="J1052" t="s">
        <v>139</v>
      </c>
      <c r="R1052" t="s">
        <v>3841</v>
      </c>
      <c r="S1052" t="s">
        <v>3842</v>
      </c>
      <c r="T1052" t="s">
        <v>2971</v>
      </c>
      <c r="U1052" t="s">
        <v>2972</v>
      </c>
      <c r="AC1052">
        <f>VLOOKUP(A1052,'[1]كل السنوات'!$A$2:$J$3366,10,0)</f>
        <v>0</v>
      </c>
      <c r="AI1052" t="s">
        <v>2422</v>
      </c>
      <c r="AJ1052" t="s">
        <v>2422</v>
      </c>
    </row>
    <row r="1053" spans="1:36" ht="15" customHeight="1" x14ac:dyDescent="0.25">
      <c r="A1053">
        <v>525568</v>
      </c>
      <c r="B1053" t="s">
        <v>2253</v>
      </c>
      <c r="C1053" t="s">
        <v>743</v>
      </c>
      <c r="D1053" t="s">
        <v>474</v>
      </c>
      <c r="E1053" t="s">
        <v>116</v>
      </c>
      <c r="G1053" t="s">
        <v>3349</v>
      </c>
      <c r="H1053" t="s">
        <v>658</v>
      </c>
      <c r="I1053" t="s">
        <v>540</v>
      </c>
      <c r="J1053" t="s">
        <v>705</v>
      </c>
      <c r="R1053" t="s">
        <v>5491</v>
      </c>
      <c r="S1053" t="s">
        <v>4030</v>
      </c>
      <c r="T1053" t="s">
        <v>5492</v>
      </c>
      <c r="U1053" t="s">
        <v>2429</v>
      </c>
      <c r="AC1053">
        <f>VLOOKUP(A1053,'[1]كل السنوات'!$A$2:$J$3366,10,0)</f>
        <v>0</v>
      </c>
    </row>
    <row r="1054" spans="1:36" ht="15" customHeight="1" x14ac:dyDescent="0.25">
      <c r="A1054">
        <v>525569</v>
      </c>
      <c r="B1054" t="s">
        <v>1257</v>
      </c>
      <c r="C1054" t="s">
        <v>1258</v>
      </c>
      <c r="D1054" t="s">
        <v>349</v>
      </c>
      <c r="E1054" t="s">
        <v>116</v>
      </c>
      <c r="G1054" t="s">
        <v>136</v>
      </c>
      <c r="H1054" t="s">
        <v>660</v>
      </c>
      <c r="I1054" t="s">
        <v>540</v>
      </c>
      <c r="J1054" t="s">
        <v>139</v>
      </c>
      <c r="K1054">
        <v>2001</v>
      </c>
      <c r="L1054" t="s">
        <v>136</v>
      </c>
      <c r="AC1054">
        <f>VLOOKUP(A1054,'[1]كل السنوات'!$A$2:$J$3366,10,0)</f>
        <v>0</v>
      </c>
    </row>
    <row r="1055" spans="1:36" ht="15" customHeight="1" x14ac:dyDescent="0.25">
      <c r="A1055">
        <v>525579</v>
      </c>
      <c r="B1055" t="s">
        <v>2254</v>
      </c>
      <c r="C1055" t="s">
        <v>2255</v>
      </c>
      <c r="D1055" t="s">
        <v>340</v>
      </c>
      <c r="E1055" t="s">
        <v>116</v>
      </c>
      <c r="G1055" t="s">
        <v>3484</v>
      </c>
      <c r="H1055" t="s">
        <v>658</v>
      </c>
      <c r="I1055" t="s">
        <v>540</v>
      </c>
      <c r="J1055" t="s">
        <v>139</v>
      </c>
      <c r="R1055" t="s">
        <v>4390</v>
      </c>
      <c r="S1055" t="s">
        <v>4389</v>
      </c>
      <c r="T1055" t="s">
        <v>2480</v>
      </c>
      <c r="U1055" t="s">
        <v>2468</v>
      </c>
      <c r="AC1055">
        <f>VLOOKUP(A1055,'[1]كل السنوات'!$A$2:$J$3366,10,0)</f>
        <v>0</v>
      </c>
    </row>
    <row r="1056" spans="1:36" ht="15" customHeight="1" x14ac:dyDescent="0.25">
      <c r="A1056">
        <v>525583</v>
      </c>
      <c r="B1056" t="s">
        <v>2256</v>
      </c>
      <c r="C1056" t="s">
        <v>66</v>
      </c>
      <c r="D1056" t="s">
        <v>486</v>
      </c>
      <c r="E1056" t="s">
        <v>116</v>
      </c>
      <c r="G1056" t="s">
        <v>136</v>
      </c>
      <c r="H1056" t="s">
        <v>658</v>
      </c>
      <c r="I1056" t="s">
        <v>540</v>
      </c>
      <c r="J1056" t="s">
        <v>137</v>
      </c>
      <c r="R1056" t="s">
        <v>4720</v>
      </c>
      <c r="S1056" t="s">
        <v>4721</v>
      </c>
      <c r="T1056" t="s">
        <v>2437</v>
      </c>
      <c r="U1056" t="s">
        <v>2429</v>
      </c>
      <c r="AC1056">
        <f>VLOOKUP(A1056,'[1]كل السنوات'!$A$2:$J$3366,10,0)</f>
        <v>0</v>
      </c>
    </row>
    <row r="1057" spans="1:36" ht="15" customHeight="1" x14ac:dyDescent="0.25">
      <c r="A1057">
        <v>525598</v>
      </c>
      <c r="B1057" t="s">
        <v>2257</v>
      </c>
      <c r="C1057" t="s">
        <v>744</v>
      </c>
      <c r="D1057" t="s">
        <v>745</v>
      </c>
      <c r="E1057" t="s">
        <v>116</v>
      </c>
      <c r="G1057" t="s">
        <v>136</v>
      </c>
      <c r="H1057" t="s">
        <v>658</v>
      </c>
      <c r="I1057" t="s">
        <v>540</v>
      </c>
      <c r="J1057" t="s">
        <v>137</v>
      </c>
      <c r="K1057">
        <v>2015</v>
      </c>
      <c r="R1057" t="s">
        <v>5493</v>
      </c>
      <c r="S1057" t="s">
        <v>4628</v>
      </c>
      <c r="T1057" t="s">
        <v>3247</v>
      </c>
      <c r="U1057" t="s">
        <v>2429</v>
      </c>
      <c r="AC1057">
        <f>VLOOKUP(A1057,'[1]كل السنوات'!$A$2:$J$3366,10,0)</f>
        <v>0</v>
      </c>
      <c r="AH1057" t="s">
        <v>2422</v>
      </c>
      <c r="AI1057" t="s">
        <v>2422</v>
      </c>
    </row>
    <row r="1058" spans="1:36" ht="15" customHeight="1" x14ac:dyDescent="0.25">
      <c r="A1058">
        <v>525601</v>
      </c>
      <c r="B1058" t="s">
        <v>1259</v>
      </c>
      <c r="C1058" t="s">
        <v>66</v>
      </c>
      <c r="D1058" t="s">
        <v>339</v>
      </c>
      <c r="E1058" t="s">
        <v>116</v>
      </c>
      <c r="G1058" t="s">
        <v>3190</v>
      </c>
      <c r="H1058" t="s">
        <v>658</v>
      </c>
      <c r="I1058" t="s">
        <v>540</v>
      </c>
      <c r="J1058" t="s">
        <v>139</v>
      </c>
      <c r="R1058" t="s">
        <v>4391</v>
      </c>
      <c r="S1058" t="s">
        <v>3563</v>
      </c>
      <c r="T1058" t="s">
        <v>3486</v>
      </c>
      <c r="U1058" t="s">
        <v>2468</v>
      </c>
      <c r="AC1058">
        <f>VLOOKUP(A1058,'[1]كل السنوات'!$A$2:$J$3366,10,0)</f>
        <v>0</v>
      </c>
    </row>
    <row r="1059" spans="1:36" ht="15" customHeight="1" x14ac:dyDescent="0.25">
      <c r="A1059">
        <v>525642</v>
      </c>
      <c r="B1059" t="s">
        <v>1260</v>
      </c>
      <c r="C1059" t="s">
        <v>1261</v>
      </c>
      <c r="D1059" t="s">
        <v>351</v>
      </c>
      <c r="E1059" t="s">
        <v>116</v>
      </c>
      <c r="G1059" t="s">
        <v>2536</v>
      </c>
      <c r="H1059" t="s">
        <v>658</v>
      </c>
      <c r="I1059" t="s">
        <v>540</v>
      </c>
      <c r="J1059" t="s">
        <v>139</v>
      </c>
      <c r="K1059">
        <v>2013</v>
      </c>
      <c r="R1059" t="s">
        <v>4392</v>
      </c>
      <c r="S1059" t="s">
        <v>4393</v>
      </c>
      <c r="T1059" t="s">
        <v>2555</v>
      </c>
      <c r="U1059" t="s">
        <v>2429</v>
      </c>
      <c r="AC1059">
        <f>VLOOKUP(A1059,'[1]كل السنوات'!$A$2:$J$3366,10,0)</f>
        <v>0</v>
      </c>
      <c r="AI1059" t="s">
        <v>2422</v>
      </c>
      <c r="AJ1059" t="s">
        <v>2422</v>
      </c>
    </row>
    <row r="1060" spans="1:36" ht="15" customHeight="1" x14ac:dyDescent="0.25">
      <c r="A1060">
        <v>525653</v>
      </c>
      <c r="B1060" t="s">
        <v>1086</v>
      </c>
      <c r="C1060" t="s">
        <v>84</v>
      </c>
      <c r="D1060" t="s">
        <v>431</v>
      </c>
      <c r="E1060" t="s">
        <v>2445</v>
      </c>
      <c r="G1060" t="s">
        <v>2923</v>
      </c>
      <c r="H1060" t="s">
        <v>658</v>
      </c>
      <c r="I1060" t="s">
        <v>540</v>
      </c>
      <c r="J1060" t="s">
        <v>139</v>
      </c>
      <c r="R1060" t="s">
        <v>3581</v>
      </c>
      <c r="S1060" t="s">
        <v>3582</v>
      </c>
      <c r="T1060" t="s">
        <v>2513</v>
      </c>
      <c r="U1060" t="s">
        <v>2468</v>
      </c>
      <c r="AC1060">
        <f>VLOOKUP(A1060,'[1]كل السنوات'!$A$2:$J$3366,10,0)</f>
        <v>0</v>
      </c>
    </row>
    <row r="1061" spans="1:36" ht="15" customHeight="1" x14ac:dyDescent="0.25">
      <c r="A1061">
        <v>525656</v>
      </c>
      <c r="B1061" t="s">
        <v>2258</v>
      </c>
      <c r="C1061" t="s">
        <v>335</v>
      </c>
      <c r="D1061" t="s">
        <v>340</v>
      </c>
      <c r="E1061" t="s">
        <v>116</v>
      </c>
      <c r="G1061" t="s">
        <v>136</v>
      </c>
      <c r="H1061" t="s">
        <v>658</v>
      </c>
      <c r="I1061" t="s">
        <v>540</v>
      </c>
      <c r="J1061" t="s">
        <v>139</v>
      </c>
      <c r="R1061" t="s">
        <v>4394</v>
      </c>
      <c r="S1061" t="s">
        <v>3680</v>
      </c>
      <c r="T1061" t="s">
        <v>2480</v>
      </c>
      <c r="U1061" t="s">
        <v>2429</v>
      </c>
      <c r="AC1061">
        <f>VLOOKUP(A1061,'[1]كل السنوات'!$A$2:$J$3366,10,0)</f>
        <v>0</v>
      </c>
    </row>
    <row r="1062" spans="1:36" ht="15" customHeight="1" x14ac:dyDescent="0.25">
      <c r="A1062">
        <v>525671</v>
      </c>
      <c r="B1062" t="s">
        <v>2259</v>
      </c>
      <c r="C1062" t="s">
        <v>66</v>
      </c>
      <c r="D1062" t="s">
        <v>442</v>
      </c>
      <c r="E1062" t="s">
        <v>116</v>
      </c>
      <c r="G1062" t="s">
        <v>3342</v>
      </c>
      <c r="H1062" t="s">
        <v>658</v>
      </c>
      <c r="I1062" t="s">
        <v>540</v>
      </c>
      <c r="J1062" t="s">
        <v>139</v>
      </c>
      <c r="R1062" t="s">
        <v>4395</v>
      </c>
      <c r="S1062" t="s">
        <v>3563</v>
      </c>
      <c r="T1062" t="s">
        <v>2653</v>
      </c>
      <c r="U1062" t="s">
        <v>2429</v>
      </c>
      <c r="AC1062">
        <f>VLOOKUP(A1062,'[1]كل السنوات'!$A$2:$J$3366,10,0)</f>
        <v>0</v>
      </c>
    </row>
    <row r="1063" spans="1:36" ht="15" customHeight="1" x14ac:dyDescent="0.25">
      <c r="A1063">
        <v>525687</v>
      </c>
      <c r="B1063" t="s">
        <v>1604</v>
      </c>
      <c r="C1063" t="s">
        <v>66</v>
      </c>
      <c r="D1063" t="s">
        <v>349</v>
      </c>
      <c r="E1063" t="s">
        <v>116</v>
      </c>
      <c r="G1063" t="s">
        <v>2575</v>
      </c>
      <c r="H1063" t="s">
        <v>658</v>
      </c>
      <c r="I1063" t="s">
        <v>540</v>
      </c>
      <c r="J1063" t="s">
        <v>139</v>
      </c>
      <c r="R1063" t="s">
        <v>5494</v>
      </c>
      <c r="S1063" t="s">
        <v>3694</v>
      </c>
      <c r="T1063" t="s">
        <v>2431</v>
      </c>
      <c r="U1063" t="s">
        <v>5495</v>
      </c>
      <c r="AC1063">
        <f>VLOOKUP(A1063,'[1]كل السنوات'!$A$2:$J$3366,10,0)</f>
        <v>0</v>
      </c>
    </row>
    <row r="1064" spans="1:36" ht="15" customHeight="1" x14ac:dyDescent="0.25">
      <c r="A1064">
        <v>525707</v>
      </c>
      <c r="B1064" t="s">
        <v>1262</v>
      </c>
      <c r="C1064" t="s">
        <v>546</v>
      </c>
      <c r="D1064" t="s">
        <v>589</v>
      </c>
      <c r="E1064" t="s">
        <v>116</v>
      </c>
      <c r="G1064" t="s">
        <v>147</v>
      </c>
      <c r="H1064" t="s">
        <v>658</v>
      </c>
      <c r="I1064" t="s">
        <v>540</v>
      </c>
      <c r="J1064" t="s">
        <v>139</v>
      </c>
      <c r="L1064" t="s">
        <v>147</v>
      </c>
      <c r="R1064" t="s">
        <v>4396</v>
      </c>
      <c r="S1064" t="s">
        <v>3614</v>
      </c>
      <c r="T1064" t="s">
        <v>3488</v>
      </c>
      <c r="U1064" t="s">
        <v>2511</v>
      </c>
      <c r="AC1064">
        <f>VLOOKUP(A1064,'[1]كل السنوات'!$A$2:$J$3366,10,0)</f>
        <v>0</v>
      </c>
    </row>
    <row r="1065" spans="1:36" ht="15" customHeight="1" x14ac:dyDescent="0.25">
      <c r="A1065">
        <v>525709</v>
      </c>
      <c r="B1065" t="s">
        <v>1605</v>
      </c>
      <c r="C1065" t="s">
        <v>69</v>
      </c>
      <c r="D1065" t="s">
        <v>339</v>
      </c>
      <c r="E1065" t="s">
        <v>116</v>
      </c>
      <c r="G1065" t="s">
        <v>3489</v>
      </c>
      <c r="H1065" t="s">
        <v>658</v>
      </c>
      <c r="I1065" t="s">
        <v>540</v>
      </c>
      <c r="J1065" t="s">
        <v>139</v>
      </c>
      <c r="R1065" t="s">
        <v>4397</v>
      </c>
      <c r="S1065" t="s">
        <v>3583</v>
      </c>
      <c r="T1065" t="s">
        <v>2560</v>
      </c>
      <c r="U1065" t="s">
        <v>2429</v>
      </c>
      <c r="AC1065">
        <f>VLOOKUP(A1065,'[1]كل السنوات'!$A$2:$J$3366,10,0)</f>
        <v>0</v>
      </c>
    </row>
    <row r="1066" spans="1:36" ht="15" customHeight="1" x14ac:dyDescent="0.25">
      <c r="A1066">
        <v>525731</v>
      </c>
      <c r="B1066" t="s">
        <v>1606</v>
      </c>
      <c r="C1066" t="s">
        <v>1607</v>
      </c>
      <c r="D1066" t="s">
        <v>472</v>
      </c>
      <c r="E1066" t="s">
        <v>116</v>
      </c>
      <c r="F1066" s="254">
        <v>31058</v>
      </c>
      <c r="G1066" t="s">
        <v>2494</v>
      </c>
      <c r="H1066" t="s">
        <v>658</v>
      </c>
      <c r="I1066" t="s">
        <v>540</v>
      </c>
      <c r="J1066" t="s">
        <v>139</v>
      </c>
      <c r="R1066" t="s">
        <v>4398</v>
      </c>
      <c r="S1066" t="s">
        <v>4399</v>
      </c>
      <c r="T1066" t="s">
        <v>2553</v>
      </c>
      <c r="U1066" t="s">
        <v>2429</v>
      </c>
      <c r="AC1066">
        <f>VLOOKUP(A1066,'[1]كل السنوات'!$A$2:$J$3366,10,0)</f>
        <v>0</v>
      </c>
      <c r="AI1066" t="s">
        <v>2422</v>
      </c>
    </row>
    <row r="1067" spans="1:36" ht="15" customHeight="1" x14ac:dyDescent="0.25">
      <c r="A1067">
        <v>525733</v>
      </c>
      <c r="B1067" t="s">
        <v>1608</v>
      </c>
      <c r="C1067" t="s">
        <v>1281</v>
      </c>
      <c r="D1067" t="s">
        <v>344</v>
      </c>
      <c r="E1067" t="s">
        <v>116</v>
      </c>
      <c r="G1067" t="s">
        <v>2533</v>
      </c>
      <c r="H1067" t="s">
        <v>658</v>
      </c>
      <c r="I1067" t="s">
        <v>540</v>
      </c>
      <c r="J1067" t="s">
        <v>137</v>
      </c>
      <c r="R1067" t="s">
        <v>4541</v>
      </c>
      <c r="S1067" t="s">
        <v>4415</v>
      </c>
      <c r="T1067" t="s">
        <v>2673</v>
      </c>
      <c r="U1067" t="s">
        <v>2540</v>
      </c>
      <c r="AC1067">
        <f>VLOOKUP(A1067,'[1]كل السنوات'!$A$2:$J$3366,10,0)</f>
        <v>0</v>
      </c>
    </row>
    <row r="1068" spans="1:36" ht="15" customHeight="1" x14ac:dyDescent="0.25">
      <c r="A1068">
        <v>525735</v>
      </c>
      <c r="B1068" t="s">
        <v>1609</v>
      </c>
      <c r="C1068" t="s">
        <v>260</v>
      </c>
      <c r="D1068" t="s">
        <v>599</v>
      </c>
      <c r="E1068" t="s">
        <v>116</v>
      </c>
      <c r="G1068" t="s">
        <v>2762</v>
      </c>
      <c r="H1068" t="s">
        <v>658</v>
      </c>
      <c r="I1068" t="s">
        <v>540</v>
      </c>
      <c r="J1068" t="s">
        <v>139</v>
      </c>
      <c r="R1068" t="s">
        <v>3844</v>
      </c>
      <c r="S1068" t="s">
        <v>3610</v>
      </c>
      <c r="T1068" t="s">
        <v>2975</v>
      </c>
      <c r="U1068" t="s">
        <v>2468</v>
      </c>
      <c r="AC1068">
        <f>VLOOKUP(A1068,'[1]كل السنوات'!$A$2:$J$3366,10,0)</f>
        <v>0</v>
      </c>
    </row>
    <row r="1069" spans="1:36" ht="15" customHeight="1" x14ac:dyDescent="0.25">
      <c r="A1069">
        <v>525738</v>
      </c>
      <c r="B1069" t="s">
        <v>1610</v>
      </c>
      <c r="C1069" t="s">
        <v>1611</v>
      </c>
      <c r="D1069" t="s">
        <v>571</v>
      </c>
      <c r="E1069" t="s">
        <v>116</v>
      </c>
      <c r="G1069" t="s">
        <v>2491</v>
      </c>
      <c r="H1069" t="s">
        <v>660</v>
      </c>
      <c r="I1069" t="s">
        <v>541</v>
      </c>
      <c r="J1069" t="s">
        <v>137</v>
      </c>
      <c r="K1069">
        <v>1999</v>
      </c>
      <c r="L1069" t="s">
        <v>136</v>
      </c>
      <c r="R1069" t="s">
        <v>4723</v>
      </c>
      <c r="S1069" t="s">
        <v>4724</v>
      </c>
      <c r="T1069" t="s">
        <v>3490</v>
      </c>
      <c r="U1069" t="s">
        <v>2479</v>
      </c>
      <c r="AC1069" t="str">
        <f>VLOOKUP(A1069,'[1]كل السنوات'!$A$2:$J$3366,10,0)</f>
        <v>م</v>
      </c>
    </row>
    <row r="1070" spans="1:36" ht="15" customHeight="1" x14ac:dyDescent="0.25">
      <c r="A1070">
        <v>525749</v>
      </c>
      <c r="B1070" t="s">
        <v>1612</v>
      </c>
      <c r="C1070" t="s">
        <v>73</v>
      </c>
      <c r="D1070" t="s">
        <v>1417</v>
      </c>
      <c r="E1070" t="s">
        <v>116</v>
      </c>
      <c r="G1070" t="s">
        <v>136</v>
      </c>
      <c r="H1070" t="s">
        <v>658</v>
      </c>
      <c r="I1070" t="s">
        <v>540</v>
      </c>
      <c r="J1070" t="s">
        <v>139</v>
      </c>
      <c r="R1070" t="s">
        <v>3847</v>
      </c>
      <c r="S1070" t="s">
        <v>3848</v>
      </c>
      <c r="T1070" t="s">
        <v>2976</v>
      </c>
      <c r="U1070" t="s">
        <v>2479</v>
      </c>
      <c r="AC1070">
        <f>VLOOKUP(A1070,'[1]كل السنوات'!$A$2:$J$3366,10,0)</f>
        <v>0</v>
      </c>
    </row>
    <row r="1071" spans="1:36" ht="15" customHeight="1" x14ac:dyDescent="0.25">
      <c r="A1071">
        <v>525750</v>
      </c>
      <c r="B1071" t="s">
        <v>1613</v>
      </c>
      <c r="C1071" t="s">
        <v>84</v>
      </c>
      <c r="D1071" t="s">
        <v>426</v>
      </c>
      <c r="E1071" t="s">
        <v>116</v>
      </c>
      <c r="G1071" t="s">
        <v>2771</v>
      </c>
      <c r="H1071" t="s">
        <v>658</v>
      </c>
      <c r="I1071" t="s">
        <v>540</v>
      </c>
      <c r="J1071" t="s">
        <v>137</v>
      </c>
      <c r="K1071">
        <v>2014</v>
      </c>
      <c r="R1071" t="s">
        <v>5496</v>
      </c>
      <c r="S1071" t="s">
        <v>3582</v>
      </c>
      <c r="T1071" t="s">
        <v>2497</v>
      </c>
      <c r="U1071" t="s">
        <v>2540</v>
      </c>
      <c r="AC1071">
        <f>VLOOKUP(A1071,'[1]كل السنوات'!$A$2:$J$3366,10,0)</f>
        <v>0</v>
      </c>
    </row>
    <row r="1072" spans="1:36" ht="15" customHeight="1" x14ac:dyDescent="0.25">
      <c r="A1072">
        <v>525781</v>
      </c>
      <c r="B1072" t="s">
        <v>1288</v>
      </c>
      <c r="C1072" t="s">
        <v>84</v>
      </c>
      <c r="D1072" t="s">
        <v>351</v>
      </c>
      <c r="E1072" t="s">
        <v>116</v>
      </c>
      <c r="G1072" t="s">
        <v>136</v>
      </c>
      <c r="H1072" t="s">
        <v>660</v>
      </c>
      <c r="I1072" t="s">
        <v>541</v>
      </c>
      <c r="J1072" t="s">
        <v>139</v>
      </c>
      <c r="K1072">
        <v>1998</v>
      </c>
      <c r="L1072" t="s">
        <v>136</v>
      </c>
      <c r="R1072" t="s">
        <v>4400</v>
      </c>
      <c r="S1072" t="s">
        <v>3582</v>
      </c>
      <c r="T1072" t="s">
        <v>2555</v>
      </c>
      <c r="U1072" t="s">
        <v>2429</v>
      </c>
      <c r="AC1072" t="str">
        <f>VLOOKUP(A1072,'[1]كل السنوات'!$A$2:$J$3366,10,0)</f>
        <v>م</v>
      </c>
    </row>
    <row r="1073" spans="1:36" ht="15" customHeight="1" x14ac:dyDescent="0.25">
      <c r="A1073">
        <v>525792</v>
      </c>
      <c r="B1073" t="s">
        <v>1263</v>
      </c>
      <c r="C1073" t="s">
        <v>1264</v>
      </c>
      <c r="D1073" t="s">
        <v>1265</v>
      </c>
      <c r="E1073" t="s">
        <v>116</v>
      </c>
      <c r="G1073" t="s">
        <v>136</v>
      </c>
      <c r="H1073" t="s">
        <v>658</v>
      </c>
      <c r="I1073" t="s">
        <v>540</v>
      </c>
      <c r="J1073" t="s">
        <v>705</v>
      </c>
      <c r="R1073" t="s">
        <v>4979</v>
      </c>
      <c r="S1073" t="s">
        <v>4980</v>
      </c>
      <c r="T1073" t="s">
        <v>3492</v>
      </c>
      <c r="U1073" t="s">
        <v>2479</v>
      </c>
      <c r="AC1073">
        <f>VLOOKUP(A1073,'[1]كل السنوات'!$A$2:$J$3366,10,0)</f>
        <v>0</v>
      </c>
    </row>
    <row r="1074" spans="1:36" ht="15" customHeight="1" x14ac:dyDescent="0.25">
      <c r="A1074">
        <v>525795</v>
      </c>
      <c r="B1074" t="s">
        <v>1614</v>
      </c>
      <c r="C1074" t="s">
        <v>87</v>
      </c>
      <c r="D1074" t="s">
        <v>349</v>
      </c>
      <c r="E1074" t="s">
        <v>116</v>
      </c>
      <c r="G1074" t="s">
        <v>397</v>
      </c>
      <c r="H1074" t="s">
        <v>658</v>
      </c>
      <c r="I1074" t="s">
        <v>540</v>
      </c>
      <c r="J1074" t="s">
        <v>137</v>
      </c>
      <c r="R1074" t="s">
        <v>4725</v>
      </c>
      <c r="S1074" t="s">
        <v>3632</v>
      </c>
      <c r="T1074" t="s">
        <v>2431</v>
      </c>
      <c r="U1074" t="s">
        <v>2605</v>
      </c>
      <c r="AC1074">
        <f>VLOOKUP(A1074,'[1]كل السنوات'!$A$2:$J$3366,10,0)</f>
        <v>0</v>
      </c>
    </row>
    <row r="1075" spans="1:36" ht="15" customHeight="1" x14ac:dyDescent="0.25">
      <c r="A1075">
        <v>525798</v>
      </c>
      <c r="B1075" t="s">
        <v>1615</v>
      </c>
      <c r="C1075" t="s">
        <v>81</v>
      </c>
      <c r="D1075" t="s">
        <v>431</v>
      </c>
      <c r="E1075" t="s">
        <v>116</v>
      </c>
      <c r="G1075" t="s">
        <v>136</v>
      </c>
      <c r="H1075" t="s">
        <v>658</v>
      </c>
      <c r="I1075" t="s">
        <v>540</v>
      </c>
      <c r="J1075" t="s">
        <v>139</v>
      </c>
      <c r="R1075" t="s">
        <v>4401</v>
      </c>
      <c r="S1075" t="s">
        <v>4402</v>
      </c>
      <c r="T1075" t="s">
        <v>3326</v>
      </c>
      <c r="U1075" t="s">
        <v>2479</v>
      </c>
      <c r="AC1075">
        <f>VLOOKUP(A1075,'[1]كل السنوات'!$A$2:$J$3366,10,0)</f>
        <v>0</v>
      </c>
    </row>
    <row r="1076" spans="1:36" ht="15" customHeight="1" x14ac:dyDescent="0.25">
      <c r="A1076">
        <v>525801</v>
      </c>
      <c r="B1076" t="s">
        <v>1616</v>
      </c>
      <c r="C1076" t="s">
        <v>314</v>
      </c>
      <c r="D1076" t="s">
        <v>342</v>
      </c>
      <c r="E1076" t="s">
        <v>116</v>
      </c>
      <c r="G1076" t="s">
        <v>3493</v>
      </c>
      <c r="H1076" t="s">
        <v>658</v>
      </c>
      <c r="I1076" t="s">
        <v>540</v>
      </c>
      <c r="J1076" t="s">
        <v>139</v>
      </c>
      <c r="L1076" t="s">
        <v>150</v>
      </c>
      <c r="R1076" t="s">
        <v>4403</v>
      </c>
      <c r="S1076" t="s">
        <v>4404</v>
      </c>
      <c r="T1076" t="s">
        <v>2878</v>
      </c>
      <c r="U1076" t="s">
        <v>2440</v>
      </c>
      <c r="AC1076">
        <f>VLOOKUP(A1076,'[1]كل السنوات'!$A$2:$J$3366,10,0)</f>
        <v>0</v>
      </c>
    </row>
    <row r="1077" spans="1:36" ht="15" customHeight="1" x14ac:dyDescent="0.25">
      <c r="A1077">
        <v>525815</v>
      </c>
      <c r="B1077" t="s">
        <v>1414</v>
      </c>
      <c r="C1077" t="s">
        <v>1415</v>
      </c>
      <c r="D1077" t="s">
        <v>485</v>
      </c>
      <c r="E1077" t="s">
        <v>116</v>
      </c>
      <c r="G1077" t="s">
        <v>136</v>
      </c>
      <c r="H1077" t="s">
        <v>660</v>
      </c>
      <c r="I1077" t="s">
        <v>540</v>
      </c>
      <c r="J1077" t="s">
        <v>139</v>
      </c>
      <c r="K1077">
        <v>2006</v>
      </c>
      <c r="L1077" t="s">
        <v>136</v>
      </c>
      <c r="R1077" t="s">
        <v>5498</v>
      </c>
      <c r="S1077" t="s">
        <v>5499</v>
      </c>
      <c r="T1077" t="s">
        <v>2606</v>
      </c>
      <c r="U1077" t="s">
        <v>2436</v>
      </c>
      <c r="AC1077">
        <f>VLOOKUP(A1077,'[1]كل السنوات'!$A$2:$J$3366,10,0)</f>
        <v>0</v>
      </c>
    </row>
    <row r="1078" spans="1:36" ht="15" customHeight="1" x14ac:dyDescent="0.25">
      <c r="A1078">
        <v>525816</v>
      </c>
      <c r="B1078" t="s">
        <v>1289</v>
      </c>
      <c r="C1078" t="s">
        <v>66</v>
      </c>
      <c r="D1078" t="s">
        <v>490</v>
      </c>
      <c r="E1078" t="s">
        <v>116</v>
      </c>
      <c r="G1078" t="s">
        <v>2546</v>
      </c>
      <c r="H1078" t="s">
        <v>658</v>
      </c>
      <c r="I1078" t="s">
        <v>540</v>
      </c>
      <c r="J1078" t="s">
        <v>705</v>
      </c>
      <c r="K1078">
        <v>1996</v>
      </c>
      <c r="R1078" t="s">
        <v>4981</v>
      </c>
      <c r="S1078" t="s">
        <v>3563</v>
      </c>
      <c r="T1078" t="s">
        <v>5500</v>
      </c>
      <c r="U1078" t="s">
        <v>2429</v>
      </c>
      <c r="AC1078">
        <f>VLOOKUP(A1078,'[1]كل السنوات'!$A$2:$J$3366,10,0)</f>
        <v>0</v>
      </c>
    </row>
    <row r="1079" spans="1:36" ht="15" customHeight="1" x14ac:dyDescent="0.25">
      <c r="A1079">
        <v>525823</v>
      </c>
      <c r="B1079" t="s">
        <v>1618</v>
      </c>
      <c r="C1079" t="s">
        <v>326</v>
      </c>
      <c r="D1079" t="s">
        <v>349</v>
      </c>
      <c r="E1079" t="s">
        <v>116</v>
      </c>
      <c r="G1079" t="s">
        <v>136</v>
      </c>
      <c r="H1079" t="s">
        <v>660</v>
      </c>
      <c r="I1079" t="s">
        <v>540</v>
      </c>
      <c r="J1079" t="s">
        <v>139</v>
      </c>
      <c r="K1079">
        <v>2007</v>
      </c>
      <c r="L1079" t="s">
        <v>136</v>
      </c>
      <c r="R1079" t="s">
        <v>3850</v>
      </c>
      <c r="S1079" t="s">
        <v>3851</v>
      </c>
      <c r="T1079" t="s">
        <v>2982</v>
      </c>
      <c r="U1079" t="s">
        <v>2479</v>
      </c>
      <c r="AC1079">
        <f>VLOOKUP(A1079,'[1]كل السنوات'!$A$2:$J$3366,10,0)</f>
        <v>0</v>
      </c>
    </row>
    <row r="1080" spans="1:36" ht="15" customHeight="1" x14ac:dyDescent="0.25">
      <c r="A1080">
        <v>525824</v>
      </c>
      <c r="B1080" t="s">
        <v>1619</v>
      </c>
      <c r="C1080" t="s">
        <v>1057</v>
      </c>
      <c r="D1080" t="s">
        <v>1562</v>
      </c>
      <c r="E1080" t="s">
        <v>116</v>
      </c>
      <c r="G1080" t="s">
        <v>2686</v>
      </c>
      <c r="H1080" t="s">
        <v>658</v>
      </c>
      <c r="I1080" t="s">
        <v>540</v>
      </c>
      <c r="J1080" t="s">
        <v>139</v>
      </c>
      <c r="L1080" t="s">
        <v>150</v>
      </c>
      <c r="R1080" t="s">
        <v>4405</v>
      </c>
      <c r="S1080" t="s">
        <v>4406</v>
      </c>
      <c r="T1080" t="s">
        <v>2628</v>
      </c>
      <c r="U1080" t="s">
        <v>3495</v>
      </c>
      <c r="AC1080">
        <f>VLOOKUP(A1080,'[1]كل السنوات'!$A$2:$J$3366,10,0)</f>
        <v>0</v>
      </c>
    </row>
    <row r="1081" spans="1:36" ht="15" customHeight="1" x14ac:dyDescent="0.25">
      <c r="A1081">
        <v>525825</v>
      </c>
      <c r="B1081" t="s">
        <v>1620</v>
      </c>
      <c r="C1081" t="s">
        <v>93</v>
      </c>
      <c r="D1081" t="s">
        <v>351</v>
      </c>
      <c r="E1081" t="s">
        <v>116</v>
      </c>
      <c r="G1081" t="s">
        <v>2983</v>
      </c>
      <c r="H1081" t="s">
        <v>658</v>
      </c>
      <c r="I1081" t="s">
        <v>540</v>
      </c>
      <c r="J1081" t="s">
        <v>139</v>
      </c>
      <c r="K1081">
        <v>1997</v>
      </c>
      <c r="R1081" t="s">
        <v>3852</v>
      </c>
      <c r="S1081" t="s">
        <v>3849</v>
      </c>
      <c r="T1081" t="s">
        <v>2984</v>
      </c>
      <c r="U1081" t="s">
        <v>2479</v>
      </c>
      <c r="AC1081">
        <f>VLOOKUP(A1081,'[1]كل السنوات'!$A$2:$J$3366,10,0)</f>
        <v>0</v>
      </c>
    </row>
    <row r="1082" spans="1:36" ht="15" customHeight="1" x14ac:dyDescent="0.25">
      <c r="A1082">
        <v>525827</v>
      </c>
      <c r="B1082" t="s">
        <v>1621</v>
      </c>
      <c r="C1082" t="s">
        <v>307</v>
      </c>
      <c r="D1082" t="s">
        <v>403</v>
      </c>
      <c r="E1082" t="s">
        <v>116</v>
      </c>
      <c r="G1082" t="s">
        <v>2664</v>
      </c>
      <c r="H1082" t="s">
        <v>658</v>
      </c>
      <c r="I1082" t="s">
        <v>540</v>
      </c>
      <c r="J1082" t="s">
        <v>137</v>
      </c>
      <c r="K1082">
        <v>2004</v>
      </c>
      <c r="R1082" t="s">
        <v>4542</v>
      </c>
      <c r="S1082" t="s">
        <v>4543</v>
      </c>
      <c r="T1082" t="s">
        <v>2632</v>
      </c>
      <c r="U1082" t="s">
        <v>2479</v>
      </c>
      <c r="AC1082">
        <f>VLOOKUP(A1082,'[1]كل السنوات'!$A$2:$J$3366,10,0)</f>
        <v>0</v>
      </c>
    </row>
    <row r="1083" spans="1:36" ht="15" customHeight="1" x14ac:dyDescent="0.25">
      <c r="A1083">
        <v>525835</v>
      </c>
      <c r="B1083" t="s">
        <v>1622</v>
      </c>
      <c r="C1083" t="s">
        <v>768</v>
      </c>
      <c r="D1083" t="s">
        <v>502</v>
      </c>
      <c r="E1083" t="s">
        <v>116</v>
      </c>
      <c r="G1083" t="s">
        <v>136</v>
      </c>
      <c r="H1083" t="s">
        <v>658</v>
      </c>
      <c r="I1083" t="s">
        <v>540</v>
      </c>
      <c r="J1083" t="s">
        <v>139</v>
      </c>
      <c r="R1083" t="s">
        <v>3853</v>
      </c>
      <c r="S1083" t="s">
        <v>3724</v>
      </c>
      <c r="T1083" t="s">
        <v>2985</v>
      </c>
      <c r="U1083" t="s">
        <v>2429</v>
      </c>
      <c r="AC1083">
        <f>VLOOKUP(A1083,'[1]كل السنوات'!$A$2:$J$3366,10,0)</f>
        <v>0</v>
      </c>
    </row>
    <row r="1084" spans="1:36" ht="15" customHeight="1" x14ac:dyDescent="0.25">
      <c r="A1084">
        <v>525838</v>
      </c>
      <c r="B1084" t="s">
        <v>1623</v>
      </c>
      <c r="C1084" t="s">
        <v>62</v>
      </c>
      <c r="D1084" t="s">
        <v>518</v>
      </c>
      <c r="E1084" t="s">
        <v>116</v>
      </c>
      <c r="G1084" t="s">
        <v>136</v>
      </c>
      <c r="H1084" t="s">
        <v>658</v>
      </c>
      <c r="I1084" t="s">
        <v>540</v>
      </c>
      <c r="J1084" t="s">
        <v>137</v>
      </c>
      <c r="R1084" t="s">
        <v>4726</v>
      </c>
      <c r="S1084" t="s">
        <v>4727</v>
      </c>
      <c r="T1084" t="s">
        <v>3496</v>
      </c>
      <c r="U1084" t="s">
        <v>2479</v>
      </c>
      <c r="AC1084">
        <f>VLOOKUP(A1084,'[1]كل السنوات'!$A$2:$J$3366,10,0)</f>
        <v>0</v>
      </c>
    </row>
    <row r="1085" spans="1:36" ht="15" customHeight="1" x14ac:dyDescent="0.25">
      <c r="A1085">
        <v>525841</v>
      </c>
      <c r="B1085" t="s">
        <v>1624</v>
      </c>
      <c r="C1085" t="s">
        <v>240</v>
      </c>
      <c r="D1085" t="s">
        <v>428</v>
      </c>
      <c r="E1085" t="s">
        <v>116</v>
      </c>
      <c r="G1085" t="s">
        <v>2772</v>
      </c>
      <c r="H1085" t="s">
        <v>658</v>
      </c>
      <c r="I1085" t="s">
        <v>540</v>
      </c>
      <c r="J1085" t="s">
        <v>705</v>
      </c>
      <c r="L1085" t="s">
        <v>150</v>
      </c>
      <c r="R1085" t="s">
        <v>5501</v>
      </c>
      <c r="S1085" t="s">
        <v>4445</v>
      </c>
      <c r="T1085" t="s">
        <v>3182</v>
      </c>
      <c r="U1085" t="s">
        <v>2440</v>
      </c>
      <c r="AC1085">
        <f>VLOOKUP(A1085,'[1]كل السنوات'!$A$2:$J$3366,10,0)</f>
        <v>0</v>
      </c>
    </row>
    <row r="1086" spans="1:36" ht="15" customHeight="1" x14ac:dyDescent="0.25">
      <c r="A1086">
        <v>525843</v>
      </c>
      <c r="B1086" t="s">
        <v>1625</v>
      </c>
      <c r="C1086" t="s">
        <v>282</v>
      </c>
      <c r="D1086" t="s">
        <v>501</v>
      </c>
      <c r="E1086" t="s">
        <v>2445</v>
      </c>
      <c r="G1086" t="s">
        <v>2433</v>
      </c>
      <c r="H1086" t="s">
        <v>658</v>
      </c>
      <c r="I1086" t="s">
        <v>540</v>
      </c>
      <c r="J1086" t="s">
        <v>137</v>
      </c>
      <c r="L1086" t="s">
        <v>151</v>
      </c>
      <c r="AC1086">
        <f>VLOOKUP(A1086,'[1]كل السنوات'!$A$2:$J$3366,10,0)</f>
        <v>0</v>
      </c>
    </row>
    <row r="1087" spans="1:36" ht="15" customHeight="1" x14ac:dyDescent="0.25">
      <c r="A1087">
        <v>525850</v>
      </c>
      <c r="B1087" t="s">
        <v>1291</v>
      </c>
      <c r="C1087" t="s">
        <v>1292</v>
      </c>
      <c r="D1087" t="s">
        <v>457</v>
      </c>
      <c r="E1087" t="s">
        <v>116</v>
      </c>
      <c r="G1087" t="s">
        <v>136</v>
      </c>
      <c r="H1087" t="s">
        <v>658</v>
      </c>
      <c r="I1087" t="s">
        <v>541</v>
      </c>
      <c r="J1087" t="s">
        <v>139</v>
      </c>
      <c r="R1087" t="s">
        <v>4407</v>
      </c>
      <c r="S1087" t="s">
        <v>4408</v>
      </c>
      <c r="T1087" t="s">
        <v>2434</v>
      </c>
      <c r="U1087" t="s">
        <v>3497</v>
      </c>
      <c r="AC1087" t="str">
        <f>VLOOKUP(A1087,'[1]كل السنوات'!$A$2:$J$3366,10,0)</f>
        <v>م</v>
      </c>
    </row>
    <row r="1088" spans="1:36" ht="15" customHeight="1" x14ac:dyDescent="0.25">
      <c r="A1088">
        <v>525852</v>
      </c>
      <c r="B1088" t="s">
        <v>1626</v>
      </c>
      <c r="C1088" t="s">
        <v>1255</v>
      </c>
      <c r="D1088" t="s">
        <v>1627</v>
      </c>
      <c r="E1088" t="s">
        <v>116</v>
      </c>
      <c r="G1088" t="s">
        <v>2768</v>
      </c>
      <c r="H1088" t="s">
        <v>658</v>
      </c>
      <c r="I1088" t="s">
        <v>540</v>
      </c>
      <c r="J1088" t="s">
        <v>139</v>
      </c>
      <c r="R1088" t="s">
        <v>4409</v>
      </c>
      <c r="S1088" t="s">
        <v>4410</v>
      </c>
      <c r="T1088" t="s">
        <v>3498</v>
      </c>
      <c r="U1088" t="s">
        <v>2436</v>
      </c>
      <c r="AC1088">
        <f>VLOOKUP(A1088,'[1]كل السنوات'!$A$2:$J$3366,10,0)</f>
        <v>0</v>
      </c>
      <c r="AJ1088" t="s">
        <v>2422</v>
      </c>
    </row>
    <row r="1089" spans="1:36" ht="15" customHeight="1" x14ac:dyDescent="0.25">
      <c r="A1089">
        <v>525855</v>
      </c>
      <c r="B1089" t="s">
        <v>1416</v>
      </c>
      <c r="C1089" t="s">
        <v>315</v>
      </c>
      <c r="D1089" t="s">
        <v>1417</v>
      </c>
      <c r="E1089" t="s">
        <v>116</v>
      </c>
      <c r="G1089" t="s">
        <v>2798</v>
      </c>
      <c r="H1089" t="s">
        <v>658</v>
      </c>
      <c r="I1089" t="s">
        <v>540</v>
      </c>
      <c r="J1089" t="s">
        <v>139</v>
      </c>
      <c r="K1089">
        <v>2018</v>
      </c>
      <c r="R1089" t="s">
        <v>5502</v>
      </c>
      <c r="S1089" t="s">
        <v>5503</v>
      </c>
      <c r="T1089" t="s">
        <v>5504</v>
      </c>
      <c r="U1089" t="s">
        <v>2540</v>
      </c>
      <c r="AC1089">
        <f>VLOOKUP(A1089,'[1]كل السنوات'!$A$2:$J$3366,10,0)</f>
        <v>0</v>
      </c>
    </row>
    <row r="1090" spans="1:36" ht="15" customHeight="1" x14ac:dyDescent="0.25">
      <c r="A1090">
        <v>525858</v>
      </c>
      <c r="B1090" t="s">
        <v>1628</v>
      </c>
      <c r="C1090" t="s">
        <v>278</v>
      </c>
      <c r="D1090" t="s">
        <v>624</v>
      </c>
      <c r="E1090" t="s">
        <v>116</v>
      </c>
      <c r="G1090" t="s">
        <v>2656</v>
      </c>
      <c r="H1090" t="s">
        <v>658</v>
      </c>
      <c r="I1090" t="s">
        <v>540</v>
      </c>
      <c r="J1090" t="s">
        <v>137</v>
      </c>
      <c r="K1090">
        <v>2007</v>
      </c>
      <c r="R1090" t="s">
        <v>4544</v>
      </c>
      <c r="S1090" t="s">
        <v>4545</v>
      </c>
      <c r="T1090" t="s">
        <v>2451</v>
      </c>
      <c r="U1090" t="s">
        <v>2986</v>
      </c>
      <c r="AC1090">
        <f>VLOOKUP(A1090,'[1]كل السنوات'!$A$2:$J$3366,10,0)</f>
        <v>0</v>
      </c>
      <c r="AI1090" t="s">
        <v>2422</v>
      </c>
      <c r="AJ1090" t="s">
        <v>2422</v>
      </c>
    </row>
    <row r="1091" spans="1:36" ht="15" customHeight="1" x14ac:dyDescent="0.25">
      <c r="A1091">
        <v>525866</v>
      </c>
      <c r="B1091" t="s">
        <v>1629</v>
      </c>
      <c r="C1091" t="s">
        <v>80</v>
      </c>
      <c r="D1091" t="s">
        <v>608</v>
      </c>
      <c r="E1091" t="s">
        <v>116</v>
      </c>
      <c r="G1091" t="s">
        <v>3499</v>
      </c>
      <c r="H1091" t="s">
        <v>658</v>
      </c>
      <c r="I1091" t="s">
        <v>540</v>
      </c>
      <c r="J1091" t="s">
        <v>139</v>
      </c>
      <c r="L1091" t="s">
        <v>151</v>
      </c>
      <c r="R1091" t="s">
        <v>4411</v>
      </c>
      <c r="S1091" t="s">
        <v>4111</v>
      </c>
      <c r="T1091" t="s">
        <v>3500</v>
      </c>
      <c r="U1091" t="s">
        <v>2753</v>
      </c>
      <c r="AC1091">
        <f>VLOOKUP(A1091,'[1]كل السنوات'!$A$2:$J$3366,10,0)</f>
        <v>0</v>
      </c>
    </row>
    <row r="1092" spans="1:36" ht="15" customHeight="1" x14ac:dyDescent="0.25">
      <c r="A1092">
        <v>525868</v>
      </c>
      <c r="B1092" t="s">
        <v>1630</v>
      </c>
      <c r="C1092" t="s">
        <v>84</v>
      </c>
      <c r="D1092" t="s">
        <v>581</v>
      </c>
      <c r="E1092" t="s">
        <v>116</v>
      </c>
      <c r="G1092" t="s">
        <v>136</v>
      </c>
      <c r="H1092" t="s">
        <v>658</v>
      </c>
      <c r="I1092" t="s">
        <v>540</v>
      </c>
      <c r="J1092" t="s">
        <v>137</v>
      </c>
      <c r="L1092" t="s">
        <v>151</v>
      </c>
      <c r="R1092" t="s">
        <v>4729</v>
      </c>
      <c r="S1092" t="s">
        <v>3582</v>
      </c>
      <c r="T1092" t="s">
        <v>3285</v>
      </c>
      <c r="U1092" t="s">
        <v>2429</v>
      </c>
      <c r="AC1092">
        <f>VLOOKUP(A1092,'[1]كل السنوات'!$A$2:$J$3366,10,0)</f>
        <v>0</v>
      </c>
    </row>
    <row r="1093" spans="1:36" ht="15" customHeight="1" x14ac:dyDescent="0.25">
      <c r="A1093">
        <v>525869</v>
      </c>
      <c r="B1093" t="s">
        <v>1631</v>
      </c>
      <c r="C1093" t="s">
        <v>97</v>
      </c>
      <c r="D1093" t="s">
        <v>503</v>
      </c>
      <c r="E1093" t="s">
        <v>116</v>
      </c>
      <c r="G1093" t="s">
        <v>683</v>
      </c>
      <c r="H1093" t="s">
        <v>706</v>
      </c>
      <c r="I1093" t="s">
        <v>540</v>
      </c>
      <c r="J1093" t="s">
        <v>139</v>
      </c>
      <c r="K1093">
        <v>2000</v>
      </c>
      <c r="L1093" t="s">
        <v>152</v>
      </c>
      <c r="R1093" t="s">
        <v>3854</v>
      </c>
      <c r="S1093" t="s">
        <v>3855</v>
      </c>
      <c r="T1093" t="s">
        <v>2987</v>
      </c>
      <c r="U1093" t="s">
        <v>2479</v>
      </c>
      <c r="AC1093">
        <f>VLOOKUP(A1093,'[1]كل السنوات'!$A$2:$J$3366,10,0)</f>
        <v>0</v>
      </c>
    </row>
    <row r="1094" spans="1:36" ht="15" customHeight="1" x14ac:dyDescent="0.25">
      <c r="A1094">
        <v>525874</v>
      </c>
      <c r="B1094" t="s">
        <v>1632</v>
      </c>
      <c r="C1094" t="s">
        <v>366</v>
      </c>
      <c r="D1094" t="s">
        <v>448</v>
      </c>
      <c r="E1094" t="s">
        <v>116</v>
      </c>
      <c r="H1094" t="s">
        <v>658</v>
      </c>
      <c r="I1094" t="s">
        <v>540</v>
      </c>
      <c r="AC1094">
        <f>VLOOKUP(A1094,'[1]كل السنوات'!$A$2:$J$3366,10,0)</f>
        <v>0</v>
      </c>
      <c r="AJ1094" t="s">
        <v>2422</v>
      </c>
    </row>
    <row r="1095" spans="1:36" ht="15" customHeight="1" x14ac:dyDescent="0.25">
      <c r="A1095">
        <v>525875</v>
      </c>
      <c r="B1095" t="s">
        <v>1633</v>
      </c>
      <c r="C1095" t="s">
        <v>81</v>
      </c>
      <c r="D1095" t="s">
        <v>343</v>
      </c>
      <c r="E1095" t="s">
        <v>116</v>
      </c>
      <c r="G1095" t="s">
        <v>136</v>
      </c>
      <c r="H1095" t="s">
        <v>658</v>
      </c>
      <c r="I1095" t="s">
        <v>540</v>
      </c>
      <c r="J1095" t="s">
        <v>705</v>
      </c>
      <c r="R1095" t="s">
        <v>4982</v>
      </c>
      <c r="S1095" t="s">
        <v>3602</v>
      </c>
      <c r="T1095" t="s">
        <v>2902</v>
      </c>
      <c r="U1095" t="s">
        <v>2429</v>
      </c>
      <c r="AC1095">
        <f>VLOOKUP(A1095,'[1]كل السنوات'!$A$2:$J$3366,10,0)</f>
        <v>0</v>
      </c>
    </row>
    <row r="1096" spans="1:36" ht="15" customHeight="1" x14ac:dyDescent="0.25">
      <c r="A1096">
        <v>525876</v>
      </c>
      <c r="B1096" t="s">
        <v>1634</v>
      </c>
      <c r="C1096" t="s">
        <v>1466</v>
      </c>
      <c r="D1096" t="s">
        <v>529</v>
      </c>
      <c r="E1096" t="s">
        <v>116</v>
      </c>
      <c r="G1096" t="s">
        <v>136</v>
      </c>
      <c r="H1096" t="s">
        <v>658</v>
      </c>
      <c r="I1096" t="s">
        <v>540</v>
      </c>
      <c r="J1096" t="s">
        <v>139</v>
      </c>
      <c r="R1096" t="s">
        <v>5505</v>
      </c>
      <c r="S1096" t="s">
        <v>5164</v>
      </c>
      <c r="T1096" t="s">
        <v>2454</v>
      </c>
      <c r="U1096" t="s">
        <v>2429</v>
      </c>
      <c r="AC1096">
        <f>VLOOKUP(A1096,'[1]كل السنوات'!$A$2:$J$3366,10,0)</f>
        <v>0</v>
      </c>
    </row>
    <row r="1097" spans="1:36" ht="15" customHeight="1" x14ac:dyDescent="0.25">
      <c r="A1097">
        <v>525879</v>
      </c>
      <c r="B1097" t="s">
        <v>1635</v>
      </c>
      <c r="C1097" t="s">
        <v>296</v>
      </c>
      <c r="D1097" t="s">
        <v>1636</v>
      </c>
      <c r="E1097" t="s">
        <v>116</v>
      </c>
      <c r="G1097" t="s">
        <v>145</v>
      </c>
      <c r="H1097" t="s">
        <v>658</v>
      </c>
      <c r="I1097" t="s">
        <v>540</v>
      </c>
      <c r="J1097" t="s">
        <v>137</v>
      </c>
      <c r="R1097" t="s">
        <v>4730</v>
      </c>
      <c r="S1097" t="s">
        <v>4554</v>
      </c>
      <c r="T1097" t="s">
        <v>3501</v>
      </c>
      <c r="U1097" t="s">
        <v>2568</v>
      </c>
      <c r="AC1097">
        <f>VLOOKUP(A1097,'[1]كل السنوات'!$A$2:$J$3366,10,0)</f>
        <v>0</v>
      </c>
    </row>
    <row r="1098" spans="1:36" ht="15" customHeight="1" x14ac:dyDescent="0.25">
      <c r="A1098">
        <v>525888</v>
      </c>
      <c r="B1098" t="s">
        <v>1637</v>
      </c>
      <c r="C1098" t="s">
        <v>1137</v>
      </c>
      <c r="D1098" t="s">
        <v>347</v>
      </c>
      <c r="E1098" t="s">
        <v>116</v>
      </c>
      <c r="G1098" t="s">
        <v>2826</v>
      </c>
      <c r="H1098" t="s">
        <v>658</v>
      </c>
      <c r="I1098" t="s">
        <v>540</v>
      </c>
      <c r="J1098" t="s">
        <v>137</v>
      </c>
      <c r="K1098">
        <v>2005</v>
      </c>
      <c r="R1098" t="s">
        <v>4546</v>
      </c>
      <c r="S1098" t="s">
        <v>4547</v>
      </c>
      <c r="T1098" t="s">
        <v>2567</v>
      </c>
      <c r="U1098" t="s">
        <v>2988</v>
      </c>
      <c r="AC1098">
        <f>VLOOKUP(A1098,'[1]كل السنوات'!$A$2:$J$3366,10,0)</f>
        <v>0</v>
      </c>
      <c r="AH1098" t="s">
        <v>2422</v>
      </c>
    </row>
    <row r="1099" spans="1:36" ht="15" customHeight="1" x14ac:dyDescent="0.25">
      <c r="A1099">
        <v>525889</v>
      </c>
      <c r="B1099" t="s">
        <v>1638</v>
      </c>
      <c r="C1099" t="s">
        <v>66</v>
      </c>
      <c r="D1099" t="s">
        <v>976</v>
      </c>
      <c r="E1099" t="s">
        <v>116</v>
      </c>
      <c r="G1099" t="s">
        <v>2536</v>
      </c>
      <c r="H1099" t="s">
        <v>658</v>
      </c>
      <c r="I1099" t="s">
        <v>540</v>
      </c>
      <c r="J1099" t="s">
        <v>137</v>
      </c>
      <c r="K1099">
        <v>2010</v>
      </c>
      <c r="R1099" t="s">
        <v>4548</v>
      </c>
      <c r="S1099" t="s">
        <v>3563</v>
      </c>
      <c r="T1099" t="s">
        <v>2989</v>
      </c>
      <c r="U1099" t="s">
        <v>2537</v>
      </c>
      <c r="AC1099">
        <f>VLOOKUP(A1099,'[1]كل السنوات'!$A$2:$J$3366,10,0)</f>
        <v>0</v>
      </c>
    </row>
    <row r="1100" spans="1:36" ht="15" customHeight="1" x14ac:dyDescent="0.25">
      <c r="A1100">
        <v>525892</v>
      </c>
      <c r="B1100" t="s">
        <v>1639</v>
      </c>
      <c r="C1100" t="s">
        <v>246</v>
      </c>
      <c r="D1100" t="s">
        <v>342</v>
      </c>
      <c r="E1100" t="s">
        <v>116</v>
      </c>
      <c r="G1100" t="s">
        <v>2842</v>
      </c>
      <c r="H1100" t="s">
        <v>658</v>
      </c>
      <c r="I1100" t="s">
        <v>541</v>
      </c>
      <c r="J1100" t="s">
        <v>139</v>
      </c>
      <c r="K1100">
        <v>2007</v>
      </c>
      <c r="R1100" t="s">
        <v>4412</v>
      </c>
      <c r="S1100" t="s">
        <v>4413</v>
      </c>
      <c r="T1100" t="s">
        <v>2504</v>
      </c>
      <c r="U1100" t="s">
        <v>2540</v>
      </c>
      <c r="AC1100" t="str">
        <f>VLOOKUP(A1100,'[1]كل السنوات'!$A$2:$J$3366,10,0)</f>
        <v>م</v>
      </c>
    </row>
    <row r="1101" spans="1:36" ht="15" customHeight="1" x14ac:dyDescent="0.25">
      <c r="A1101">
        <v>525893</v>
      </c>
      <c r="B1101" t="s">
        <v>1896</v>
      </c>
      <c r="C1101" t="s">
        <v>1897</v>
      </c>
      <c r="D1101" t="s">
        <v>483</v>
      </c>
      <c r="E1101" t="s">
        <v>116</v>
      </c>
      <c r="G1101" t="s">
        <v>136</v>
      </c>
      <c r="H1101" t="s">
        <v>658</v>
      </c>
      <c r="I1101" t="s">
        <v>540</v>
      </c>
      <c r="J1101" t="s">
        <v>139</v>
      </c>
      <c r="K1101">
        <v>2016</v>
      </c>
      <c r="L1101" t="s">
        <v>151</v>
      </c>
      <c r="R1101" t="s">
        <v>5506</v>
      </c>
      <c r="S1101" t="s">
        <v>3691</v>
      </c>
      <c r="T1101" t="s">
        <v>2483</v>
      </c>
      <c r="U1101" t="s">
        <v>2436</v>
      </c>
      <c r="AC1101">
        <f>VLOOKUP(A1101,'[1]كل السنوات'!$A$2:$J$3366,10,0)</f>
        <v>0</v>
      </c>
      <c r="AH1101" t="s">
        <v>2422</v>
      </c>
    </row>
    <row r="1102" spans="1:36" ht="15" customHeight="1" x14ac:dyDescent="0.25">
      <c r="A1102">
        <v>525895</v>
      </c>
      <c r="B1102" t="s">
        <v>1640</v>
      </c>
      <c r="C1102" t="s">
        <v>66</v>
      </c>
      <c r="D1102" t="s">
        <v>410</v>
      </c>
      <c r="E1102" t="s">
        <v>116</v>
      </c>
      <c r="G1102" t="s">
        <v>2905</v>
      </c>
      <c r="H1102" t="s">
        <v>658</v>
      </c>
      <c r="I1102" t="s">
        <v>540</v>
      </c>
      <c r="J1102" t="s">
        <v>139</v>
      </c>
      <c r="R1102" t="s">
        <v>4414</v>
      </c>
      <c r="S1102" t="s">
        <v>3563</v>
      </c>
      <c r="T1102" t="s">
        <v>2528</v>
      </c>
      <c r="U1102" t="s">
        <v>2429</v>
      </c>
      <c r="AC1102">
        <f>VLOOKUP(A1102,'[1]كل السنوات'!$A$2:$J$3366,10,0)</f>
        <v>0</v>
      </c>
      <c r="AJ1102" t="s">
        <v>2422</v>
      </c>
    </row>
    <row r="1103" spans="1:36" ht="15" customHeight="1" x14ac:dyDescent="0.25">
      <c r="A1103">
        <v>525906</v>
      </c>
      <c r="B1103" t="s">
        <v>1642</v>
      </c>
      <c r="C1103" t="s">
        <v>229</v>
      </c>
      <c r="D1103" t="s">
        <v>616</v>
      </c>
      <c r="E1103" t="s">
        <v>116</v>
      </c>
      <c r="G1103" t="s">
        <v>136</v>
      </c>
      <c r="H1103" t="s">
        <v>658</v>
      </c>
      <c r="I1103" t="s">
        <v>540</v>
      </c>
      <c r="J1103" t="s">
        <v>139</v>
      </c>
      <c r="R1103" t="s">
        <v>3856</v>
      </c>
      <c r="S1103" t="s">
        <v>3857</v>
      </c>
      <c r="T1103" t="s">
        <v>2990</v>
      </c>
      <c r="U1103" t="s">
        <v>2436</v>
      </c>
      <c r="AC1103">
        <f>VLOOKUP(A1103,'[1]كل السنوات'!$A$2:$J$3366,10,0)</f>
        <v>0</v>
      </c>
    </row>
    <row r="1104" spans="1:36" ht="15" customHeight="1" x14ac:dyDescent="0.25">
      <c r="A1104">
        <v>525908</v>
      </c>
      <c r="B1104" t="s">
        <v>1643</v>
      </c>
      <c r="C1104" t="s">
        <v>319</v>
      </c>
      <c r="D1104" t="s">
        <v>625</v>
      </c>
      <c r="E1104" t="s">
        <v>116</v>
      </c>
      <c r="G1104" t="s">
        <v>5507</v>
      </c>
      <c r="H1104" t="s">
        <v>658</v>
      </c>
      <c r="I1104" t="s">
        <v>540</v>
      </c>
      <c r="J1104" t="s">
        <v>139</v>
      </c>
      <c r="L1104" t="s">
        <v>149</v>
      </c>
      <c r="R1104" t="s">
        <v>5508</v>
      </c>
      <c r="S1104" t="s">
        <v>3582</v>
      </c>
      <c r="T1104" t="s">
        <v>2850</v>
      </c>
      <c r="U1104" t="s">
        <v>2429</v>
      </c>
      <c r="AC1104">
        <f>VLOOKUP(A1104,'[1]كل السنوات'!$A$2:$J$3366,10,0)</f>
        <v>0</v>
      </c>
      <c r="AJ1104" t="s">
        <v>2422</v>
      </c>
    </row>
    <row r="1105" spans="1:29" ht="15" customHeight="1" x14ac:dyDescent="0.25">
      <c r="A1105">
        <v>525913</v>
      </c>
      <c r="B1105" t="s">
        <v>1293</v>
      </c>
      <c r="C1105" t="s">
        <v>93</v>
      </c>
      <c r="D1105" t="s">
        <v>411</v>
      </c>
      <c r="E1105" t="s">
        <v>116</v>
      </c>
      <c r="F1105" s="254">
        <v>34360</v>
      </c>
      <c r="G1105" t="s">
        <v>2867</v>
      </c>
      <c r="H1105" t="s">
        <v>658</v>
      </c>
      <c r="I1105" t="s">
        <v>540</v>
      </c>
      <c r="J1105" t="s">
        <v>139</v>
      </c>
      <c r="L1105" t="s">
        <v>2867</v>
      </c>
      <c r="R1105" t="s">
        <v>5509</v>
      </c>
      <c r="S1105" t="s">
        <v>3704</v>
      </c>
      <c r="T1105" t="s">
        <v>2866</v>
      </c>
      <c r="U1105" t="s">
        <v>2868</v>
      </c>
      <c r="AC1105">
        <f>VLOOKUP(A1105,'[1]كل السنوات'!$A$2:$J$3366,10,0)</f>
        <v>0</v>
      </c>
    </row>
    <row r="1106" spans="1:29" ht="15" customHeight="1" x14ac:dyDescent="0.25">
      <c r="A1106">
        <v>525918</v>
      </c>
      <c r="B1106" t="s">
        <v>1644</v>
      </c>
      <c r="C1106" t="s">
        <v>84</v>
      </c>
      <c r="D1106" t="s">
        <v>422</v>
      </c>
      <c r="E1106" t="s">
        <v>116</v>
      </c>
      <c r="G1106" t="s">
        <v>136</v>
      </c>
      <c r="H1106" t="s">
        <v>660</v>
      </c>
      <c r="I1106" t="s">
        <v>540</v>
      </c>
      <c r="J1106" t="s">
        <v>137</v>
      </c>
      <c r="K1106">
        <v>1999</v>
      </c>
      <c r="L1106" t="s">
        <v>151</v>
      </c>
      <c r="R1106" t="s">
        <v>4549</v>
      </c>
      <c r="S1106" t="s">
        <v>3815</v>
      </c>
      <c r="T1106" t="s">
        <v>2991</v>
      </c>
      <c r="U1106" t="s">
        <v>2429</v>
      </c>
      <c r="AC1106">
        <f>VLOOKUP(A1106,'[1]كل السنوات'!$A$2:$J$3366,10,0)</f>
        <v>0</v>
      </c>
    </row>
    <row r="1107" spans="1:29" ht="15" customHeight="1" x14ac:dyDescent="0.25">
      <c r="A1107">
        <v>525922</v>
      </c>
      <c r="B1107" t="s">
        <v>1418</v>
      </c>
      <c r="C1107" t="s">
        <v>1419</v>
      </c>
      <c r="D1107" t="s">
        <v>1420</v>
      </c>
      <c r="E1107" t="s">
        <v>116</v>
      </c>
      <c r="G1107" t="s">
        <v>2576</v>
      </c>
      <c r="H1107" t="s">
        <v>658</v>
      </c>
      <c r="I1107" t="s">
        <v>540</v>
      </c>
      <c r="J1107" t="s">
        <v>139</v>
      </c>
      <c r="L1107" t="s">
        <v>147</v>
      </c>
      <c r="R1107" t="s">
        <v>5510</v>
      </c>
      <c r="S1107" t="s">
        <v>4613</v>
      </c>
      <c r="T1107" t="s">
        <v>5511</v>
      </c>
      <c r="U1107" t="s">
        <v>5382</v>
      </c>
      <c r="AC1107">
        <f>VLOOKUP(A1107,'[1]كل السنوات'!$A$2:$J$3366,10,0)</f>
        <v>0</v>
      </c>
    </row>
    <row r="1108" spans="1:29" ht="15" customHeight="1" x14ac:dyDescent="0.25">
      <c r="A1108">
        <v>525927</v>
      </c>
      <c r="B1108" t="s">
        <v>1421</v>
      </c>
      <c r="C1108" t="s">
        <v>1422</v>
      </c>
      <c r="D1108" t="s">
        <v>1423</v>
      </c>
      <c r="E1108" t="s">
        <v>116</v>
      </c>
      <c r="G1108" t="s">
        <v>2758</v>
      </c>
      <c r="H1108" t="s">
        <v>658</v>
      </c>
      <c r="I1108" t="s">
        <v>541</v>
      </c>
      <c r="J1108" t="s">
        <v>137</v>
      </c>
      <c r="L1108" t="s">
        <v>151</v>
      </c>
      <c r="AC1108" t="str">
        <f>VLOOKUP(A1108,'[1]كل السنوات'!$A$2:$J$3366,10,0)</f>
        <v>نا</v>
      </c>
    </row>
    <row r="1109" spans="1:29" ht="15" customHeight="1" x14ac:dyDescent="0.25">
      <c r="A1109">
        <v>525938</v>
      </c>
      <c r="B1109" t="s">
        <v>1735</v>
      </c>
      <c r="C1109" t="s">
        <v>84</v>
      </c>
      <c r="D1109" t="s">
        <v>595</v>
      </c>
      <c r="E1109" t="s">
        <v>116</v>
      </c>
      <c r="G1109" t="s">
        <v>136</v>
      </c>
      <c r="H1109" t="s">
        <v>658</v>
      </c>
      <c r="I1109" t="s">
        <v>540</v>
      </c>
      <c r="J1109" t="s">
        <v>139</v>
      </c>
      <c r="R1109" t="s">
        <v>3858</v>
      </c>
      <c r="S1109" t="s">
        <v>2781</v>
      </c>
      <c r="T1109" t="s">
        <v>2992</v>
      </c>
      <c r="U1109" t="s">
        <v>2479</v>
      </c>
      <c r="AC1109">
        <f>VLOOKUP(A1109,'[1]كل السنوات'!$A$2:$J$3366,10,0)</f>
        <v>0</v>
      </c>
    </row>
    <row r="1110" spans="1:29" ht="15" customHeight="1" x14ac:dyDescent="0.25">
      <c r="A1110">
        <v>525947</v>
      </c>
      <c r="B1110" t="s">
        <v>1295</v>
      </c>
      <c r="C1110" t="s">
        <v>306</v>
      </c>
      <c r="D1110" t="s">
        <v>1159</v>
      </c>
      <c r="E1110" t="s">
        <v>116</v>
      </c>
      <c r="F1110" s="254">
        <v>28085</v>
      </c>
      <c r="G1110" t="s">
        <v>3502</v>
      </c>
      <c r="H1110" t="s">
        <v>658</v>
      </c>
      <c r="I1110" t="s">
        <v>540</v>
      </c>
      <c r="J1110" t="s">
        <v>139</v>
      </c>
      <c r="R1110" t="s">
        <v>4418</v>
      </c>
      <c r="S1110" t="s">
        <v>3668</v>
      </c>
      <c r="T1110" t="s">
        <v>2946</v>
      </c>
      <c r="U1110" t="s">
        <v>3503</v>
      </c>
      <c r="AC1110">
        <f>VLOOKUP(A1110,'[1]كل السنوات'!$A$2:$J$3366,10,0)</f>
        <v>0</v>
      </c>
    </row>
    <row r="1111" spans="1:29" ht="15" customHeight="1" x14ac:dyDescent="0.25">
      <c r="A1111">
        <v>525949</v>
      </c>
      <c r="B1111" t="s">
        <v>1645</v>
      </c>
      <c r="C1111" t="s">
        <v>1646</v>
      </c>
      <c r="D1111" t="s">
        <v>1647</v>
      </c>
      <c r="E1111" t="s">
        <v>116</v>
      </c>
      <c r="G1111" t="s">
        <v>2503</v>
      </c>
      <c r="H1111" t="s">
        <v>658</v>
      </c>
      <c r="I1111" t="s">
        <v>540</v>
      </c>
      <c r="J1111" t="s">
        <v>137</v>
      </c>
      <c r="R1111" t="s">
        <v>4731</v>
      </c>
      <c r="S1111" t="s">
        <v>4732</v>
      </c>
      <c r="T1111" t="s">
        <v>3504</v>
      </c>
      <c r="U1111" t="s">
        <v>2633</v>
      </c>
      <c r="AC1111">
        <f>VLOOKUP(A1111,'[1]كل السنوات'!$A$2:$J$3366,10,0)</f>
        <v>0</v>
      </c>
    </row>
    <row r="1112" spans="1:29" ht="15" customHeight="1" x14ac:dyDescent="0.25">
      <c r="A1112">
        <v>525956</v>
      </c>
      <c r="B1112" t="s">
        <v>1648</v>
      </c>
      <c r="C1112" t="s">
        <v>1409</v>
      </c>
      <c r="D1112" t="s">
        <v>599</v>
      </c>
      <c r="E1112" t="s">
        <v>116</v>
      </c>
      <c r="G1112" t="s">
        <v>136</v>
      </c>
      <c r="H1112" t="s">
        <v>658</v>
      </c>
      <c r="I1112" t="s">
        <v>540</v>
      </c>
      <c r="J1112" t="s">
        <v>139</v>
      </c>
      <c r="AC1112">
        <f>VLOOKUP(A1112,'[1]كل السنوات'!$A$2:$J$3366,10,0)</f>
        <v>0</v>
      </c>
    </row>
    <row r="1113" spans="1:29" ht="15" customHeight="1" x14ac:dyDescent="0.25">
      <c r="A1113">
        <v>525957</v>
      </c>
      <c r="B1113" t="s">
        <v>1296</v>
      </c>
      <c r="C1113" t="s">
        <v>66</v>
      </c>
      <c r="D1113" t="s">
        <v>485</v>
      </c>
      <c r="E1113" t="s">
        <v>116</v>
      </c>
      <c r="G1113" t="s">
        <v>2473</v>
      </c>
      <c r="H1113" t="s">
        <v>658</v>
      </c>
      <c r="I1113" t="s">
        <v>541</v>
      </c>
      <c r="J1113" t="s">
        <v>705</v>
      </c>
      <c r="R1113" t="s">
        <v>5512</v>
      </c>
      <c r="S1113" t="s">
        <v>3589</v>
      </c>
      <c r="T1113" t="s">
        <v>2821</v>
      </c>
      <c r="U1113" t="s">
        <v>2605</v>
      </c>
      <c r="AC1113" t="str">
        <f>VLOOKUP(A1113,'[1]كل السنوات'!$A$2:$J$3366,10,0)</f>
        <v>نا</v>
      </c>
    </row>
    <row r="1114" spans="1:29" ht="15" customHeight="1" x14ac:dyDescent="0.25">
      <c r="A1114">
        <v>525960</v>
      </c>
      <c r="B1114" t="s">
        <v>1649</v>
      </c>
      <c r="C1114" t="s">
        <v>68</v>
      </c>
      <c r="D1114" t="s">
        <v>441</v>
      </c>
      <c r="E1114" t="s">
        <v>116</v>
      </c>
      <c r="G1114" t="s">
        <v>2953</v>
      </c>
      <c r="H1114" t="s">
        <v>658</v>
      </c>
      <c r="I1114" t="s">
        <v>541</v>
      </c>
      <c r="J1114" t="s">
        <v>139</v>
      </c>
      <c r="R1114" t="s">
        <v>3859</v>
      </c>
      <c r="S1114" t="s">
        <v>3846</v>
      </c>
      <c r="T1114" t="s">
        <v>2661</v>
      </c>
      <c r="U1114" t="s">
        <v>2791</v>
      </c>
      <c r="AC1114" t="str">
        <f>VLOOKUP(A1114,'[1]كل السنوات'!$A$2:$J$3366,10,0)</f>
        <v>م</v>
      </c>
    </row>
    <row r="1115" spans="1:29" ht="15" customHeight="1" x14ac:dyDescent="0.25">
      <c r="A1115">
        <v>525963</v>
      </c>
      <c r="B1115" t="s">
        <v>1898</v>
      </c>
      <c r="C1115" t="s">
        <v>84</v>
      </c>
      <c r="D1115" t="s">
        <v>448</v>
      </c>
      <c r="E1115" t="s">
        <v>2445</v>
      </c>
      <c r="G1115" t="s">
        <v>148</v>
      </c>
      <c r="H1115" t="s">
        <v>658</v>
      </c>
      <c r="I1115" t="s">
        <v>540</v>
      </c>
      <c r="J1115" t="s">
        <v>137</v>
      </c>
      <c r="R1115" t="s">
        <v>5513</v>
      </c>
      <c r="S1115" t="s">
        <v>2781</v>
      </c>
      <c r="T1115" t="s">
        <v>2703</v>
      </c>
      <c r="U1115" t="s">
        <v>2978</v>
      </c>
      <c r="AC1115">
        <f>VLOOKUP(A1115,'[1]كل السنوات'!$A$2:$J$3366,10,0)</f>
        <v>0</v>
      </c>
    </row>
    <row r="1116" spans="1:29" ht="15" customHeight="1" x14ac:dyDescent="0.25">
      <c r="A1116">
        <v>525966</v>
      </c>
      <c r="B1116" t="s">
        <v>1650</v>
      </c>
      <c r="C1116" t="s">
        <v>86</v>
      </c>
      <c r="D1116" t="s">
        <v>1443</v>
      </c>
      <c r="E1116" t="s">
        <v>116</v>
      </c>
      <c r="G1116" t="s">
        <v>136</v>
      </c>
      <c r="H1116" t="s">
        <v>658</v>
      </c>
      <c r="I1116" t="s">
        <v>540</v>
      </c>
      <c r="J1116" t="s">
        <v>137</v>
      </c>
      <c r="L1116" t="s">
        <v>151</v>
      </c>
      <c r="R1116" t="s">
        <v>5514</v>
      </c>
      <c r="S1116" t="s">
        <v>3644</v>
      </c>
      <c r="T1116" t="s">
        <v>5108</v>
      </c>
      <c r="U1116" t="s">
        <v>2429</v>
      </c>
      <c r="AC1116">
        <f>VLOOKUP(A1116,'[1]كل السنوات'!$A$2:$J$3366,10,0)</f>
        <v>0</v>
      </c>
    </row>
    <row r="1117" spans="1:29" ht="15" customHeight="1" x14ac:dyDescent="0.25">
      <c r="A1117">
        <v>525970</v>
      </c>
      <c r="B1117" t="s">
        <v>1651</v>
      </c>
      <c r="C1117" t="s">
        <v>89</v>
      </c>
      <c r="D1117" t="s">
        <v>638</v>
      </c>
      <c r="E1117" t="s">
        <v>116</v>
      </c>
      <c r="G1117" t="s">
        <v>3505</v>
      </c>
      <c r="H1117" t="s">
        <v>658</v>
      </c>
      <c r="I1117" t="s">
        <v>540</v>
      </c>
      <c r="J1117" t="s">
        <v>139</v>
      </c>
      <c r="R1117" t="s">
        <v>4419</v>
      </c>
      <c r="S1117" t="s">
        <v>4416</v>
      </c>
      <c r="T1117" t="s">
        <v>3506</v>
      </c>
      <c r="U1117" t="s">
        <v>2605</v>
      </c>
      <c r="AC1117">
        <f>VLOOKUP(A1117,'[1]كل السنوات'!$A$2:$J$3366,10,0)</f>
        <v>0</v>
      </c>
    </row>
    <row r="1118" spans="1:29" ht="15" customHeight="1" x14ac:dyDescent="0.25">
      <c r="A1118">
        <v>525971</v>
      </c>
      <c r="B1118" t="s">
        <v>1652</v>
      </c>
      <c r="C1118" t="s">
        <v>338</v>
      </c>
      <c r="D1118" t="s">
        <v>1653</v>
      </c>
      <c r="E1118" t="s">
        <v>116</v>
      </c>
      <c r="G1118" t="s">
        <v>3507</v>
      </c>
      <c r="H1118" t="s">
        <v>658</v>
      </c>
      <c r="I1118" t="s">
        <v>540</v>
      </c>
      <c r="J1118" t="s">
        <v>139</v>
      </c>
      <c r="R1118" t="s">
        <v>4420</v>
      </c>
      <c r="S1118" t="s">
        <v>4132</v>
      </c>
      <c r="T1118" t="s">
        <v>3508</v>
      </c>
      <c r="U1118" t="s">
        <v>2550</v>
      </c>
      <c r="AC1118">
        <f>VLOOKUP(A1118,'[1]كل السنوات'!$A$2:$J$3366,10,0)</f>
        <v>0</v>
      </c>
    </row>
    <row r="1119" spans="1:29" ht="15" customHeight="1" x14ac:dyDescent="0.25">
      <c r="A1119">
        <v>525978</v>
      </c>
      <c r="B1119" t="s">
        <v>1654</v>
      </c>
      <c r="C1119" t="s">
        <v>84</v>
      </c>
      <c r="D1119" t="s">
        <v>1655</v>
      </c>
      <c r="E1119" t="s">
        <v>116</v>
      </c>
      <c r="G1119" t="s">
        <v>5515</v>
      </c>
      <c r="H1119" t="s">
        <v>658</v>
      </c>
      <c r="I1119" t="s">
        <v>540</v>
      </c>
      <c r="J1119" t="s">
        <v>139</v>
      </c>
      <c r="L1119" t="s">
        <v>147</v>
      </c>
      <c r="R1119" t="s">
        <v>5516</v>
      </c>
      <c r="S1119" t="s">
        <v>3599</v>
      </c>
      <c r="T1119" t="s">
        <v>5517</v>
      </c>
      <c r="U1119" t="s">
        <v>2616</v>
      </c>
      <c r="AC1119">
        <f>VLOOKUP(A1119,'[1]كل السنوات'!$A$2:$J$3366,10,0)</f>
        <v>0</v>
      </c>
    </row>
    <row r="1120" spans="1:29" ht="15" customHeight="1" x14ac:dyDescent="0.25">
      <c r="A1120">
        <v>525979</v>
      </c>
      <c r="B1120" t="s">
        <v>1424</v>
      </c>
      <c r="C1120" t="s">
        <v>80</v>
      </c>
      <c r="D1120" t="s">
        <v>1425</v>
      </c>
      <c r="E1120" t="e">
        <v>#N/A</v>
      </c>
      <c r="G1120" t="s">
        <v>2700</v>
      </c>
      <c r="H1120" t="s">
        <v>658</v>
      </c>
      <c r="I1120" t="s">
        <v>540</v>
      </c>
      <c r="J1120" t="s">
        <v>705</v>
      </c>
      <c r="AC1120">
        <f>VLOOKUP(A1120,'[1]كل السنوات'!$A$2:$J$3366,10,0)</f>
        <v>0</v>
      </c>
    </row>
    <row r="1121" spans="1:36" ht="15" customHeight="1" x14ac:dyDescent="0.25">
      <c r="A1121">
        <v>525984</v>
      </c>
      <c r="B1121" t="s">
        <v>1426</v>
      </c>
      <c r="C1121" t="s">
        <v>399</v>
      </c>
      <c r="D1121" t="s">
        <v>504</v>
      </c>
      <c r="E1121" t="s">
        <v>116</v>
      </c>
      <c r="G1121" t="s">
        <v>5518</v>
      </c>
      <c r="H1121" t="s">
        <v>658</v>
      </c>
      <c r="I1121" t="s">
        <v>540</v>
      </c>
      <c r="J1121" t="s">
        <v>705</v>
      </c>
      <c r="K1121">
        <v>2005</v>
      </c>
      <c r="R1121" t="s">
        <v>5519</v>
      </c>
      <c r="S1121" t="s">
        <v>4005</v>
      </c>
      <c r="T1121" t="s">
        <v>2785</v>
      </c>
      <c r="U1121" t="s">
        <v>2540</v>
      </c>
      <c r="AC1121">
        <f>VLOOKUP(A1121,'[1]كل السنوات'!$A$2:$J$3366,10,0)</f>
        <v>0</v>
      </c>
    </row>
    <row r="1122" spans="1:36" ht="15" customHeight="1" x14ac:dyDescent="0.25">
      <c r="A1122">
        <v>525989</v>
      </c>
      <c r="B1122" t="s">
        <v>1656</v>
      </c>
      <c r="C1122" t="s">
        <v>299</v>
      </c>
      <c r="D1122" t="s">
        <v>437</v>
      </c>
      <c r="E1122" t="s">
        <v>116</v>
      </c>
      <c r="G1122" t="s">
        <v>2424</v>
      </c>
      <c r="H1122" t="s">
        <v>658</v>
      </c>
      <c r="I1122" t="s">
        <v>540</v>
      </c>
      <c r="J1122" t="s">
        <v>137</v>
      </c>
      <c r="L1122" t="s">
        <v>147</v>
      </c>
      <c r="R1122" t="s">
        <v>4550</v>
      </c>
      <c r="S1122" t="s">
        <v>3660</v>
      </c>
      <c r="T1122" t="s">
        <v>2619</v>
      </c>
      <c r="U1122" t="s">
        <v>2531</v>
      </c>
      <c r="AC1122">
        <f>VLOOKUP(A1122,'[1]كل السنوات'!$A$2:$J$3366,10,0)</f>
        <v>0</v>
      </c>
      <c r="AJ1122" t="s">
        <v>2422</v>
      </c>
    </row>
    <row r="1123" spans="1:36" ht="15" customHeight="1" x14ac:dyDescent="0.25">
      <c r="A1123">
        <v>525991</v>
      </c>
      <c r="B1123" t="s">
        <v>1657</v>
      </c>
      <c r="C1123" t="s">
        <v>268</v>
      </c>
      <c r="D1123" t="s">
        <v>483</v>
      </c>
      <c r="E1123" t="s">
        <v>116</v>
      </c>
      <c r="G1123" t="s">
        <v>3509</v>
      </c>
      <c r="H1123" t="s">
        <v>658</v>
      </c>
      <c r="I1123" t="s">
        <v>541</v>
      </c>
      <c r="J1123" t="s">
        <v>139</v>
      </c>
      <c r="R1123" t="s">
        <v>4421</v>
      </c>
      <c r="S1123" t="s">
        <v>3696</v>
      </c>
      <c r="T1123" t="s">
        <v>2472</v>
      </c>
      <c r="U1123" t="s">
        <v>2429</v>
      </c>
      <c r="AC1123" t="str">
        <f>VLOOKUP(A1123,'[1]كل السنوات'!$A$2:$J$3366,10,0)</f>
        <v>م</v>
      </c>
    </row>
    <row r="1124" spans="1:36" ht="15" customHeight="1" x14ac:dyDescent="0.25">
      <c r="A1124">
        <v>525995</v>
      </c>
      <c r="B1124" t="s">
        <v>1658</v>
      </c>
      <c r="C1124" t="s">
        <v>239</v>
      </c>
      <c r="D1124" t="s">
        <v>449</v>
      </c>
      <c r="E1124" t="s">
        <v>116</v>
      </c>
      <c r="G1124" t="s">
        <v>136</v>
      </c>
      <c r="H1124" t="s">
        <v>658</v>
      </c>
      <c r="I1124" t="s">
        <v>540</v>
      </c>
      <c r="J1124" t="s">
        <v>139</v>
      </c>
      <c r="N1124">
        <v>965</v>
      </c>
      <c r="O1124" s="254">
        <v>45722</v>
      </c>
      <c r="P1124">
        <v>50000</v>
      </c>
      <c r="R1124" t="s">
        <v>4422</v>
      </c>
      <c r="S1124" t="s">
        <v>4423</v>
      </c>
      <c r="T1124" t="s">
        <v>2977</v>
      </c>
      <c r="U1124" t="s">
        <v>2479</v>
      </c>
      <c r="AC1124">
        <f>VLOOKUP(A1124,'[1]كل السنوات'!$A$2:$J$3366,10,0)</f>
        <v>0</v>
      </c>
    </row>
    <row r="1125" spans="1:36" ht="15" customHeight="1" x14ac:dyDescent="0.25">
      <c r="A1125">
        <v>526007</v>
      </c>
      <c r="B1125" t="s">
        <v>1659</v>
      </c>
      <c r="C1125" t="s">
        <v>288</v>
      </c>
      <c r="D1125" t="s">
        <v>350</v>
      </c>
      <c r="E1125" t="s">
        <v>116</v>
      </c>
      <c r="G1125" t="s">
        <v>2509</v>
      </c>
      <c r="H1125" t="s">
        <v>658</v>
      </c>
      <c r="I1125" t="s">
        <v>540</v>
      </c>
      <c r="J1125" t="s">
        <v>705</v>
      </c>
      <c r="K1125">
        <v>2004</v>
      </c>
      <c r="R1125" t="s">
        <v>5520</v>
      </c>
      <c r="S1125" t="s">
        <v>4044</v>
      </c>
      <c r="T1125" t="s">
        <v>2896</v>
      </c>
      <c r="U1125" t="s">
        <v>2540</v>
      </c>
      <c r="AC1125">
        <f>VLOOKUP(A1125,'[1]كل السنوات'!$A$2:$J$3366,10,0)</f>
        <v>0</v>
      </c>
    </row>
    <row r="1126" spans="1:36" ht="15" customHeight="1" x14ac:dyDescent="0.25">
      <c r="A1126">
        <v>526010</v>
      </c>
      <c r="B1126" t="s">
        <v>1427</v>
      </c>
      <c r="C1126" t="s">
        <v>375</v>
      </c>
      <c r="D1126" t="s">
        <v>340</v>
      </c>
      <c r="E1126" t="s">
        <v>116</v>
      </c>
      <c r="G1126" t="s">
        <v>2558</v>
      </c>
      <c r="H1126" t="s">
        <v>658</v>
      </c>
      <c r="I1126" t="s">
        <v>541</v>
      </c>
      <c r="J1126" t="s">
        <v>139</v>
      </c>
      <c r="K1126">
        <v>1993</v>
      </c>
      <c r="R1126" t="s">
        <v>3639</v>
      </c>
      <c r="S1126" t="s">
        <v>3640</v>
      </c>
      <c r="T1126" t="s">
        <v>2657</v>
      </c>
      <c r="U1126" t="s">
        <v>2658</v>
      </c>
      <c r="AC1126" t="str">
        <f>VLOOKUP(A1126,'[1]كل السنوات'!$A$2:$J$3366,10,0)</f>
        <v>م</v>
      </c>
    </row>
    <row r="1127" spans="1:36" ht="15" customHeight="1" x14ac:dyDescent="0.25">
      <c r="A1127">
        <v>526012</v>
      </c>
      <c r="B1127" t="s">
        <v>1660</v>
      </c>
      <c r="C1127" t="s">
        <v>97</v>
      </c>
      <c r="D1127" t="s">
        <v>491</v>
      </c>
      <c r="E1127" t="s">
        <v>116</v>
      </c>
      <c r="G1127" t="s">
        <v>2762</v>
      </c>
      <c r="H1127" t="s">
        <v>658</v>
      </c>
      <c r="I1127" t="s">
        <v>540</v>
      </c>
      <c r="J1127" t="s">
        <v>137</v>
      </c>
      <c r="R1127" t="s">
        <v>5521</v>
      </c>
      <c r="S1127" t="s">
        <v>3653</v>
      </c>
      <c r="T1127" t="s">
        <v>3085</v>
      </c>
      <c r="U1127" t="s">
        <v>2468</v>
      </c>
      <c r="AC1127">
        <f>VLOOKUP(A1127,'[1]كل السنوات'!$A$2:$J$3366,10,0)</f>
        <v>0</v>
      </c>
    </row>
    <row r="1128" spans="1:36" ht="15" customHeight="1" x14ac:dyDescent="0.25">
      <c r="A1128">
        <v>526015</v>
      </c>
      <c r="B1128" t="s">
        <v>1661</v>
      </c>
      <c r="C1128" t="s">
        <v>244</v>
      </c>
      <c r="D1128" t="s">
        <v>476</v>
      </c>
      <c r="E1128" t="s">
        <v>116</v>
      </c>
      <c r="G1128" t="s">
        <v>2533</v>
      </c>
      <c r="H1128" t="s">
        <v>658</v>
      </c>
      <c r="I1128" t="s">
        <v>540</v>
      </c>
      <c r="J1128" t="s">
        <v>137</v>
      </c>
      <c r="K1128">
        <v>2014</v>
      </c>
      <c r="R1128" t="s">
        <v>4551</v>
      </c>
      <c r="S1128" t="s">
        <v>4552</v>
      </c>
      <c r="T1128" t="s">
        <v>2993</v>
      </c>
      <c r="U1128" t="s">
        <v>2479</v>
      </c>
      <c r="AC1128">
        <f>VLOOKUP(A1128,'[1]كل السنوات'!$A$2:$J$3366,10,0)</f>
        <v>0</v>
      </c>
    </row>
    <row r="1129" spans="1:36" ht="15" customHeight="1" x14ac:dyDescent="0.25">
      <c r="A1129">
        <v>526023</v>
      </c>
      <c r="B1129" t="s">
        <v>1662</v>
      </c>
      <c r="C1129" t="s">
        <v>1386</v>
      </c>
      <c r="D1129" t="s">
        <v>1663</v>
      </c>
      <c r="E1129" t="s">
        <v>116</v>
      </c>
      <c r="G1129" t="s">
        <v>136</v>
      </c>
      <c r="H1129" t="s">
        <v>658</v>
      </c>
      <c r="I1129" t="s">
        <v>540</v>
      </c>
      <c r="J1129" t="s">
        <v>139</v>
      </c>
      <c r="R1129" t="s">
        <v>3860</v>
      </c>
      <c r="S1129" t="s">
        <v>3861</v>
      </c>
      <c r="T1129" t="s">
        <v>2994</v>
      </c>
      <c r="U1129" t="s">
        <v>2479</v>
      </c>
      <c r="AC1129">
        <f>VLOOKUP(A1129,'[1]كل السنوات'!$A$2:$J$3366,10,0)</f>
        <v>0</v>
      </c>
    </row>
    <row r="1130" spans="1:36" ht="15" customHeight="1" x14ac:dyDescent="0.25">
      <c r="A1130">
        <v>526038</v>
      </c>
      <c r="B1130" t="s">
        <v>1664</v>
      </c>
      <c r="C1130" t="s">
        <v>69</v>
      </c>
      <c r="D1130" t="s">
        <v>495</v>
      </c>
      <c r="E1130" t="s">
        <v>116</v>
      </c>
      <c r="F1130" s="254">
        <v>30749</v>
      </c>
      <c r="G1130" t="s">
        <v>2867</v>
      </c>
      <c r="H1130" t="s">
        <v>658</v>
      </c>
      <c r="I1130" t="s">
        <v>540</v>
      </c>
      <c r="J1130" t="s">
        <v>137</v>
      </c>
      <c r="L1130" t="s">
        <v>2867</v>
      </c>
      <c r="R1130" t="s">
        <v>4553</v>
      </c>
      <c r="S1130" t="s">
        <v>3583</v>
      </c>
      <c r="T1130" t="s">
        <v>2996</v>
      </c>
      <c r="U1130" t="s">
        <v>2868</v>
      </c>
      <c r="AC1130">
        <f>VLOOKUP(A1130,'[1]كل السنوات'!$A$2:$J$3366,10,0)</f>
        <v>0</v>
      </c>
    </row>
    <row r="1131" spans="1:36" ht="15" customHeight="1" x14ac:dyDescent="0.25">
      <c r="A1131">
        <v>526041</v>
      </c>
      <c r="B1131" t="s">
        <v>1297</v>
      </c>
      <c r="C1131" t="s">
        <v>1298</v>
      </c>
      <c r="D1131" t="s">
        <v>1299</v>
      </c>
      <c r="E1131" t="s">
        <v>116</v>
      </c>
      <c r="G1131" t="s">
        <v>3362</v>
      </c>
      <c r="H1131" t="s">
        <v>658</v>
      </c>
      <c r="I1131" t="s">
        <v>540</v>
      </c>
      <c r="J1131" t="s">
        <v>139</v>
      </c>
      <c r="R1131" t="s">
        <v>4424</v>
      </c>
      <c r="S1131" t="s">
        <v>4425</v>
      </c>
      <c r="T1131" t="s">
        <v>3512</v>
      </c>
      <c r="U1131" t="s">
        <v>2429</v>
      </c>
      <c r="AC1131">
        <f>VLOOKUP(A1131,'[1]كل السنوات'!$A$2:$J$3366,10,0)</f>
        <v>0</v>
      </c>
    </row>
    <row r="1132" spans="1:36" ht="15" customHeight="1" x14ac:dyDescent="0.25">
      <c r="A1132">
        <v>526043</v>
      </c>
      <c r="B1132" t="s">
        <v>1665</v>
      </c>
      <c r="C1132" t="s">
        <v>320</v>
      </c>
      <c r="D1132" t="s">
        <v>441</v>
      </c>
      <c r="E1132" t="s">
        <v>116</v>
      </c>
      <c r="G1132" t="s">
        <v>2942</v>
      </c>
      <c r="H1132" t="s">
        <v>658</v>
      </c>
      <c r="I1132" t="s">
        <v>540</v>
      </c>
      <c r="J1132" t="s">
        <v>139</v>
      </c>
      <c r="K1132">
        <v>2006</v>
      </c>
      <c r="R1132" t="s">
        <v>4426</v>
      </c>
      <c r="S1132" t="s">
        <v>3725</v>
      </c>
      <c r="T1132" t="s">
        <v>2538</v>
      </c>
      <c r="U1132" t="s">
        <v>2429</v>
      </c>
      <c r="AC1132">
        <f>VLOOKUP(A1132,'[1]كل السنوات'!$A$2:$J$3366,10,0)</f>
        <v>0</v>
      </c>
    </row>
    <row r="1133" spans="1:36" ht="15" customHeight="1" x14ac:dyDescent="0.25">
      <c r="A1133">
        <v>526048</v>
      </c>
      <c r="B1133" t="s">
        <v>1899</v>
      </c>
      <c r="C1133" t="s">
        <v>66</v>
      </c>
      <c r="D1133" t="s">
        <v>1900</v>
      </c>
      <c r="E1133" t="s">
        <v>116</v>
      </c>
      <c r="G1133" t="s">
        <v>136</v>
      </c>
      <c r="H1133" t="s">
        <v>658</v>
      </c>
      <c r="I1133" t="s">
        <v>540</v>
      </c>
      <c r="J1133" t="s">
        <v>139</v>
      </c>
      <c r="R1133" t="s">
        <v>5522</v>
      </c>
      <c r="S1133" t="s">
        <v>3614</v>
      </c>
      <c r="T1133" t="s">
        <v>3513</v>
      </c>
      <c r="U1133" t="s">
        <v>2436</v>
      </c>
      <c r="AC1133">
        <f>VLOOKUP(A1133,'[1]كل السنوات'!$A$2:$J$3366,10,0)</f>
        <v>0</v>
      </c>
    </row>
    <row r="1134" spans="1:36" ht="15" customHeight="1" x14ac:dyDescent="0.25">
      <c r="A1134">
        <v>526065</v>
      </c>
      <c r="B1134" t="s">
        <v>1667</v>
      </c>
      <c r="C1134" t="s">
        <v>68</v>
      </c>
      <c r="D1134" t="s">
        <v>405</v>
      </c>
      <c r="E1134" t="s">
        <v>116</v>
      </c>
      <c r="G1134" t="s">
        <v>136</v>
      </c>
      <c r="H1134" t="s">
        <v>658</v>
      </c>
      <c r="I1134" t="s">
        <v>540</v>
      </c>
      <c r="J1134" t="s">
        <v>705</v>
      </c>
      <c r="R1134" t="s">
        <v>5523</v>
      </c>
      <c r="S1134" t="s">
        <v>3604</v>
      </c>
      <c r="T1134" t="s">
        <v>2796</v>
      </c>
      <c r="U1134" t="s">
        <v>2429</v>
      </c>
      <c r="AC1134">
        <f>VLOOKUP(A1134,'[1]كل السنوات'!$A$2:$J$3366,10,0)</f>
        <v>0</v>
      </c>
    </row>
    <row r="1135" spans="1:36" ht="15" customHeight="1" x14ac:dyDescent="0.25">
      <c r="A1135">
        <v>526067</v>
      </c>
      <c r="B1135" t="s">
        <v>1668</v>
      </c>
      <c r="C1135" t="s">
        <v>289</v>
      </c>
      <c r="D1135" t="s">
        <v>410</v>
      </c>
      <c r="E1135" t="s">
        <v>116</v>
      </c>
      <c r="G1135" t="s">
        <v>410</v>
      </c>
      <c r="H1135" t="s">
        <v>658</v>
      </c>
      <c r="I1135" t="s">
        <v>540</v>
      </c>
      <c r="J1135" t="s">
        <v>139</v>
      </c>
      <c r="R1135" t="s">
        <v>4427</v>
      </c>
      <c r="S1135" t="s">
        <v>4428</v>
      </c>
      <c r="T1135" t="s">
        <v>3102</v>
      </c>
      <c r="U1135" t="s">
        <v>2479</v>
      </c>
      <c r="AC1135">
        <f>VLOOKUP(A1135,'[1]كل السنوات'!$A$2:$J$3366,10,0)</f>
        <v>0</v>
      </c>
    </row>
    <row r="1136" spans="1:36" ht="15" customHeight="1" x14ac:dyDescent="0.25">
      <c r="A1136">
        <v>526070</v>
      </c>
      <c r="B1136" t="s">
        <v>1669</v>
      </c>
      <c r="C1136" t="s">
        <v>224</v>
      </c>
      <c r="D1136" t="s">
        <v>1670</v>
      </c>
      <c r="E1136" t="s">
        <v>116</v>
      </c>
      <c r="G1136" t="s">
        <v>2966</v>
      </c>
      <c r="H1136" t="s">
        <v>658</v>
      </c>
      <c r="I1136" t="s">
        <v>540</v>
      </c>
      <c r="J1136" t="s">
        <v>139</v>
      </c>
      <c r="L1136" t="s">
        <v>150</v>
      </c>
      <c r="R1136" t="s">
        <v>4429</v>
      </c>
      <c r="S1136" t="s">
        <v>4430</v>
      </c>
      <c r="T1136" t="s">
        <v>3514</v>
      </c>
      <c r="U1136" t="s">
        <v>3515</v>
      </c>
      <c r="AC1136">
        <f>VLOOKUP(A1136,'[1]كل السنوات'!$A$2:$J$3366,10,0)</f>
        <v>0</v>
      </c>
    </row>
    <row r="1137" spans="1:36" ht="15" customHeight="1" x14ac:dyDescent="0.25">
      <c r="A1137">
        <v>526074</v>
      </c>
      <c r="B1137" t="s">
        <v>1300</v>
      </c>
      <c r="C1137" t="s">
        <v>300</v>
      </c>
      <c r="D1137" t="s">
        <v>459</v>
      </c>
      <c r="E1137" t="s">
        <v>116</v>
      </c>
      <c r="G1137" t="s">
        <v>154</v>
      </c>
      <c r="H1137" t="s">
        <v>658</v>
      </c>
      <c r="I1137" t="s">
        <v>541</v>
      </c>
      <c r="J1137" t="s">
        <v>139</v>
      </c>
      <c r="R1137" t="s">
        <v>4431</v>
      </c>
      <c r="S1137" t="s">
        <v>4432</v>
      </c>
      <c r="T1137" t="s">
        <v>3516</v>
      </c>
      <c r="U1137" t="s">
        <v>3517</v>
      </c>
      <c r="AC1137" t="str">
        <f>VLOOKUP(A1137,'[1]كل السنوات'!$A$2:$J$3366,10,0)</f>
        <v>م</v>
      </c>
    </row>
    <row r="1138" spans="1:36" ht="15" customHeight="1" x14ac:dyDescent="0.25">
      <c r="A1138">
        <v>526085</v>
      </c>
      <c r="B1138" t="s">
        <v>1428</v>
      </c>
      <c r="C1138" t="s">
        <v>267</v>
      </c>
      <c r="D1138" t="s">
        <v>608</v>
      </c>
      <c r="E1138" t="s">
        <v>116</v>
      </c>
      <c r="G1138" t="s">
        <v>136</v>
      </c>
      <c r="H1138" t="s">
        <v>658</v>
      </c>
      <c r="I1138" t="s">
        <v>540</v>
      </c>
      <c r="J1138" t="s">
        <v>139</v>
      </c>
      <c r="R1138" t="s">
        <v>5524</v>
      </c>
      <c r="S1138" t="s">
        <v>5002</v>
      </c>
      <c r="T1138" t="s">
        <v>3438</v>
      </c>
      <c r="U1138" t="s">
        <v>2429</v>
      </c>
      <c r="AC1138">
        <f>VLOOKUP(A1138,'[1]كل السنوات'!$A$2:$J$3366,10,0)</f>
        <v>0</v>
      </c>
    </row>
    <row r="1139" spans="1:36" ht="15" customHeight="1" x14ac:dyDescent="0.25">
      <c r="A1139">
        <v>526087</v>
      </c>
      <c r="B1139" t="s">
        <v>1671</v>
      </c>
      <c r="C1139" t="s">
        <v>66</v>
      </c>
      <c r="D1139" t="s">
        <v>464</v>
      </c>
      <c r="E1139" t="s">
        <v>116</v>
      </c>
      <c r="G1139" t="s">
        <v>2809</v>
      </c>
      <c r="H1139" t="s">
        <v>658</v>
      </c>
      <c r="I1139" t="s">
        <v>540</v>
      </c>
      <c r="J1139" t="s">
        <v>139</v>
      </c>
      <c r="N1139">
        <v>969</v>
      </c>
      <c r="O1139" s="254">
        <v>45736</v>
      </c>
      <c r="P1139">
        <v>50000</v>
      </c>
      <c r="R1139" t="s">
        <v>5525</v>
      </c>
      <c r="S1139" t="s">
        <v>3570</v>
      </c>
      <c r="T1139" t="s">
        <v>2622</v>
      </c>
      <c r="U1139" t="s">
        <v>5485</v>
      </c>
      <c r="AC1139">
        <f>VLOOKUP(A1139,'[1]كل السنوات'!$A$2:$J$3366,10,0)</f>
        <v>0</v>
      </c>
    </row>
    <row r="1140" spans="1:36" ht="15" customHeight="1" x14ac:dyDescent="0.25">
      <c r="A1140">
        <v>526096</v>
      </c>
      <c r="B1140" t="s">
        <v>1672</v>
      </c>
      <c r="C1140" t="s">
        <v>66</v>
      </c>
      <c r="D1140" t="s">
        <v>476</v>
      </c>
      <c r="E1140" t="s">
        <v>116</v>
      </c>
      <c r="G1140" t="s">
        <v>3518</v>
      </c>
      <c r="H1140" t="s">
        <v>658</v>
      </c>
      <c r="I1140" t="s">
        <v>540</v>
      </c>
      <c r="J1140" t="s">
        <v>705</v>
      </c>
      <c r="K1140">
        <v>2001</v>
      </c>
      <c r="R1140" t="s">
        <v>5526</v>
      </c>
      <c r="S1140" t="s">
        <v>3614</v>
      </c>
      <c r="T1140" t="s">
        <v>2636</v>
      </c>
      <c r="U1140" t="s">
        <v>5527</v>
      </c>
      <c r="AC1140">
        <f>VLOOKUP(A1140,'[1]كل السنوات'!$A$2:$J$3366,10,0)</f>
        <v>0</v>
      </c>
    </row>
    <row r="1141" spans="1:36" ht="15" customHeight="1" x14ac:dyDescent="0.25">
      <c r="A1141">
        <v>526107</v>
      </c>
      <c r="B1141" t="s">
        <v>1429</v>
      </c>
      <c r="C1141" t="s">
        <v>727</v>
      </c>
      <c r="D1141" t="s">
        <v>464</v>
      </c>
      <c r="E1141" t="s">
        <v>116</v>
      </c>
      <c r="G1141" t="s">
        <v>136</v>
      </c>
      <c r="H1141" t="s">
        <v>658</v>
      </c>
      <c r="I1141" t="s">
        <v>540</v>
      </c>
      <c r="J1141" t="s">
        <v>2426</v>
      </c>
      <c r="L1141" t="s">
        <v>147</v>
      </c>
      <c r="R1141" t="s">
        <v>5528</v>
      </c>
      <c r="S1141" t="s">
        <v>3641</v>
      </c>
      <c r="T1141" t="s">
        <v>2570</v>
      </c>
      <c r="U1141" t="s">
        <v>2523</v>
      </c>
      <c r="AC1141">
        <f>VLOOKUP(A1141,'[1]كل السنوات'!$A$2:$J$3366,10,0)</f>
        <v>0</v>
      </c>
      <c r="AJ1141" t="s">
        <v>2422</v>
      </c>
    </row>
    <row r="1142" spans="1:36" ht="15" customHeight="1" x14ac:dyDescent="0.25">
      <c r="A1142">
        <v>526108</v>
      </c>
      <c r="B1142" t="s">
        <v>1673</v>
      </c>
      <c r="C1142" t="s">
        <v>1674</v>
      </c>
      <c r="D1142" t="s">
        <v>869</v>
      </c>
      <c r="E1142" t="s">
        <v>116</v>
      </c>
      <c r="G1142" t="s">
        <v>136</v>
      </c>
      <c r="H1142" t="s">
        <v>658</v>
      </c>
      <c r="I1142" t="s">
        <v>540</v>
      </c>
      <c r="J1142" t="s">
        <v>139</v>
      </c>
      <c r="R1142" t="s">
        <v>3863</v>
      </c>
      <c r="S1142" t="s">
        <v>3864</v>
      </c>
      <c r="T1142" t="s">
        <v>2998</v>
      </c>
      <c r="U1142" t="s">
        <v>2429</v>
      </c>
      <c r="AC1142">
        <f>VLOOKUP(A1142,'[1]كل السنوات'!$A$2:$J$3366,10,0)</f>
        <v>0</v>
      </c>
    </row>
    <row r="1143" spans="1:36" ht="15" customHeight="1" x14ac:dyDescent="0.25">
      <c r="A1143">
        <v>526120</v>
      </c>
      <c r="B1143" t="s">
        <v>1676</v>
      </c>
      <c r="C1143" t="s">
        <v>1677</v>
      </c>
      <c r="D1143" t="s">
        <v>349</v>
      </c>
      <c r="E1143" t="s">
        <v>116</v>
      </c>
      <c r="G1143" t="s">
        <v>152</v>
      </c>
      <c r="H1143" t="s">
        <v>660</v>
      </c>
      <c r="I1143" t="s">
        <v>540</v>
      </c>
      <c r="J1143" t="s">
        <v>137</v>
      </c>
      <c r="K1143">
        <v>1996</v>
      </c>
      <c r="L1143" t="s">
        <v>152</v>
      </c>
      <c r="R1143" t="s">
        <v>4733</v>
      </c>
      <c r="S1143" t="s">
        <v>4734</v>
      </c>
      <c r="T1143" t="s">
        <v>2441</v>
      </c>
      <c r="U1143" t="s">
        <v>2468</v>
      </c>
      <c r="AC1143">
        <f>VLOOKUP(A1143,'[1]كل السنوات'!$A$2:$J$3366,10,0)</f>
        <v>0</v>
      </c>
    </row>
    <row r="1144" spans="1:36" ht="15" customHeight="1" x14ac:dyDescent="0.25">
      <c r="A1144">
        <v>526121</v>
      </c>
      <c r="B1144" t="s">
        <v>1301</v>
      </c>
      <c r="C1144" t="s">
        <v>1302</v>
      </c>
      <c r="D1144" t="s">
        <v>403</v>
      </c>
      <c r="E1144" t="s">
        <v>116</v>
      </c>
      <c r="G1144" t="s">
        <v>3174</v>
      </c>
      <c r="H1144" t="s">
        <v>660</v>
      </c>
      <c r="I1144" t="s">
        <v>540</v>
      </c>
      <c r="J1144" t="s">
        <v>137</v>
      </c>
      <c r="K1144">
        <v>1993</v>
      </c>
      <c r="L1144" t="s">
        <v>138</v>
      </c>
      <c r="R1144" t="s">
        <v>4735</v>
      </c>
      <c r="S1144" t="s">
        <v>4736</v>
      </c>
      <c r="T1144" t="s">
        <v>3032</v>
      </c>
      <c r="U1144" t="s">
        <v>3519</v>
      </c>
      <c r="AC1144">
        <f>VLOOKUP(A1144,'[1]كل السنوات'!$A$2:$J$3366,10,0)</f>
        <v>0</v>
      </c>
    </row>
    <row r="1145" spans="1:36" ht="15" customHeight="1" x14ac:dyDescent="0.25">
      <c r="A1145">
        <v>526123</v>
      </c>
      <c r="B1145" t="s">
        <v>1678</v>
      </c>
      <c r="C1145" t="s">
        <v>1679</v>
      </c>
      <c r="D1145" t="s">
        <v>1496</v>
      </c>
      <c r="E1145" t="s">
        <v>116</v>
      </c>
      <c r="G1145" t="s">
        <v>2843</v>
      </c>
      <c r="H1145" t="s">
        <v>658</v>
      </c>
      <c r="I1145" t="s">
        <v>540</v>
      </c>
      <c r="J1145" t="s">
        <v>139</v>
      </c>
      <c r="R1145" t="s">
        <v>3865</v>
      </c>
      <c r="S1145" t="s">
        <v>3866</v>
      </c>
      <c r="T1145" t="s">
        <v>2999</v>
      </c>
      <c r="U1145" t="s">
        <v>2505</v>
      </c>
      <c r="AC1145">
        <f>VLOOKUP(A1145,'[1]كل السنوات'!$A$2:$J$3366,10,0)</f>
        <v>0</v>
      </c>
    </row>
    <row r="1146" spans="1:36" ht="15" customHeight="1" x14ac:dyDescent="0.25">
      <c r="A1146">
        <v>526126</v>
      </c>
      <c r="B1146" t="s">
        <v>1303</v>
      </c>
      <c r="C1146" t="s">
        <v>65</v>
      </c>
      <c r="D1146" t="s">
        <v>365</v>
      </c>
      <c r="E1146" t="s">
        <v>116</v>
      </c>
      <c r="G1146" t="s">
        <v>2966</v>
      </c>
      <c r="H1146" t="s">
        <v>658</v>
      </c>
      <c r="I1146" t="s">
        <v>541</v>
      </c>
      <c r="J1146" t="s">
        <v>137</v>
      </c>
      <c r="L1146" t="s">
        <v>150</v>
      </c>
      <c r="AC1146" t="str">
        <f>VLOOKUP(A1146,'[1]كل السنوات'!$A$2:$J$3366,10,0)</f>
        <v>م</v>
      </c>
    </row>
    <row r="1147" spans="1:36" ht="15" customHeight="1" x14ac:dyDescent="0.25">
      <c r="A1147">
        <v>526136</v>
      </c>
      <c r="B1147" t="s">
        <v>1680</v>
      </c>
      <c r="C1147" t="s">
        <v>1681</v>
      </c>
      <c r="D1147" t="s">
        <v>341</v>
      </c>
      <c r="E1147" t="s">
        <v>116</v>
      </c>
      <c r="G1147" t="s">
        <v>2475</v>
      </c>
      <c r="H1147" t="s">
        <v>658</v>
      </c>
      <c r="I1147" t="s">
        <v>540</v>
      </c>
      <c r="J1147" t="s">
        <v>705</v>
      </c>
      <c r="R1147" t="s">
        <v>5529</v>
      </c>
      <c r="S1147" t="s">
        <v>5530</v>
      </c>
      <c r="T1147" t="s">
        <v>2463</v>
      </c>
      <c r="U1147" t="s">
        <v>5531</v>
      </c>
      <c r="AC1147">
        <f>VLOOKUP(A1147,'[1]كل السنوات'!$A$2:$J$3366,10,0)</f>
        <v>0</v>
      </c>
    </row>
    <row r="1148" spans="1:36" ht="15" customHeight="1" x14ac:dyDescent="0.25">
      <c r="A1148">
        <v>526139</v>
      </c>
      <c r="B1148" t="s">
        <v>1682</v>
      </c>
      <c r="C1148" t="s">
        <v>73</v>
      </c>
      <c r="D1148" t="s">
        <v>1046</v>
      </c>
      <c r="E1148" t="s">
        <v>116</v>
      </c>
      <c r="G1148" t="s">
        <v>136</v>
      </c>
      <c r="H1148" t="s">
        <v>658</v>
      </c>
      <c r="I1148" t="s">
        <v>541</v>
      </c>
      <c r="J1148" t="s">
        <v>139</v>
      </c>
      <c r="R1148" t="s">
        <v>3867</v>
      </c>
      <c r="S1148" t="s">
        <v>3681</v>
      </c>
      <c r="T1148" t="s">
        <v>3000</v>
      </c>
      <c r="U1148" t="s">
        <v>2429</v>
      </c>
      <c r="AC1148" t="str">
        <f>VLOOKUP(A1148,'[1]كل السنوات'!$A$2:$J$3366,10,0)</f>
        <v>م</v>
      </c>
    </row>
    <row r="1149" spans="1:36" ht="15" customHeight="1" x14ac:dyDescent="0.25">
      <c r="A1149">
        <v>526141</v>
      </c>
      <c r="B1149" t="s">
        <v>1683</v>
      </c>
      <c r="C1149" t="s">
        <v>62</v>
      </c>
      <c r="D1149" t="s">
        <v>466</v>
      </c>
      <c r="E1149" t="s">
        <v>116</v>
      </c>
      <c r="G1149" t="s">
        <v>2539</v>
      </c>
      <c r="H1149" t="s">
        <v>658</v>
      </c>
      <c r="I1149" t="s">
        <v>540</v>
      </c>
      <c r="J1149" t="s">
        <v>137</v>
      </c>
      <c r="R1149" t="s">
        <v>4737</v>
      </c>
      <c r="S1149" t="s">
        <v>3721</v>
      </c>
      <c r="T1149" t="s">
        <v>3520</v>
      </c>
      <c r="U1149" t="s">
        <v>3521</v>
      </c>
      <c r="AC1149">
        <f>VLOOKUP(A1149,'[1]كل السنوات'!$A$2:$J$3366,10,0)</f>
        <v>0</v>
      </c>
    </row>
    <row r="1150" spans="1:36" ht="15" customHeight="1" x14ac:dyDescent="0.25">
      <c r="A1150">
        <v>526144</v>
      </c>
      <c r="B1150" t="s">
        <v>1304</v>
      </c>
      <c r="C1150" t="s">
        <v>63</v>
      </c>
      <c r="D1150" t="s">
        <v>432</v>
      </c>
      <c r="E1150" t="s">
        <v>116</v>
      </c>
      <c r="G1150" t="s">
        <v>3522</v>
      </c>
      <c r="H1150" t="s">
        <v>658</v>
      </c>
      <c r="I1150" t="s">
        <v>540</v>
      </c>
      <c r="J1150" t="s">
        <v>137</v>
      </c>
      <c r="L1150" t="s">
        <v>150</v>
      </c>
      <c r="R1150" t="s">
        <v>4738</v>
      </c>
      <c r="S1150" t="s">
        <v>3663</v>
      </c>
      <c r="T1150" t="s">
        <v>2601</v>
      </c>
      <c r="U1150" t="s">
        <v>2440</v>
      </c>
      <c r="AC1150">
        <f>VLOOKUP(A1150,'[1]كل السنوات'!$A$2:$J$3366,10,0)</f>
        <v>0</v>
      </c>
      <c r="AJ1150" t="s">
        <v>2422</v>
      </c>
    </row>
    <row r="1151" spans="1:36" ht="15" customHeight="1" x14ac:dyDescent="0.25">
      <c r="A1151">
        <v>526147</v>
      </c>
      <c r="B1151" t="s">
        <v>1684</v>
      </c>
      <c r="C1151" t="s">
        <v>66</v>
      </c>
      <c r="D1151" t="s">
        <v>485</v>
      </c>
      <c r="E1151" t="s">
        <v>116</v>
      </c>
      <c r="G1151" t="s">
        <v>2805</v>
      </c>
      <c r="H1151" t="s">
        <v>658</v>
      </c>
      <c r="I1151" t="s">
        <v>541</v>
      </c>
      <c r="J1151" t="s">
        <v>139</v>
      </c>
      <c r="L1151" t="s">
        <v>150</v>
      </c>
      <c r="R1151" t="s">
        <v>4433</v>
      </c>
      <c r="S1151" t="s">
        <v>3601</v>
      </c>
      <c r="T1151" t="s">
        <v>2606</v>
      </c>
      <c r="U1151" t="s">
        <v>2440</v>
      </c>
      <c r="AC1151" t="str">
        <f>VLOOKUP(A1151,'[1]كل السنوات'!$A$2:$J$3366,10,0)</f>
        <v>م</v>
      </c>
    </row>
    <row r="1152" spans="1:36" ht="15" customHeight="1" x14ac:dyDescent="0.25">
      <c r="A1152">
        <v>526154</v>
      </c>
      <c r="B1152" t="s">
        <v>1430</v>
      </c>
      <c r="C1152" t="s">
        <v>394</v>
      </c>
      <c r="D1152" t="s">
        <v>625</v>
      </c>
      <c r="E1152" t="s">
        <v>116</v>
      </c>
      <c r="G1152" t="s">
        <v>2575</v>
      </c>
      <c r="H1152" t="s">
        <v>658</v>
      </c>
      <c r="I1152" t="s">
        <v>540</v>
      </c>
      <c r="J1152" t="s">
        <v>137</v>
      </c>
      <c r="K1152">
        <v>2007</v>
      </c>
      <c r="R1152" t="s">
        <v>5532</v>
      </c>
      <c r="S1152" t="s">
        <v>5533</v>
      </c>
      <c r="T1152" t="s">
        <v>3196</v>
      </c>
      <c r="U1152" t="s">
        <v>5495</v>
      </c>
      <c r="AA1152" t="s">
        <v>2422</v>
      </c>
      <c r="AB1152" t="s">
        <v>2422</v>
      </c>
      <c r="AC1152">
        <f>VLOOKUP(A1152,'[1]كل السنوات'!$A$2:$J$3366,10,0)</f>
        <v>0</v>
      </c>
    </row>
    <row r="1153" spans="1:36" ht="15" customHeight="1" x14ac:dyDescent="0.25">
      <c r="A1153">
        <v>526171</v>
      </c>
      <c r="B1153" t="s">
        <v>1685</v>
      </c>
      <c r="C1153" t="s">
        <v>68</v>
      </c>
      <c r="D1153" t="s">
        <v>1686</v>
      </c>
      <c r="E1153" t="s">
        <v>116</v>
      </c>
      <c r="G1153" t="s">
        <v>136</v>
      </c>
      <c r="H1153" t="s">
        <v>658</v>
      </c>
      <c r="I1153" t="s">
        <v>540</v>
      </c>
      <c r="J1153" t="s">
        <v>137</v>
      </c>
      <c r="R1153" t="s">
        <v>4739</v>
      </c>
      <c r="S1153" t="s">
        <v>3604</v>
      </c>
      <c r="T1153" t="s">
        <v>3523</v>
      </c>
      <c r="U1153" t="s">
        <v>2429</v>
      </c>
      <c r="AC1153">
        <f>VLOOKUP(A1153,'[1]كل السنوات'!$A$2:$J$3366,10,0)</f>
        <v>0</v>
      </c>
    </row>
    <row r="1154" spans="1:36" ht="15" customHeight="1" x14ac:dyDescent="0.25">
      <c r="A1154">
        <v>526173</v>
      </c>
      <c r="B1154" t="s">
        <v>1687</v>
      </c>
      <c r="C1154" t="s">
        <v>69</v>
      </c>
      <c r="D1154" t="s">
        <v>488</v>
      </c>
      <c r="E1154" t="s">
        <v>116</v>
      </c>
      <c r="G1154" t="s">
        <v>5534</v>
      </c>
      <c r="H1154" t="s">
        <v>658</v>
      </c>
      <c r="I1154" t="s">
        <v>540</v>
      </c>
      <c r="J1154" t="s">
        <v>139</v>
      </c>
      <c r="R1154" t="s">
        <v>5535</v>
      </c>
      <c r="S1154" t="s">
        <v>3674</v>
      </c>
      <c r="T1154" t="s">
        <v>3537</v>
      </c>
      <c r="U1154" t="s">
        <v>5536</v>
      </c>
      <c r="AC1154">
        <f>VLOOKUP(A1154,'[1]كل السنوات'!$A$2:$J$3366,10,0)</f>
        <v>0</v>
      </c>
    </row>
    <row r="1155" spans="1:36" ht="15" customHeight="1" x14ac:dyDescent="0.25">
      <c r="A1155">
        <v>526175</v>
      </c>
      <c r="B1155" t="s">
        <v>1688</v>
      </c>
      <c r="C1155" t="s">
        <v>79</v>
      </c>
      <c r="D1155" t="s">
        <v>342</v>
      </c>
      <c r="E1155" t="s">
        <v>116</v>
      </c>
      <c r="G1155" t="s">
        <v>2536</v>
      </c>
      <c r="H1155" t="s">
        <v>658</v>
      </c>
      <c r="I1155" t="s">
        <v>540</v>
      </c>
      <c r="J1155" t="s">
        <v>139</v>
      </c>
      <c r="R1155" t="s">
        <v>3868</v>
      </c>
      <c r="S1155" t="s">
        <v>3622</v>
      </c>
      <c r="T1155" t="s">
        <v>3001</v>
      </c>
      <c r="U1155" t="s">
        <v>2479</v>
      </c>
      <c r="AC1155">
        <f>VLOOKUP(A1155,'[1]كل السنوات'!$A$2:$J$3366,10,0)</f>
        <v>0</v>
      </c>
    </row>
    <row r="1156" spans="1:36" ht="15" customHeight="1" x14ac:dyDescent="0.25">
      <c r="A1156">
        <v>526179</v>
      </c>
      <c r="B1156" t="s">
        <v>1689</v>
      </c>
      <c r="C1156" t="s">
        <v>66</v>
      </c>
      <c r="D1156" t="s">
        <v>1356</v>
      </c>
      <c r="E1156" t="s">
        <v>116</v>
      </c>
      <c r="G1156" t="s">
        <v>136</v>
      </c>
      <c r="H1156" t="s">
        <v>658</v>
      </c>
      <c r="I1156" t="s">
        <v>540</v>
      </c>
      <c r="J1156" t="s">
        <v>139</v>
      </c>
      <c r="R1156" t="s">
        <v>5537</v>
      </c>
      <c r="S1156" t="s">
        <v>3563</v>
      </c>
      <c r="T1156" t="s">
        <v>3542</v>
      </c>
      <c r="U1156" t="s">
        <v>2429</v>
      </c>
      <c r="AC1156">
        <f>VLOOKUP(A1156,'[1]كل السنوات'!$A$2:$J$3366,10,0)</f>
        <v>0</v>
      </c>
    </row>
    <row r="1157" spans="1:36" ht="15" customHeight="1" x14ac:dyDescent="0.25">
      <c r="A1157">
        <v>526181</v>
      </c>
      <c r="B1157" t="s">
        <v>1305</v>
      </c>
      <c r="C1157" t="s">
        <v>287</v>
      </c>
      <c r="D1157" t="s">
        <v>1285</v>
      </c>
      <c r="E1157" t="s">
        <v>116</v>
      </c>
      <c r="G1157" t="s">
        <v>136</v>
      </c>
      <c r="H1157" t="s">
        <v>658</v>
      </c>
      <c r="I1157" t="s">
        <v>540</v>
      </c>
      <c r="J1157" t="s">
        <v>139</v>
      </c>
      <c r="K1157">
        <v>1997</v>
      </c>
      <c r="L1157" t="s">
        <v>136</v>
      </c>
      <c r="R1157" t="s">
        <v>4434</v>
      </c>
      <c r="S1157" t="s">
        <v>4435</v>
      </c>
      <c r="T1157" t="s">
        <v>3524</v>
      </c>
      <c r="U1157" t="s">
        <v>2429</v>
      </c>
      <c r="AC1157">
        <f>VLOOKUP(A1157,'[1]كل السنوات'!$A$2:$J$3366,10,0)</f>
        <v>0</v>
      </c>
      <c r="AH1157" t="s">
        <v>2422</v>
      </c>
    </row>
    <row r="1158" spans="1:36" ht="15" customHeight="1" x14ac:dyDescent="0.25">
      <c r="A1158">
        <v>526184</v>
      </c>
      <c r="B1158" t="s">
        <v>1690</v>
      </c>
      <c r="C1158" t="s">
        <v>259</v>
      </c>
      <c r="D1158" t="s">
        <v>461</v>
      </c>
      <c r="E1158" t="s">
        <v>116</v>
      </c>
      <c r="G1158" t="s">
        <v>150</v>
      </c>
      <c r="H1158" t="s">
        <v>658</v>
      </c>
      <c r="I1158" t="s">
        <v>540</v>
      </c>
      <c r="J1158" t="s">
        <v>705</v>
      </c>
      <c r="L1158" t="s">
        <v>150</v>
      </c>
      <c r="R1158" t="s">
        <v>4983</v>
      </c>
      <c r="S1158" t="s">
        <v>4781</v>
      </c>
      <c r="T1158" t="s">
        <v>3359</v>
      </c>
      <c r="U1158" t="s">
        <v>2440</v>
      </c>
      <c r="AC1158">
        <f>VLOOKUP(A1158,'[1]كل السنوات'!$A$2:$J$3366,10,0)</f>
        <v>0</v>
      </c>
    </row>
    <row r="1159" spans="1:36" ht="15" customHeight="1" x14ac:dyDescent="0.25">
      <c r="A1159">
        <v>526188</v>
      </c>
      <c r="B1159" t="s">
        <v>1306</v>
      </c>
      <c r="C1159" t="s">
        <v>259</v>
      </c>
      <c r="D1159" t="s">
        <v>461</v>
      </c>
      <c r="E1159" t="s">
        <v>116</v>
      </c>
      <c r="G1159" t="s">
        <v>150</v>
      </c>
      <c r="H1159" t="s">
        <v>658</v>
      </c>
      <c r="I1159" t="s">
        <v>540</v>
      </c>
      <c r="J1159" t="s">
        <v>705</v>
      </c>
      <c r="L1159" t="s">
        <v>150</v>
      </c>
      <c r="R1159" t="s">
        <v>4984</v>
      </c>
      <c r="S1159" t="s">
        <v>4781</v>
      </c>
      <c r="T1159" t="s">
        <v>5538</v>
      </c>
      <c r="U1159" t="s">
        <v>2440</v>
      </c>
      <c r="AC1159">
        <f>VLOOKUP(A1159,'[1]كل السنوات'!$A$2:$J$3366,10,0)</f>
        <v>0</v>
      </c>
    </row>
    <row r="1160" spans="1:36" ht="15" customHeight="1" x14ac:dyDescent="0.25">
      <c r="A1160">
        <v>526192</v>
      </c>
      <c r="B1160" t="s">
        <v>1691</v>
      </c>
      <c r="C1160" t="s">
        <v>278</v>
      </c>
      <c r="D1160" t="s">
        <v>1692</v>
      </c>
      <c r="E1160" t="s">
        <v>116</v>
      </c>
      <c r="G1160" t="s">
        <v>145</v>
      </c>
      <c r="H1160" t="s">
        <v>658</v>
      </c>
      <c r="I1160" t="s">
        <v>540</v>
      </c>
      <c r="J1160" t="s">
        <v>137</v>
      </c>
      <c r="R1160" t="s">
        <v>4740</v>
      </c>
      <c r="S1160" t="s">
        <v>3593</v>
      </c>
      <c r="T1160" t="s">
        <v>3525</v>
      </c>
      <c r="U1160" t="s">
        <v>2549</v>
      </c>
      <c r="AC1160">
        <f>VLOOKUP(A1160,'[1]كل السنوات'!$A$2:$J$3366,10,0)</f>
        <v>0</v>
      </c>
      <c r="AJ1160" t="s">
        <v>2422</v>
      </c>
    </row>
    <row r="1161" spans="1:36" ht="15" customHeight="1" x14ac:dyDescent="0.25">
      <c r="A1161">
        <v>526198</v>
      </c>
      <c r="B1161" t="s">
        <v>1693</v>
      </c>
      <c r="C1161" t="s">
        <v>323</v>
      </c>
      <c r="D1161" t="s">
        <v>501</v>
      </c>
      <c r="E1161" t="s">
        <v>116</v>
      </c>
      <c r="G1161" t="s">
        <v>2536</v>
      </c>
      <c r="H1161" t="s">
        <v>658</v>
      </c>
      <c r="I1161" t="s">
        <v>540</v>
      </c>
      <c r="J1161" t="s">
        <v>139</v>
      </c>
      <c r="R1161" t="s">
        <v>4436</v>
      </c>
      <c r="S1161" t="s">
        <v>4437</v>
      </c>
      <c r="T1161" t="s">
        <v>2467</v>
      </c>
      <c r="U1161" t="s">
        <v>2540</v>
      </c>
      <c r="AC1161">
        <f>VLOOKUP(A1161,'[1]كل السنوات'!$A$2:$J$3366,10,0)</f>
        <v>0</v>
      </c>
    </row>
    <row r="1162" spans="1:36" ht="15" customHeight="1" x14ac:dyDescent="0.25">
      <c r="A1162">
        <v>526199</v>
      </c>
      <c r="B1162" t="s">
        <v>1694</v>
      </c>
      <c r="C1162" t="s">
        <v>1695</v>
      </c>
      <c r="D1162" t="s">
        <v>477</v>
      </c>
      <c r="E1162" t="s">
        <v>116</v>
      </c>
      <c r="F1162" s="254">
        <v>36710</v>
      </c>
      <c r="G1162" t="s">
        <v>2494</v>
      </c>
      <c r="H1162" t="s">
        <v>658</v>
      </c>
      <c r="I1162" t="s">
        <v>540</v>
      </c>
      <c r="J1162" t="s">
        <v>137</v>
      </c>
      <c r="K1162">
        <v>2018</v>
      </c>
      <c r="R1162" t="s">
        <v>4555</v>
      </c>
      <c r="S1162" t="s">
        <v>3636</v>
      </c>
      <c r="T1162" t="s">
        <v>3002</v>
      </c>
      <c r="U1162" t="s">
        <v>2495</v>
      </c>
      <c r="AC1162">
        <f>VLOOKUP(A1162,'[1]كل السنوات'!$A$2:$J$3366,10,0)</f>
        <v>0</v>
      </c>
    </row>
    <row r="1163" spans="1:36" ht="15" customHeight="1" x14ac:dyDescent="0.25">
      <c r="A1163">
        <v>526202</v>
      </c>
      <c r="B1163" t="s">
        <v>1696</v>
      </c>
      <c r="E1163" t="s">
        <v>116</v>
      </c>
      <c r="G1163" t="s">
        <v>2563</v>
      </c>
      <c r="H1163" t="s">
        <v>658</v>
      </c>
      <c r="I1163" t="s">
        <v>540</v>
      </c>
      <c r="J1163" t="s">
        <v>137</v>
      </c>
      <c r="K1163">
        <v>2016</v>
      </c>
      <c r="R1163" t="s">
        <v>5539</v>
      </c>
      <c r="S1163" t="s">
        <v>5037</v>
      </c>
      <c r="T1163" t="s">
        <v>5540</v>
      </c>
      <c r="U1163" t="s">
        <v>5497</v>
      </c>
      <c r="AC1163">
        <f>VLOOKUP(A1163,'[1]كل السنوات'!$A$2:$J$3366,10,0)</f>
        <v>0</v>
      </c>
    </row>
    <row r="1164" spans="1:36" ht="15" customHeight="1" x14ac:dyDescent="0.25">
      <c r="A1164">
        <v>526203</v>
      </c>
      <c r="B1164" t="s">
        <v>1697</v>
      </c>
      <c r="C1164" t="s">
        <v>318</v>
      </c>
      <c r="D1164" t="s">
        <v>401</v>
      </c>
      <c r="E1164" t="s">
        <v>116</v>
      </c>
      <c r="G1164" t="s">
        <v>150</v>
      </c>
      <c r="H1164" t="s">
        <v>658</v>
      </c>
      <c r="I1164" t="s">
        <v>540</v>
      </c>
      <c r="J1164" t="s">
        <v>139</v>
      </c>
      <c r="L1164" t="s">
        <v>150</v>
      </c>
      <c r="R1164" t="s">
        <v>5541</v>
      </c>
      <c r="S1164" t="s">
        <v>4287</v>
      </c>
      <c r="T1164" t="s">
        <v>2476</v>
      </c>
      <c r="U1164" t="s">
        <v>2440</v>
      </c>
      <c r="AC1164">
        <f>VLOOKUP(A1164,'[1]كل السنوات'!$A$2:$J$3366,10,0)</f>
        <v>0</v>
      </c>
    </row>
    <row r="1165" spans="1:36" ht="15" customHeight="1" x14ac:dyDescent="0.25">
      <c r="A1165">
        <v>526205</v>
      </c>
      <c r="B1165" t="s">
        <v>1698</v>
      </c>
      <c r="C1165" t="s">
        <v>371</v>
      </c>
      <c r="D1165" t="s">
        <v>476</v>
      </c>
      <c r="E1165" t="s">
        <v>116</v>
      </c>
      <c r="G1165" t="s">
        <v>2576</v>
      </c>
      <c r="H1165" t="s">
        <v>658</v>
      </c>
      <c r="I1165" t="s">
        <v>540</v>
      </c>
      <c r="J1165" t="s">
        <v>139</v>
      </c>
      <c r="K1165">
        <v>2007</v>
      </c>
      <c r="R1165" t="s">
        <v>3730</v>
      </c>
      <c r="S1165" t="s">
        <v>3731</v>
      </c>
      <c r="T1165" t="s">
        <v>2812</v>
      </c>
      <c r="U1165" t="s">
        <v>2813</v>
      </c>
      <c r="AC1165">
        <f>VLOOKUP(A1165,'[1]كل السنوات'!$A$2:$J$3366,10,0)</f>
        <v>0</v>
      </c>
    </row>
    <row r="1166" spans="1:36" ht="15" customHeight="1" x14ac:dyDescent="0.25">
      <c r="A1166">
        <v>526211</v>
      </c>
      <c r="B1166" t="s">
        <v>1699</v>
      </c>
      <c r="C1166" t="s">
        <v>270</v>
      </c>
      <c r="D1166" t="s">
        <v>1318</v>
      </c>
      <c r="E1166" t="s">
        <v>116</v>
      </c>
      <c r="G1166" t="s">
        <v>3526</v>
      </c>
      <c r="H1166" t="s">
        <v>658</v>
      </c>
      <c r="I1166" t="s">
        <v>540</v>
      </c>
      <c r="J1166" t="s">
        <v>137</v>
      </c>
      <c r="K1166">
        <v>1986</v>
      </c>
      <c r="R1166" t="s">
        <v>4741</v>
      </c>
      <c r="S1166" t="s">
        <v>4742</v>
      </c>
      <c r="T1166" t="s">
        <v>3527</v>
      </c>
      <c r="U1166" t="s">
        <v>2479</v>
      </c>
      <c r="AC1166">
        <f>VLOOKUP(A1166,'[1]كل السنوات'!$A$2:$J$3366,10,0)</f>
        <v>0</v>
      </c>
    </row>
    <row r="1167" spans="1:36" ht="15" customHeight="1" x14ac:dyDescent="0.25">
      <c r="A1167">
        <v>526213</v>
      </c>
      <c r="B1167" t="s">
        <v>1700</v>
      </c>
      <c r="C1167" t="s">
        <v>86</v>
      </c>
      <c r="D1167" t="s">
        <v>495</v>
      </c>
      <c r="E1167" t="s">
        <v>116</v>
      </c>
      <c r="G1167" t="s">
        <v>3528</v>
      </c>
      <c r="H1167" t="s">
        <v>658</v>
      </c>
      <c r="I1167" t="s">
        <v>540</v>
      </c>
      <c r="J1167" t="s">
        <v>139</v>
      </c>
      <c r="R1167" t="s">
        <v>4438</v>
      </c>
      <c r="S1167" t="s">
        <v>4439</v>
      </c>
      <c r="T1167" t="s">
        <v>3529</v>
      </c>
      <c r="U1167" t="s">
        <v>2429</v>
      </c>
      <c r="AC1167">
        <f>VLOOKUP(A1167,'[1]كل السنوات'!$A$2:$J$3366,10,0)</f>
        <v>0</v>
      </c>
    </row>
    <row r="1168" spans="1:36" ht="15" customHeight="1" x14ac:dyDescent="0.25">
      <c r="A1168">
        <v>526245</v>
      </c>
      <c r="B1168" t="s">
        <v>1701</v>
      </c>
      <c r="C1168" t="s">
        <v>1383</v>
      </c>
      <c r="D1168" t="s">
        <v>416</v>
      </c>
      <c r="E1168" t="s">
        <v>116</v>
      </c>
      <c r="G1168" t="s">
        <v>3494</v>
      </c>
      <c r="H1168" t="s">
        <v>658</v>
      </c>
      <c r="I1168" t="s">
        <v>541</v>
      </c>
      <c r="J1168" t="s">
        <v>139</v>
      </c>
      <c r="K1168">
        <v>2013</v>
      </c>
      <c r="R1168" t="s">
        <v>4440</v>
      </c>
      <c r="S1168" t="s">
        <v>4441</v>
      </c>
      <c r="T1168" t="s">
        <v>2712</v>
      </c>
      <c r="U1168" t="s">
        <v>2523</v>
      </c>
      <c r="AC1168" t="str">
        <f>VLOOKUP(A1168,'[1]كل السنوات'!$A$2:$J$3366,10,0)</f>
        <v>م</v>
      </c>
    </row>
    <row r="1169" spans="1:36" ht="15" customHeight="1" x14ac:dyDescent="0.25">
      <c r="A1169">
        <v>526248</v>
      </c>
      <c r="B1169" t="s">
        <v>1307</v>
      </c>
      <c r="C1169" t="s">
        <v>300</v>
      </c>
      <c r="D1169" t="s">
        <v>586</v>
      </c>
      <c r="E1169" t="s">
        <v>116</v>
      </c>
      <c r="G1169" t="s">
        <v>136</v>
      </c>
      <c r="H1169" t="s">
        <v>658</v>
      </c>
      <c r="I1169" t="s">
        <v>541</v>
      </c>
      <c r="J1169" t="s">
        <v>139</v>
      </c>
      <c r="R1169" t="s">
        <v>4442</v>
      </c>
      <c r="S1169" t="s">
        <v>4443</v>
      </c>
      <c r="T1169" t="s">
        <v>3530</v>
      </c>
      <c r="U1169" t="s">
        <v>2429</v>
      </c>
      <c r="AC1169" t="str">
        <f>VLOOKUP(A1169,'[1]كل السنوات'!$A$2:$J$3366,10,0)</f>
        <v>م</v>
      </c>
    </row>
    <row r="1170" spans="1:36" ht="15" customHeight="1" x14ac:dyDescent="0.25">
      <c r="A1170">
        <v>526256</v>
      </c>
      <c r="B1170" t="s">
        <v>1431</v>
      </c>
      <c r="C1170" t="s">
        <v>319</v>
      </c>
      <c r="D1170" t="s">
        <v>1168</v>
      </c>
      <c r="E1170" t="s">
        <v>116</v>
      </c>
      <c r="F1170" s="254">
        <v>32217</v>
      </c>
      <c r="G1170" t="s">
        <v>2662</v>
      </c>
      <c r="H1170" t="s">
        <v>658</v>
      </c>
      <c r="I1170" t="s">
        <v>540</v>
      </c>
      <c r="J1170" t="s">
        <v>139</v>
      </c>
      <c r="R1170" t="s">
        <v>5542</v>
      </c>
      <c r="S1170" t="s">
        <v>3582</v>
      </c>
      <c r="T1170" t="s">
        <v>2663</v>
      </c>
      <c r="U1170" t="s">
        <v>2505</v>
      </c>
      <c r="AC1170">
        <f>VLOOKUP(A1170,'[1]كل السنوات'!$A$2:$J$3366,10,0)</f>
        <v>0</v>
      </c>
      <c r="AJ1170" t="s">
        <v>2422</v>
      </c>
    </row>
    <row r="1171" spans="1:36" ht="15" customHeight="1" x14ac:dyDescent="0.25">
      <c r="A1171">
        <v>526258</v>
      </c>
      <c r="B1171" t="s">
        <v>1308</v>
      </c>
      <c r="C1171" t="s">
        <v>377</v>
      </c>
      <c r="D1171" t="s">
        <v>351</v>
      </c>
      <c r="E1171" t="s">
        <v>116</v>
      </c>
      <c r="G1171" t="s">
        <v>136</v>
      </c>
      <c r="H1171" t="s">
        <v>658</v>
      </c>
      <c r="I1171" t="s">
        <v>540</v>
      </c>
      <c r="J1171" t="s">
        <v>139</v>
      </c>
      <c r="L1171" t="s">
        <v>151</v>
      </c>
      <c r="R1171" t="s">
        <v>4444</v>
      </c>
      <c r="S1171" t="s">
        <v>2579</v>
      </c>
      <c r="T1171" t="s">
        <v>2552</v>
      </c>
      <c r="U1171" t="s">
        <v>2436</v>
      </c>
      <c r="AC1171">
        <f>VLOOKUP(A1171,'[1]كل السنوات'!$A$2:$J$3366,10,0)</f>
        <v>0</v>
      </c>
    </row>
    <row r="1172" spans="1:36" ht="15" customHeight="1" x14ac:dyDescent="0.25">
      <c r="A1172">
        <v>526263</v>
      </c>
      <c r="B1172" t="s">
        <v>1702</v>
      </c>
      <c r="C1172" t="s">
        <v>102</v>
      </c>
      <c r="D1172" t="s">
        <v>427</v>
      </c>
      <c r="E1172" t="s">
        <v>116</v>
      </c>
      <c r="G1172" t="s">
        <v>136</v>
      </c>
      <c r="H1172" t="s">
        <v>658</v>
      </c>
      <c r="I1172" t="s">
        <v>540</v>
      </c>
      <c r="J1172" t="s">
        <v>705</v>
      </c>
      <c r="R1172" t="s">
        <v>5543</v>
      </c>
      <c r="S1172" t="s">
        <v>3984</v>
      </c>
      <c r="T1172" t="s">
        <v>2612</v>
      </c>
      <c r="U1172" t="s">
        <v>2429</v>
      </c>
      <c r="AC1172">
        <f>VLOOKUP(A1172,'[1]كل السنوات'!$A$2:$J$3366,10,0)</f>
        <v>0</v>
      </c>
    </row>
    <row r="1173" spans="1:36" ht="15" customHeight="1" x14ac:dyDescent="0.25">
      <c r="A1173">
        <v>526265</v>
      </c>
      <c r="B1173" t="s">
        <v>1703</v>
      </c>
      <c r="C1173" t="s">
        <v>65</v>
      </c>
      <c r="D1173" t="s">
        <v>619</v>
      </c>
      <c r="E1173" t="s">
        <v>116</v>
      </c>
      <c r="G1173" t="s">
        <v>3531</v>
      </c>
      <c r="H1173" t="s">
        <v>658</v>
      </c>
      <c r="I1173" t="s">
        <v>540</v>
      </c>
      <c r="J1173" t="s">
        <v>137</v>
      </c>
      <c r="R1173" t="s">
        <v>4743</v>
      </c>
      <c r="S1173" t="s">
        <v>3572</v>
      </c>
      <c r="T1173" t="s">
        <v>3532</v>
      </c>
      <c r="U1173" t="s">
        <v>3533</v>
      </c>
      <c r="AC1173">
        <f>VLOOKUP(A1173,'[1]كل السنوات'!$A$2:$J$3366,10,0)</f>
        <v>0</v>
      </c>
    </row>
    <row r="1174" spans="1:36" ht="15" customHeight="1" x14ac:dyDescent="0.25">
      <c r="A1174">
        <v>526280</v>
      </c>
      <c r="B1174" t="s">
        <v>1704</v>
      </c>
      <c r="C1174" t="s">
        <v>299</v>
      </c>
      <c r="D1174" t="s">
        <v>410</v>
      </c>
      <c r="E1174" t="s">
        <v>116</v>
      </c>
      <c r="G1174" t="s">
        <v>3160</v>
      </c>
      <c r="H1174" t="s">
        <v>658</v>
      </c>
      <c r="I1174" t="s">
        <v>541</v>
      </c>
      <c r="J1174" t="s">
        <v>137</v>
      </c>
      <c r="R1174" t="s">
        <v>4744</v>
      </c>
      <c r="S1174" t="s">
        <v>3485</v>
      </c>
      <c r="T1174" t="s">
        <v>2544</v>
      </c>
      <c r="U1174" t="s">
        <v>2784</v>
      </c>
      <c r="AC1174" t="str">
        <f>VLOOKUP(A1174,'[1]كل السنوات'!$A$2:$J$3366,10,0)</f>
        <v>م</v>
      </c>
    </row>
    <row r="1175" spans="1:36" ht="15" customHeight="1" x14ac:dyDescent="0.25">
      <c r="A1175">
        <v>526286</v>
      </c>
      <c r="B1175" t="s">
        <v>1309</v>
      </c>
      <c r="C1175" t="s">
        <v>1310</v>
      </c>
      <c r="D1175" t="s">
        <v>572</v>
      </c>
      <c r="E1175" t="s">
        <v>116</v>
      </c>
      <c r="G1175" t="s">
        <v>3409</v>
      </c>
      <c r="H1175" t="s">
        <v>658</v>
      </c>
      <c r="I1175" t="s">
        <v>540</v>
      </c>
      <c r="J1175" t="s">
        <v>139</v>
      </c>
      <c r="R1175" t="s">
        <v>4446</v>
      </c>
      <c r="S1175" t="s">
        <v>4447</v>
      </c>
      <c r="T1175" t="s">
        <v>3534</v>
      </c>
      <c r="U1175" t="s">
        <v>2795</v>
      </c>
      <c r="AC1175">
        <f>VLOOKUP(A1175,'[1]كل السنوات'!$A$2:$J$3366,10,0)</f>
        <v>0</v>
      </c>
    </row>
    <row r="1176" spans="1:36" ht="15" customHeight="1" x14ac:dyDescent="0.25">
      <c r="A1176">
        <v>526297</v>
      </c>
      <c r="B1176" t="s">
        <v>1311</v>
      </c>
      <c r="C1176" t="s">
        <v>64</v>
      </c>
      <c r="D1176" t="s">
        <v>441</v>
      </c>
      <c r="E1176" t="s">
        <v>116</v>
      </c>
      <c r="G1176" t="s">
        <v>3535</v>
      </c>
      <c r="H1176" t="s">
        <v>658</v>
      </c>
      <c r="I1176" t="s">
        <v>540</v>
      </c>
      <c r="J1176" t="s">
        <v>139</v>
      </c>
      <c r="R1176" t="s">
        <v>4448</v>
      </c>
      <c r="S1176" t="s">
        <v>3983</v>
      </c>
      <c r="T1176" t="s">
        <v>2538</v>
      </c>
      <c r="U1176" t="s">
        <v>2535</v>
      </c>
      <c r="AC1176">
        <f>VLOOKUP(A1176,'[1]كل السنوات'!$A$2:$J$3366,10,0)</f>
        <v>0</v>
      </c>
      <c r="AI1176" t="s">
        <v>2422</v>
      </c>
    </row>
    <row r="1177" spans="1:36" ht="15" customHeight="1" x14ac:dyDescent="0.25">
      <c r="A1177">
        <v>526302</v>
      </c>
      <c r="B1177" t="s">
        <v>1312</v>
      </c>
      <c r="C1177" t="s">
        <v>66</v>
      </c>
      <c r="D1177" t="s">
        <v>423</v>
      </c>
      <c r="E1177" t="s">
        <v>116</v>
      </c>
      <c r="G1177" t="s">
        <v>1617</v>
      </c>
      <c r="H1177" t="s">
        <v>658</v>
      </c>
      <c r="I1177" t="s">
        <v>540</v>
      </c>
      <c r="J1177" t="s">
        <v>139</v>
      </c>
      <c r="L1177" t="s">
        <v>150</v>
      </c>
      <c r="R1177" t="s">
        <v>4449</v>
      </c>
      <c r="S1177" t="s">
        <v>3601</v>
      </c>
      <c r="T1177" t="s">
        <v>2444</v>
      </c>
      <c r="U1177" t="s">
        <v>2440</v>
      </c>
      <c r="AC1177">
        <f>VLOOKUP(A1177,'[1]كل السنوات'!$A$2:$J$3366,10,0)</f>
        <v>0</v>
      </c>
    </row>
    <row r="1178" spans="1:36" ht="15" customHeight="1" x14ac:dyDescent="0.25">
      <c r="A1178">
        <v>526304</v>
      </c>
      <c r="B1178" t="s">
        <v>1705</v>
      </c>
      <c r="C1178" t="s">
        <v>1078</v>
      </c>
      <c r="D1178" t="s">
        <v>1348</v>
      </c>
      <c r="E1178" t="s">
        <v>116</v>
      </c>
      <c r="G1178" t="s">
        <v>136</v>
      </c>
      <c r="H1178" t="s">
        <v>658</v>
      </c>
      <c r="I1178" t="s">
        <v>540</v>
      </c>
      <c r="J1178" t="s">
        <v>137</v>
      </c>
      <c r="R1178" t="s">
        <v>4556</v>
      </c>
      <c r="S1178" t="s">
        <v>4557</v>
      </c>
      <c r="T1178" t="s">
        <v>3006</v>
      </c>
      <c r="U1178" t="s">
        <v>2429</v>
      </c>
      <c r="AC1178">
        <f>VLOOKUP(A1178,'[1]كل السنوات'!$A$2:$J$3366,10,0)</f>
        <v>0</v>
      </c>
    </row>
    <row r="1179" spans="1:36" ht="15" customHeight="1" x14ac:dyDescent="0.25">
      <c r="A1179">
        <v>526306</v>
      </c>
      <c r="B1179" t="s">
        <v>1278</v>
      </c>
      <c r="C1179" t="s">
        <v>1279</v>
      </c>
      <c r="D1179" t="s">
        <v>537</v>
      </c>
      <c r="E1179" t="s">
        <v>116</v>
      </c>
      <c r="G1179" t="s">
        <v>2805</v>
      </c>
      <c r="H1179" t="s">
        <v>658</v>
      </c>
      <c r="I1179" t="s">
        <v>540</v>
      </c>
      <c r="J1179" t="s">
        <v>139</v>
      </c>
      <c r="L1179" t="s">
        <v>150</v>
      </c>
      <c r="R1179" t="s">
        <v>4450</v>
      </c>
      <c r="S1179" t="s">
        <v>4451</v>
      </c>
      <c r="T1179" t="s">
        <v>3536</v>
      </c>
      <c r="U1179" t="s">
        <v>2440</v>
      </c>
      <c r="AC1179">
        <f>VLOOKUP(A1179,'[1]كل السنوات'!$A$2:$J$3366,10,0)</f>
        <v>0</v>
      </c>
    </row>
    <row r="1180" spans="1:36" ht="15" customHeight="1" x14ac:dyDescent="0.25">
      <c r="A1180">
        <v>526308</v>
      </c>
      <c r="B1180" t="s">
        <v>1706</v>
      </c>
      <c r="C1180" t="s">
        <v>99</v>
      </c>
      <c r="D1180" t="s">
        <v>481</v>
      </c>
      <c r="E1180" t="s">
        <v>116</v>
      </c>
      <c r="G1180" t="s">
        <v>150</v>
      </c>
      <c r="H1180" t="s">
        <v>658</v>
      </c>
      <c r="I1180" t="s">
        <v>540</v>
      </c>
      <c r="J1180" t="s">
        <v>139</v>
      </c>
      <c r="L1180" t="s">
        <v>150</v>
      </c>
      <c r="R1180" t="s">
        <v>4452</v>
      </c>
      <c r="S1180" t="s">
        <v>3645</v>
      </c>
      <c r="T1180" t="s">
        <v>2425</v>
      </c>
      <c r="U1180" t="s">
        <v>2440</v>
      </c>
      <c r="AC1180">
        <f>VLOOKUP(A1180,'[1]كل السنوات'!$A$2:$J$3366,10,0)</f>
        <v>0</v>
      </c>
      <c r="AJ1180" t="s">
        <v>2422</v>
      </c>
    </row>
    <row r="1181" spans="1:36" ht="15" customHeight="1" x14ac:dyDescent="0.25">
      <c r="A1181">
        <v>526311</v>
      </c>
      <c r="B1181" t="s">
        <v>1707</v>
      </c>
      <c r="C1181" t="s">
        <v>84</v>
      </c>
      <c r="D1181" t="s">
        <v>531</v>
      </c>
      <c r="E1181" t="s">
        <v>116</v>
      </c>
      <c r="G1181" t="s">
        <v>2536</v>
      </c>
      <c r="H1181" t="s">
        <v>658</v>
      </c>
      <c r="I1181" t="s">
        <v>540</v>
      </c>
      <c r="J1181" t="s">
        <v>137</v>
      </c>
      <c r="K1181">
        <v>2002</v>
      </c>
      <c r="R1181" t="s">
        <v>4558</v>
      </c>
      <c r="S1181" t="s">
        <v>2781</v>
      </c>
      <c r="T1181" t="s">
        <v>3007</v>
      </c>
      <c r="U1181" t="s">
        <v>2479</v>
      </c>
      <c r="AC1181">
        <f>VLOOKUP(A1181,'[1]كل السنوات'!$A$2:$J$3366,10,0)</f>
        <v>0</v>
      </c>
    </row>
    <row r="1182" spans="1:36" ht="15" customHeight="1" x14ac:dyDescent="0.25">
      <c r="A1182">
        <v>526312</v>
      </c>
      <c r="B1182" t="s">
        <v>1708</v>
      </c>
      <c r="C1182" t="s">
        <v>241</v>
      </c>
      <c r="D1182" t="s">
        <v>432</v>
      </c>
      <c r="E1182" t="s">
        <v>116</v>
      </c>
      <c r="G1182" t="s">
        <v>2679</v>
      </c>
      <c r="H1182" t="s">
        <v>658</v>
      </c>
      <c r="I1182" t="s">
        <v>540</v>
      </c>
      <c r="J1182" t="s">
        <v>137</v>
      </c>
      <c r="K1182">
        <v>2011</v>
      </c>
      <c r="N1182">
        <v>894</v>
      </c>
      <c r="O1182" s="254">
        <v>45722</v>
      </c>
      <c r="P1182">
        <v>50000</v>
      </c>
      <c r="R1182" t="s">
        <v>4559</v>
      </c>
      <c r="S1182" t="s">
        <v>4560</v>
      </c>
      <c r="T1182" t="s">
        <v>2968</v>
      </c>
      <c r="U1182" t="s">
        <v>2479</v>
      </c>
      <c r="AC1182">
        <f>VLOOKUP(A1182,'[1]كل السنوات'!$A$2:$J$3366,10,0)</f>
        <v>0</v>
      </c>
    </row>
    <row r="1183" spans="1:36" ht="15" customHeight="1" x14ac:dyDescent="0.25">
      <c r="A1183">
        <v>526318</v>
      </c>
      <c r="B1183" t="s">
        <v>1709</v>
      </c>
      <c r="C1183" t="s">
        <v>237</v>
      </c>
      <c r="D1183" t="s">
        <v>412</v>
      </c>
      <c r="E1183" t="s">
        <v>116</v>
      </c>
      <c r="G1183" t="s">
        <v>5590</v>
      </c>
      <c r="H1183" t="s">
        <v>658</v>
      </c>
      <c r="I1183" t="s">
        <v>540</v>
      </c>
      <c r="J1183" t="s">
        <v>137</v>
      </c>
      <c r="L1183" t="s">
        <v>150</v>
      </c>
      <c r="AC1183">
        <f>VLOOKUP(A1183,'[1]كل السنوات'!$A$2:$J$3366,10,0)</f>
        <v>0</v>
      </c>
    </row>
    <row r="1184" spans="1:36" ht="15" customHeight="1" x14ac:dyDescent="0.25">
      <c r="A1184">
        <v>526321</v>
      </c>
      <c r="B1184" t="s">
        <v>1432</v>
      </c>
      <c r="C1184" t="s">
        <v>1368</v>
      </c>
      <c r="D1184" t="s">
        <v>439</v>
      </c>
      <c r="E1184" t="s">
        <v>2445</v>
      </c>
      <c r="G1184" t="s">
        <v>152</v>
      </c>
      <c r="H1184" t="s">
        <v>658</v>
      </c>
      <c r="I1184" t="s">
        <v>540</v>
      </c>
      <c r="J1184" t="s">
        <v>137</v>
      </c>
      <c r="N1184">
        <v>750</v>
      </c>
      <c r="O1184" s="254">
        <v>45719</v>
      </c>
      <c r="P1184">
        <v>70000</v>
      </c>
      <c r="R1184" t="s">
        <v>3549</v>
      </c>
      <c r="S1184" t="s">
        <v>3550</v>
      </c>
      <c r="T1184" t="s">
        <v>2604</v>
      </c>
      <c r="U1184" t="s">
        <v>2581</v>
      </c>
      <c r="AC1184">
        <f>VLOOKUP(A1184,'[1]كل السنوات'!$A$2:$J$3366,10,0)</f>
        <v>0</v>
      </c>
    </row>
    <row r="1185" spans="1:36" ht="15" customHeight="1" x14ac:dyDescent="0.25">
      <c r="A1185">
        <v>526324</v>
      </c>
      <c r="B1185" t="s">
        <v>1710</v>
      </c>
      <c r="C1185" t="s">
        <v>369</v>
      </c>
      <c r="D1185" t="s">
        <v>1378</v>
      </c>
      <c r="E1185" t="s">
        <v>116</v>
      </c>
      <c r="G1185" t="s">
        <v>147</v>
      </c>
      <c r="H1185" t="s">
        <v>658</v>
      </c>
      <c r="I1185" t="s">
        <v>540</v>
      </c>
      <c r="J1185" t="s">
        <v>139</v>
      </c>
      <c r="R1185" t="s">
        <v>5544</v>
      </c>
      <c r="S1185" t="s">
        <v>4669</v>
      </c>
      <c r="T1185" t="s">
        <v>5545</v>
      </c>
      <c r="U1185" t="s">
        <v>2447</v>
      </c>
      <c r="AC1185">
        <f>VLOOKUP(A1185,'[1]كل السنوات'!$A$2:$J$3366,10,0)</f>
        <v>0</v>
      </c>
    </row>
    <row r="1186" spans="1:36" ht="15" customHeight="1" x14ac:dyDescent="0.25">
      <c r="A1186">
        <v>526326</v>
      </c>
      <c r="B1186" t="s">
        <v>1313</v>
      </c>
      <c r="C1186" t="s">
        <v>77</v>
      </c>
      <c r="D1186" t="s">
        <v>599</v>
      </c>
      <c r="E1186" t="s">
        <v>116</v>
      </c>
      <c r="G1186" t="s">
        <v>3538</v>
      </c>
      <c r="H1186" t="s">
        <v>658</v>
      </c>
      <c r="I1186" t="s">
        <v>540</v>
      </c>
      <c r="J1186" t="s">
        <v>137</v>
      </c>
      <c r="R1186" t="s">
        <v>5546</v>
      </c>
      <c r="S1186" t="s">
        <v>2719</v>
      </c>
      <c r="T1186" t="s">
        <v>3037</v>
      </c>
      <c r="U1186" t="s">
        <v>5547</v>
      </c>
      <c r="AC1186">
        <f>VLOOKUP(A1186,'[1]كل السنوات'!$A$2:$J$3366,10,0)</f>
        <v>0</v>
      </c>
    </row>
    <row r="1187" spans="1:36" ht="15" customHeight="1" x14ac:dyDescent="0.25">
      <c r="A1187">
        <v>526327</v>
      </c>
      <c r="B1187" t="s">
        <v>1901</v>
      </c>
      <c r="C1187" t="s">
        <v>740</v>
      </c>
      <c r="D1187" t="s">
        <v>532</v>
      </c>
      <c r="E1187" t="s">
        <v>116</v>
      </c>
      <c r="G1187" t="s">
        <v>2558</v>
      </c>
      <c r="H1187" t="s">
        <v>658</v>
      </c>
      <c r="I1187" t="s">
        <v>540</v>
      </c>
      <c r="J1187" t="s">
        <v>139</v>
      </c>
      <c r="K1187">
        <v>2012</v>
      </c>
      <c r="R1187" t="s">
        <v>4453</v>
      </c>
      <c r="S1187" t="s">
        <v>3974</v>
      </c>
      <c r="T1187" t="s">
        <v>3539</v>
      </c>
      <c r="U1187" t="s">
        <v>3187</v>
      </c>
      <c r="AC1187">
        <f>VLOOKUP(A1187,'[1]كل السنوات'!$A$2:$J$3366,10,0)</f>
        <v>0</v>
      </c>
    </row>
    <row r="1188" spans="1:36" ht="15" customHeight="1" x14ac:dyDescent="0.25">
      <c r="A1188">
        <v>526330</v>
      </c>
      <c r="B1188" t="s">
        <v>1711</v>
      </c>
      <c r="C1188" t="s">
        <v>565</v>
      </c>
      <c r="D1188" t="s">
        <v>463</v>
      </c>
      <c r="E1188" t="s">
        <v>116</v>
      </c>
      <c r="G1188" t="s">
        <v>136</v>
      </c>
      <c r="H1188" t="s">
        <v>658</v>
      </c>
      <c r="I1188" t="s">
        <v>541</v>
      </c>
      <c r="J1188" t="s">
        <v>139</v>
      </c>
      <c r="L1188" t="s">
        <v>151</v>
      </c>
      <c r="R1188" t="s">
        <v>5548</v>
      </c>
      <c r="S1188" t="s">
        <v>5549</v>
      </c>
      <c r="T1188" t="s">
        <v>3049</v>
      </c>
      <c r="U1188" t="s">
        <v>2429</v>
      </c>
      <c r="AC1188" t="str">
        <f>VLOOKUP(A1188,'[1]كل السنوات'!$A$2:$J$3366,10,0)</f>
        <v>م</v>
      </c>
    </row>
    <row r="1189" spans="1:36" ht="15" customHeight="1" x14ac:dyDescent="0.25">
      <c r="A1189">
        <v>526333</v>
      </c>
      <c r="B1189" t="s">
        <v>1266</v>
      </c>
      <c r="C1189" t="s">
        <v>231</v>
      </c>
      <c r="D1189" t="s">
        <v>525</v>
      </c>
      <c r="E1189" t="s">
        <v>116</v>
      </c>
      <c r="G1189" t="s">
        <v>3305</v>
      </c>
      <c r="H1189" t="s">
        <v>658</v>
      </c>
      <c r="I1189" t="s">
        <v>540</v>
      </c>
      <c r="J1189" t="s">
        <v>137</v>
      </c>
      <c r="K1189">
        <v>2016</v>
      </c>
      <c r="R1189" t="s">
        <v>4745</v>
      </c>
      <c r="S1189" t="s">
        <v>4746</v>
      </c>
      <c r="T1189" t="s">
        <v>2878</v>
      </c>
      <c r="U1189" t="s">
        <v>3540</v>
      </c>
      <c r="AC1189">
        <f>VLOOKUP(A1189,'[1]كل السنوات'!$A$2:$J$3366,10,0)</f>
        <v>0</v>
      </c>
    </row>
    <row r="1190" spans="1:36" ht="15" customHeight="1" x14ac:dyDescent="0.25">
      <c r="A1190">
        <v>526338</v>
      </c>
      <c r="B1190" t="s">
        <v>1267</v>
      </c>
      <c r="C1190" t="s">
        <v>219</v>
      </c>
      <c r="D1190" t="s">
        <v>600</v>
      </c>
      <c r="E1190" t="s">
        <v>116</v>
      </c>
      <c r="G1190" t="s">
        <v>136</v>
      </c>
      <c r="H1190" t="s">
        <v>658</v>
      </c>
      <c r="I1190" t="s">
        <v>540</v>
      </c>
      <c r="J1190" t="s">
        <v>139</v>
      </c>
      <c r="R1190" t="s">
        <v>4454</v>
      </c>
      <c r="S1190" t="s">
        <v>4455</v>
      </c>
      <c r="T1190" t="s">
        <v>3541</v>
      </c>
      <c r="U1190" t="s">
        <v>2439</v>
      </c>
      <c r="AC1190">
        <f>VLOOKUP(A1190,'[1]كل السنوات'!$A$2:$J$3366,10,0)</f>
        <v>0</v>
      </c>
    </row>
    <row r="1191" spans="1:36" ht="15" customHeight="1" x14ac:dyDescent="0.25">
      <c r="A1191">
        <v>526346</v>
      </c>
      <c r="B1191" t="s">
        <v>5550</v>
      </c>
      <c r="C1191" t="s">
        <v>325</v>
      </c>
      <c r="D1191" t="s">
        <v>423</v>
      </c>
      <c r="E1191" t="s">
        <v>116</v>
      </c>
      <c r="G1191" t="s">
        <v>136</v>
      </c>
      <c r="H1191" t="s">
        <v>658</v>
      </c>
      <c r="I1191" t="s">
        <v>541</v>
      </c>
      <c r="J1191" t="s">
        <v>177</v>
      </c>
      <c r="R1191" t="s">
        <v>5551</v>
      </c>
      <c r="S1191" t="s">
        <v>5552</v>
      </c>
      <c r="T1191" t="s">
        <v>2759</v>
      </c>
      <c r="U1191" t="s">
        <v>2429</v>
      </c>
      <c r="AC1191" t="str">
        <f>VLOOKUP(A1191,'[1]كل السنوات'!$A$2:$J$3366,10,0)</f>
        <v>م</v>
      </c>
    </row>
    <row r="1192" spans="1:36" ht="15" customHeight="1" x14ac:dyDescent="0.25">
      <c r="A1192">
        <v>526352</v>
      </c>
      <c r="B1192" t="s">
        <v>1736</v>
      </c>
      <c r="C1192" t="s">
        <v>1737</v>
      </c>
      <c r="D1192" t="s">
        <v>340</v>
      </c>
      <c r="E1192" t="s">
        <v>116</v>
      </c>
      <c r="G1192" t="s">
        <v>2546</v>
      </c>
      <c r="H1192" t="s">
        <v>658</v>
      </c>
      <c r="I1192" t="s">
        <v>540</v>
      </c>
      <c r="J1192" t="s">
        <v>137</v>
      </c>
      <c r="R1192" t="s">
        <v>4561</v>
      </c>
      <c r="S1192" t="s">
        <v>4562</v>
      </c>
      <c r="T1192" t="s">
        <v>3008</v>
      </c>
      <c r="U1192" t="s">
        <v>2479</v>
      </c>
      <c r="AC1192">
        <f>VLOOKUP(A1192,'[1]كل السنوات'!$A$2:$J$3366,10,0)</f>
        <v>0</v>
      </c>
    </row>
    <row r="1193" spans="1:36" ht="15" customHeight="1" x14ac:dyDescent="0.25">
      <c r="A1193">
        <v>526355</v>
      </c>
      <c r="B1193" t="s">
        <v>1738</v>
      </c>
      <c r="C1193" t="s">
        <v>70</v>
      </c>
      <c r="D1193" t="s">
        <v>480</v>
      </c>
      <c r="E1193" t="s">
        <v>116</v>
      </c>
      <c r="G1193" t="s">
        <v>2650</v>
      </c>
      <c r="H1193" t="s">
        <v>658</v>
      </c>
      <c r="I1193" t="s">
        <v>540</v>
      </c>
      <c r="J1193" t="s">
        <v>137</v>
      </c>
      <c r="K1193">
        <v>2000</v>
      </c>
      <c r="R1193" t="s">
        <v>4563</v>
      </c>
      <c r="S1193" t="s">
        <v>4564</v>
      </c>
      <c r="T1193" t="s">
        <v>3009</v>
      </c>
      <c r="U1193" t="s">
        <v>3010</v>
      </c>
      <c r="AC1193">
        <f>VLOOKUP(A1193,'[1]كل السنوات'!$A$2:$J$3366,10,0)</f>
        <v>0</v>
      </c>
    </row>
    <row r="1194" spans="1:36" ht="15" customHeight="1" x14ac:dyDescent="0.25">
      <c r="A1194">
        <v>526361</v>
      </c>
      <c r="B1194" t="s">
        <v>1739</v>
      </c>
      <c r="C1194" t="s">
        <v>84</v>
      </c>
      <c r="D1194" t="s">
        <v>526</v>
      </c>
      <c r="E1194" t="s">
        <v>116</v>
      </c>
      <c r="G1194" t="s">
        <v>3011</v>
      </c>
      <c r="H1194" t="s">
        <v>658</v>
      </c>
      <c r="I1194" t="s">
        <v>540</v>
      </c>
      <c r="J1194" t="s">
        <v>139</v>
      </c>
      <c r="K1194">
        <v>2009</v>
      </c>
      <c r="R1194" t="s">
        <v>3870</v>
      </c>
      <c r="S1194" t="s">
        <v>3815</v>
      </c>
      <c r="T1194" t="s">
        <v>3012</v>
      </c>
      <c r="U1194" t="s">
        <v>2429</v>
      </c>
      <c r="AC1194">
        <f>VLOOKUP(A1194,'[1]كل السنوات'!$A$2:$J$3366,10,0)</f>
        <v>0</v>
      </c>
      <c r="AJ1194" t="s">
        <v>2422</v>
      </c>
    </row>
    <row r="1195" spans="1:36" ht="15" customHeight="1" x14ac:dyDescent="0.25">
      <c r="A1195">
        <v>526371</v>
      </c>
      <c r="B1195" t="s">
        <v>1740</v>
      </c>
      <c r="C1195" t="s">
        <v>267</v>
      </c>
      <c r="D1195" t="s">
        <v>1741</v>
      </c>
      <c r="E1195" t="s">
        <v>115</v>
      </c>
      <c r="G1195" t="s">
        <v>2603</v>
      </c>
      <c r="H1195" t="s">
        <v>660</v>
      </c>
      <c r="I1195" t="s">
        <v>540</v>
      </c>
      <c r="J1195" t="s">
        <v>137</v>
      </c>
      <c r="K1195">
        <v>1988</v>
      </c>
      <c r="L1195" t="s">
        <v>136</v>
      </c>
      <c r="R1195" t="s">
        <v>4749</v>
      </c>
      <c r="S1195" t="s">
        <v>3560</v>
      </c>
      <c r="T1195" t="s">
        <v>2764</v>
      </c>
      <c r="U1195" t="s">
        <v>2429</v>
      </c>
      <c r="AC1195">
        <f>VLOOKUP(A1195,'[1]كل السنوات'!$A$2:$J$3366,10,0)</f>
        <v>0</v>
      </c>
    </row>
    <row r="1196" spans="1:36" ht="15" customHeight="1" x14ac:dyDescent="0.25">
      <c r="A1196">
        <v>526375</v>
      </c>
      <c r="B1196" t="s">
        <v>1742</v>
      </c>
      <c r="C1196" t="s">
        <v>299</v>
      </c>
      <c r="D1196" t="s">
        <v>992</v>
      </c>
      <c r="E1196" t="s">
        <v>116</v>
      </c>
      <c r="G1196" t="s">
        <v>145</v>
      </c>
      <c r="H1196" t="s">
        <v>658</v>
      </c>
      <c r="I1196" t="s">
        <v>540</v>
      </c>
      <c r="J1196" t="s">
        <v>137</v>
      </c>
      <c r="R1196" t="s">
        <v>4482</v>
      </c>
      <c r="S1196" t="s">
        <v>3660</v>
      </c>
      <c r="T1196" t="s">
        <v>2765</v>
      </c>
      <c r="U1196" t="s">
        <v>2549</v>
      </c>
      <c r="AC1196">
        <f>VLOOKUP(A1196,'[1]كل السنوات'!$A$2:$J$3366,10,0)</f>
        <v>0</v>
      </c>
    </row>
    <row r="1197" spans="1:36" ht="15" customHeight="1" x14ac:dyDescent="0.25">
      <c r="A1197">
        <v>526379</v>
      </c>
      <c r="B1197" t="s">
        <v>1743</v>
      </c>
      <c r="C1197" t="s">
        <v>1744</v>
      </c>
      <c r="D1197" t="s">
        <v>343</v>
      </c>
      <c r="E1197" t="s">
        <v>116</v>
      </c>
      <c r="F1197" s="254">
        <v>37274</v>
      </c>
      <c r="G1197" t="s">
        <v>3013</v>
      </c>
      <c r="H1197" t="s">
        <v>658</v>
      </c>
      <c r="I1197" t="s">
        <v>541</v>
      </c>
      <c r="J1197" t="s">
        <v>137</v>
      </c>
      <c r="R1197" t="s">
        <v>4565</v>
      </c>
      <c r="S1197" t="s">
        <v>4566</v>
      </c>
      <c r="T1197" t="s">
        <v>2735</v>
      </c>
      <c r="U1197" t="s">
        <v>2429</v>
      </c>
      <c r="AC1197" t="str">
        <f>VLOOKUP(A1197,'[1]كل السنوات'!$A$2:$J$3366,10,0)</f>
        <v>نا</v>
      </c>
    </row>
    <row r="1198" spans="1:36" ht="15" customHeight="1" x14ac:dyDescent="0.25">
      <c r="A1198">
        <v>526384</v>
      </c>
      <c r="B1198" t="s">
        <v>1745</v>
      </c>
      <c r="C1198" t="s">
        <v>66</v>
      </c>
      <c r="D1198" t="s">
        <v>1376</v>
      </c>
      <c r="E1198" t="s">
        <v>116</v>
      </c>
      <c r="G1198" t="s">
        <v>2762</v>
      </c>
      <c r="H1198" t="s">
        <v>658</v>
      </c>
      <c r="I1198" t="s">
        <v>540</v>
      </c>
      <c r="J1198" t="s">
        <v>137</v>
      </c>
      <c r="R1198" t="s">
        <v>4567</v>
      </c>
      <c r="S1198" t="s">
        <v>3563</v>
      </c>
      <c r="T1198" t="s">
        <v>3014</v>
      </c>
      <c r="U1198" t="s">
        <v>3015</v>
      </c>
      <c r="AC1198">
        <f>VLOOKUP(A1198,'[1]كل السنوات'!$A$2:$J$3366,10,0)</f>
        <v>0</v>
      </c>
    </row>
    <row r="1199" spans="1:36" ht="15" customHeight="1" x14ac:dyDescent="0.25">
      <c r="A1199">
        <v>526385</v>
      </c>
      <c r="B1199" t="s">
        <v>1746</v>
      </c>
      <c r="C1199" t="s">
        <v>66</v>
      </c>
      <c r="D1199" t="s">
        <v>1747</v>
      </c>
      <c r="E1199" t="s">
        <v>116</v>
      </c>
      <c r="G1199" t="s">
        <v>154</v>
      </c>
      <c r="H1199" t="s">
        <v>658</v>
      </c>
      <c r="I1199" t="s">
        <v>540</v>
      </c>
      <c r="J1199" t="s">
        <v>139</v>
      </c>
      <c r="N1199">
        <v>927</v>
      </c>
      <c r="O1199" s="254">
        <v>45722</v>
      </c>
      <c r="P1199">
        <v>50000</v>
      </c>
      <c r="R1199" t="s">
        <v>3697</v>
      </c>
      <c r="S1199" t="s">
        <v>3563</v>
      </c>
      <c r="T1199" t="s">
        <v>2766</v>
      </c>
      <c r="U1199" t="s">
        <v>2767</v>
      </c>
      <c r="AC1199">
        <f>VLOOKUP(A1199,'[1]كل السنوات'!$A$2:$J$3366,10,0)</f>
        <v>0</v>
      </c>
    </row>
    <row r="1200" spans="1:36" ht="15" customHeight="1" x14ac:dyDescent="0.25">
      <c r="A1200">
        <v>526387</v>
      </c>
      <c r="B1200" t="s">
        <v>1749</v>
      </c>
      <c r="C1200" t="s">
        <v>285</v>
      </c>
      <c r="D1200" t="s">
        <v>477</v>
      </c>
      <c r="E1200" t="s">
        <v>116</v>
      </c>
      <c r="G1200" t="s">
        <v>3016</v>
      </c>
      <c r="H1200" t="s">
        <v>658</v>
      </c>
      <c r="I1200" t="s">
        <v>540</v>
      </c>
      <c r="J1200" t="s">
        <v>137</v>
      </c>
      <c r="R1200" t="s">
        <v>4568</v>
      </c>
      <c r="S1200" t="s">
        <v>3658</v>
      </c>
      <c r="T1200" t="s">
        <v>3017</v>
      </c>
      <c r="U1200" t="s">
        <v>3018</v>
      </c>
      <c r="AC1200">
        <f>VLOOKUP(A1200,'[1]كل السنوات'!$A$2:$J$3366,10,0)</f>
        <v>0</v>
      </c>
      <c r="AJ1200" t="s">
        <v>2422</v>
      </c>
    </row>
    <row r="1201" spans="1:36" ht="15" customHeight="1" x14ac:dyDescent="0.25">
      <c r="A1201">
        <v>526390</v>
      </c>
      <c r="B1201" t="s">
        <v>1750</v>
      </c>
      <c r="C1201" t="s">
        <v>737</v>
      </c>
      <c r="D1201" t="s">
        <v>1748</v>
      </c>
      <c r="E1201" t="s">
        <v>116</v>
      </c>
      <c r="G1201" t="s">
        <v>2768</v>
      </c>
      <c r="H1201" t="s">
        <v>658</v>
      </c>
      <c r="I1201" t="s">
        <v>540</v>
      </c>
      <c r="J1201" t="s">
        <v>139</v>
      </c>
      <c r="R1201" t="s">
        <v>3698</v>
      </c>
      <c r="S1201" t="s">
        <v>3699</v>
      </c>
      <c r="T1201" t="s">
        <v>2501</v>
      </c>
      <c r="U1201" t="s">
        <v>2429</v>
      </c>
      <c r="AC1201">
        <f>VLOOKUP(A1201,'[1]كل السنوات'!$A$2:$J$3366,10,0)</f>
        <v>0</v>
      </c>
    </row>
    <row r="1202" spans="1:36" ht="15" customHeight="1" x14ac:dyDescent="0.25">
      <c r="A1202">
        <v>526391</v>
      </c>
      <c r="B1202" t="s">
        <v>1751</v>
      </c>
      <c r="C1202" t="s">
        <v>73</v>
      </c>
      <c r="D1202" t="s">
        <v>1752</v>
      </c>
      <c r="E1202" t="s">
        <v>116</v>
      </c>
      <c r="G1202" t="s">
        <v>136</v>
      </c>
      <c r="H1202" t="s">
        <v>658</v>
      </c>
      <c r="I1202" t="s">
        <v>541</v>
      </c>
      <c r="J1202" t="s">
        <v>137</v>
      </c>
      <c r="R1202" t="s">
        <v>4483</v>
      </c>
      <c r="S1202" t="s">
        <v>4025</v>
      </c>
      <c r="T1202" t="s">
        <v>2769</v>
      </c>
      <c r="U1202" t="s">
        <v>2436</v>
      </c>
      <c r="AC1202" t="str">
        <f>VLOOKUP(A1202,'[1]كل السنوات'!$A$2:$J$3366,10,0)</f>
        <v>م</v>
      </c>
    </row>
    <row r="1203" spans="1:36" ht="15" customHeight="1" x14ac:dyDescent="0.25">
      <c r="A1203">
        <v>526393</v>
      </c>
      <c r="B1203" t="s">
        <v>1753</v>
      </c>
      <c r="C1203" t="s">
        <v>66</v>
      </c>
      <c r="D1203" t="s">
        <v>1754</v>
      </c>
      <c r="E1203" t="s">
        <v>116</v>
      </c>
      <c r="G1203" t="s">
        <v>2469</v>
      </c>
      <c r="H1203" t="s">
        <v>658</v>
      </c>
      <c r="I1203" t="s">
        <v>541</v>
      </c>
      <c r="J1203" t="s">
        <v>139</v>
      </c>
      <c r="L1203" t="s">
        <v>151</v>
      </c>
      <c r="R1203" t="s">
        <v>3871</v>
      </c>
      <c r="S1203" t="s">
        <v>3618</v>
      </c>
      <c r="T1203" t="s">
        <v>3019</v>
      </c>
      <c r="U1203" t="s">
        <v>2540</v>
      </c>
      <c r="AC1203" t="str">
        <f>VLOOKUP(A1203,'[1]كل السنوات'!$A$2:$J$3366,10,0)</f>
        <v>م</v>
      </c>
    </row>
    <row r="1204" spans="1:36" ht="15" customHeight="1" x14ac:dyDescent="0.25">
      <c r="A1204">
        <v>526394</v>
      </c>
      <c r="B1204" t="s">
        <v>1755</v>
      </c>
      <c r="C1204" t="s">
        <v>266</v>
      </c>
      <c r="D1204" t="s">
        <v>616</v>
      </c>
      <c r="E1204" t="s">
        <v>116</v>
      </c>
      <c r="G1204" t="s">
        <v>136</v>
      </c>
      <c r="H1204" t="s">
        <v>658</v>
      </c>
      <c r="I1204" t="s">
        <v>540</v>
      </c>
      <c r="J1204" t="s">
        <v>137</v>
      </c>
      <c r="R1204" t="s">
        <v>4569</v>
      </c>
      <c r="S1204" t="s">
        <v>4461</v>
      </c>
      <c r="T1204" t="s">
        <v>2496</v>
      </c>
      <c r="U1204" t="s">
        <v>2429</v>
      </c>
      <c r="AC1204">
        <f>VLOOKUP(A1204,'[1]كل السنوات'!$A$2:$J$3366,10,0)</f>
        <v>0</v>
      </c>
    </row>
    <row r="1205" spans="1:36" ht="15" customHeight="1" x14ac:dyDescent="0.25">
      <c r="A1205">
        <v>526399</v>
      </c>
      <c r="B1205" t="s">
        <v>1756</v>
      </c>
      <c r="C1205" t="s">
        <v>1028</v>
      </c>
      <c r="D1205" t="s">
        <v>624</v>
      </c>
      <c r="E1205" t="s">
        <v>116</v>
      </c>
      <c r="G1205" t="s">
        <v>136</v>
      </c>
      <c r="H1205" t="s">
        <v>658</v>
      </c>
      <c r="I1205" t="s">
        <v>540</v>
      </c>
      <c r="J1205" t="s">
        <v>137</v>
      </c>
      <c r="R1205" t="s">
        <v>4484</v>
      </c>
      <c r="S1205" t="s">
        <v>4485</v>
      </c>
      <c r="T1205" t="s">
        <v>2770</v>
      </c>
      <c r="U1205" t="s">
        <v>2429</v>
      </c>
      <c r="AC1205">
        <f>VLOOKUP(A1205,'[1]كل السنوات'!$A$2:$J$3366,10,0)</f>
        <v>0</v>
      </c>
      <c r="AJ1205" t="s">
        <v>2422</v>
      </c>
    </row>
    <row r="1206" spans="1:36" ht="15" customHeight="1" x14ac:dyDescent="0.25">
      <c r="A1206">
        <v>526404</v>
      </c>
      <c r="B1206" t="s">
        <v>1757</v>
      </c>
      <c r="C1206" t="s">
        <v>66</v>
      </c>
      <c r="D1206" t="s">
        <v>1758</v>
      </c>
      <c r="E1206" t="s">
        <v>115</v>
      </c>
      <c r="G1206" t="s">
        <v>136</v>
      </c>
      <c r="H1206" t="s">
        <v>658</v>
      </c>
      <c r="I1206" t="s">
        <v>540</v>
      </c>
      <c r="J1206" t="s">
        <v>139</v>
      </c>
      <c r="K1206">
        <v>2008</v>
      </c>
      <c r="AC1206">
        <f>VLOOKUP(A1206,'[1]كل السنوات'!$A$2:$J$3366,10,0)</f>
        <v>0</v>
      </c>
    </row>
    <row r="1207" spans="1:36" ht="15" customHeight="1" x14ac:dyDescent="0.25">
      <c r="A1207">
        <v>526416</v>
      </c>
      <c r="B1207" t="s">
        <v>1759</v>
      </c>
      <c r="C1207" t="s">
        <v>368</v>
      </c>
      <c r="D1207" t="s">
        <v>349</v>
      </c>
      <c r="E1207" t="s">
        <v>116</v>
      </c>
      <c r="G1207" t="s">
        <v>136</v>
      </c>
      <c r="H1207" t="s">
        <v>658</v>
      </c>
      <c r="I1207" t="s">
        <v>540</v>
      </c>
      <c r="J1207" t="s">
        <v>137</v>
      </c>
      <c r="K1207">
        <v>2001</v>
      </c>
      <c r="R1207" t="s">
        <v>4570</v>
      </c>
      <c r="S1207" t="s">
        <v>4571</v>
      </c>
      <c r="T1207" t="s">
        <v>2441</v>
      </c>
      <c r="U1207" t="s">
        <v>2429</v>
      </c>
      <c r="AC1207">
        <f>VLOOKUP(A1207,'[1]كل السنوات'!$A$2:$J$3366,10,0)</f>
        <v>0</v>
      </c>
    </row>
    <row r="1208" spans="1:36" ht="15" customHeight="1" x14ac:dyDescent="0.25">
      <c r="A1208">
        <v>526422</v>
      </c>
      <c r="B1208" t="s">
        <v>1760</v>
      </c>
      <c r="C1208" t="s">
        <v>77</v>
      </c>
      <c r="D1208" t="s">
        <v>992</v>
      </c>
      <c r="E1208" t="s">
        <v>116</v>
      </c>
      <c r="G1208" t="s">
        <v>2556</v>
      </c>
      <c r="H1208" t="s">
        <v>658</v>
      </c>
      <c r="I1208" t="s">
        <v>540</v>
      </c>
      <c r="J1208" t="s">
        <v>139</v>
      </c>
      <c r="R1208" t="s">
        <v>3872</v>
      </c>
      <c r="S1208" t="s">
        <v>3580</v>
      </c>
      <c r="T1208" t="s">
        <v>3020</v>
      </c>
      <c r="U1208" t="s">
        <v>2523</v>
      </c>
      <c r="AC1208">
        <f>VLOOKUP(A1208,'[1]كل السنوات'!$A$2:$J$3366,10,0)</f>
        <v>0</v>
      </c>
    </row>
    <row r="1209" spans="1:36" ht="15" customHeight="1" x14ac:dyDescent="0.25">
      <c r="A1209">
        <v>526424</v>
      </c>
      <c r="B1209" t="s">
        <v>1761</v>
      </c>
      <c r="C1209" t="s">
        <v>66</v>
      </c>
      <c r="D1209" t="s">
        <v>432</v>
      </c>
      <c r="E1209" t="s">
        <v>116</v>
      </c>
      <c r="G1209" t="s">
        <v>2771</v>
      </c>
      <c r="H1209" t="s">
        <v>658</v>
      </c>
      <c r="I1209" t="s">
        <v>540</v>
      </c>
      <c r="J1209" t="s">
        <v>705</v>
      </c>
      <c r="K1209">
        <v>2009</v>
      </c>
      <c r="R1209" t="s">
        <v>4788</v>
      </c>
      <c r="S1209" t="s">
        <v>3618</v>
      </c>
      <c r="T1209" t="s">
        <v>2454</v>
      </c>
      <c r="U1209" t="s">
        <v>2540</v>
      </c>
      <c r="AC1209">
        <f>VLOOKUP(A1209,'[1]كل السنوات'!$A$2:$J$3366,10,0)</f>
        <v>0</v>
      </c>
    </row>
    <row r="1210" spans="1:36" ht="15" customHeight="1" x14ac:dyDescent="0.25">
      <c r="A1210">
        <v>526425</v>
      </c>
      <c r="B1210" t="s">
        <v>1377</v>
      </c>
      <c r="C1210" t="s">
        <v>69</v>
      </c>
      <c r="D1210" t="s">
        <v>1762</v>
      </c>
      <c r="E1210" t="s">
        <v>116</v>
      </c>
      <c r="G1210" t="s">
        <v>136</v>
      </c>
      <c r="H1210" t="s">
        <v>658</v>
      </c>
      <c r="I1210" t="s">
        <v>540</v>
      </c>
      <c r="J1210" t="s">
        <v>137</v>
      </c>
      <c r="L1210" t="s">
        <v>151</v>
      </c>
      <c r="R1210" t="s">
        <v>4486</v>
      </c>
      <c r="S1210" t="s">
        <v>3583</v>
      </c>
      <c r="T1210" t="s">
        <v>2504</v>
      </c>
      <c r="U1210" t="s">
        <v>2429</v>
      </c>
      <c r="AC1210">
        <f>VLOOKUP(A1210,'[1]كل السنوات'!$A$2:$J$3366,10,0)</f>
        <v>0</v>
      </c>
    </row>
    <row r="1211" spans="1:36" ht="15" customHeight="1" x14ac:dyDescent="0.25">
      <c r="A1211">
        <v>526429</v>
      </c>
      <c r="B1211" t="s">
        <v>1763</v>
      </c>
      <c r="C1211" t="s">
        <v>1447</v>
      </c>
      <c r="D1211" t="s">
        <v>341</v>
      </c>
      <c r="E1211" t="s">
        <v>116</v>
      </c>
      <c r="G1211" t="s">
        <v>3021</v>
      </c>
      <c r="H1211" t="s">
        <v>658</v>
      </c>
      <c r="I1211" t="s">
        <v>540</v>
      </c>
      <c r="J1211" t="s">
        <v>139</v>
      </c>
      <c r="L1211" t="s">
        <v>150</v>
      </c>
      <c r="R1211" t="s">
        <v>3873</v>
      </c>
      <c r="S1211" t="s">
        <v>3874</v>
      </c>
      <c r="T1211" t="s">
        <v>2677</v>
      </c>
      <c r="U1211" t="s">
        <v>3022</v>
      </c>
      <c r="AC1211">
        <f>VLOOKUP(A1211,'[1]كل السنوات'!$A$2:$J$3366,10,0)</f>
        <v>0</v>
      </c>
    </row>
    <row r="1212" spans="1:36" ht="15" customHeight="1" x14ac:dyDescent="0.25">
      <c r="A1212">
        <v>526431</v>
      </c>
      <c r="B1212" t="s">
        <v>5553</v>
      </c>
      <c r="C1212" t="s">
        <v>62</v>
      </c>
      <c r="D1212" t="s">
        <v>1764</v>
      </c>
      <c r="E1212" t="s">
        <v>2445</v>
      </c>
      <c r="I1212" t="s">
        <v>540</v>
      </c>
      <c r="J1212" t="s">
        <v>2426</v>
      </c>
      <c r="K1212">
        <v>1999</v>
      </c>
      <c r="AC1212">
        <f>VLOOKUP(A1212,'[1]كل السنوات'!$A$2:$J$3366,10,0)</f>
        <v>0</v>
      </c>
    </row>
    <row r="1213" spans="1:36" ht="15" customHeight="1" x14ac:dyDescent="0.25">
      <c r="A1213">
        <v>526432</v>
      </c>
      <c r="B1213" t="s">
        <v>1765</v>
      </c>
      <c r="C1213" t="s">
        <v>70</v>
      </c>
      <c r="D1213" t="s">
        <v>652</v>
      </c>
      <c r="E1213" t="s">
        <v>116</v>
      </c>
      <c r="G1213" t="s">
        <v>2941</v>
      </c>
      <c r="H1213" t="s">
        <v>658</v>
      </c>
      <c r="I1213" t="s">
        <v>540</v>
      </c>
      <c r="J1213" t="s">
        <v>139</v>
      </c>
      <c r="R1213" t="s">
        <v>3875</v>
      </c>
      <c r="S1213" t="s">
        <v>3631</v>
      </c>
      <c r="T1213" t="s">
        <v>3023</v>
      </c>
      <c r="U1213" t="s">
        <v>2429</v>
      </c>
      <c r="AC1213">
        <f>VLOOKUP(A1213,'[1]كل السنوات'!$A$2:$J$3366,10,0)</f>
        <v>0</v>
      </c>
    </row>
    <row r="1214" spans="1:36" ht="15" customHeight="1" x14ac:dyDescent="0.25">
      <c r="A1214">
        <v>526433</v>
      </c>
      <c r="B1214" t="s">
        <v>1766</v>
      </c>
      <c r="C1214" t="s">
        <v>326</v>
      </c>
      <c r="D1214" t="s">
        <v>1320</v>
      </c>
      <c r="E1214" t="s">
        <v>116</v>
      </c>
      <c r="G1214" t="s">
        <v>145</v>
      </c>
      <c r="H1214" t="s">
        <v>658</v>
      </c>
      <c r="I1214" t="s">
        <v>540</v>
      </c>
      <c r="J1214" t="s">
        <v>137</v>
      </c>
      <c r="N1214">
        <v>740</v>
      </c>
      <c r="O1214" s="254">
        <v>45719</v>
      </c>
      <c r="P1214">
        <v>50000</v>
      </c>
      <c r="R1214" t="s">
        <v>4572</v>
      </c>
      <c r="S1214" t="s">
        <v>3657</v>
      </c>
      <c r="T1214" t="s">
        <v>3024</v>
      </c>
      <c r="U1214" t="s">
        <v>2549</v>
      </c>
      <c r="AC1214">
        <f>VLOOKUP(A1214,'[1]كل السنوات'!$A$2:$J$3366,10,0)</f>
        <v>0</v>
      </c>
    </row>
    <row r="1215" spans="1:36" ht="15" customHeight="1" x14ac:dyDescent="0.25">
      <c r="A1215">
        <v>526436</v>
      </c>
      <c r="B1215" t="s">
        <v>1767</v>
      </c>
      <c r="C1215" t="s">
        <v>362</v>
      </c>
      <c r="D1215" t="s">
        <v>584</v>
      </c>
      <c r="E1215" t="s">
        <v>116</v>
      </c>
      <c r="G1215" t="s">
        <v>136</v>
      </c>
      <c r="H1215" t="s">
        <v>658</v>
      </c>
      <c r="I1215" t="s">
        <v>540</v>
      </c>
      <c r="J1215" t="s">
        <v>137</v>
      </c>
      <c r="R1215" t="s">
        <v>4573</v>
      </c>
      <c r="S1215" t="s">
        <v>4574</v>
      </c>
      <c r="T1215" t="s">
        <v>2940</v>
      </c>
      <c r="U1215" t="s">
        <v>2429</v>
      </c>
      <c r="AC1215">
        <f>VLOOKUP(A1215,'[1]كل السنوات'!$A$2:$J$3366,10,0)</f>
        <v>0</v>
      </c>
    </row>
    <row r="1216" spans="1:36" ht="15" customHeight="1" x14ac:dyDescent="0.25">
      <c r="A1216">
        <v>526440</v>
      </c>
      <c r="B1216" t="s">
        <v>1768</v>
      </c>
      <c r="C1216" t="s">
        <v>69</v>
      </c>
      <c r="D1216" t="s">
        <v>451</v>
      </c>
      <c r="E1216" t="s">
        <v>116</v>
      </c>
      <c r="G1216" t="s">
        <v>2679</v>
      </c>
      <c r="H1216" t="s">
        <v>658</v>
      </c>
      <c r="I1216" t="s">
        <v>540</v>
      </c>
      <c r="J1216" t="s">
        <v>139</v>
      </c>
      <c r="K1216">
        <v>2008</v>
      </c>
      <c r="R1216" t="s">
        <v>3876</v>
      </c>
      <c r="S1216" t="s">
        <v>3583</v>
      </c>
      <c r="T1216" t="s">
        <v>3026</v>
      </c>
      <c r="U1216" t="s">
        <v>2540</v>
      </c>
      <c r="AC1216">
        <f>VLOOKUP(A1216,'[1]كل السنوات'!$A$2:$J$3366,10,0)</f>
        <v>0</v>
      </c>
    </row>
    <row r="1217" spans="1:31" ht="15" customHeight="1" x14ac:dyDescent="0.25">
      <c r="A1217">
        <v>526442</v>
      </c>
      <c r="B1217" t="s">
        <v>1769</v>
      </c>
      <c r="C1217" t="s">
        <v>62</v>
      </c>
      <c r="D1217" t="s">
        <v>453</v>
      </c>
      <c r="E1217" t="s">
        <v>116</v>
      </c>
      <c r="G1217" t="s">
        <v>3027</v>
      </c>
      <c r="H1217" t="s">
        <v>658</v>
      </c>
      <c r="I1217" t="s">
        <v>541</v>
      </c>
      <c r="J1217" t="s">
        <v>139</v>
      </c>
      <c r="R1217" t="s">
        <v>3877</v>
      </c>
      <c r="S1217" t="s">
        <v>3788</v>
      </c>
      <c r="T1217" t="s">
        <v>2709</v>
      </c>
      <c r="U1217" t="s">
        <v>2505</v>
      </c>
      <c r="AC1217" t="str">
        <f>VLOOKUP(A1217,'[1]كل السنوات'!$A$2:$J$3366,10,0)</f>
        <v>م</v>
      </c>
    </row>
    <row r="1218" spans="1:31" ht="15" customHeight="1" x14ac:dyDescent="0.25">
      <c r="A1218">
        <v>526444</v>
      </c>
      <c r="B1218" t="s">
        <v>1770</v>
      </c>
      <c r="C1218" t="s">
        <v>373</v>
      </c>
      <c r="D1218" t="s">
        <v>423</v>
      </c>
      <c r="E1218" t="s">
        <v>116</v>
      </c>
      <c r="G1218" t="s">
        <v>136</v>
      </c>
      <c r="H1218" t="s">
        <v>658</v>
      </c>
      <c r="I1218" t="s">
        <v>540</v>
      </c>
      <c r="J1218" t="s">
        <v>137</v>
      </c>
      <c r="R1218" t="s">
        <v>4487</v>
      </c>
      <c r="S1218" t="s">
        <v>4488</v>
      </c>
      <c r="T1218" t="s">
        <v>2747</v>
      </c>
      <c r="U1218" t="s">
        <v>2479</v>
      </c>
      <c r="AC1218">
        <f>VLOOKUP(A1218,'[1]كل السنوات'!$A$2:$J$3366,10,0)</f>
        <v>0</v>
      </c>
    </row>
    <row r="1219" spans="1:31" ht="15" customHeight="1" x14ac:dyDescent="0.25">
      <c r="A1219">
        <v>526447</v>
      </c>
      <c r="B1219" t="s">
        <v>1771</v>
      </c>
      <c r="C1219" t="s">
        <v>266</v>
      </c>
      <c r="D1219" t="s">
        <v>1772</v>
      </c>
      <c r="E1219" t="s">
        <v>116</v>
      </c>
      <c r="G1219" t="s">
        <v>2772</v>
      </c>
      <c r="H1219" t="s">
        <v>658</v>
      </c>
      <c r="I1219" t="s">
        <v>540</v>
      </c>
      <c r="J1219" t="s">
        <v>137</v>
      </c>
      <c r="L1219" t="s">
        <v>150</v>
      </c>
      <c r="R1219" t="s">
        <v>4489</v>
      </c>
      <c r="S1219" t="s">
        <v>3650</v>
      </c>
      <c r="T1219" t="s">
        <v>2773</v>
      </c>
      <c r="U1219" t="s">
        <v>2440</v>
      </c>
      <c r="AC1219">
        <f>VLOOKUP(A1219,'[1]كل السنوات'!$A$2:$J$3366,10,0)</f>
        <v>0</v>
      </c>
    </row>
    <row r="1220" spans="1:31" ht="15" customHeight="1" x14ac:dyDescent="0.25">
      <c r="A1220">
        <v>526450</v>
      </c>
      <c r="B1220" t="s">
        <v>1773</v>
      </c>
      <c r="C1220" t="s">
        <v>69</v>
      </c>
      <c r="D1220" t="s">
        <v>1774</v>
      </c>
      <c r="E1220" t="s">
        <v>116</v>
      </c>
      <c r="G1220" t="s">
        <v>2576</v>
      </c>
      <c r="H1220" t="s">
        <v>658</v>
      </c>
      <c r="I1220" t="s">
        <v>540</v>
      </c>
      <c r="J1220" t="s">
        <v>139</v>
      </c>
      <c r="L1220" t="s">
        <v>147</v>
      </c>
      <c r="R1220" t="s">
        <v>3878</v>
      </c>
      <c r="S1220" t="s">
        <v>3583</v>
      </c>
      <c r="T1220" t="s">
        <v>2437</v>
      </c>
      <c r="U1220" t="s">
        <v>2429</v>
      </c>
      <c r="AC1220">
        <f>VLOOKUP(A1220,'[1]كل السنوات'!$A$2:$J$3366,10,0)</f>
        <v>0</v>
      </c>
    </row>
    <row r="1221" spans="1:31" ht="15" customHeight="1" x14ac:dyDescent="0.25">
      <c r="A1221">
        <v>526452</v>
      </c>
      <c r="B1221" t="s">
        <v>1775</v>
      </c>
      <c r="C1221" t="s">
        <v>335</v>
      </c>
      <c r="D1221" t="s">
        <v>414</v>
      </c>
      <c r="E1221" t="s">
        <v>116</v>
      </c>
      <c r="G1221" t="s">
        <v>3028</v>
      </c>
      <c r="H1221" t="s">
        <v>658</v>
      </c>
      <c r="I1221" t="s">
        <v>540</v>
      </c>
      <c r="J1221" t="s">
        <v>139</v>
      </c>
      <c r="R1221" t="s">
        <v>3879</v>
      </c>
      <c r="S1221" t="s">
        <v>3880</v>
      </c>
      <c r="T1221" t="s">
        <v>2527</v>
      </c>
      <c r="U1221" t="s">
        <v>2457</v>
      </c>
      <c r="AC1221">
        <f>VLOOKUP(A1221,'[1]كل السنوات'!$A$2:$J$3366,10,0)</f>
        <v>0</v>
      </c>
    </row>
    <row r="1222" spans="1:31" ht="15" customHeight="1" x14ac:dyDescent="0.25">
      <c r="A1222">
        <v>526456</v>
      </c>
      <c r="B1222" t="s">
        <v>1777</v>
      </c>
      <c r="C1222" t="s">
        <v>383</v>
      </c>
      <c r="D1222" t="s">
        <v>437</v>
      </c>
      <c r="E1222" t="s">
        <v>116</v>
      </c>
      <c r="G1222" t="s">
        <v>136</v>
      </c>
      <c r="H1222" t="s">
        <v>658</v>
      </c>
      <c r="I1222" t="s">
        <v>540</v>
      </c>
      <c r="J1222" t="s">
        <v>705</v>
      </c>
      <c r="K1222">
        <v>2004</v>
      </c>
      <c r="R1222" t="s">
        <v>4838</v>
      </c>
      <c r="S1222" t="s">
        <v>4839</v>
      </c>
      <c r="T1222" t="s">
        <v>2619</v>
      </c>
      <c r="U1222" t="s">
        <v>2429</v>
      </c>
      <c r="AC1222">
        <f>VLOOKUP(A1222,'[1]كل السنوات'!$A$2:$J$3366,10,0)</f>
        <v>0</v>
      </c>
    </row>
    <row r="1223" spans="1:31" ht="15" customHeight="1" x14ac:dyDescent="0.25">
      <c r="A1223">
        <v>526460</v>
      </c>
      <c r="B1223" t="s">
        <v>1778</v>
      </c>
      <c r="C1223" t="s">
        <v>66</v>
      </c>
      <c r="D1223" t="s">
        <v>1776</v>
      </c>
      <c r="E1223" t="s">
        <v>116</v>
      </c>
      <c r="G1223" t="s">
        <v>136</v>
      </c>
      <c r="H1223" t="s">
        <v>658</v>
      </c>
      <c r="I1223" t="s">
        <v>540</v>
      </c>
      <c r="J1223" t="s">
        <v>705</v>
      </c>
      <c r="R1223" t="s">
        <v>4840</v>
      </c>
      <c r="S1223" t="s">
        <v>3563</v>
      </c>
      <c r="T1223" t="s">
        <v>3029</v>
      </c>
      <c r="U1223" t="s">
        <v>2429</v>
      </c>
      <c r="AC1223" t="str">
        <f>VLOOKUP(A1223,'[1]كل السنوات'!$A$2:$J$3366,10,0)</f>
        <v>مستنفذ فصل اول 2024-2025</v>
      </c>
      <c r="AE1223" t="s">
        <v>5742</v>
      </c>
    </row>
    <row r="1224" spans="1:31" ht="15" customHeight="1" x14ac:dyDescent="0.25">
      <c r="A1224">
        <v>526466</v>
      </c>
      <c r="B1224" t="s">
        <v>1779</v>
      </c>
      <c r="C1224" t="s">
        <v>76</v>
      </c>
      <c r="D1224" t="s">
        <v>351</v>
      </c>
      <c r="E1224" t="s">
        <v>116</v>
      </c>
      <c r="G1224" t="s">
        <v>136</v>
      </c>
      <c r="H1224" t="s">
        <v>658</v>
      </c>
      <c r="I1224" t="s">
        <v>540</v>
      </c>
      <c r="J1224" t="s">
        <v>139</v>
      </c>
      <c r="R1224" t="s">
        <v>3701</v>
      </c>
      <c r="S1224" t="s">
        <v>3702</v>
      </c>
      <c r="T1224" t="s">
        <v>2555</v>
      </c>
      <c r="U1224" t="s">
        <v>2429</v>
      </c>
      <c r="AC1224">
        <f>VLOOKUP(A1224,'[1]كل السنوات'!$A$2:$J$3366,10,0)</f>
        <v>0</v>
      </c>
    </row>
    <row r="1225" spans="1:31" ht="15" customHeight="1" x14ac:dyDescent="0.25">
      <c r="A1225">
        <v>526468</v>
      </c>
      <c r="B1225" t="s">
        <v>1780</v>
      </c>
      <c r="C1225" t="s">
        <v>93</v>
      </c>
      <c r="D1225" t="s">
        <v>446</v>
      </c>
      <c r="E1225" t="s">
        <v>116</v>
      </c>
      <c r="G1225" t="s">
        <v>136</v>
      </c>
      <c r="H1225" t="s">
        <v>658</v>
      </c>
      <c r="I1225" t="s">
        <v>540</v>
      </c>
      <c r="J1225" t="s">
        <v>139</v>
      </c>
      <c r="R1225" t="s">
        <v>3703</v>
      </c>
      <c r="S1225" t="s">
        <v>3704</v>
      </c>
      <c r="T1225" t="s">
        <v>2774</v>
      </c>
      <c r="U1225" t="s">
        <v>2429</v>
      </c>
      <c r="AC1225">
        <f>VLOOKUP(A1225,'[1]كل السنوات'!$A$2:$J$3366,10,0)</f>
        <v>0</v>
      </c>
    </row>
    <row r="1226" spans="1:31" ht="15" customHeight="1" x14ac:dyDescent="0.25">
      <c r="A1226">
        <v>526469</v>
      </c>
      <c r="B1226" t="s">
        <v>1641</v>
      </c>
      <c r="C1226" t="s">
        <v>87</v>
      </c>
      <c r="D1226" t="s">
        <v>1325</v>
      </c>
      <c r="E1226" t="s">
        <v>116</v>
      </c>
      <c r="G1226" t="s">
        <v>2546</v>
      </c>
      <c r="H1226" t="s">
        <v>658</v>
      </c>
      <c r="I1226" t="s">
        <v>540</v>
      </c>
      <c r="J1226" t="s">
        <v>137</v>
      </c>
      <c r="K1226">
        <v>2016</v>
      </c>
      <c r="R1226" t="s">
        <v>4575</v>
      </c>
      <c r="S1226" t="s">
        <v>3632</v>
      </c>
      <c r="T1226" t="s">
        <v>2865</v>
      </c>
      <c r="U1226" t="s">
        <v>3030</v>
      </c>
      <c r="AC1226">
        <f>VLOOKUP(A1226,'[1]كل السنوات'!$A$2:$J$3366,10,0)</f>
        <v>0</v>
      </c>
    </row>
    <row r="1227" spans="1:31" ht="15" customHeight="1" x14ac:dyDescent="0.25">
      <c r="A1227">
        <v>526470</v>
      </c>
      <c r="B1227" t="s">
        <v>5554</v>
      </c>
      <c r="C1227" t="s">
        <v>84</v>
      </c>
      <c r="D1227" t="s">
        <v>349</v>
      </c>
      <c r="E1227" t="s">
        <v>116</v>
      </c>
      <c r="G1227" t="s">
        <v>3031</v>
      </c>
      <c r="H1227" t="s">
        <v>658</v>
      </c>
      <c r="I1227" t="s">
        <v>541</v>
      </c>
      <c r="J1227" t="s">
        <v>705</v>
      </c>
      <c r="K1227">
        <v>1999</v>
      </c>
      <c r="AC1227" t="str">
        <f>VLOOKUP(A1227,'[1]كل السنوات'!$A$2:$J$3366,10,0)</f>
        <v>م</v>
      </c>
    </row>
    <row r="1228" spans="1:31" ht="15" customHeight="1" x14ac:dyDescent="0.25">
      <c r="A1228">
        <v>526491</v>
      </c>
      <c r="B1228" t="s">
        <v>1781</v>
      </c>
      <c r="C1228" t="s">
        <v>1782</v>
      </c>
      <c r="D1228" t="s">
        <v>403</v>
      </c>
      <c r="E1228" t="s">
        <v>116</v>
      </c>
      <c r="G1228" t="s">
        <v>2800</v>
      </c>
      <c r="H1228" t="s">
        <v>658</v>
      </c>
      <c r="I1228" t="s">
        <v>540</v>
      </c>
      <c r="J1228" t="s">
        <v>137</v>
      </c>
      <c r="R1228" t="s">
        <v>4577</v>
      </c>
      <c r="S1228" t="s">
        <v>4578</v>
      </c>
      <c r="T1228" t="s">
        <v>3032</v>
      </c>
      <c r="U1228" t="s">
        <v>3033</v>
      </c>
      <c r="AC1228">
        <f>VLOOKUP(A1228,'[1]كل السنوات'!$A$2:$J$3366,10,0)</f>
        <v>0</v>
      </c>
    </row>
    <row r="1229" spans="1:31" ht="15" customHeight="1" x14ac:dyDescent="0.25">
      <c r="A1229">
        <v>526493</v>
      </c>
      <c r="B1229" t="s">
        <v>1783</v>
      </c>
      <c r="C1229" t="s">
        <v>998</v>
      </c>
      <c r="D1229" t="s">
        <v>444</v>
      </c>
      <c r="E1229" t="s">
        <v>116</v>
      </c>
      <c r="G1229" t="s">
        <v>2536</v>
      </c>
      <c r="H1229" t="s">
        <v>658</v>
      </c>
      <c r="I1229" t="s">
        <v>540</v>
      </c>
      <c r="J1229" t="s">
        <v>137</v>
      </c>
      <c r="K1229">
        <v>2014</v>
      </c>
      <c r="R1229" t="s">
        <v>4579</v>
      </c>
      <c r="S1229" t="s">
        <v>4259</v>
      </c>
      <c r="T1229" t="s">
        <v>2948</v>
      </c>
      <c r="U1229" t="s">
        <v>3034</v>
      </c>
      <c r="AC1229">
        <f>VLOOKUP(A1229,'[1]كل السنوات'!$A$2:$J$3366,10,0)</f>
        <v>0</v>
      </c>
    </row>
    <row r="1230" spans="1:31" ht="15" customHeight="1" x14ac:dyDescent="0.25">
      <c r="A1230">
        <v>526496</v>
      </c>
      <c r="B1230" t="s">
        <v>1784</v>
      </c>
      <c r="C1230" t="s">
        <v>260</v>
      </c>
      <c r="D1230" t="s">
        <v>1367</v>
      </c>
      <c r="E1230" t="s">
        <v>116</v>
      </c>
      <c r="G1230" t="s">
        <v>3035</v>
      </c>
      <c r="H1230" t="s">
        <v>658</v>
      </c>
      <c r="I1230" t="s">
        <v>541</v>
      </c>
      <c r="J1230" t="s">
        <v>139</v>
      </c>
      <c r="R1230" t="s">
        <v>3881</v>
      </c>
      <c r="S1230" t="s">
        <v>3739</v>
      </c>
      <c r="T1230" t="s">
        <v>3036</v>
      </c>
      <c r="U1230" t="s">
        <v>2540</v>
      </c>
      <c r="AC1230" t="str">
        <f>VLOOKUP(A1230,'[1]كل السنوات'!$A$2:$J$3366,10,0)</f>
        <v>م</v>
      </c>
    </row>
    <row r="1231" spans="1:31" ht="15" customHeight="1" x14ac:dyDescent="0.25">
      <c r="A1231">
        <v>526497</v>
      </c>
      <c r="B1231" t="s">
        <v>1785</v>
      </c>
      <c r="C1231" t="s">
        <v>335</v>
      </c>
      <c r="D1231" t="s">
        <v>599</v>
      </c>
      <c r="E1231" t="s">
        <v>116</v>
      </c>
      <c r="G1231" t="s">
        <v>2762</v>
      </c>
      <c r="H1231" t="s">
        <v>658</v>
      </c>
      <c r="I1231" t="s">
        <v>540</v>
      </c>
      <c r="J1231" t="s">
        <v>139</v>
      </c>
      <c r="R1231" t="s">
        <v>3882</v>
      </c>
      <c r="S1231" t="s">
        <v>3680</v>
      </c>
      <c r="T1231" t="s">
        <v>3037</v>
      </c>
      <c r="U1231" t="s">
        <v>2468</v>
      </c>
      <c r="AC1231">
        <f>VLOOKUP(A1231,'[1]كل السنوات'!$A$2:$J$3366,10,0)</f>
        <v>0</v>
      </c>
    </row>
    <row r="1232" spans="1:31" ht="15" customHeight="1" x14ac:dyDescent="0.25">
      <c r="A1232">
        <v>526501</v>
      </c>
      <c r="B1232" t="s">
        <v>1786</v>
      </c>
      <c r="C1232" t="s">
        <v>1666</v>
      </c>
      <c r="D1232" t="s">
        <v>1787</v>
      </c>
      <c r="E1232" t="s">
        <v>116</v>
      </c>
      <c r="G1232" t="s">
        <v>2775</v>
      </c>
      <c r="H1232" t="s">
        <v>658</v>
      </c>
      <c r="I1232" t="s">
        <v>540</v>
      </c>
      <c r="J1232" t="s">
        <v>139</v>
      </c>
      <c r="R1232" t="s">
        <v>3705</v>
      </c>
      <c r="S1232" t="s">
        <v>3706</v>
      </c>
      <c r="T1232" t="s">
        <v>2776</v>
      </c>
      <c r="U1232" t="s">
        <v>2468</v>
      </c>
      <c r="AC1232">
        <f>VLOOKUP(A1232,'[1]كل السنوات'!$A$2:$J$3366,10,0)</f>
        <v>0</v>
      </c>
    </row>
    <row r="1233" spans="1:36" ht="15" customHeight="1" x14ac:dyDescent="0.25">
      <c r="A1233">
        <v>526502</v>
      </c>
      <c r="B1233" t="s">
        <v>1788</v>
      </c>
      <c r="C1233" t="s">
        <v>1789</v>
      </c>
      <c r="D1233" t="s">
        <v>1790</v>
      </c>
      <c r="E1233" t="s">
        <v>116</v>
      </c>
      <c r="G1233" t="s">
        <v>2433</v>
      </c>
      <c r="H1233" t="s">
        <v>658</v>
      </c>
      <c r="I1233" t="s">
        <v>540</v>
      </c>
      <c r="J1233" t="s">
        <v>139</v>
      </c>
      <c r="R1233" t="s">
        <v>3883</v>
      </c>
      <c r="S1233" t="s">
        <v>3884</v>
      </c>
      <c r="T1233" t="s">
        <v>3039</v>
      </c>
      <c r="U1233" t="s">
        <v>3040</v>
      </c>
      <c r="AC1233">
        <f>VLOOKUP(A1233,'[1]كل السنوات'!$A$2:$J$3366,10,0)</f>
        <v>0</v>
      </c>
    </row>
    <row r="1234" spans="1:36" ht="15" customHeight="1" x14ac:dyDescent="0.25">
      <c r="A1234">
        <v>526506</v>
      </c>
      <c r="B1234" t="s">
        <v>1791</v>
      </c>
      <c r="C1234" t="s">
        <v>70</v>
      </c>
      <c r="D1234" t="s">
        <v>750</v>
      </c>
      <c r="E1234" t="s">
        <v>116</v>
      </c>
      <c r="G1234" t="s">
        <v>3543</v>
      </c>
      <c r="H1234" t="s">
        <v>658</v>
      </c>
      <c r="I1234" t="s">
        <v>541</v>
      </c>
      <c r="J1234" t="s">
        <v>705</v>
      </c>
      <c r="R1234" t="s">
        <v>4985</v>
      </c>
      <c r="S1234" t="s">
        <v>3613</v>
      </c>
      <c r="T1234" t="s">
        <v>2428</v>
      </c>
      <c r="U1234" t="s">
        <v>3544</v>
      </c>
      <c r="AC1234" t="str">
        <f>VLOOKUP(A1234,'[1]كل السنوات'!$A$2:$J$3366,10,0)</f>
        <v>م</v>
      </c>
    </row>
    <row r="1235" spans="1:36" ht="15" customHeight="1" x14ac:dyDescent="0.25">
      <c r="A1235">
        <v>526518</v>
      </c>
      <c r="B1235" t="s">
        <v>1792</v>
      </c>
      <c r="C1235" t="s">
        <v>69</v>
      </c>
      <c r="D1235" t="s">
        <v>1793</v>
      </c>
      <c r="E1235" t="s">
        <v>116</v>
      </c>
      <c r="G1235" t="s">
        <v>2772</v>
      </c>
      <c r="H1235" t="s">
        <v>658</v>
      </c>
      <c r="I1235" t="s">
        <v>540</v>
      </c>
      <c r="J1235" t="s">
        <v>137</v>
      </c>
      <c r="L1235" t="s">
        <v>150</v>
      </c>
      <c r="R1235" t="s">
        <v>4580</v>
      </c>
      <c r="S1235" t="s">
        <v>4581</v>
      </c>
      <c r="T1235" t="s">
        <v>3041</v>
      </c>
      <c r="U1235" t="s">
        <v>2440</v>
      </c>
      <c r="AC1235">
        <f>VLOOKUP(A1235,'[1]كل السنوات'!$A$2:$J$3366,10,0)</f>
        <v>0</v>
      </c>
    </row>
    <row r="1236" spans="1:36" ht="15" customHeight="1" x14ac:dyDescent="0.25">
      <c r="A1236">
        <v>526526</v>
      </c>
      <c r="B1236" t="s">
        <v>1795</v>
      </c>
      <c r="C1236" t="s">
        <v>66</v>
      </c>
      <c r="D1236" t="s">
        <v>348</v>
      </c>
      <c r="E1236" t="s">
        <v>116</v>
      </c>
      <c r="G1236" t="s">
        <v>136</v>
      </c>
      <c r="H1236" t="s">
        <v>658</v>
      </c>
      <c r="I1236" t="s">
        <v>540</v>
      </c>
      <c r="J1236" t="s">
        <v>137</v>
      </c>
      <c r="R1236" t="s">
        <v>4490</v>
      </c>
      <c r="S1236" t="s">
        <v>3694</v>
      </c>
      <c r="T1236" t="s">
        <v>2707</v>
      </c>
      <c r="U1236" t="s">
        <v>2479</v>
      </c>
      <c r="AC1236">
        <f>VLOOKUP(A1236,'[1]كل السنوات'!$A$2:$J$3366,10,0)</f>
        <v>0</v>
      </c>
    </row>
    <row r="1237" spans="1:36" ht="15" customHeight="1" x14ac:dyDescent="0.25">
      <c r="A1237">
        <v>526528</v>
      </c>
      <c r="B1237" t="s">
        <v>1796</v>
      </c>
      <c r="C1237" t="s">
        <v>62</v>
      </c>
      <c r="D1237" t="s">
        <v>424</v>
      </c>
      <c r="E1237" t="s">
        <v>116</v>
      </c>
      <c r="G1237" t="s">
        <v>136</v>
      </c>
      <c r="H1237" t="s">
        <v>658</v>
      </c>
      <c r="I1237" t="s">
        <v>540</v>
      </c>
      <c r="J1237" t="s">
        <v>139</v>
      </c>
      <c r="R1237" t="s">
        <v>3886</v>
      </c>
      <c r="S1237" t="s">
        <v>3788</v>
      </c>
      <c r="T1237" t="s">
        <v>2871</v>
      </c>
      <c r="U1237" t="s">
        <v>2429</v>
      </c>
      <c r="AC1237">
        <f>VLOOKUP(A1237,'[1]كل السنوات'!$A$2:$J$3366,10,0)</f>
        <v>0</v>
      </c>
    </row>
    <row r="1238" spans="1:36" ht="15" customHeight="1" x14ac:dyDescent="0.25">
      <c r="A1238">
        <v>526529</v>
      </c>
      <c r="B1238" t="s">
        <v>1797</v>
      </c>
      <c r="C1238" t="s">
        <v>270</v>
      </c>
      <c r="D1238" t="s">
        <v>1798</v>
      </c>
      <c r="E1238" t="s">
        <v>116</v>
      </c>
      <c r="G1238" t="s">
        <v>2546</v>
      </c>
      <c r="H1238" t="s">
        <v>658</v>
      </c>
      <c r="I1238" t="s">
        <v>540</v>
      </c>
      <c r="J1238" t="s">
        <v>137</v>
      </c>
      <c r="K1238">
        <v>2019</v>
      </c>
      <c r="R1238" t="s">
        <v>4582</v>
      </c>
      <c r="S1238" t="s">
        <v>4583</v>
      </c>
      <c r="T1238" t="s">
        <v>3042</v>
      </c>
      <c r="U1238" t="s">
        <v>2828</v>
      </c>
      <c r="AC1238">
        <f>VLOOKUP(A1238,'[1]كل السنوات'!$A$2:$J$3366,10,0)</f>
        <v>0</v>
      </c>
    </row>
    <row r="1239" spans="1:36" ht="15" customHeight="1" x14ac:dyDescent="0.25">
      <c r="A1239">
        <v>526533</v>
      </c>
      <c r="B1239" t="s">
        <v>1799</v>
      </c>
      <c r="C1239" t="s">
        <v>324</v>
      </c>
      <c r="D1239" t="s">
        <v>349</v>
      </c>
      <c r="E1239" t="s">
        <v>116</v>
      </c>
      <c r="G1239" t="s">
        <v>2777</v>
      </c>
      <c r="H1239" t="s">
        <v>658</v>
      </c>
      <c r="I1239" t="s">
        <v>540</v>
      </c>
      <c r="J1239" t="s">
        <v>139</v>
      </c>
      <c r="R1239" t="s">
        <v>3707</v>
      </c>
      <c r="S1239" t="s">
        <v>3708</v>
      </c>
      <c r="T1239" t="s">
        <v>2458</v>
      </c>
      <c r="U1239" t="s">
        <v>2778</v>
      </c>
      <c r="AC1239">
        <f>VLOOKUP(A1239,'[1]كل السنوات'!$A$2:$J$3366,10,0)</f>
        <v>0</v>
      </c>
    </row>
    <row r="1240" spans="1:36" ht="15" customHeight="1" x14ac:dyDescent="0.25">
      <c r="A1240">
        <v>526536</v>
      </c>
      <c r="B1240" t="s">
        <v>1800</v>
      </c>
      <c r="C1240" t="s">
        <v>97</v>
      </c>
      <c r="D1240" t="s">
        <v>446</v>
      </c>
      <c r="E1240" t="s">
        <v>116</v>
      </c>
      <c r="G1240" t="s">
        <v>136</v>
      </c>
      <c r="H1240" t="s">
        <v>658</v>
      </c>
      <c r="I1240" t="s">
        <v>541</v>
      </c>
      <c r="J1240" t="s">
        <v>137</v>
      </c>
      <c r="R1240" t="s">
        <v>4584</v>
      </c>
      <c r="S1240" t="s">
        <v>3653</v>
      </c>
      <c r="T1240" t="s">
        <v>2774</v>
      </c>
      <c r="U1240" t="s">
        <v>2429</v>
      </c>
      <c r="AC1240" t="str">
        <f>VLOOKUP(A1240,'[1]كل السنوات'!$A$2:$J$3366,10,0)</f>
        <v>م</v>
      </c>
    </row>
    <row r="1241" spans="1:36" ht="15" customHeight="1" x14ac:dyDescent="0.25">
      <c r="A1241">
        <v>526541</v>
      </c>
      <c r="B1241" t="s">
        <v>1802</v>
      </c>
      <c r="C1241" t="s">
        <v>1803</v>
      </c>
      <c r="D1241" t="s">
        <v>1364</v>
      </c>
      <c r="E1241" t="s">
        <v>116</v>
      </c>
      <c r="F1241" s="254">
        <v>28222</v>
      </c>
      <c r="G1241" t="s">
        <v>3043</v>
      </c>
      <c r="H1241" t="s">
        <v>658</v>
      </c>
      <c r="I1241" t="s">
        <v>541</v>
      </c>
      <c r="J1241" t="s">
        <v>139</v>
      </c>
      <c r="R1241" t="s">
        <v>3887</v>
      </c>
      <c r="S1241" t="s">
        <v>3888</v>
      </c>
      <c r="T1241" t="s">
        <v>3044</v>
      </c>
      <c r="U1241" t="s">
        <v>2429</v>
      </c>
      <c r="AC1241" t="str">
        <f>VLOOKUP(A1241,'[1]كل السنوات'!$A$2:$J$3366,10,0)</f>
        <v>م</v>
      </c>
    </row>
    <row r="1242" spans="1:36" ht="15" customHeight="1" x14ac:dyDescent="0.25">
      <c r="A1242">
        <v>526548</v>
      </c>
      <c r="B1242" t="s">
        <v>1804</v>
      </c>
      <c r="C1242" t="s">
        <v>256</v>
      </c>
      <c r="D1242" t="s">
        <v>461</v>
      </c>
      <c r="E1242" t="s">
        <v>116</v>
      </c>
      <c r="G1242" t="s">
        <v>2539</v>
      </c>
      <c r="H1242" t="s">
        <v>658</v>
      </c>
      <c r="I1242" t="s">
        <v>540</v>
      </c>
      <c r="J1242" t="s">
        <v>137</v>
      </c>
      <c r="R1242" t="s">
        <v>4585</v>
      </c>
      <c r="S1242" t="s">
        <v>4379</v>
      </c>
      <c r="T1242" t="s">
        <v>2937</v>
      </c>
      <c r="U1242" t="s">
        <v>2540</v>
      </c>
      <c r="AC1242">
        <f>VLOOKUP(A1242,'[1]كل السنوات'!$A$2:$J$3366,10,0)</f>
        <v>0</v>
      </c>
    </row>
    <row r="1243" spans="1:36" ht="15" customHeight="1" x14ac:dyDescent="0.25">
      <c r="A1243">
        <v>526550</v>
      </c>
      <c r="B1243" t="s">
        <v>1570</v>
      </c>
      <c r="C1243" t="s">
        <v>65</v>
      </c>
      <c r="D1243" t="s">
        <v>345</v>
      </c>
      <c r="E1243" t="s">
        <v>116</v>
      </c>
      <c r="G1243" t="s">
        <v>2471</v>
      </c>
      <c r="H1243" t="s">
        <v>658</v>
      </c>
      <c r="I1243" t="s">
        <v>540</v>
      </c>
      <c r="J1243" t="s">
        <v>705</v>
      </c>
      <c r="L1243" t="s">
        <v>147</v>
      </c>
      <c r="R1243" t="s">
        <v>4841</v>
      </c>
      <c r="S1243" t="s">
        <v>3553</v>
      </c>
      <c r="T1243" t="s">
        <v>2462</v>
      </c>
      <c r="U1243" t="s">
        <v>2429</v>
      </c>
      <c r="AC1243">
        <f>VLOOKUP(A1243,'[1]كل السنوات'!$A$2:$J$3366,10,0)</f>
        <v>0</v>
      </c>
    </row>
    <row r="1244" spans="1:36" ht="15" customHeight="1" x14ac:dyDescent="0.25">
      <c r="A1244">
        <v>526551</v>
      </c>
      <c r="B1244" t="s">
        <v>1805</v>
      </c>
      <c r="C1244" t="s">
        <v>1806</v>
      </c>
      <c r="D1244" t="s">
        <v>1482</v>
      </c>
      <c r="E1244" t="s">
        <v>116</v>
      </c>
      <c r="G1244" t="s">
        <v>2779</v>
      </c>
      <c r="H1244" t="s">
        <v>658</v>
      </c>
      <c r="I1244" t="s">
        <v>540</v>
      </c>
      <c r="J1244" t="s">
        <v>137</v>
      </c>
      <c r="K1244">
        <v>2007</v>
      </c>
      <c r="R1244" t="s">
        <v>4491</v>
      </c>
      <c r="S1244" t="s">
        <v>4492</v>
      </c>
      <c r="T1244" t="s">
        <v>2780</v>
      </c>
      <c r="U1244" t="s">
        <v>2429</v>
      </c>
      <c r="AC1244">
        <f>VLOOKUP(A1244,'[1]كل السنوات'!$A$2:$J$3366,10,0)</f>
        <v>0</v>
      </c>
    </row>
    <row r="1245" spans="1:36" ht="15" customHeight="1" x14ac:dyDescent="0.25">
      <c r="A1245">
        <v>526553</v>
      </c>
      <c r="B1245" t="s">
        <v>1807</v>
      </c>
      <c r="C1245" t="s">
        <v>268</v>
      </c>
      <c r="D1245" t="s">
        <v>355</v>
      </c>
      <c r="E1245" t="s">
        <v>116</v>
      </c>
      <c r="G1245" t="s">
        <v>145</v>
      </c>
      <c r="H1245" t="s">
        <v>658</v>
      </c>
      <c r="I1245" t="s">
        <v>540</v>
      </c>
      <c r="J1245" t="s">
        <v>139</v>
      </c>
      <c r="R1245" t="s">
        <v>3889</v>
      </c>
      <c r="S1245" t="s">
        <v>3890</v>
      </c>
      <c r="T1245" t="s">
        <v>3046</v>
      </c>
      <c r="U1245" t="s">
        <v>2549</v>
      </c>
      <c r="AC1245">
        <f>VLOOKUP(A1245,'[1]كل السنوات'!$A$2:$J$3366,10,0)</f>
        <v>0</v>
      </c>
    </row>
    <row r="1246" spans="1:36" ht="15" customHeight="1" x14ac:dyDescent="0.25">
      <c r="A1246">
        <v>526555</v>
      </c>
      <c r="B1246" t="s">
        <v>1808</v>
      </c>
      <c r="C1246" t="s">
        <v>96</v>
      </c>
      <c r="D1246" t="s">
        <v>410</v>
      </c>
      <c r="E1246" t="s">
        <v>116</v>
      </c>
      <c r="G1246" t="s">
        <v>2485</v>
      </c>
      <c r="H1246" t="s">
        <v>658</v>
      </c>
      <c r="I1246" t="s">
        <v>540</v>
      </c>
      <c r="J1246" t="s">
        <v>137</v>
      </c>
      <c r="R1246" t="s">
        <v>4586</v>
      </c>
      <c r="S1246" t="s">
        <v>4343</v>
      </c>
      <c r="T1246" t="s">
        <v>2544</v>
      </c>
      <c r="U1246" t="s">
        <v>3047</v>
      </c>
      <c r="AC1246">
        <f>VLOOKUP(A1246,'[1]كل السنوات'!$A$2:$J$3366,10,0)</f>
        <v>0</v>
      </c>
      <c r="AJ1246" t="s">
        <v>2422</v>
      </c>
    </row>
    <row r="1247" spans="1:36" ht="15" customHeight="1" x14ac:dyDescent="0.25">
      <c r="A1247">
        <v>526556</v>
      </c>
      <c r="B1247" t="s">
        <v>1809</v>
      </c>
      <c r="C1247" t="s">
        <v>62</v>
      </c>
      <c r="D1247" t="s">
        <v>414</v>
      </c>
      <c r="E1247" t="s">
        <v>116</v>
      </c>
      <c r="G1247" t="s">
        <v>136</v>
      </c>
      <c r="H1247" t="s">
        <v>658</v>
      </c>
      <c r="I1247" t="s">
        <v>540</v>
      </c>
      <c r="J1247" t="s">
        <v>137</v>
      </c>
      <c r="R1247" t="s">
        <v>4587</v>
      </c>
      <c r="S1247" t="s">
        <v>4588</v>
      </c>
      <c r="T1247" t="s">
        <v>2583</v>
      </c>
      <c r="U1247" t="s">
        <v>3048</v>
      </c>
      <c r="AC1247">
        <f>VLOOKUP(A1247,'[1]كل السنوات'!$A$2:$J$3366,10,0)</f>
        <v>0</v>
      </c>
    </row>
    <row r="1248" spans="1:36" ht="15" customHeight="1" x14ac:dyDescent="0.25">
      <c r="A1248">
        <v>526561</v>
      </c>
      <c r="B1248" t="s">
        <v>1810</v>
      </c>
      <c r="C1248" t="s">
        <v>83</v>
      </c>
      <c r="D1248" t="s">
        <v>583</v>
      </c>
      <c r="E1248" t="s">
        <v>116</v>
      </c>
      <c r="G1248" t="s">
        <v>2782</v>
      </c>
      <c r="H1248" t="s">
        <v>658</v>
      </c>
      <c r="I1248" t="s">
        <v>540</v>
      </c>
      <c r="J1248" t="s">
        <v>139</v>
      </c>
      <c r="L1248" t="s">
        <v>150</v>
      </c>
      <c r="R1248" t="s">
        <v>3709</v>
      </c>
      <c r="S1248" t="s">
        <v>3710</v>
      </c>
      <c r="T1248" t="s">
        <v>2783</v>
      </c>
      <c r="U1248" t="s">
        <v>2784</v>
      </c>
      <c r="AC1248">
        <f>VLOOKUP(A1248,'[1]كل السنوات'!$A$2:$J$3366,10,0)</f>
        <v>0</v>
      </c>
    </row>
    <row r="1249" spans="1:36" ht="15" customHeight="1" x14ac:dyDescent="0.25">
      <c r="A1249">
        <v>526562</v>
      </c>
      <c r="B1249" t="s">
        <v>1811</v>
      </c>
      <c r="C1249" t="s">
        <v>357</v>
      </c>
      <c r="D1249" t="s">
        <v>445</v>
      </c>
      <c r="E1249" t="s">
        <v>116</v>
      </c>
      <c r="G1249" t="s">
        <v>3050</v>
      </c>
      <c r="H1249" t="s">
        <v>658</v>
      </c>
      <c r="I1249" t="s">
        <v>540</v>
      </c>
      <c r="J1249" t="s">
        <v>705</v>
      </c>
      <c r="L1249" t="s">
        <v>150</v>
      </c>
      <c r="R1249" t="s">
        <v>4842</v>
      </c>
      <c r="S1249" t="s">
        <v>3569</v>
      </c>
      <c r="T1249" t="s">
        <v>2641</v>
      </c>
      <c r="U1249" t="s">
        <v>3051</v>
      </c>
      <c r="AC1249">
        <f>VLOOKUP(A1249,'[1]كل السنوات'!$A$2:$J$3366,10,0)</f>
        <v>0</v>
      </c>
    </row>
    <row r="1250" spans="1:36" ht="15" customHeight="1" x14ac:dyDescent="0.25">
      <c r="A1250">
        <v>526570</v>
      </c>
      <c r="B1250" t="s">
        <v>1812</v>
      </c>
      <c r="C1250" t="s">
        <v>372</v>
      </c>
      <c r="D1250" t="s">
        <v>739</v>
      </c>
      <c r="E1250" t="s">
        <v>116</v>
      </c>
      <c r="G1250" t="s">
        <v>2743</v>
      </c>
      <c r="H1250" t="s">
        <v>660</v>
      </c>
      <c r="I1250" t="s">
        <v>540</v>
      </c>
      <c r="J1250" t="s">
        <v>139</v>
      </c>
      <c r="K1250">
        <v>2008</v>
      </c>
      <c r="L1250" t="s">
        <v>138</v>
      </c>
      <c r="R1250" t="s">
        <v>3892</v>
      </c>
      <c r="S1250" t="s">
        <v>3893</v>
      </c>
      <c r="T1250" t="s">
        <v>2802</v>
      </c>
      <c r="U1250" t="s">
        <v>2429</v>
      </c>
      <c r="AC1250">
        <f>VLOOKUP(A1250,'[1]كل السنوات'!$A$2:$J$3366,10,0)</f>
        <v>0</v>
      </c>
    </row>
    <row r="1251" spans="1:36" ht="15" customHeight="1" x14ac:dyDescent="0.25">
      <c r="A1251">
        <v>526573</v>
      </c>
      <c r="B1251" t="s">
        <v>1813</v>
      </c>
      <c r="C1251" t="s">
        <v>69</v>
      </c>
      <c r="D1251" t="s">
        <v>447</v>
      </c>
      <c r="E1251" t="s">
        <v>116</v>
      </c>
      <c r="G1251" t="s">
        <v>136</v>
      </c>
      <c r="H1251" t="s">
        <v>658</v>
      </c>
      <c r="I1251" t="s">
        <v>541</v>
      </c>
      <c r="J1251" t="s">
        <v>139</v>
      </c>
      <c r="R1251" t="s">
        <v>3894</v>
      </c>
      <c r="S1251" t="s">
        <v>3674</v>
      </c>
      <c r="T1251" t="s">
        <v>3052</v>
      </c>
      <c r="U1251" t="s">
        <v>2436</v>
      </c>
      <c r="AC1251" t="str">
        <f>VLOOKUP(A1251,'[1]كل السنوات'!$A$2:$J$3366,10,0)</f>
        <v>م</v>
      </c>
    </row>
    <row r="1252" spans="1:36" ht="15" customHeight="1" x14ac:dyDescent="0.25">
      <c r="A1252">
        <v>526577</v>
      </c>
      <c r="B1252" t="s">
        <v>1814</v>
      </c>
      <c r="C1252" t="s">
        <v>319</v>
      </c>
      <c r="D1252" t="s">
        <v>1815</v>
      </c>
      <c r="E1252" t="s">
        <v>116</v>
      </c>
      <c r="G1252" t="s">
        <v>5555</v>
      </c>
      <c r="H1252" t="s">
        <v>658</v>
      </c>
      <c r="I1252" t="s">
        <v>540</v>
      </c>
      <c r="J1252" t="s">
        <v>137</v>
      </c>
      <c r="R1252" t="s">
        <v>5556</v>
      </c>
      <c r="S1252" t="s">
        <v>3582</v>
      </c>
      <c r="T1252" t="s">
        <v>5557</v>
      </c>
      <c r="U1252" t="s">
        <v>2429</v>
      </c>
      <c r="AC1252">
        <f>VLOOKUP(A1252,'[1]كل السنوات'!$A$2:$J$3366,10,0)</f>
        <v>0</v>
      </c>
    </row>
    <row r="1253" spans="1:36" ht="15" customHeight="1" x14ac:dyDescent="0.25">
      <c r="A1253">
        <v>526579</v>
      </c>
      <c r="B1253" t="s">
        <v>1816</v>
      </c>
      <c r="C1253" t="s">
        <v>276</v>
      </c>
      <c r="D1253" t="s">
        <v>464</v>
      </c>
      <c r="E1253" t="s">
        <v>116</v>
      </c>
      <c r="G1253" t="s">
        <v>2686</v>
      </c>
      <c r="H1253" t="s">
        <v>658</v>
      </c>
      <c r="I1253" t="s">
        <v>540</v>
      </c>
      <c r="J1253" t="s">
        <v>137</v>
      </c>
      <c r="R1253" t="s">
        <v>5558</v>
      </c>
      <c r="S1253" t="s">
        <v>4069</v>
      </c>
      <c r="T1253" t="s">
        <v>3084</v>
      </c>
      <c r="U1253" t="s">
        <v>5559</v>
      </c>
      <c r="AC1253">
        <f>VLOOKUP(A1253,'[1]كل السنوات'!$A$2:$J$3366,10,0)</f>
        <v>0</v>
      </c>
    </row>
    <row r="1254" spans="1:36" ht="15" customHeight="1" x14ac:dyDescent="0.25">
      <c r="A1254">
        <v>526585</v>
      </c>
      <c r="B1254" t="s">
        <v>1817</v>
      </c>
      <c r="C1254" t="s">
        <v>295</v>
      </c>
      <c r="D1254" t="s">
        <v>431</v>
      </c>
      <c r="E1254" t="s">
        <v>116</v>
      </c>
      <c r="G1254" t="s">
        <v>2786</v>
      </c>
      <c r="H1254" t="s">
        <v>658</v>
      </c>
      <c r="I1254" t="s">
        <v>540</v>
      </c>
      <c r="J1254" t="s">
        <v>137</v>
      </c>
      <c r="L1254" t="s">
        <v>150</v>
      </c>
      <c r="R1254" t="s">
        <v>4493</v>
      </c>
      <c r="S1254" t="s">
        <v>3722</v>
      </c>
      <c r="T1254" t="s">
        <v>2513</v>
      </c>
      <c r="U1254" t="s">
        <v>2429</v>
      </c>
      <c r="AC1254">
        <f>VLOOKUP(A1254,'[1]كل السنوات'!$A$2:$J$3366,10,0)</f>
        <v>0</v>
      </c>
    </row>
    <row r="1255" spans="1:36" ht="15" customHeight="1" x14ac:dyDescent="0.25">
      <c r="A1255">
        <v>526587</v>
      </c>
      <c r="B1255" t="s">
        <v>1675</v>
      </c>
      <c r="C1255" t="s">
        <v>1007</v>
      </c>
      <c r="D1255" t="s">
        <v>481</v>
      </c>
      <c r="E1255" t="s">
        <v>116</v>
      </c>
      <c r="G1255" t="s">
        <v>136</v>
      </c>
      <c r="H1255" t="s">
        <v>658</v>
      </c>
      <c r="I1255" t="s">
        <v>540</v>
      </c>
      <c r="J1255" t="s">
        <v>137</v>
      </c>
      <c r="L1255" t="s">
        <v>147</v>
      </c>
      <c r="R1255" t="s">
        <v>4494</v>
      </c>
      <c r="S1255" t="s">
        <v>4495</v>
      </c>
      <c r="T1255" t="s">
        <v>2499</v>
      </c>
      <c r="U1255" t="s">
        <v>2429</v>
      </c>
      <c r="AC1255">
        <f>VLOOKUP(A1255,'[1]كل السنوات'!$A$2:$J$3366,10,0)</f>
        <v>0</v>
      </c>
    </row>
    <row r="1256" spans="1:36" ht="15" customHeight="1" x14ac:dyDescent="0.25">
      <c r="A1256">
        <v>526588</v>
      </c>
      <c r="B1256" t="s">
        <v>1818</v>
      </c>
      <c r="C1256" t="s">
        <v>288</v>
      </c>
      <c r="D1256" t="s">
        <v>1748</v>
      </c>
      <c r="E1256" t="s">
        <v>116</v>
      </c>
      <c r="G1256" t="s">
        <v>136</v>
      </c>
      <c r="H1256" t="s">
        <v>658</v>
      </c>
      <c r="I1256" t="s">
        <v>540</v>
      </c>
      <c r="J1256" t="s">
        <v>705</v>
      </c>
      <c r="R1256" t="s">
        <v>4843</v>
      </c>
      <c r="S1256" t="s">
        <v>4091</v>
      </c>
      <c r="T1256" t="s">
        <v>2501</v>
      </c>
      <c r="U1256" t="s">
        <v>2429</v>
      </c>
      <c r="AC1256">
        <f>VLOOKUP(A1256,'[1]كل السنوات'!$A$2:$J$3366,10,0)</f>
        <v>0</v>
      </c>
    </row>
    <row r="1257" spans="1:36" ht="15" customHeight="1" x14ac:dyDescent="0.25">
      <c r="A1257">
        <v>526590</v>
      </c>
      <c r="B1257" t="s">
        <v>1819</v>
      </c>
      <c r="C1257" t="s">
        <v>264</v>
      </c>
      <c r="D1257" t="s">
        <v>1820</v>
      </c>
      <c r="E1257" t="s">
        <v>116</v>
      </c>
      <c r="G1257" t="s">
        <v>2942</v>
      </c>
      <c r="H1257" t="s">
        <v>658</v>
      </c>
      <c r="I1257" t="s">
        <v>540</v>
      </c>
      <c r="J1257" t="s">
        <v>137</v>
      </c>
      <c r="R1257" t="s">
        <v>4589</v>
      </c>
      <c r="S1257" t="s">
        <v>4042</v>
      </c>
      <c r="T1257" t="s">
        <v>3056</v>
      </c>
      <c r="U1257" t="s">
        <v>2429</v>
      </c>
      <c r="AC1257">
        <f>VLOOKUP(A1257,'[1]كل السنوات'!$A$2:$J$3366,10,0)</f>
        <v>0</v>
      </c>
    </row>
    <row r="1258" spans="1:36" ht="15" customHeight="1" x14ac:dyDescent="0.25">
      <c r="A1258">
        <v>526591</v>
      </c>
      <c r="B1258" t="s">
        <v>1821</v>
      </c>
      <c r="C1258" t="s">
        <v>299</v>
      </c>
      <c r="D1258" t="s">
        <v>351</v>
      </c>
      <c r="E1258" t="s">
        <v>116</v>
      </c>
      <c r="G1258" t="s">
        <v>154</v>
      </c>
      <c r="H1258" t="s">
        <v>658</v>
      </c>
      <c r="I1258" t="s">
        <v>540</v>
      </c>
      <c r="J1258" t="s">
        <v>137</v>
      </c>
      <c r="K1258">
        <v>2014</v>
      </c>
      <c r="R1258" t="s">
        <v>4590</v>
      </c>
      <c r="S1258" t="s">
        <v>3660</v>
      </c>
      <c r="T1258" t="s">
        <v>2555</v>
      </c>
      <c r="U1258" t="s">
        <v>3057</v>
      </c>
      <c r="AC1258">
        <f>VLOOKUP(A1258,'[1]كل السنوات'!$A$2:$J$3366,10,0)</f>
        <v>0</v>
      </c>
      <c r="AH1258" t="s">
        <v>2422</v>
      </c>
    </row>
    <row r="1259" spans="1:36" ht="15" customHeight="1" x14ac:dyDescent="0.25">
      <c r="A1259">
        <v>526594</v>
      </c>
      <c r="B1259" t="s">
        <v>1822</v>
      </c>
      <c r="C1259" t="s">
        <v>66</v>
      </c>
      <c r="D1259" t="s">
        <v>490</v>
      </c>
      <c r="E1259" t="s">
        <v>116</v>
      </c>
      <c r="G1259" t="s">
        <v>3058</v>
      </c>
      <c r="H1259" t="s">
        <v>658</v>
      </c>
      <c r="I1259" t="s">
        <v>540</v>
      </c>
      <c r="J1259" t="s">
        <v>139</v>
      </c>
      <c r="K1259">
        <v>2004</v>
      </c>
      <c r="R1259" t="s">
        <v>3896</v>
      </c>
      <c r="S1259" t="s">
        <v>3570</v>
      </c>
      <c r="T1259" t="s">
        <v>3059</v>
      </c>
      <c r="U1259" t="s">
        <v>3060</v>
      </c>
      <c r="AC1259">
        <f>VLOOKUP(A1259,'[1]كل السنوات'!$A$2:$J$3366,10,0)</f>
        <v>0</v>
      </c>
      <c r="AJ1259" t="s">
        <v>2422</v>
      </c>
    </row>
    <row r="1260" spans="1:36" ht="15" customHeight="1" x14ac:dyDescent="0.25">
      <c r="A1260">
        <v>526597</v>
      </c>
      <c r="B1260" t="s">
        <v>1823</v>
      </c>
      <c r="C1260" t="s">
        <v>327</v>
      </c>
      <c r="D1260" t="s">
        <v>404</v>
      </c>
      <c r="E1260" t="s">
        <v>116</v>
      </c>
      <c r="G1260" t="s">
        <v>3061</v>
      </c>
      <c r="H1260" t="s">
        <v>658</v>
      </c>
      <c r="I1260" t="s">
        <v>540</v>
      </c>
      <c r="J1260" t="s">
        <v>137</v>
      </c>
      <c r="R1260" t="s">
        <v>4591</v>
      </c>
      <c r="S1260" t="s">
        <v>4592</v>
      </c>
      <c r="T1260" t="s">
        <v>2927</v>
      </c>
      <c r="U1260" t="s">
        <v>2479</v>
      </c>
      <c r="AC1260">
        <f>VLOOKUP(A1260,'[1]كل السنوات'!$A$2:$J$3366,10,0)</f>
        <v>0</v>
      </c>
    </row>
    <row r="1261" spans="1:36" ht="15" customHeight="1" x14ac:dyDescent="0.25">
      <c r="A1261">
        <v>526604</v>
      </c>
      <c r="B1261" t="s">
        <v>986</v>
      </c>
      <c r="C1261" t="s">
        <v>239</v>
      </c>
      <c r="D1261" t="s">
        <v>413</v>
      </c>
      <c r="E1261" t="s">
        <v>116</v>
      </c>
      <c r="G1261" t="s">
        <v>2517</v>
      </c>
      <c r="H1261" t="s">
        <v>658</v>
      </c>
      <c r="I1261" t="s">
        <v>540</v>
      </c>
      <c r="J1261" t="s">
        <v>139</v>
      </c>
      <c r="R1261" t="s">
        <v>3897</v>
      </c>
      <c r="S1261" t="s">
        <v>3898</v>
      </c>
      <c r="T1261" t="s">
        <v>3062</v>
      </c>
      <c r="U1261" t="s">
        <v>2505</v>
      </c>
      <c r="AC1261">
        <f>VLOOKUP(A1261,'[1]كل السنوات'!$A$2:$J$3366,10,0)</f>
        <v>0</v>
      </c>
    </row>
    <row r="1262" spans="1:36" ht="15" customHeight="1" x14ac:dyDescent="0.25">
      <c r="A1262">
        <v>526605</v>
      </c>
      <c r="B1262" t="s">
        <v>1824</v>
      </c>
      <c r="C1262" t="s">
        <v>222</v>
      </c>
      <c r="D1262" t="s">
        <v>440</v>
      </c>
      <c r="E1262" t="s">
        <v>116</v>
      </c>
      <c r="G1262" t="s">
        <v>136</v>
      </c>
      <c r="H1262" t="s">
        <v>658</v>
      </c>
      <c r="I1262" t="s">
        <v>541</v>
      </c>
      <c r="J1262" t="s">
        <v>137</v>
      </c>
      <c r="R1262" t="s">
        <v>4593</v>
      </c>
      <c r="S1262" t="s">
        <v>4594</v>
      </c>
      <c r="T1262" t="s">
        <v>3063</v>
      </c>
      <c r="U1262" t="s">
        <v>2429</v>
      </c>
      <c r="AC1262" t="str">
        <f>VLOOKUP(A1262,'[1]كل السنوات'!$A$2:$J$3366,10,0)</f>
        <v>م</v>
      </c>
    </row>
    <row r="1263" spans="1:36" ht="15" customHeight="1" x14ac:dyDescent="0.25">
      <c r="A1263">
        <v>526606</v>
      </c>
      <c r="B1263" t="s">
        <v>1825</v>
      </c>
      <c r="C1263" t="s">
        <v>80</v>
      </c>
      <c r="D1263" t="s">
        <v>421</v>
      </c>
      <c r="E1263" t="s">
        <v>116</v>
      </c>
      <c r="G1263" t="s">
        <v>2941</v>
      </c>
      <c r="H1263" t="s">
        <v>658</v>
      </c>
      <c r="I1263" t="s">
        <v>540</v>
      </c>
      <c r="J1263" t="s">
        <v>137</v>
      </c>
      <c r="L1263" t="s">
        <v>151</v>
      </c>
      <c r="M1263" t="s">
        <v>151</v>
      </c>
      <c r="N1263">
        <v>666</v>
      </c>
      <c r="O1263" s="254">
        <v>45714</v>
      </c>
      <c r="P1263">
        <v>125000</v>
      </c>
      <c r="R1263" t="s">
        <v>4595</v>
      </c>
      <c r="S1263" t="s">
        <v>4596</v>
      </c>
      <c r="T1263" t="s">
        <v>3037</v>
      </c>
      <c r="U1263" t="s">
        <v>2540</v>
      </c>
      <c r="AC1263">
        <f>VLOOKUP(A1263,'[1]كل السنوات'!$A$2:$J$3366,10,0)</f>
        <v>0</v>
      </c>
      <c r="AJ1263" t="s">
        <v>2422</v>
      </c>
    </row>
    <row r="1264" spans="1:36" ht="15" customHeight="1" x14ac:dyDescent="0.25">
      <c r="A1264">
        <v>526614</v>
      </c>
      <c r="B1264" t="s">
        <v>1827</v>
      </c>
      <c r="C1264" t="s">
        <v>1828</v>
      </c>
      <c r="D1264" t="s">
        <v>586</v>
      </c>
      <c r="E1264" t="s">
        <v>116</v>
      </c>
      <c r="G1264" t="s">
        <v>2758</v>
      </c>
      <c r="H1264" t="s">
        <v>658</v>
      </c>
      <c r="I1264" t="s">
        <v>540</v>
      </c>
      <c r="J1264" t="s">
        <v>139</v>
      </c>
      <c r="L1264" t="s">
        <v>151</v>
      </c>
      <c r="R1264" t="s">
        <v>3899</v>
      </c>
      <c r="S1264" t="s">
        <v>3900</v>
      </c>
      <c r="T1264" t="s">
        <v>2577</v>
      </c>
      <c r="U1264" t="s">
        <v>2429</v>
      </c>
      <c r="AC1264">
        <f>VLOOKUP(A1264,'[1]كل السنوات'!$A$2:$J$3366,10,0)</f>
        <v>0</v>
      </c>
    </row>
    <row r="1265" spans="1:36" ht="15" customHeight="1" x14ac:dyDescent="0.25">
      <c r="A1265">
        <v>526615</v>
      </c>
      <c r="B1265" t="s">
        <v>1829</v>
      </c>
      <c r="C1265" t="s">
        <v>80</v>
      </c>
      <c r="D1265" t="s">
        <v>571</v>
      </c>
      <c r="E1265" t="s">
        <v>116</v>
      </c>
      <c r="G1265" t="s">
        <v>2576</v>
      </c>
      <c r="H1265" t="s">
        <v>658</v>
      </c>
      <c r="I1265" t="s">
        <v>540</v>
      </c>
      <c r="J1265" t="s">
        <v>705</v>
      </c>
      <c r="R1265" t="s">
        <v>4789</v>
      </c>
      <c r="S1265" t="s">
        <v>3594</v>
      </c>
      <c r="T1265" t="s">
        <v>2787</v>
      </c>
      <c r="U1265" t="s">
        <v>2429</v>
      </c>
      <c r="AC1265">
        <f>VLOOKUP(A1265,'[1]كل السنوات'!$A$2:$J$3366,10,0)</f>
        <v>0</v>
      </c>
    </row>
    <row r="1266" spans="1:36" ht="15" customHeight="1" x14ac:dyDescent="0.25">
      <c r="A1266">
        <v>526616</v>
      </c>
      <c r="B1266" t="s">
        <v>1830</v>
      </c>
      <c r="C1266" t="s">
        <v>84</v>
      </c>
      <c r="D1266" t="s">
        <v>402</v>
      </c>
      <c r="E1266" t="s">
        <v>116</v>
      </c>
      <c r="G1266" t="s">
        <v>3065</v>
      </c>
      <c r="H1266" t="s">
        <v>658</v>
      </c>
      <c r="I1266" t="s">
        <v>540</v>
      </c>
      <c r="J1266" t="s">
        <v>139</v>
      </c>
      <c r="R1266" t="s">
        <v>3901</v>
      </c>
      <c r="S1266" t="s">
        <v>2781</v>
      </c>
      <c r="T1266" t="s">
        <v>2431</v>
      </c>
      <c r="U1266" t="s">
        <v>3066</v>
      </c>
      <c r="AC1266">
        <f>VLOOKUP(A1266,'[1]كل السنوات'!$A$2:$J$3366,10,0)</f>
        <v>0</v>
      </c>
    </row>
    <row r="1267" spans="1:36" ht="15" customHeight="1" x14ac:dyDescent="0.25">
      <c r="A1267">
        <v>526626</v>
      </c>
      <c r="B1267" t="s">
        <v>1832</v>
      </c>
      <c r="C1267" t="s">
        <v>106</v>
      </c>
      <c r="D1267" t="s">
        <v>457</v>
      </c>
      <c r="E1267" t="s">
        <v>116</v>
      </c>
      <c r="G1267" t="s">
        <v>2512</v>
      </c>
      <c r="H1267" t="s">
        <v>658</v>
      </c>
      <c r="I1267" t="s">
        <v>540</v>
      </c>
      <c r="J1267" t="s">
        <v>139</v>
      </c>
      <c r="K1267">
        <v>2013</v>
      </c>
      <c r="R1267" t="s">
        <v>3902</v>
      </c>
      <c r="S1267" t="s">
        <v>3688</v>
      </c>
      <c r="T1267" t="s">
        <v>2659</v>
      </c>
      <c r="U1267" t="s">
        <v>3067</v>
      </c>
      <c r="AC1267">
        <f>VLOOKUP(A1267,'[1]كل السنوات'!$A$2:$J$3366,10,0)</f>
        <v>0</v>
      </c>
    </row>
    <row r="1268" spans="1:36" ht="15" customHeight="1" x14ac:dyDescent="0.25">
      <c r="A1268">
        <v>526629</v>
      </c>
      <c r="B1268" t="s">
        <v>1833</v>
      </c>
      <c r="C1268" t="s">
        <v>1316</v>
      </c>
      <c r="D1268" t="s">
        <v>365</v>
      </c>
      <c r="E1268" t="s">
        <v>116</v>
      </c>
      <c r="G1268" t="s">
        <v>2517</v>
      </c>
      <c r="H1268" t="s">
        <v>658</v>
      </c>
      <c r="I1268" t="s">
        <v>540</v>
      </c>
      <c r="J1268" t="s">
        <v>137</v>
      </c>
      <c r="R1268" t="s">
        <v>4597</v>
      </c>
      <c r="S1268" t="s">
        <v>4200</v>
      </c>
      <c r="T1268" t="s">
        <v>2651</v>
      </c>
      <c r="U1268" t="s">
        <v>2505</v>
      </c>
      <c r="AC1268">
        <f>VLOOKUP(A1268,'[1]كل السنوات'!$A$2:$J$3366,10,0)</f>
        <v>0</v>
      </c>
    </row>
    <row r="1269" spans="1:36" ht="15" customHeight="1" x14ac:dyDescent="0.25">
      <c r="A1269">
        <v>526631</v>
      </c>
      <c r="B1269" t="s">
        <v>283</v>
      </c>
      <c r="C1269" t="s">
        <v>66</v>
      </c>
      <c r="D1269" t="s">
        <v>435</v>
      </c>
      <c r="E1269" t="s">
        <v>116</v>
      </c>
      <c r="G1269" t="s">
        <v>1041</v>
      </c>
      <c r="H1269" t="s">
        <v>658</v>
      </c>
      <c r="I1269" t="s">
        <v>540</v>
      </c>
      <c r="J1269" t="s">
        <v>139</v>
      </c>
      <c r="R1269" t="s">
        <v>3711</v>
      </c>
      <c r="S1269" t="s">
        <v>3694</v>
      </c>
      <c r="T1269" t="s">
        <v>2788</v>
      </c>
      <c r="U1269" t="s">
        <v>2633</v>
      </c>
      <c r="AC1269">
        <f>VLOOKUP(A1269,'[1]كل السنوات'!$A$2:$J$3366,10,0)</f>
        <v>0</v>
      </c>
    </row>
    <row r="1270" spans="1:36" ht="15" customHeight="1" x14ac:dyDescent="0.25">
      <c r="A1270">
        <v>526634</v>
      </c>
      <c r="B1270" t="s">
        <v>1834</v>
      </c>
      <c r="C1270" t="s">
        <v>326</v>
      </c>
      <c r="D1270" t="s">
        <v>1835</v>
      </c>
      <c r="E1270" t="s">
        <v>116</v>
      </c>
      <c r="G1270" t="s">
        <v>150</v>
      </c>
      <c r="H1270" t="s">
        <v>658</v>
      </c>
      <c r="I1270" t="s">
        <v>540</v>
      </c>
      <c r="J1270" t="s">
        <v>705</v>
      </c>
      <c r="L1270" t="s">
        <v>150</v>
      </c>
      <c r="R1270" t="s">
        <v>4845</v>
      </c>
      <c r="S1270" t="s">
        <v>4747</v>
      </c>
      <c r="T1270" t="s">
        <v>3069</v>
      </c>
      <c r="U1270" t="s">
        <v>2440</v>
      </c>
      <c r="AC1270">
        <f>VLOOKUP(A1270,'[1]كل السنوات'!$A$2:$J$3366,10,0)</f>
        <v>0</v>
      </c>
    </row>
    <row r="1271" spans="1:36" ht="15" customHeight="1" x14ac:dyDescent="0.25">
      <c r="A1271">
        <v>526635</v>
      </c>
      <c r="B1271" t="s">
        <v>1836</v>
      </c>
      <c r="C1271" t="s">
        <v>1734</v>
      </c>
      <c r="D1271" t="s">
        <v>538</v>
      </c>
      <c r="E1271" t="s">
        <v>116</v>
      </c>
      <c r="G1271" t="s">
        <v>136</v>
      </c>
      <c r="H1271" t="s">
        <v>658</v>
      </c>
      <c r="I1271" t="s">
        <v>540</v>
      </c>
      <c r="J1271" t="s">
        <v>137</v>
      </c>
      <c r="R1271" t="s">
        <v>5560</v>
      </c>
      <c r="S1271" t="s">
        <v>3843</v>
      </c>
      <c r="T1271" t="s">
        <v>2710</v>
      </c>
      <c r="U1271" t="s">
        <v>2429</v>
      </c>
      <c r="AC1271">
        <f>VLOOKUP(A1271,'[1]كل السنوات'!$A$2:$J$3366,10,0)</f>
        <v>0</v>
      </c>
    </row>
    <row r="1272" spans="1:36" ht="15" customHeight="1" x14ac:dyDescent="0.25">
      <c r="A1272">
        <v>526641</v>
      </c>
      <c r="B1272" t="s">
        <v>1837</v>
      </c>
      <c r="C1272" t="s">
        <v>1360</v>
      </c>
      <c r="D1272" t="s">
        <v>500</v>
      </c>
      <c r="E1272" t="s">
        <v>116</v>
      </c>
      <c r="G1272" t="s">
        <v>3070</v>
      </c>
      <c r="H1272" t="s">
        <v>658</v>
      </c>
      <c r="I1272" t="s">
        <v>540</v>
      </c>
      <c r="J1272" t="s">
        <v>137</v>
      </c>
      <c r="L1272" t="s">
        <v>150</v>
      </c>
      <c r="R1272" t="s">
        <v>4598</v>
      </c>
      <c r="S1272" t="s">
        <v>4356</v>
      </c>
      <c r="T1272" t="s">
        <v>2501</v>
      </c>
      <c r="U1272" t="s">
        <v>2438</v>
      </c>
      <c r="AC1272">
        <f>VLOOKUP(A1272,'[1]كل السنوات'!$A$2:$J$3366,10,0)</f>
        <v>0</v>
      </c>
    </row>
    <row r="1273" spans="1:36" ht="15" customHeight="1" x14ac:dyDescent="0.25">
      <c r="A1273">
        <v>526648</v>
      </c>
      <c r="B1273" t="s">
        <v>1838</v>
      </c>
      <c r="C1273" t="s">
        <v>1839</v>
      </c>
      <c r="D1273" t="s">
        <v>340</v>
      </c>
      <c r="E1273" t="s">
        <v>116</v>
      </c>
      <c r="G1273" t="s">
        <v>3071</v>
      </c>
      <c r="H1273" t="s">
        <v>658</v>
      </c>
      <c r="I1273" t="s">
        <v>540</v>
      </c>
      <c r="J1273" t="s">
        <v>705</v>
      </c>
      <c r="R1273" t="s">
        <v>4846</v>
      </c>
      <c r="S1273" t="s">
        <v>4480</v>
      </c>
      <c r="T1273" t="s">
        <v>3072</v>
      </c>
      <c r="U1273" t="s">
        <v>3073</v>
      </c>
      <c r="AC1273">
        <f>VLOOKUP(A1273,'[1]كل السنوات'!$A$2:$J$3366,10,0)</f>
        <v>0</v>
      </c>
    </row>
    <row r="1274" spans="1:36" ht="15" customHeight="1" x14ac:dyDescent="0.25">
      <c r="A1274">
        <v>526656</v>
      </c>
      <c r="B1274" t="s">
        <v>1840</v>
      </c>
      <c r="C1274" t="s">
        <v>1841</v>
      </c>
      <c r="D1274" t="s">
        <v>449</v>
      </c>
      <c r="E1274" t="s">
        <v>116</v>
      </c>
      <c r="G1274" t="s">
        <v>136</v>
      </c>
      <c r="H1274" t="s">
        <v>658</v>
      </c>
      <c r="I1274" t="s">
        <v>540</v>
      </c>
      <c r="J1274" t="s">
        <v>139</v>
      </c>
      <c r="R1274" t="s">
        <v>3903</v>
      </c>
      <c r="S1274" t="s">
        <v>3588</v>
      </c>
      <c r="T1274" t="s">
        <v>2435</v>
      </c>
      <c r="U1274" t="s">
        <v>2429</v>
      </c>
      <c r="AC1274">
        <f>VLOOKUP(A1274,'[1]كل السنوات'!$A$2:$J$3366,10,0)</f>
        <v>0</v>
      </c>
    </row>
    <row r="1275" spans="1:36" ht="15" customHeight="1" x14ac:dyDescent="0.25">
      <c r="A1275">
        <v>526667</v>
      </c>
      <c r="B1275" t="s">
        <v>1842</v>
      </c>
      <c r="C1275" t="s">
        <v>105</v>
      </c>
      <c r="D1275" t="s">
        <v>349</v>
      </c>
      <c r="E1275" t="s">
        <v>116</v>
      </c>
      <c r="G1275" t="s">
        <v>2757</v>
      </c>
      <c r="H1275" t="s">
        <v>658</v>
      </c>
      <c r="I1275" t="s">
        <v>540</v>
      </c>
      <c r="J1275" t="s">
        <v>137</v>
      </c>
      <c r="R1275" t="s">
        <v>4496</v>
      </c>
      <c r="S1275" t="s">
        <v>4497</v>
      </c>
      <c r="T1275" t="s">
        <v>2789</v>
      </c>
      <c r="U1275" t="s">
        <v>2505</v>
      </c>
      <c r="AC1275">
        <f>VLOOKUP(A1275,'[1]كل السنوات'!$A$2:$J$3366,10,0)</f>
        <v>0</v>
      </c>
      <c r="AJ1275" t="s">
        <v>2422</v>
      </c>
    </row>
    <row r="1276" spans="1:36" ht="15" customHeight="1" x14ac:dyDescent="0.25">
      <c r="A1276">
        <v>526668</v>
      </c>
      <c r="B1276" t="s">
        <v>1843</v>
      </c>
      <c r="C1276" t="s">
        <v>66</v>
      </c>
      <c r="D1276" t="s">
        <v>416</v>
      </c>
      <c r="E1276" t="s">
        <v>116</v>
      </c>
      <c r="G1276" t="s">
        <v>136</v>
      </c>
      <c r="H1276" t="s">
        <v>658</v>
      </c>
      <c r="I1276" t="s">
        <v>540</v>
      </c>
      <c r="J1276" t="s">
        <v>177</v>
      </c>
      <c r="R1276" t="s">
        <v>4463</v>
      </c>
      <c r="S1276" t="s">
        <v>3563</v>
      </c>
      <c r="T1276" t="s">
        <v>3074</v>
      </c>
      <c r="U1276" t="s">
        <v>2429</v>
      </c>
      <c r="AC1276">
        <f>VLOOKUP(A1276,'[1]كل السنوات'!$A$2:$J$3366,10,0)</f>
        <v>0</v>
      </c>
    </row>
    <row r="1277" spans="1:36" ht="15" customHeight="1" x14ac:dyDescent="0.25">
      <c r="A1277">
        <v>526678</v>
      </c>
      <c r="B1277" t="s">
        <v>1844</v>
      </c>
      <c r="C1277" t="s">
        <v>82</v>
      </c>
      <c r="D1277" t="s">
        <v>486</v>
      </c>
      <c r="E1277" t="s">
        <v>116</v>
      </c>
      <c r="G1277" t="s">
        <v>377</v>
      </c>
      <c r="H1277" t="s">
        <v>658</v>
      </c>
      <c r="I1277" t="s">
        <v>540</v>
      </c>
      <c r="J1277" t="s">
        <v>139</v>
      </c>
      <c r="R1277" t="s">
        <v>3712</v>
      </c>
      <c r="S1277" t="s">
        <v>3713</v>
      </c>
      <c r="T1277" t="s">
        <v>2790</v>
      </c>
      <c r="U1277" t="s">
        <v>2791</v>
      </c>
      <c r="AC1277">
        <f>VLOOKUP(A1277,'[1]كل السنوات'!$A$2:$J$3366,10,0)</f>
        <v>0</v>
      </c>
    </row>
    <row r="1278" spans="1:36" ht="15" customHeight="1" x14ac:dyDescent="0.25">
      <c r="A1278">
        <v>526679</v>
      </c>
      <c r="B1278" t="s">
        <v>1845</v>
      </c>
      <c r="C1278" t="s">
        <v>65</v>
      </c>
      <c r="D1278" t="s">
        <v>403</v>
      </c>
      <c r="E1278" t="s">
        <v>116</v>
      </c>
      <c r="G1278" t="s">
        <v>136</v>
      </c>
      <c r="H1278" t="s">
        <v>658</v>
      </c>
      <c r="I1278" t="s">
        <v>540</v>
      </c>
      <c r="J1278" t="s">
        <v>139</v>
      </c>
      <c r="R1278" t="s">
        <v>5561</v>
      </c>
      <c r="S1278" t="s">
        <v>3553</v>
      </c>
      <c r="T1278" t="s">
        <v>2639</v>
      </c>
      <c r="U1278" t="s">
        <v>2429</v>
      </c>
      <c r="AC1278">
        <f>VLOOKUP(A1278,'[1]كل السنوات'!$A$2:$J$3366,10,0)</f>
        <v>0</v>
      </c>
    </row>
    <row r="1279" spans="1:36" ht="15" customHeight="1" x14ac:dyDescent="0.25">
      <c r="A1279">
        <v>526685</v>
      </c>
      <c r="B1279" t="s">
        <v>1847</v>
      </c>
      <c r="C1279" t="s">
        <v>373</v>
      </c>
      <c r="D1279" t="s">
        <v>428</v>
      </c>
      <c r="E1279" t="s">
        <v>116</v>
      </c>
      <c r="G1279" t="s">
        <v>152</v>
      </c>
      <c r="H1279" t="s">
        <v>658</v>
      </c>
      <c r="I1279" t="s">
        <v>540</v>
      </c>
      <c r="J1279" t="s">
        <v>139</v>
      </c>
      <c r="R1279" t="s">
        <v>5562</v>
      </c>
      <c r="S1279" t="s">
        <v>4530</v>
      </c>
      <c r="T1279" t="s">
        <v>2685</v>
      </c>
      <c r="U1279" t="s">
        <v>2468</v>
      </c>
      <c r="AC1279">
        <f>VLOOKUP(A1279,'[1]كل السنوات'!$A$2:$J$3366,10,0)</f>
        <v>0</v>
      </c>
    </row>
    <row r="1280" spans="1:36" ht="15" customHeight="1" x14ac:dyDescent="0.25">
      <c r="A1280">
        <v>526691</v>
      </c>
      <c r="B1280" t="s">
        <v>1848</v>
      </c>
      <c r="C1280" t="s">
        <v>76</v>
      </c>
      <c r="D1280" t="s">
        <v>459</v>
      </c>
      <c r="E1280" t="s">
        <v>116</v>
      </c>
      <c r="G1280" t="s">
        <v>3075</v>
      </c>
      <c r="H1280" t="s">
        <v>658</v>
      </c>
      <c r="I1280" t="s">
        <v>540</v>
      </c>
      <c r="J1280" t="s">
        <v>137</v>
      </c>
      <c r="R1280" t="s">
        <v>4599</v>
      </c>
      <c r="S1280" t="s">
        <v>3608</v>
      </c>
      <c r="T1280" t="s">
        <v>3076</v>
      </c>
      <c r="U1280" t="s">
        <v>3077</v>
      </c>
      <c r="AC1280">
        <f>VLOOKUP(A1280,'[1]كل السنوات'!$A$2:$J$3366,10,0)</f>
        <v>0</v>
      </c>
    </row>
    <row r="1281" spans="1:29" ht="15" customHeight="1" x14ac:dyDescent="0.25">
      <c r="A1281">
        <v>526692</v>
      </c>
      <c r="B1281" t="s">
        <v>1849</v>
      </c>
      <c r="C1281" t="s">
        <v>74</v>
      </c>
      <c r="D1281" t="s">
        <v>1850</v>
      </c>
      <c r="E1281" t="s">
        <v>116</v>
      </c>
      <c r="G1281" t="s">
        <v>150</v>
      </c>
      <c r="H1281" t="s">
        <v>658</v>
      </c>
      <c r="I1281" t="s">
        <v>540</v>
      </c>
      <c r="J1281" t="s">
        <v>137</v>
      </c>
      <c r="L1281" t="s">
        <v>150</v>
      </c>
      <c r="R1281" t="s">
        <v>4498</v>
      </c>
      <c r="S1281" t="s">
        <v>3574</v>
      </c>
      <c r="T1281" t="s">
        <v>2792</v>
      </c>
      <c r="U1281" t="s">
        <v>2440</v>
      </c>
      <c r="AC1281">
        <f>VLOOKUP(A1281,'[1]كل السنوات'!$A$2:$J$3366,10,0)</f>
        <v>0</v>
      </c>
    </row>
    <row r="1282" spans="1:29" ht="15" customHeight="1" x14ac:dyDescent="0.25">
      <c r="A1282">
        <v>526695</v>
      </c>
      <c r="B1282" t="s">
        <v>1851</v>
      </c>
      <c r="C1282" t="s">
        <v>1852</v>
      </c>
      <c r="D1282" t="s">
        <v>1748</v>
      </c>
      <c r="E1282" t="s">
        <v>116</v>
      </c>
      <c r="G1282" t="s">
        <v>136</v>
      </c>
      <c r="H1282" t="s">
        <v>658</v>
      </c>
      <c r="I1282" t="s">
        <v>540</v>
      </c>
      <c r="J1282" t="s">
        <v>139</v>
      </c>
      <c r="R1282" t="s">
        <v>3905</v>
      </c>
      <c r="S1282" t="s">
        <v>3906</v>
      </c>
      <c r="T1282" t="s">
        <v>2501</v>
      </c>
      <c r="U1282" t="s">
        <v>2429</v>
      </c>
      <c r="AC1282">
        <f>VLOOKUP(A1282,'[1]كل السنوات'!$A$2:$J$3366,10,0)</f>
        <v>0</v>
      </c>
    </row>
    <row r="1283" spans="1:29" ht="15" customHeight="1" x14ac:dyDescent="0.25">
      <c r="A1283">
        <v>526700</v>
      </c>
      <c r="B1283" t="s">
        <v>1853</v>
      </c>
      <c r="C1283" t="s">
        <v>1854</v>
      </c>
      <c r="D1283" t="s">
        <v>613</v>
      </c>
      <c r="E1283" t="s">
        <v>116</v>
      </c>
      <c r="G1283" t="s">
        <v>136</v>
      </c>
      <c r="H1283" t="s">
        <v>658</v>
      </c>
      <c r="I1283" t="s">
        <v>540</v>
      </c>
      <c r="J1283" t="s">
        <v>139</v>
      </c>
      <c r="R1283" t="s">
        <v>3714</v>
      </c>
      <c r="S1283" t="s">
        <v>3715</v>
      </c>
      <c r="T1283" t="s">
        <v>2793</v>
      </c>
      <c r="U1283" t="s">
        <v>2429</v>
      </c>
      <c r="AC1283">
        <f>VLOOKUP(A1283,'[1]كل السنوات'!$A$2:$J$3366,10,0)</f>
        <v>0</v>
      </c>
    </row>
    <row r="1284" spans="1:29" ht="15" customHeight="1" x14ac:dyDescent="0.25">
      <c r="A1284">
        <v>526701</v>
      </c>
      <c r="B1284" t="s">
        <v>1855</v>
      </c>
      <c r="C1284" t="s">
        <v>1329</v>
      </c>
      <c r="D1284" t="s">
        <v>536</v>
      </c>
      <c r="E1284" t="s">
        <v>116</v>
      </c>
      <c r="F1284" s="254">
        <v>34553</v>
      </c>
      <c r="G1284" t="s">
        <v>2494</v>
      </c>
      <c r="H1284" t="s">
        <v>658</v>
      </c>
      <c r="I1284" t="s">
        <v>540</v>
      </c>
      <c r="J1284" t="s">
        <v>139</v>
      </c>
      <c r="K1284">
        <v>2012</v>
      </c>
      <c r="R1284" t="s">
        <v>3716</v>
      </c>
      <c r="S1284" t="s">
        <v>3717</v>
      </c>
      <c r="T1284" t="s">
        <v>2472</v>
      </c>
      <c r="U1284" t="s">
        <v>2684</v>
      </c>
      <c r="AC1284">
        <f>VLOOKUP(A1284,'[1]كل السنوات'!$A$2:$J$3366,10,0)</f>
        <v>0</v>
      </c>
    </row>
    <row r="1285" spans="1:29" ht="15" customHeight="1" x14ac:dyDescent="0.25">
      <c r="A1285">
        <v>526704</v>
      </c>
      <c r="B1285" t="s">
        <v>1856</v>
      </c>
      <c r="C1285" t="s">
        <v>5563</v>
      </c>
      <c r="D1285" t="s">
        <v>1846</v>
      </c>
      <c r="E1285" t="s">
        <v>116</v>
      </c>
      <c r="G1285" t="s">
        <v>136</v>
      </c>
      <c r="H1285" t="s">
        <v>658</v>
      </c>
      <c r="I1285" t="s">
        <v>541</v>
      </c>
      <c r="J1285" t="s">
        <v>705</v>
      </c>
      <c r="AC1285" t="str">
        <f>VLOOKUP(A1285,'[1]كل السنوات'!$A$2:$J$3366,10,0)</f>
        <v>م</v>
      </c>
    </row>
    <row r="1286" spans="1:29" ht="15" customHeight="1" x14ac:dyDescent="0.25">
      <c r="A1286">
        <v>526709</v>
      </c>
      <c r="B1286" t="s">
        <v>1857</v>
      </c>
      <c r="C1286" t="s">
        <v>302</v>
      </c>
      <c r="D1286" t="s">
        <v>460</v>
      </c>
      <c r="E1286" t="s">
        <v>116</v>
      </c>
      <c r="G1286" t="s">
        <v>152</v>
      </c>
      <c r="H1286" t="s">
        <v>658</v>
      </c>
      <c r="I1286" t="s">
        <v>541</v>
      </c>
      <c r="J1286" t="s">
        <v>137</v>
      </c>
      <c r="R1286" t="s">
        <v>4600</v>
      </c>
      <c r="S1286" t="s">
        <v>4601</v>
      </c>
      <c r="T1286" t="s">
        <v>3078</v>
      </c>
      <c r="U1286" t="s">
        <v>2487</v>
      </c>
      <c r="AC1286" t="str">
        <f>VLOOKUP(A1286,'[1]كل السنوات'!$A$2:$J$3366,10,0)</f>
        <v>م</v>
      </c>
    </row>
    <row r="1287" spans="1:29" ht="15" customHeight="1" x14ac:dyDescent="0.25">
      <c r="A1287">
        <v>526715</v>
      </c>
      <c r="B1287" t="s">
        <v>1858</v>
      </c>
      <c r="C1287" t="s">
        <v>306</v>
      </c>
      <c r="D1287" t="s">
        <v>450</v>
      </c>
      <c r="E1287" t="s">
        <v>116</v>
      </c>
      <c r="G1287" t="s">
        <v>3079</v>
      </c>
      <c r="H1287" t="s">
        <v>658</v>
      </c>
      <c r="I1287" t="s">
        <v>540</v>
      </c>
      <c r="J1287" t="s">
        <v>139</v>
      </c>
      <c r="R1287" t="s">
        <v>3907</v>
      </c>
      <c r="S1287" t="s">
        <v>3908</v>
      </c>
      <c r="T1287" t="s">
        <v>3080</v>
      </c>
      <c r="U1287" t="s">
        <v>2549</v>
      </c>
      <c r="AC1287">
        <f>VLOOKUP(A1287,'[1]كل السنوات'!$A$2:$J$3366,10,0)</f>
        <v>0</v>
      </c>
    </row>
    <row r="1288" spans="1:29" ht="15" customHeight="1" x14ac:dyDescent="0.25">
      <c r="A1288">
        <v>526716</v>
      </c>
      <c r="B1288" t="s">
        <v>1859</v>
      </c>
      <c r="C1288" t="s">
        <v>317</v>
      </c>
      <c r="D1288" t="s">
        <v>1860</v>
      </c>
      <c r="E1288" t="s">
        <v>116</v>
      </c>
      <c r="G1288" t="s">
        <v>2629</v>
      </c>
      <c r="H1288" t="s">
        <v>658</v>
      </c>
      <c r="I1288" t="s">
        <v>541</v>
      </c>
      <c r="J1288" t="s">
        <v>137</v>
      </c>
      <c r="R1288" t="s">
        <v>4499</v>
      </c>
      <c r="S1288" t="s">
        <v>4383</v>
      </c>
      <c r="T1288" t="s">
        <v>2794</v>
      </c>
      <c r="U1288" t="s">
        <v>2795</v>
      </c>
      <c r="AC1288" t="str">
        <f>VLOOKUP(A1288,'[1]كل السنوات'!$A$2:$J$3366,10,0)</f>
        <v>نا</v>
      </c>
    </row>
    <row r="1289" spans="1:29" ht="15" customHeight="1" x14ac:dyDescent="0.25">
      <c r="A1289">
        <v>526717</v>
      </c>
      <c r="B1289" t="s">
        <v>1861</v>
      </c>
      <c r="C1289" t="s">
        <v>84</v>
      </c>
      <c r="D1289" t="s">
        <v>448</v>
      </c>
      <c r="E1289" t="s">
        <v>116</v>
      </c>
      <c r="G1289" t="s">
        <v>2726</v>
      </c>
      <c r="H1289" t="s">
        <v>658</v>
      </c>
      <c r="I1289" t="s">
        <v>540</v>
      </c>
      <c r="J1289" t="s">
        <v>137</v>
      </c>
      <c r="R1289" t="s">
        <v>4602</v>
      </c>
      <c r="S1289" t="s">
        <v>3815</v>
      </c>
      <c r="T1289" t="s">
        <v>2637</v>
      </c>
      <c r="U1289" t="s">
        <v>2468</v>
      </c>
      <c r="AC1289">
        <f>VLOOKUP(A1289,'[1]كل السنوات'!$A$2:$J$3366,10,0)</f>
        <v>0</v>
      </c>
    </row>
    <row r="1290" spans="1:29" ht="15" customHeight="1" x14ac:dyDescent="0.25">
      <c r="A1290">
        <v>526723</v>
      </c>
      <c r="B1290" t="s">
        <v>1862</v>
      </c>
      <c r="C1290" t="s">
        <v>87</v>
      </c>
      <c r="D1290" t="s">
        <v>437</v>
      </c>
      <c r="E1290" t="s">
        <v>116</v>
      </c>
      <c r="G1290" t="s">
        <v>2546</v>
      </c>
      <c r="H1290" t="s">
        <v>658</v>
      </c>
      <c r="I1290" t="s">
        <v>540</v>
      </c>
      <c r="J1290" t="s">
        <v>139</v>
      </c>
      <c r="K1290">
        <v>2003</v>
      </c>
      <c r="R1290" t="s">
        <v>3718</v>
      </c>
      <c r="S1290" t="s">
        <v>3559</v>
      </c>
      <c r="T1290" t="s">
        <v>2619</v>
      </c>
      <c r="U1290" t="s">
        <v>2540</v>
      </c>
      <c r="AC1290">
        <f>VLOOKUP(A1290,'[1]كل السنوات'!$A$2:$J$3366,10,0)</f>
        <v>0</v>
      </c>
    </row>
    <row r="1291" spans="1:29" ht="15" customHeight="1" x14ac:dyDescent="0.25">
      <c r="A1291">
        <v>526725</v>
      </c>
      <c r="B1291" t="s">
        <v>1712</v>
      </c>
      <c r="C1291" t="s">
        <v>326</v>
      </c>
      <c r="D1291" t="s">
        <v>520</v>
      </c>
      <c r="E1291" t="s">
        <v>116</v>
      </c>
      <c r="G1291" t="s">
        <v>2771</v>
      </c>
      <c r="H1291" t="s">
        <v>658</v>
      </c>
      <c r="I1291" t="s">
        <v>541</v>
      </c>
      <c r="J1291" t="s">
        <v>137</v>
      </c>
      <c r="R1291" t="s">
        <v>5564</v>
      </c>
      <c r="S1291" t="s">
        <v>5565</v>
      </c>
      <c r="T1291" t="s">
        <v>2884</v>
      </c>
      <c r="U1291" t="s">
        <v>5566</v>
      </c>
      <c r="AC1291" t="str">
        <f>VLOOKUP(A1291,'[1]كل السنوات'!$A$2:$J$3366,10,0)</f>
        <v>م</v>
      </c>
    </row>
    <row r="1292" spans="1:29" ht="15" customHeight="1" x14ac:dyDescent="0.25">
      <c r="A1292">
        <v>526728</v>
      </c>
      <c r="B1292" t="s">
        <v>1713</v>
      </c>
      <c r="C1292" t="s">
        <v>77</v>
      </c>
      <c r="D1292" t="s">
        <v>798</v>
      </c>
      <c r="E1292" t="s">
        <v>116</v>
      </c>
      <c r="G1292" t="s">
        <v>3546</v>
      </c>
      <c r="H1292" t="s">
        <v>658</v>
      </c>
      <c r="I1292" t="s">
        <v>540</v>
      </c>
      <c r="J1292" t="s">
        <v>139</v>
      </c>
      <c r="R1292" t="s">
        <v>4457</v>
      </c>
      <c r="S1292" t="s">
        <v>3580</v>
      </c>
      <c r="T1292" t="s">
        <v>2958</v>
      </c>
      <c r="U1292" t="s">
        <v>3547</v>
      </c>
      <c r="AC1292">
        <f>VLOOKUP(A1292,'[1]كل السنوات'!$A$2:$J$3366,10,0)</f>
        <v>0</v>
      </c>
    </row>
    <row r="1293" spans="1:29" ht="15" customHeight="1" x14ac:dyDescent="0.25">
      <c r="A1293">
        <v>526733</v>
      </c>
      <c r="B1293" t="s">
        <v>1714</v>
      </c>
      <c r="C1293" t="s">
        <v>1715</v>
      </c>
      <c r="D1293" t="s">
        <v>1716</v>
      </c>
      <c r="E1293" t="s">
        <v>116</v>
      </c>
      <c r="G1293" t="s">
        <v>2686</v>
      </c>
      <c r="H1293" t="s">
        <v>658</v>
      </c>
      <c r="I1293" t="s">
        <v>540</v>
      </c>
      <c r="J1293" t="s">
        <v>139</v>
      </c>
      <c r="R1293" t="s">
        <v>4458</v>
      </c>
      <c r="S1293" t="s">
        <v>4459</v>
      </c>
      <c r="T1293" t="s">
        <v>3202</v>
      </c>
      <c r="U1293" t="s">
        <v>3548</v>
      </c>
      <c r="AC1293">
        <f>VLOOKUP(A1293,'[1]كل السنوات'!$A$2:$J$3366,10,0)</f>
        <v>0</v>
      </c>
    </row>
    <row r="1294" spans="1:29" ht="15" customHeight="1" x14ac:dyDescent="0.25">
      <c r="A1294">
        <v>526735</v>
      </c>
      <c r="B1294" t="s">
        <v>1717</v>
      </c>
      <c r="C1294" t="s">
        <v>84</v>
      </c>
      <c r="D1294" t="s">
        <v>936</v>
      </c>
      <c r="E1294" t="s">
        <v>116</v>
      </c>
      <c r="F1294" s="254">
        <v>32162</v>
      </c>
      <c r="G1294" t="s">
        <v>2818</v>
      </c>
      <c r="H1294" t="s">
        <v>658</v>
      </c>
      <c r="I1294" t="s">
        <v>540</v>
      </c>
      <c r="J1294" t="s">
        <v>139</v>
      </c>
      <c r="R1294" t="s">
        <v>3909</v>
      </c>
      <c r="S1294" t="s">
        <v>3599</v>
      </c>
      <c r="T1294" t="s">
        <v>3082</v>
      </c>
      <c r="U1294" t="s">
        <v>2820</v>
      </c>
      <c r="AC1294">
        <f>VLOOKUP(A1294,'[1]كل السنوات'!$A$2:$J$3366,10,0)</f>
        <v>0</v>
      </c>
    </row>
    <row r="1295" spans="1:29" ht="15" customHeight="1" x14ac:dyDescent="0.25">
      <c r="A1295">
        <v>526740</v>
      </c>
      <c r="B1295" t="s">
        <v>1718</v>
      </c>
      <c r="C1295" t="s">
        <v>224</v>
      </c>
      <c r="D1295" t="s">
        <v>402</v>
      </c>
      <c r="E1295" t="s">
        <v>116</v>
      </c>
      <c r="G1295" t="s">
        <v>136</v>
      </c>
      <c r="H1295" t="s">
        <v>658</v>
      </c>
      <c r="I1295" t="s">
        <v>541</v>
      </c>
      <c r="J1295" t="s">
        <v>137</v>
      </c>
      <c r="R1295" t="s">
        <v>4748</v>
      </c>
      <c r="S1295" t="s">
        <v>4417</v>
      </c>
      <c r="T1295" t="s">
        <v>2431</v>
      </c>
      <c r="U1295" t="s">
        <v>2479</v>
      </c>
      <c r="AC1295" t="str">
        <f>VLOOKUP(A1295,'[1]كل السنوات'!$A$2:$J$3366,10,0)</f>
        <v>م</v>
      </c>
    </row>
    <row r="1296" spans="1:29" ht="15" customHeight="1" x14ac:dyDescent="0.25">
      <c r="A1296">
        <v>526748</v>
      </c>
      <c r="B1296" t="s">
        <v>1863</v>
      </c>
      <c r="C1296" t="s">
        <v>299</v>
      </c>
      <c r="D1296" t="s">
        <v>729</v>
      </c>
      <c r="E1296" t="s">
        <v>116</v>
      </c>
      <c r="G1296" t="s">
        <v>2726</v>
      </c>
      <c r="H1296" t="s">
        <v>658</v>
      </c>
      <c r="I1296" t="s">
        <v>540</v>
      </c>
      <c r="J1296" t="s">
        <v>139</v>
      </c>
      <c r="AC1296">
        <f>VLOOKUP(A1296,'[1]كل السنوات'!$A$2:$J$3366,10,0)</f>
        <v>0</v>
      </c>
    </row>
    <row r="1297" spans="1:35" ht="15" customHeight="1" x14ac:dyDescent="0.25">
      <c r="A1297">
        <v>526766</v>
      </c>
      <c r="B1297" t="s">
        <v>5575</v>
      </c>
      <c r="C1297" t="s">
        <v>69</v>
      </c>
      <c r="D1297" t="s">
        <v>423</v>
      </c>
      <c r="E1297" t="s">
        <v>116</v>
      </c>
      <c r="H1297" t="s">
        <v>658</v>
      </c>
      <c r="I1297" t="s">
        <v>541</v>
      </c>
      <c r="J1297" t="s">
        <v>137</v>
      </c>
      <c r="K1297">
        <v>2018</v>
      </c>
      <c r="AC1297" t="str">
        <f>VLOOKUP(A1297,'[1]كل السنوات'!$A$2:$J$3366,10,0)</f>
        <v>م</v>
      </c>
    </row>
    <row r="1298" spans="1:35" ht="15" customHeight="1" x14ac:dyDescent="0.25">
      <c r="A1298">
        <v>526830</v>
      </c>
      <c r="B1298" t="s">
        <v>5576</v>
      </c>
      <c r="C1298" t="s">
        <v>305</v>
      </c>
      <c r="D1298" t="s">
        <v>350</v>
      </c>
      <c r="E1298" t="s">
        <v>2445</v>
      </c>
      <c r="G1298" t="s">
        <v>136</v>
      </c>
      <c r="H1298" t="s">
        <v>658</v>
      </c>
      <c r="I1298" t="s">
        <v>540</v>
      </c>
      <c r="J1298" t="s">
        <v>2426</v>
      </c>
      <c r="K1298">
        <v>2014</v>
      </c>
      <c r="AC1298">
        <f>VLOOKUP(A1298,'[1]كل السنوات'!$A$2:$J$3366,10,0)</f>
        <v>0</v>
      </c>
    </row>
    <row r="1299" spans="1:35" ht="15" customHeight="1" x14ac:dyDescent="0.25">
      <c r="A1299">
        <v>526851</v>
      </c>
      <c r="B1299" t="s">
        <v>5577</v>
      </c>
      <c r="C1299" t="s">
        <v>561</v>
      </c>
      <c r="D1299" t="s">
        <v>416</v>
      </c>
      <c r="E1299" t="s">
        <v>116</v>
      </c>
      <c r="G1299" t="s">
        <v>5567</v>
      </c>
      <c r="H1299" t="s">
        <v>658</v>
      </c>
      <c r="I1299" t="s">
        <v>540</v>
      </c>
      <c r="J1299" t="s">
        <v>139</v>
      </c>
      <c r="AC1299">
        <f>VLOOKUP(A1299,'[1]كل السنوات'!$A$2:$J$3366,10,0)</f>
        <v>0</v>
      </c>
    </row>
    <row r="1300" spans="1:35" ht="15" customHeight="1" x14ac:dyDescent="0.25">
      <c r="A1300">
        <v>526878</v>
      </c>
      <c r="B1300" t="s">
        <v>5578</v>
      </c>
      <c r="C1300" t="s">
        <v>1498</v>
      </c>
      <c r="D1300" t="s">
        <v>448</v>
      </c>
      <c r="E1300" t="s">
        <v>2445</v>
      </c>
      <c r="I1300" t="s">
        <v>541</v>
      </c>
      <c r="M1300">
        <v>0</v>
      </c>
      <c r="AC1300" t="str">
        <f>VLOOKUP(A1300,'[1]كل السنوات'!$A$2:$J$3366,10,0)</f>
        <v>م</v>
      </c>
    </row>
    <row r="1301" spans="1:35" ht="15" customHeight="1" x14ac:dyDescent="0.25">
      <c r="A1301">
        <v>526888</v>
      </c>
      <c r="B1301" t="s">
        <v>5579</v>
      </c>
      <c r="C1301" t="s">
        <v>76</v>
      </c>
      <c r="D1301" t="s">
        <v>5580</v>
      </c>
      <c r="E1301" t="s">
        <v>116</v>
      </c>
      <c r="H1301" t="s">
        <v>658</v>
      </c>
      <c r="I1301" t="s">
        <v>541</v>
      </c>
      <c r="J1301" t="s">
        <v>139</v>
      </c>
      <c r="AC1301" t="str">
        <f>VLOOKUP(A1301,'[1]كل السنوات'!$A$2:$J$3366,10,0)</f>
        <v>م</v>
      </c>
    </row>
    <row r="1302" spans="1:35" x14ac:dyDescent="0.25">
      <c r="A1302">
        <v>526943</v>
      </c>
      <c r="B1302" t="s">
        <v>5581</v>
      </c>
      <c r="C1302" t="s">
        <v>5582</v>
      </c>
      <c r="D1302" t="s">
        <v>5583</v>
      </c>
      <c r="E1302" t="s">
        <v>116</v>
      </c>
      <c r="G1302" t="s">
        <v>5639</v>
      </c>
      <c r="H1302" t="s">
        <v>658</v>
      </c>
      <c r="I1302" t="s">
        <v>540</v>
      </c>
      <c r="J1302" t="s">
        <v>139</v>
      </c>
      <c r="AC1302">
        <f>VLOOKUP(A1302,'[1]كل السنوات'!$A$2:$J$3366,10,0)</f>
        <v>0</v>
      </c>
    </row>
    <row r="1303" spans="1:35" x14ac:dyDescent="0.25">
      <c r="A1303">
        <v>527104</v>
      </c>
      <c r="B1303" t="s">
        <v>5603</v>
      </c>
      <c r="C1303" t="s">
        <v>1498</v>
      </c>
      <c r="D1303" t="s">
        <v>5604</v>
      </c>
      <c r="E1303" t="s">
        <v>116</v>
      </c>
      <c r="G1303" t="s">
        <v>5605</v>
      </c>
      <c r="H1303" t="s">
        <v>658</v>
      </c>
      <c r="I1303" t="s">
        <v>541</v>
      </c>
      <c r="J1303" t="s">
        <v>137</v>
      </c>
      <c r="K1303">
        <v>2012</v>
      </c>
      <c r="L1303" t="s">
        <v>138</v>
      </c>
      <c r="AC1303" t="str">
        <f>VLOOKUP(A1303,'[1]كل السنوات'!$A$2:$J$3366,10,0)</f>
        <v>م</v>
      </c>
    </row>
    <row r="1304" spans="1:35" ht="15" customHeight="1" x14ac:dyDescent="0.3">
      <c r="A1304" s="261"/>
      <c r="B1304" s="262"/>
      <c r="C1304" s="262"/>
      <c r="D1304" s="262"/>
      <c r="E1304" s="262"/>
      <c r="F1304" s="262"/>
      <c r="G1304" s="263"/>
      <c r="H1304" s="262"/>
      <c r="I1304" s="258"/>
      <c r="J1304" s="262"/>
      <c r="K1304" s="250"/>
      <c r="L1304" s="262"/>
      <c r="N1304" s="250"/>
      <c r="O1304" s="260"/>
      <c r="P1304" s="257"/>
      <c r="Q1304" s="262"/>
      <c r="R1304" s="262"/>
      <c r="S1304" s="262"/>
      <c r="T1304" s="262"/>
      <c r="U1304" s="262"/>
      <c r="V1304" s="262"/>
      <c r="W1304" s="262"/>
      <c r="X1304" s="262"/>
      <c r="Y1304" s="262"/>
      <c r="Z1304" s="262"/>
      <c r="AA1304" s="262"/>
      <c r="AB1304" s="262"/>
      <c r="AC1304" s="262"/>
      <c r="AD1304" s="262"/>
      <c r="AE1304" s="246"/>
      <c r="AF1304" s="262"/>
      <c r="AG1304" s="262"/>
      <c r="AH1304" s="262"/>
      <c r="AI1304" s="262"/>
    </row>
    <row r="1305" spans="1:35" ht="15" customHeight="1" x14ac:dyDescent="0.3">
      <c r="A1305" s="261"/>
      <c r="B1305" s="262"/>
      <c r="C1305" s="262"/>
      <c r="D1305" s="262"/>
      <c r="E1305" s="262"/>
      <c r="F1305" s="262"/>
      <c r="G1305" s="263"/>
      <c r="H1305" s="262"/>
      <c r="I1305" s="258"/>
      <c r="J1305" s="262"/>
      <c r="K1305" s="262"/>
      <c r="L1305" s="262"/>
      <c r="N1305" s="250"/>
      <c r="O1305" s="260"/>
      <c r="P1305" s="257"/>
      <c r="Q1305" s="262"/>
      <c r="R1305" s="262"/>
      <c r="S1305" s="262"/>
      <c r="T1305" s="262"/>
      <c r="U1305" s="262"/>
      <c r="V1305" s="262"/>
      <c r="W1305" s="262"/>
      <c r="X1305" s="262"/>
      <c r="Y1305" s="262"/>
      <c r="Z1305" s="262"/>
      <c r="AA1305" s="262"/>
      <c r="AB1305" s="262"/>
      <c r="AC1305" s="262"/>
      <c r="AD1305" s="262"/>
      <c r="AE1305" s="246"/>
      <c r="AF1305" s="262"/>
      <c r="AG1305" s="262"/>
      <c r="AH1305" s="262"/>
      <c r="AI1305" s="262"/>
    </row>
    <row r="1306" spans="1:35" ht="15" customHeight="1" x14ac:dyDescent="0.3">
      <c r="A1306" s="261"/>
      <c r="B1306" s="262"/>
      <c r="C1306" s="262"/>
      <c r="D1306" s="262"/>
      <c r="E1306" s="262"/>
      <c r="F1306" s="262"/>
      <c r="G1306" s="263"/>
      <c r="H1306" s="262"/>
      <c r="I1306" s="258"/>
      <c r="J1306" s="262"/>
      <c r="K1306" s="250"/>
      <c r="L1306" s="262"/>
      <c r="N1306" s="250"/>
      <c r="O1306" s="260"/>
      <c r="P1306" s="257"/>
      <c r="Q1306" s="262"/>
      <c r="R1306" s="262"/>
      <c r="S1306" s="262"/>
      <c r="T1306" s="262"/>
      <c r="U1306" s="262"/>
      <c r="V1306" s="262"/>
      <c r="W1306" s="262"/>
      <c r="X1306" s="262"/>
      <c r="Y1306" s="262"/>
      <c r="Z1306" s="262"/>
      <c r="AA1306" s="262"/>
      <c r="AB1306" s="262"/>
      <c r="AC1306" s="262"/>
      <c r="AD1306" s="262"/>
      <c r="AE1306" s="247"/>
      <c r="AF1306" s="262"/>
      <c r="AG1306" s="262"/>
      <c r="AH1306" s="262"/>
      <c r="AI1306" s="262"/>
    </row>
    <row r="1307" spans="1:35" ht="15" customHeight="1" x14ac:dyDescent="0.3">
      <c r="A1307" s="261"/>
      <c r="B1307" s="262"/>
      <c r="C1307" s="262"/>
      <c r="D1307" s="262"/>
      <c r="E1307" s="262"/>
      <c r="F1307" s="262"/>
      <c r="G1307" s="263"/>
      <c r="H1307" s="262"/>
      <c r="I1307" s="258"/>
      <c r="J1307" s="262"/>
      <c r="K1307" s="262"/>
      <c r="L1307" s="250"/>
      <c r="N1307" s="250"/>
      <c r="O1307" s="260"/>
      <c r="P1307" s="257"/>
      <c r="Q1307" s="262"/>
      <c r="R1307" s="257"/>
      <c r="S1307" s="262"/>
      <c r="T1307" s="262"/>
      <c r="U1307" s="262"/>
      <c r="V1307" s="262"/>
      <c r="W1307" s="262"/>
      <c r="X1307" s="262"/>
      <c r="Y1307" s="262"/>
      <c r="Z1307" s="262"/>
      <c r="AA1307" s="262"/>
      <c r="AB1307" s="262"/>
      <c r="AC1307" s="262"/>
      <c r="AD1307" s="262"/>
      <c r="AE1307" s="246"/>
      <c r="AF1307" s="262"/>
      <c r="AG1307" s="262"/>
      <c r="AH1307" s="262"/>
      <c r="AI1307" s="262"/>
    </row>
    <row r="1308" spans="1:35" ht="15" customHeight="1" x14ac:dyDescent="0.3">
      <c r="A1308" s="256"/>
      <c r="B1308" s="257"/>
      <c r="C1308" s="257"/>
      <c r="D1308" s="257"/>
      <c r="E1308" s="257"/>
      <c r="F1308" s="257"/>
      <c r="G1308" s="257"/>
      <c r="H1308" s="257"/>
      <c r="I1308" s="258"/>
      <c r="J1308" s="257"/>
      <c r="K1308" s="257"/>
      <c r="L1308" s="257"/>
      <c r="N1308" s="250"/>
      <c r="O1308" s="260"/>
      <c r="P1308" s="257"/>
      <c r="Q1308" s="257"/>
      <c r="R1308" s="262"/>
      <c r="S1308" s="257"/>
      <c r="T1308" s="257"/>
      <c r="U1308" s="257"/>
      <c r="V1308" s="257"/>
      <c r="W1308" s="257"/>
      <c r="X1308" s="257"/>
      <c r="Y1308" s="257"/>
      <c r="Z1308" s="257"/>
      <c r="AA1308" s="257"/>
      <c r="AB1308" s="257"/>
      <c r="AC1308" s="257"/>
      <c r="AD1308" s="257"/>
      <c r="AE1308" s="246"/>
      <c r="AF1308" s="257"/>
      <c r="AG1308" s="257"/>
      <c r="AH1308" s="257"/>
      <c r="AI1308" s="257"/>
    </row>
    <row r="1309" spans="1:35" ht="15" customHeight="1" x14ac:dyDescent="0.3">
      <c r="A1309" s="261"/>
      <c r="B1309" s="262"/>
      <c r="C1309" s="262"/>
      <c r="D1309" s="262"/>
      <c r="E1309" s="262"/>
      <c r="F1309" s="262"/>
      <c r="G1309" s="263"/>
      <c r="H1309" s="262"/>
      <c r="I1309" s="258"/>
      <c r="J1309" s="261"/>
      <c r="K1309" s="262"/>
      <c r="L1309" s="250"/>
      <c r="N1309" s="250"/>
      <c r="O1309" s="260"/>
      <c r="P1309" s="257"/>
      <c r="Q1309" s="262"/>
      <c r="R1309" s="257"/>
      <c r="S1309" s="262"/>
      <c r="T1309" s="262"/>
      <c r="U1309" s="262"/>
      <c r="V1309" s="262"/>
      <c r="W1309" s="262"/>
      <c r="X1309" s="262"/>
      <c r="Y1309" s="262"/>
      <c r="Z1309" s="262"/>
      <c r="AA1309" s="262"/>
      <c r="AB1309" s="262"/>
      <c r="AC1309" s="262"/>
      <c r="AD1309" s="262"/>
      <c r="AE1309" s="246"/>
      <c r="AF1309" s="262"/>
      <c r="AG1309" s="262"/>
      <c r="AH1309" s="262"/>
      <c r="AI1309" s="262"/>
    </row>
    <row r="1310" spans="1:35" ht="15" customHeight="1" x14ac:dyDescent="0.3">
      <c r="A1310" s="256"/>
      <c r="B1310" s="257"/>
      <c r="C1310" s="257"/>
      <c r="D1310" s="257"/>
      <c r="E1310" s="257"/>
      <c r="F1310" s="257"/>
      <c r="G1310" s="257"/>
      <c r="H1310" s="257"/>
      <c r="I1310" s="258"/>
      <c r="J1310" s="250"/>
      <c r="K1310" s="257"/>
      <c r="L1310" s="257"/>
      <c r="N1310" s="250"/>
      <c r="O1310" s="260"/>
      <c r="P1310" s="257"/>
      <c r="Q1310" s="257"/>
      <c r="R1310" s="250"/>
      <c r="S1310" s="257"/>
      <c r="T1310" s="257"/>
      <c r="U1310" s="257"/>
      <c r="V1310" s="257"/>
      <c r="W1310" s="257"/>
      <c r="X1310" s="257"/>
      <c r="Y1310" s="257"/>
      <c r="Z1310" s="257"/>
      <c r="AA1310" s="257"/>
      <c r="AB1310" s="257"/>
      <c r="AC1310" s="257"/>
      <c r="AD1310" s="257"/>
      <c r="AE1310" s="246"/>
      <c r="AF1310" s="257"/>
      <c r="AG1310" s="257"/>
      <c r="AH1310" s="257"/>
      <c r="AI1310" s="257"/>
    </row>
    <row r="1311" spans="1:35" ht="15" customHeight="1" x14ac:dyDescent="0.3">
      <c r="A1311" s="261"/>
      <c r="B1311" s="262"/>
      <c r="C1311" s="262"/>
      <c r="D1311" s="262"/>
      <c r="E1311" s="262"/>
      <c r="F1311" s="262"/>
      <c r="G1311" s="263"/>
      <c r="H1311" s="262"/>
      <c r="I1311" s="258"/>
      <c r="J1311" s="261"/>
      <c r="K1311" s="250"/>
      <c r="L1311" s="262"/>
      <c r="N1311" s="250"/>
      <c r="O1311" s="260"/>
      <c r="P1311" s="257"/>
      <c r="Q1311" s="250"/>
      <c r="R1311" s="262"/>
      <c r="S1311" s="250"/>
      <c r="T1311" s="250"/>
      <c r="U1311" s="250"/>
      <c r="V1311" s="250"/>
      <c r="W1311" s="250"/>
      <c r="X1311" s="250"/>
      <c r="Y1311" s="250"/>
      <c r="Z1311" s="250"/>
      <c r="AA1311" s="250"/>
      <c r="AB1311" s="250"/>
      <c r="AC1311" s="250"/>
      <c r="AD1311" s="250"/>
      <c r="AE1311" s="247"/>
      <c r="AF1311" s="250"/>
      <c r="AG1311" s="250"/>
      <c r="AH1311" s="250"/>
      <c r="AI1311" s="250"/>
    </row>
    <row r="1312" spans="1:35" ht="15" customHeight="1" x14ac:dyDescent="0.3">
      <c r="A1312" s="261"/>
      <c r="B1312" s="262"/>
      <c r="C1312" s="262"/>
      <c r="D1312" s="262"/>
      <c r="E1312" s="262"/>
      <c r="F1312" s="262"/>
      <c r="G1312" s="263"/>
      <c r="H1312" s="262"/>
      <c r="I1312" s="258"/>
      <c r="J1312" s="261"/>
      <c r="K1312" s="250"/>
      <c r="L1312" s="262"/>
      <c r="N1312" s="250"/>
      <c r="O1312" s="260"/>
      <c r="P1312" s="257"/>
      <c r="Q1312" s="262"/>
      <c r="R1312" s="262"/>
      <c r="S1312" s="262"/>
      <c r="T1312" s="262"/>
      <c r="U1312" s="262"/>
      <c r="V1312" s="262"/>
      <c r="W1312" s="262"/>
      <c r="X1312" s="262"/>
      <c r="Y1312" s="262"/>
      <c r="Z1312" s="262"/>
      <c r="AA1312" s="262"/>
      <c r="AB1312" s="262"/>
      <c r="AC1312" s="262"/>
      <c r="AD1312" s="262"/>
      <c r="AE1312" s="246"/>
      <c r="AF1312" s="262"/>
      <c r="AG1312" s="262"/>
      <c r="AH1312" s="262"/>
      <c r="AI1312" s="262"/>
    </row>
    <row r="1313" spans="1:35" ht="15" customHeight="1" x14ac:dyDescent="0.3">
      <c r="A1313" s="261"/>
      <c r="B1313" s="262"/>
      <c r="C1313" s="262"/>
      <c r="D1313" s="262"/>
      <c r="E1313" s="262"/>
      <c r="F1313" s="262"/>
      <c r="G1313" s="263"/>
      <c r="H1313" s="262"/>
      <c r="I1313" s="258"/>
      <c r="J1313" s="250"/>
      <c r="K1313" s="262"/>
      <c r="L1313" s="262"/>
      <c r="N1313" s="250"/>
      <c r="O1313" s="260"/>
      <c r="P1313" s="257"/>
      <c r="Q1313" s="262"/>
      <c r="R1313" s="262"/>
      <c r="S1313" s="262"/>
      <c r="T1313" s="262"/>
      <c r="U1313" s="262"/>
      <c r="V1313" s="262"/>
      <c r="W1313" s="262"/>
      <c r="X1313" s="262"/>
      <c r="Y1313" s="262"/>
      <c r="Z1313" s="262"/>
      <c r="AA1313" s="262"/>
      <c r="AB1313" s="262"/>
      <c r="AC1313" s="262"/>
      <c r="AD1313" s="262"/>
      <c r="AE1313" s="247"/>
      <c r="AF1313" s="262"/>
      <c r="AG1313" s="262"/>
      <c r="AH1313" s="262"/>
      <c r="AI1313" s="262"/>
    </row>
    <row r="1314" spans="1:35" ht="15" customHeight="1" x14ac:dyDescent="0.3">
      <c r="A1314" s="261"/>
      <c r="B1314" s="262"/>
      <c r="C1314" s="262"/>
      <c r="D1314" s="262"/>
      <c r="E1314" s="262"/>
      <c r="F1314" s="262"/>
      <c r="G1314" s="263"/>
      <c r="H1314" s="262"/>
      <c r="I1314" s="258"/>
      <c r="J1314" s="262"/>
      <c r="K1314" s="250"/>
      <c r="L1314" s="262"/>
      <c r="N1314" s="250"/>
      <c r="O1314" s="260"/>
      <c r="P1314" s="257"/>
      <c r="Q1314" s="262"/>
      <c r="R1314" s="250"/>
      <c r="S1314" s="262"/>
      <c r="T1314" s="262"/>
      <c r="U1314" s="262"/>
      <c r="V1314" s="262"/>
      <c r="W1314" s="262"/>
      <c r="X1314" s="262"/>
      <c r="Y1314" s="262"/>
      <c r="Z1314" s="262"/>
      <c r="AA1314" s="262"/>
      <c r="AB1314" s="262"/>
      <c r="AC1314" s="262"/>
      <c r="AD1314" s="262"/>
      <c r="AE1314" s="246"/>
      <c r="AF1314" s="262"/>
      <c r="AG1314" s="262"/>
      <c r="AH1314" s="262"/>
      <c r="AI1314" s="262"/>
    </row>
    <row r="1315" spans="1:35" ht="15" customHeight="1" x14ac:dyDescent="0.3">
      <c r="A1315" s="261"/>
      <c r="B1315" s="262"/>
      <c r="C1315" s="262"/>
      <c r="D1315" s="262"/>
      <c r="E1315" s="262"/>
      <c r="F1315" s="262"/>
      <c r="G1315" s="263"/>
      <c r="H1315" s="262"/>
      <c r="I1315" s="258"/>
      <c r="J1315" s="262"/>
      <c r="K1315" s="250"/>
      <c r="L1315" s="262"/>
      <c r="N1315" s="250"/>
      <c r="O1315" s="260"/>
      <c r="P1315" s="257"/>
      <c r="Q1315" s="250"/>
      <c r="R1315" s="257"/>
      <c r="S1315" s="250"/>
      <c r="T1315" s="250"/>
      <c r="U1315" s="250"/>
      <c r="V1315" s="250"/>
      <c r="W1315" s="250"/>
      <c r="X1315" s="250"/>
      <c r="Y1315" s="250"/>
      <c r="Z1315" s="250"/>
      <c r="AA1315" s="250"/>
      <c r="AB1315" s="250"/>
      <c r="AC1315" s="250"/>
      <c r="AD1315" s="250"/>
      <c r="AE1315" s="246"/>
      <c r="AF1315" s="250"/>
      <c r="AG1315" s="250"/>
      <c r="AH1315" s="250"/>
      <c r="AI1315" s="250"/>
    </row>
    <row r="1316" spans="1:35" ht="15" customHeight="1" x14ac:dyDescent="0.3">
      <c r="A1316" s="256"/>
      <c r="B1316" s="257"/>
      <c r="C1316" s="257"/>
      <c r="D1316" s="257"/>
      <c r="E1316" s="257"/>
      <c r="F1316" s="257"/>
      <c r="G1316" s="257"/>
      <c r="H1316" s="257"/>
      <c r="I1316" s="258"/>
      <c r="J1316" s="257"/>
      <c r="K1316" s="257"/>
      <c r="L1316" s="257"/>
      <c r="N1316" s="250"/>
      <c r="O1316" s="260"/>
      <c r="P1316" s="257"/>
      <c r="Q1316" s="257"/>
      <c r="R1316" s="257"/>
      <c r="S1316" s="257"/>
      <c r="T1316" s="257"/>
      <c r="U1316" s="257"/>
      <c r="V1316" s="257"/>
      <c r="W1316" s="257"/>
      <c r="X1316" s="257"/>
      <c r="Y1316" s="257"/>
      <c r="Z1316" s="257"/>
      <c r="AA1316" s="257"/>
      <c r="AB1316" s="257"/>
      <c r="AC1316" s="257"/>
      <c r="AD1316" s="257"/>
      <c r="AE1316" s="246"/>
      <c r="AF1316" s="257"/>
      <c r="AG1316" s="257"/>
      <c r="AH1316" s="257"/>
      <c r="AI1316" s="257"/>
    </row>
    <row r="1317" spans="1:35" ht="15" customHeight="1" x14ac:dyDescent="0.3">
      <c r="A1317" s="256"/>
      <c r="B1317" s="257"/>
      <c r="C1317" s="257"/>
      <c r="D1317" s="257"/>
      <c r="E1317" s="257"/>
      <c r="F1317" s="257"/>
      <c r="G1317" s="257"/>
      <c r="H1317" s="257"/>
      <c r="I1317" s="258"/>
      <c r="J1317" s="257"/>
      <c r="K1317" s="257"/>
      <c r="L1317" s="250"/>
      <c r="N1317" s="250"/>
      <c r="O1317" s="260"/>
      <c r="P1317" s="257"/>
      <c r="Q1317" s="257"/>
      <c r="R1317" s="262"/>
      <c r="S1317" s="257"/>
      <c r="T1317" s="257"/>
      <c r="U1317" s="257"/>
      <c r="V1317" s="257"/>
      <c r="W1317" s="257"/>
      <c r="X1317" s="257"/>
      <c r="Y1317" s="257"/>
      <c r="Z1317" s="257"/>
      <c r="AA1317" s="257"/>
      <c r="AB1317" s="257"/>
      <c r="AC1317" s="257"/>
      <c r="AD1317" s="257"/>
      <c r="AE1317" s="246"/>
      <c r="AF1317" s="257"/>
      <c r="AG1317" s="257"/>
      <c r="AH1317" s="257"/>
      <c r="AI1317" s="257"/>
    </row>
    <row r="1318" spans="1:35" ht="15" customHeight="1" x14ac:dyDescent="0.3">
      <c r="A1318" s="261"/>
      <c r="B1318" s="262"/>
      <c r="C1318" s="262"/>
      <c r="D1318" s="262"/>
      <c r="E1318" s="262"/>
      <c r="F1318" s="262"/>
      <c r="G1318" s="263"/>
      <c r="H1318" s="262"/>
      <c r="I1318" s="258"/>
      <c r="J1318" s="261"/>
      <c r="K1318" s="262"/>
      <c r="L1318" s="250"/>
      <c r="N1318" s="250"/>
      <c r="O1318" s="260"/>
      <c r="P1318" s="257"/>
      <c r="Q1318" s="262"/>
      <c r="R1318" s="262"/>
      <c r="S1318" s="262"/>
      <c r="T1318" s="262"/>
      <c r="U1318" s="262"/>
      <c r="V1318" s="262"/>
      <c r="W1318" s="262"/>
      <c r="X1318" s="262"/>
      <c r="Y1318" s="262"/>
      <c r="Z1318" s="262"/>
      <c r="AA1318" s="262"/>
      <c r="AB1318" s="262"/>
      <c r="AC1318" s="262"/>
      <c r="AD1318" s="262"/>
      <c r="AE1318" s="247"/>
      <c r="AF1318" s="262"/>
      <c r="AG1318" s="262"/>
      <c r="AH1318" s="262"/>
      <c r="AI1318" s="262"/>
    </row>
    <row r="1319" spans="1:35" ht="15" customHeight="1" x14ac:dyDescent="0.3">
      <c r="A1319" s="261"/>
      <c r="B1319" s="262"/>
      <c r="C1319" s="262"/>
      <c r="D1319" s="262"/>
      <c r="E1319" s="262"/>
      <c r="F1319" s="262"/>
      <c r="G1319" s="263"/>
      <c r="H1319" s="262"/>
      <c r="I1319" s="258"/>
      <c r="J1319" s="262"/>
      <c r="K1319" s="250"/>
      <c r="L1319" s="262"/>
      <c r="N1319" s="250"/>
      <c r="O1319" s="260"/>
      <c r="P1319" s="257"/>
      <c r="Q1319" s="262"/>
      <c r="R1319" s="262"/>
      <c r="S1319" s="262"/>
      <c r="T1319" s="262"/>
      <c r="U1319" s="262"/>
      <c r="V1319" s="262"/>
      <c r="W1319" s="262"/>
      <c r="X1319" s="262"/>
      <c r="Y1319" s="262"/>
      <c r="Z1319" s="262"/>
      <c r="AA1319" s="262"/>
      <c r="AB1319" s="262"/>
      <c r="AC1319" s="262"/>
      <c r="AD1319" s="262"/>
      <c r="AE1319" s="246"/>
      <c r="AF1319" s="262"/>
      <c r="AG1319" s="262"/>
      <c r="AH1319" s="262"/>
      <c r="AI1319" s="262"/>
    </row>
    <row r="1320" spans="1:35" ht="15" customHeight="1" x14ac:dyDescent="0.3">
      <c r="A1320" s="261"/>
      <c r="B1320" s="262"/>
      <c r="C1320" s="262"/>
      <c r="D1320" s="262"/>
      <c r="E1320" s="262"/>
      <c r="F1320" s="262"/>
      <c r="G1320" s="263"/>
      <c r="H1320" s="262"/>
      <c r="I1320" s="258"/>
      <c r="J1320" s="261"/>
      <c r="K1320" s="250"/>
      <c r="L1320" s="262"/>
      <c r="N1320" s="250"/>
      <c r="O1320" s="260"/>
      <c r="P1320" s="257"/>
      <c r="Q1320" s="262"/>
      <c r="R1320" s="250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2"/>
      <c r="AC1320" s="262"/>
      <c r="AD1320" s="262"/>
      <c r="AE1320" s="246"/>
      <c r="AF1320" s="262"/>
      <c r="AG1320" s="262"/>
      <c r="AH1320" s="262"/>
      <c r="AI1320" s="262"/>
    </row>
    <row r="1321" spans="1:35" ht="15" customHeight="1" x14ac:dyDescent="0.3">
      <c r="A1321" s="261"/>
      <c r="B1321" s="262"/>
      <c r="C1321" s="262"/>
      <c r="D1321" s="262"/>
      <c r="E1321" s="262"/>
      <c r="F1321" s="262"/>
      <c r="G1321" s="263"/>
      <c r="H1321" s="262"/>
      <c r="I1321" s="258"/>
      <c r="J1321" s="261"/>
      <c r="K1321" s="250"/>
      <c r="L1321" s="262"/>
      <c r="N1321" s="250"/>
      <c r="O1321" s="260"/>
      <c r="P1321" s="257"/>
      <c r="Q1321" s="250"/>
      <c r="R1321" s="250"/>
      <c r="S1321" s="250"/>
      <c r="T1321" s="250"/>
      <c r="U1321" s="250"/>
      <c r="V1321" s="250"/>
      <c r="W1321" s="250"/>
      <c r="X1321" s="250"/>
      <c r="Y1321" s="250"/>
      <c r="Z1321" s="250"/>
      <c r="AA1321" s="250"/>
      <c r="AB1321" s="250"/>
      <c r="AC1321" s="250"/>
      <c r="AD1321" s="250"/>
      <c r="AE1321" s="246"/>
      <c r="AF1321" s="250"/>
      <c r="AG1321" s="250"/>
      <c r="AH1321" s="250"/>
      <c r="AI1321" s="250"/>
    </row>
    <row r="1322" spans="1:35" ht="15" customHeight="1" x14ac:dyDescent="0.3">
      <c r="A1322" s="261"/>
      <c r="B1322" s="262"/>
      <c r="C1322" s="262"/>
      <c r="D1322" s="262"/>
      <c r="E1322" s="262"/>
      <c r="F1322" s="262"/>
      <c r="G1322" s="263"/>
      <c r="H1322" s="262"/>
      <c r="I1322" s="258"/>
      <c r="J1322" s="262"/>
      <c r="K1322" s="250"/>
      <c r="L1322" s="262"/>
      <c r="N1322" s="250"/>
      <c r="O1322" s="260"/>
      <c r="P1322" s="257"/>
      <c r="Q1322" s="250"/>
      <c r="R1322" s="257"/>
      <c r="S1322" s="250"/>
      <c r="T1322" s="250"/>
      <c r="U1322" s="250"/>
      <c r="V1322" s="250"/>
      <c r="W1322" s="250"/>
      <c r="X1322" s="250"/>
      <c r="Y1322" s="250"/>
      <c r="Z1322" s="250"/>
      <c r="AA1322" s="250"/>
      <c r="AB1322" s="250"/>
      <c r="AC1322" s="250"/>
      <c r="AD1322" s="250"/>
      <c r="AE1322" s="246"/>
      <c r="AF1322" s="250"/>
      <c r="AG1322" s="250"/>
      <c r="AH1322" s="250"/>
      <c r="AI1322" s="250"/>
    </row>
    <row r="1323" spans="1:35" ht="15" customHeight="1" x14ac:dyDescent="0.3">
      <c r="A1323" s="256"/>
      <c r="B1323" s="257"/>
      <c r="C1323" s="257"/>
      <c r="D1323" s="257"/>
      <c r="E1323" s="257"/>
      <c r="F1323" s="257"/>
      <c r="G1323" s="257"/>
      <c r="H1323" s="257"/>
      <c r="I1323" s="258"/>
      <c r="J1323" s="257"/>
      <c r="K1323" s="257"/>
      <c r="L1323" s="250"/>
      <c r="N1323" s="250"/>
      <c r="O1323" s="260"/>
      <c r="P1323" s="257"/>
      <c r="Q1323" s="257"/>
      <c r="R1323" s="250"/>
      <c r="S1323" s="257"/>
      <c r="T1323" s="257"/>
      <c r="U1323" s="257"/>
      <c r="V1323" s="257"/>
      <c r="W1323" s="257"/>
      <c r="X1323" s="257"/>
      <c r="Y1323" s="257"/>
      <c r="Z1323" s="257"/>
      <c r="AA1323" s="257"/>
      <c r="AB1323" s="257"/>
      <c r="AC1323" s="257"/>
      <c r="AD1323" s="257"/>
      <c r="AE1323" s="246"/>
      <c r="AF1323" s="257"/>
      <c r="AG1323" s="257"/>
      <c r="AH1323" s="257"/>
      <c r="AI1323" s="257"/>
    </row>
    <row r="1324" spans="1:35" ht="15" customHeight="1" x14ac:dyDescent="0.3">
      <c r="A1324" s="261"/>
      <c r="B1324" s="262"/>
      <c r="C1324" s="262"/>
      <c r="D1324" s="262"/>
      <c r="E1324" s="262"/>
      <c r="F1324" s="262"/>
      <c r="G1324" s="263"/>
      <c r="H1324" s="262"/>
      <c r="I1324" s="258"/>
      <c r="J1324" s="262"/>
      <c r="K1324" s="262"/>
      <c r="L1324" s="262"/>
      <c r="N1324" s="250"/>
      <c r="O1324" s="260"/>
      <c r="P1324" s="257"/>
      <c r="Q1324" s="250"/>
      <c r="R1324" s="250"/>
      <c r="S1324" s="250"/>
      <c r="T1324" s="250"/>
      <c r="U1324" s="250"/>
      <c r="V1324" s="250"/>
      <c r="W1324" s="250"/>
      <c r="X1324" s="250"/>
      <c r="Y1324" s="250"/>
      <c r="Z1324" s="250"/>
      <c r="AA1324" s="250"/>
      <c r="AB1324" s="250"/>
      <c r="AC1324" s="250"/>
      <c r="AD1324" s="250"/>
      <c r="AE1324" s="247"/>
      <c r="AF1324" s="250"/>
      <c r="AG1324" s="250"/>
      <c r="AH1324" s="250"/>
      <c r="AI1324" s="250"/>
    </row>
    <row r="1325" spans="1:35" ht="15" customHeight="1" x14ac:dyDescent="0.3">
      <c r="A1325" s="261"/>
      <c r="B1325" s="262"/>
      <c r="C1325" s="262"/>
      <c r="D1325" s="262"/>
      <c r="E1325" s="262"/>
      <c r="F1325" s="262"/>
      <c r="G1325" s="263"/>
      <c r="H1325" s="262"/>
      <c r="I1325" s="258"/>
      <c r="J1325" s="261"/>
      <c r="K1325" s="250"/>
      <c r="L1325" s="262"/>
      <c r="N1325" s="250"/>
      <c r="O1325" s="260"/>
      <c r="P1325" s="257"/>
      <c r="Q1325" s="250"/>
      <c r="R1325" s="262"/>
      <c r="S1325" s="250"/>
      <c r="T1325" s="250"/>
      <c r="U1325" s="250"/>
      <c r="V1325" s="250"/>
      <c r="W1325" s="250"/>
      <c r="X1325" s="250"/>
      <c r="Y1325" s="250"/>
      <c r="Z1325" s="250"/>
      <c r="AA1325" s="250"/>
      <c r="AB1325" s="250"/>
      <c r="AC1325" s="250"/>
      <c r="AD1325" s="250"/>
      <c r="AE1325" s="246"/>
      <c r="AF1325" s="250"/>
      <c r="AG1325" s="250"/>
      <c r="AH1325" s="250"/>
      <c r="AI1325" s="250"/>
    </row>
    <row r="1326" spans="1:35" ht="15" customHeight="1" x14ac:dyDescent="0.3">
      <c r="A1326" s="261"/>
      <c r="B1326" s="262"/>
      <c r="C1326" s="262"/>
      <c r="D1326" s="262"/>
      <c r="E1326" s="262"/>
      <c r="F1326" s="262"/>
      <c r="G1326" s="263"/>
      <c r="H1326" s="262"/>
      <c r="I1326" s="258"/>
      <c r="J1326" s="262"/>
      <c r="K1326" s="250"/>
      <c r="L1326" s="262"/>
      <c r="N1326" s="250"/>
      <c r="O1326" s="260"/>
      <c r="P1326" s="257"/>
      <c r="Q1326" s="262"/>
      <c r="R1326" s="257"/>
      <c r="S1326" s="262"/>
      <c r="T1326" s="262"/>
      <c r="U1326" s="262"/>
      <c r="V1326" s="262"/>
      <c r="W1326" s="262"/>
      <c r="X1326" s="262"/>
      <c r="Y1326" s="262"/>
      <c r="Z1326" s="262"/>
      <c r="AA1326" s="262"/>
      <c r="AB1326" s="262"/>
      <c r="AC1326" s="262"/>
      <c r="AD1326" s="262"/>
      <c r="AE1326" s="246"/>
      <c r="AF1326" s="262"/>
      <c r="AG1326" s="262"/>
      <c r="AH1326" s="262"/>
      <c r="AI1326" s="262"/>
    </row>
    <row r="1327" spans="1:35" ht="15" customHeight="1" x14ac:dyDescent="0.3">
      <c r="A1327" s="256"/>
      <c r="B1327" s="257"/>
      <c r="C1327" s="257"/>
      <c r="D1327" s="257"/>
      <c r="E1327" s="257"/>
      <c r="F1327" s="257"/>
      <c r="G1327" s="257"/>
      <c r="H1327" s="257"/>
      <c r="I1327" s="258"/>
      <c r="J1327" s="257"/>
      <c r="K1327" s="257"/>
      <c r="L1327" s="250"/>
      <c r="N1327" s="250"/>
      <c r="O1327" s="260"/>
      <c r="P1327" s="257"/>
      <c r="Q1327" s="257"/>
      <c r="R1327" s="262"/>
      <c r="S1327" s="257"/>
      <c r="T1327" s="257"/>
      <c r="U1327" s="257"/>
      <c r="V1327" s="257"/>
      <c r="W1327" s="257"/>
      <c r="X1327" s="257"/>
      <c r="Y1327" s="257"/>
      <c r="Z1327" s="257"/>
      <c r="AA1327" s="257"/>
      <c r="AB1327" s="257"/>
      <c r="AC1327" s="257"/>
      <c r="AD1327" s="257"/>
      <c r="AE1327" s="246"/>
      <c r="AF1327" s="257"/>
      <c r="AG1327" s="257"/>
      <c r="AH1327" s="257"/>
      <c r="AI1327" s="257"/>
    </row>
    <row r="1328" spans="1:35" ht="15" customHeight="1" x14ac:dyDescent="0.3">
      <c r="A1328" s="261"/>
      <c r="B1328" s="262"/>
      <c r="C1328" s="262"/>
      <c r="D1328" s="262"/>
      <c r="E1328" s="262"/>
      <c r="F1328" s="262"/>
      <c r="G1328" s="263"/>
      <c r="H1328" s="262"/>
      <c r="I1328" s="258"/>
      <c r="J1328" s="262"/>
      <c r="K1328" s="250"/>
      <c r="L1328" s="262"/>
      <c r="N1328" s="250"/>
      <c r="O1328" s="260"/>
      <c r="P1328" s="257"/>
      <c r="Q1328" s="262"/>
      <c r="R1328" s="262"/>
      <c r="S1328" s="262"/>
      <c r="T1328" s="262"/>
      <c r="U1328" s="262"/>
      <c r="V1328" s="262"/>
      <c r="W1328" s="262"/>
      <c r="X1328" s="262"/>
      <c r="Y1328" s="262"/>
      <c r="Z1328" s="262"/>
      <c r="AA1328" s="262"/>
      <c r="AB1328" s="262"/>
      <c r="AC1328" s="262"/>
      <c r="AD1328" s="262"/>
      <c r="AE1328" s="246"/>
      <c r="AF1328" s="262"/>
      <c r="AG1328" s="262"/>
      <c r="AH1328" s="262"/>
      <c r="AI1328" s="262"/>
    </row>
    <row r="1329" spans="1:35" ht="15" customHeight="1" x14ac:dyDescent="0.3">
      <c r="A1329" s="261"/>
      <c r="B1329" s="262"/>
      <c r="C1329" s="262"/>
      <c r="D1329" s="262"/>
      <c r="E1329" s="262"/>
      <c r="F1329" s="262"/>
      <c r="G1329" s="263"/>
      <c r="H1329" s="262"/>
      <c r="I1329" s="258"/>
      <c r="J1329" s="261"/>
      <c r="K1329" s="262"/>
      <c r="L1329" s="250"/>
      <c r="N1329" s="250"/>
      <c r="O1329" s="260"/>
      <c r="P1329" s="257"/>
      <c r="Q1329" s="262"/>
      <c r="R1329" s="250"/>
      <c r="S1329" s="262"/>
      <c r="T1329" s="262"/>
      <c r="U1329" s="262"/>
      <c r="V1329" s="262"/>
      <c r="W1329" s="262"/>
      <c r="X1329" s="262"/>
      <c r="Y1329" s="262"/>
      <c r="Z1329" s="262"/>
      <c r="AA1329" s="262"/>
      <c r="AB1329" s="262"/>
      <c r="AC1329" s="262"/>
      <c r="AD1329" s="262"/>
      <c r="AE1329" s="246"/>
      <c r="AF1329" s="262"/>
      <c r="AG1329" s="262"/>
      <c r="AH1329" s="262"/>
      <c r="AI1329" s="262"/>
    </row>
    <row r="1330" spans="1:35" ht="15" customHeight="1" x14ac:dyDescent="0.3">
      <c r="A1330" s="261"/>
      <c r="B1330" s="262"/>
      <c r="C1330" s="262"/>
      <c r="D1330" s="262"/>
      <c r="E1330" s="262"/>
      <c r="F1330" s="262"/>
      <c r="G1330" s="263"/>
      <c r="H1330" s="262"/>
      <c r="I1330" s="258"/>
      <c r="J1330" s="262"/>
      <c r="K1330" s="250"/>
      <c r="L1330" s="262"/>
      <c r="N1330" s="250"/>
      <c r="O1330" s="260"/>
      <c r="P1330" s="257"/>
      <c r="Q1330" s="250"/>
      <c r="R1330" s="262"/>
      <c r="S1330" s="250"/>
      <c r="T1330" s="250"/>
      <c r="U1330" s="250"/>
      <c r="V1330" s="250"/>
      <c r="W1330" s="250"/>
      <c r="X1330" s="250"/>
      <c r="Y1330" s="250"/>
      <c r="Z1330" s="250"/>
      <c r="AA1330" s="250"/>
      <c r="AB1330" s="250"/>
      <c r="AC1330" s="250"/>
      <c r="AD1330" s="250"/>
      <c r="AE1330" s="247"/>
      <c r="AF1330" s="250"/>
      <c r="AG1330" s="250"/>
      <c r="AH1330" s="250"/>
      <c r="AI1330" s="250"/>
    </row>
    <row r="1331" spans="1:35" ht="15" customHeight="1" x14ac:dyDescent="0.3">
      <c r="A1331" s="261"/>
      <c r="B1331" s="262"/>
      <c r="C1331" s="262"/>
      <c r="D1331" s="262"/>
      <c r="E1331" s="262"/>
      <c r="F1331" s="262"/>
      <c r="G1331" s="263"/>
      <c r="H1331" s="262"/>
      <c r="I1331" s="258"/>
      <c r="J1331" s="262"/>
      <c r="K1331" s="250"/>
      <c r="L1331" s="262"/>
      <c r="N1331" s="250"/>
      <c r="O1331" s="260"/>
      <c r="P1331" s="257"/>
      <c r="Q1331" s="262"/>
      <c r="R1331" s="262"/>
      <c r="S1331" s="262"/>
      <c r="T1331" s="262"/>
      <c r="U1331" s="262"/>
      <c r="V1331" s="262"/>
      <c r="W1331" s="262"/>
      <c r="X1331" s="262"/>
      <c r="Y1331" s="262"/>
      <c r="Z1331" s="262"/>
      <c r="AA1331" s="262"/>
      <c r="AB1331" s="262"/>
      <c r="AC1331" s="262"/>
      <c r="AD1331" s="262"/>
      <c r="AE1331" s="246"/>
      <c r="AF1331" s="262"/>
      <c r="AG1331" s="262"/>
      <c r="AH1331" s="262"/>
      <c r="AI1331" s="262"/>
    </row>
    <row r="1332" spans="1:35" ht="15" customHeight="1" x14ac:dyDescent="0.3">
      <c r="A1332" s="261"/>
      <c r="B1332" s="262"/>
      <c r="C1332" s="262"/>
      <c r="D1332" s="262"/>
      <c r="E1332" s="262"/>
      <c r="F1332" s="262"/>
      <c r="G1332" s="263"/>
      <c r="H1332" s="262"/>
      <c r="I1332" s="258"/>
      <c r="J1332" s="262"/>
      <c r="K1332" s="250"/>
      <c r="L1332" s="262"/>
      <c r="N1332" s="250"/>
      <c r="O1332" s="260"/>
      <c r="P1332" s="257"/>
      <c r="Q1332" s="262"/>
      <c r="R1332" s="262"/>
      <c r="S1332" s="262"/>
      <c r="T1332" s="262"/>
      <c r="U1332" s="262"/>
      <c r="V1332" s="262"/>
      <c r="W1332" s="262"/>
      <c r="X1332" s="262"/>
      <c r="Y1332" s="262"/>
      <c r="Z1332" s="262"/>
      <c r="AA1332" s="262"/>
      <c r="AB1332" s="262"/>
      <c r="AC1332" s="262"/>
      <c r="AD1332" s="262"/>
      <c r="AE1332" s="246"/>
      <c r="AF1332" s="262"/>
      <c r="AG1332" s="262"/>
      <c r="AH1332" s="262"/>
      <c r="AI1332" s="262"/>
    </row>
    <row r="1333" spans="1:35" ht="15" customHeight="1" x14ac:dyDescent="0.3">
      <c r="A1333" s="261"/>
      <c r="B1333" s="262"/>
      <c r="C1333" s="262"/>
      <c r="D1333" s="262"/>
      <c r="E1333" s="262"/>
      <c r="F1333" s="262"/>
      <c r="G1333" s="263"/>
      <c r="H1333" s="262"/>
      <c r="I1333" s="258"/>
      <c r="J1333" s="261"/>
      <c r="K1333" s="262"/>
      <c r="L1333" s="250"/>
      <c r="N1333" s="250"/>
      <c r="O1333" s="260"/>
      <c r="P1333" s="257"/>
      <c r="Q1333" s="262"/>
      <c r="R1333" s="262"/>
      <c r="S1333" s="262"/>
      <c r="T1333" s="262"/>
      <c r="U1333" s="262"/>
      <c r="V1333" s="262"/>
      <c r="W1333" s="262"/>
      <c r="X1333" s="262"/>
      <c r="Y1333" s="262"/>
      <c r="Z1333" s="262"/>
      <c r="AA1333" s="262"/>
      <c r="AB1333" s="262"/>
      <c r="AC1333" s="262"/>
      <c r="AD1333" s="262"/>
      <c r="AE1333" s="247"/>
      <c r="AF1333" s="262"/>
      <c r="AG1333" s="262"/>
      <c r="AH1333" s="262"/>
      <c r="AI1333" s="262"/>
    </row>
    <row r="1334" spans="1:35" ht="15" customHeight="1" x14ac:dyDescent="0.3">
      <c r="A1334" s="261"/>
      <c r="B1334" s="262"/>
      <c r="C1334" s="262"/>
      <c r="D1334" s="262"/>
      <c r="E1334" s="262"/>
      <c r="F1334" s="262"/>
      <c r="G1334" s="263"/>
      <c r="H1334" s="262"/>
      <c r="I1334" s="258"/>
      <c r="J1334" s="261"/>
      <c r="K1334" s="250"/>
      <c r="L1334" s="262"/>
      <c r="N1334" s="250"/>
      <c r="O1334" s="260"/>
      <c r="P1334" s="257"/>
      <c r="Q1334" s="262"/>
      <c r="R1334" s="257"/>
      <c r="S1334" s="262"/>
      <c r="T1334" s="262"/>
      <c r="U1334" s="262"/>
      <c r="V1334" s="262"/>
      <c r="W1334" s="262"/>
      <c r="X1334" s="262"/>
      <c r="Y1334" s="262"/>
      <c r="Z1334" s="262"/>
      <c r="AA1334" s="262"/>
      <c r="AB1334" s="262"/>
      <c r="AC1334" s="262"/>
      <c r="AD1334" s="262"/>
      <c r="AE1334" s="246"/>
      <c r="AF1334" s="262"/>
      <c r="AG1334" s="262"/>
      <c r="AH1334" s="262"/>
      <c r="AI1334" s="262"/>
    </row>
    <row r="1335" spans="1:35" ht="15" customHeight="1" x14ac:dyDescent="0.3">
      <c r="A1335" s="256"/>
      <c r="B1335" s="257"/>
      <c r="C1335" s="257"/>
      <c r="D1335" s="257"/>
      <c r="E1335" s="257"/>
      <c r="F1335" s="257"/>
      <c r="G1335" s="257"/>
      <c r="H1335" s="257"/>
      <c r="I1335" s="258"/>
      <c r="J1335" s="257"/>
      <c r="K1335" s="257"/>
      <c r="L1335" s="250"/>
      <c r="N1335" s="250"/>
      <c r="O1335" s="260"/>
      <c r="P1335" s="257"/>
      <c r="Q1335" s="257"/>
      <c r="R1335" s="257"/>
      <c r="S1335" s="257"/>
      <c r="T1335" s="257"/>
      <c r="U1335" s="257"/>
      <c r="V1335" s="257"/>
      <c r="W1335" s="257"/>
      <c r="X1335" s="257"/>
      <c r="Y1335" s="257"/>
      <c r="Z1335" s="257"/>
      <c r="AA1335" s="257"/>
      <c r="AB1335" s="257"/>
      <c r="AC1335" s="257"/>
      <c r="AD1335" s="257"/>
      <c r="AE1335" s="246"/>
      <c r="AF1335" s="257"/>
      <c r="AG1335" s="257"/>
      <c r="AH1335" s="257"/>
      <c r="AI1335" s="257"/>
    </row>
    <row r="1336" spans="1:35" ht="15" customHeight="1" x14ac:dyDescent="0.3">
      <c r="A1336" s="256"/>
      <c r="B1336" s="257"/>
      <c r="C1336" s="257"/>
      <c r="D1336" s="257"/>
      <c r="E1336" s="257"/>
      <c r="F1336" s="257"/>
      <c r="G1336" s="257"/>
      <c r="H1336" s="257"/>
      <c r="I1336" s="258"/>
      <c r="J1336" s="257"/>
      <c r="K1336" s="250"/>
      <c r="L1336" s="257"/>
      <c r="N1336" s="250"/>
      <c r="O1336" s="260"/>
      <c r="P1336" s="257"/>
      <c r="Q1336" s="257"/>
      <c r="R1336" s="257"/>
      <c r="S1336" s="257"/>
      <c r="T1336" s="257"/>
      <c r="U1336" s="257"/>
      <c r="V1336" s="257"/>
      <c r="W1336" s="257"/>
      <c r="X1336" s="257"/>
      <c r="Y1336" s="257"/>
      <c r="Z1336" s="257"/>
      <c r="AA1336" s="257"/>
      <c r="AB1336" s="257"/>
      <c r="AC1336" s="257"/>
      <c r="AD1336" s="257"/>
      <c r="AE1336" s="247"/>
      <c r="AF1336" s="257"/>
      <c r="AG1336" s="257"/>
      <c r="AH1336" s="257"/>
      <c r="AI1336" s="257"/>
    </row>
    <row r="1337" spans="1:35" ht="15" customHeight="1" x14ac:dyDescent="0.3">
      <c r="A1337" s="256"/>
      <c r="B1337" s="257"/>
      <c r="C1337" s="257"/>
      <c r="D1337" s="257"/>
      <c r="E1337" s="257"/>
      <c r="F1337" s="257"/>
      <c r="G1337" s="257"/>
      <c r="H1337" s="257"/>
      <c r="I1337" s="258"/>
      <c r="J1337" s="257"/>
      <c r="K1337" s="257"/>
      <c r="L1337" s="257"/>
      <c r="N1337" s="250"/>
      <c r="O1337" s="260"/>
      <c r="P1337" s="257"/>
      <c r="Q1337" s="257"/>
      <c r="R1337" s="262"/>
      <c r="S1337" s="257"/>
      <c r="T1337" s="257"/>
      <c r="U1337" s="257"/>
      <c r="V1337" s="257"/>
      <c r="W1337" s="257"/>
      <c r="X1337" s="257"/>
      <c r="Y1337" s="257"/>
      <c r="Z1337" s="257"/>
      <c r="AA1337" s="257"/>
      <c r="AB1337" s="257"/>
      <c r="AC1337" s="257"/>
      <c r="AD1337" s="257"/>
      <c r="AE1337" s="246"/>
      <c r="AF1337" s="257"/>
      <c r="AG1337" s="257"/>
      <c r="AH1337" s="257"/>
      <c r="AI1337" s="257"/>
    </row>
    <row r="1338" spans="1:35" ht="15" customHeight="1" x14ac:dyDescent="0.3">
      <c r="A1338" s="261"/>
      <c r="B1338" s="262"/>
      <c r="C1338" s="262"/>
      <c r="D1338" s="262"/>
      <c r="E1338" s="262"/>
      <c r="F1338" s="262"/>
      <c r="G1338" s="263"/>
      <c r="H1338" s="262"/>
      <c r="I1338" s="258"/>
      <c r="J1338" s="262"/>
      <c r="K1338" s="250"/>
      <c r="L1338" s="262"/>
      <c r="N1338" s="250"/>
      <c r="O1338" s="260"/>
      <c r="P1338" s="257"/>
      <c r="Q1338" s="262"/>
      <c r="R1338" s="262"/>
      <c r="S1338" s="262"/>
      <c r="T1338" s="262"/>
      <c r="U1338" s="262"/>
      <c r="V1338" s="262"/>
      <c r="W1338" s="262"/>
      <c r="X1338" s="262"/>
      <c r="Y1338" s="262"/>
      <c r="Z1338" s="262"/>
      <c r="AA1338" s="262"/>
      <c r="AB1338" s="262"/>
      <c r="AC1338" s="262"/>
      <c r="AD1338" s="262"/>
      <c r="AE1338" s="247"/>
      <c r="AF1338" s="262"/>
      <c r="AG1338" s="262"/>
      <c r="AH1338" s="262"/>
      <c r="AI1338" s="262"/>
    </row>
    <row r="1339" spans="1:35" ht="15" customHeight="1" x14ac:dyDescent="0.3">
      <c r="A1339" s="261"/>
      <c r="B1339" s="262"/>
      <c r="C1339" s="262"/>
      <c r="D1339" s="262"/>
      <c r="E1339" s="262"/>
      <c r="F1339" s="262"/>
      <c r="G1339" s="263"/>
      <c r="H1339" s="262"/>
      <c r="I1339" s="258"/>
      <c r="J1339" s="261"/>
      <c r="K1339" s="262"/>
      <c r="L1339" s="250"/>
      <c r="N1339" s="250"/>
      <c r="O1339" s="260"/>
      <c r="P1339" s="257"/>
      <c r="Q1339" s="262"/>
      <c r="R1339" s="250"/>
      <c r="S1339" s="262"/>
      <c r="T1339" s="262"/>
      <c r="U1339" s="262"/>
      <c r="V1339" s="262"/>
      <c r="W1339" s="262"/>
      <c r="X1339" s="262"/>
      <c r="Y1339" s="262"/>
      <c r="Z1339" s="262"/>
      <c r="AA1339" s="262"/>
      <c r="AB1339" s="262"/>
      <c r="AC1339" s="262"/>
      <c r="AD1339" s="262"/>
      <c r="AE1339" s="246"/>
      <c r="AF1339" s="262"/>
      <c r="AG1339" s="262"/>
      <c r="AH1339" s="262"/>
      <c r="AI1339" s="262"/>
    </row>
    <row r="1340" spans="1:35" ht="15" customHeight="1" x14ac:dyDescent="0.3">
      <c r="A1340" s="261"/>
      <c r="B1340" s="262"/>
      <c r="C1340" s="262"/>
      <c r="D1340" s="262"/>
      <c r="E1340" s="262"/>
      <c r="F1340" s="262"/>
      <c r="G1340" s="263"/>
      <c r="H1340" s="262"/>
      <c r="I1340" s="258"/>
      <c r="J1340" s="261"/>
      <c r="K1340" s="250"/>
      <c r="L1340" s="262"/>
      <c r="N1340" s="250"/>
      <c r="O1340" s="260"/>
      <c r="P1340" s="257"/>
      <c r="Q1340" s="250"/>
      <c r="R1340" s="250"/>
      <c r="S1340" s="250"/>
      <c r="T1340" s="250"/>
      <c r="U1340" s="250"/>
      <c r="V1340" s="250"/>
      <c r="W1340" s="250"/>
      <c r="X1340" s="250"/>
      <c r="Y1340" s="250"/>
      <c r="Z1340" s="250"/>
      <c r="AA1340" s="250"/>
      <c r="AB1340" s="250"/>
      <c r="AC1340" s="250"/>
      <c r="AD1340" s="250"/>
      <c r="AE1340" s="246"/>
      <c r="AF1340" s="250"/>
      <c r="AG1340" s="250"/>
      <c r="AH1340" s="250"/>
      <c r="AI1340" s="250"/>
    </row>
    <row r="1341" spans="1:35" ht="15" customHeight="1" x14ac:dyDescent="0.3">
      <c r="A1341" s="261"/>
      <c r="B1341" s="262"/>
      <c r="C1341" s="262"/>
      <c r="D1341" s="262"/>
      <c r="E1341" s="262"/>
      <c r="F1341" s="262"/>
      <c r="G1341" s="263"/>
      <c r="H1341" s="262"/>
      <c r="I1341" s="258"/>
      <c r="J1341" s="262"/>
      <c r="K1341" s="250"/>
      <c r="L1341" s="262"/>
      <c r="N1341" s="250"/>
      <c r="O1341" s="260"/>
      <c r="P1341" s="257"/>
      <c r="Q1341" s="250"/>
      <c r="R1341" s="257"/>
      <c r="S1341" s="250"/>
      <c r="T1341" s="250"/>
      <c r="U1341" s="250"/>
      <c r="V1341" s="250"/>
      <c r="W1341" s="250"/>
      <c r="X1341" s="250"/>
      <c r="Y1341" s="250"/>
      <c r="Z1341" s="250"/>
      <c r="AA1341" s="250"/>
      <c r="AB1341" s="250"/>
      <c r="AC1341" s="250"/>
      <c r="AD1341" s="250"/>
      <c r="AE1341" s="246"/>
      <c r="AF1341" s="250"/>
      <c r="AG1341" s="250"/>
      <c r="AH1341" s="250"/>
      <c r="AI1341" s="250"/>
    </row>
    <row r="1342" spans="1:35" ht="15" customHeight="1" x14ac:dyDescent="0.3">
      <c r="A1342" s="256"/>
      <c r="B1342" s="257"/>
      <c r="C1342" s="257"/>
      <c r="D1342" s="257"/>
      <c r="E1342" s="257"/>
      <c r="F1342" s="257"/>
      <c r="G1342" s="257"/>
      <c r="H1342" s="257"/>
      <c r="I1342" s="258"/>
      <c r="J1342" s="257"/>
      <c r="K1342" s="257"/>
      <c r="L1342" s="257"/>
      <c r="N1342" s="250"/>
      <c r="O1342" s="260"/>
      <c r="P1342" s="257"/>
      <c r="Q1342" s="257"/>
      <c r="R1342" s="257"/>
      <c r="S1342" s="257"/>
      <c r="T1342" s="257"/>
      <c r="U1342" s="257"/>
      <c r="V1342" s="257"/>
      <c r="W1342" s="257"/>
      <c r="X1342" s="257"/>
      <c r="Y1342" s="257"/>
      <c r="Z1342" s="257"/>
      <c r="AA1342" s="257"/>
      <c r="AB1342" s="257"/>
      <c r="AC1342" s="257"/>
      <c r="AD1342" s="257"/>
      <c r="AE1342" s="246"/>
      <c r="AF1342" s="257"/>
      <c r="AG1342" s="257"/>
      <c r="AH1342" s="257"/>
      <c r="AI1342" s="257"/>
    </row>
    <row r="1343" spans="1:35" ht="15" customHeight="1" x14ac:dyDescent="0.3">
      <c r="A1343" s="256"/>
      <c r="B1343" s="257"/>
      <c r="C1343" s="257"/>
      <c r="D1343" s="257"/>
      <c r="E1343" s="257"/>
      <c r="F1343" s="257"/>
      <c r="G1343" s="257"/>
      <c r="H1343" s="257"/>
      <c r="I1343" s="258"/>
      <c r="J1343" s="257"/>
      <c r="K1343" s="257"/>
      <c r="L1343" s="250"/>
      <c r="N1343" s="250"/>
      <c r="O1343" s="260"/>
      <c r="P1343" s="257"/>
      <c r="Q1343" s="257"/>
      <c r="R1343" s="257"/>
      <c r="S1343" s="257"/>
      <c r="T1343" s="257"/>
      <c r="U1343" s="257"/>
      <c r="V1343" s="257"/>
      <c r="W1343" s="257"/>
      <c r="X1343" s="257"/>
      <c r="Y1343" s="257"/>
      <c r="Z1343" s="257"/>
      <c r="AA1343" s="257"/>
      <c r="AB1343" s="257"/>
      <c r="AC1343" s="257"/>
      <c r="AD1343" s="257"/>
      <c r="AE1343" s="246"/>
      <c r="AF1343" s="257"/>
      <c r="AG1343" s="257"/>
      <c r="AH1343" s="257"/>
      <c r="AI1343" s="257"/>
    </row>
    <row r="1344" spans="1:35" ht="15" customHeight="1" x14ac:dyDescent="0.3">
      <c r="A1344" s="256"/>
      <c r="B1344" s="257"/>
      <c r="C1344" s="257"/>
      <c r="D1344" s="257"/>
      <c r="E1344" s="257"/>
      <c r="F1344" s="257"/>
      <c r="G1344" s="257"/>
      <c r="H1344" s="257"/>
      <c r="I1344" s="258"/>
      <c r="J1344" s="257"/>
      <c r="K1344" s="257"/>
      <c r="L1344" s="257"/>
      <c r="N1344" s="250"/>
      <c r="O1344" s="260"/>
      <c r="P1344" s="257"/>
      <c r="Q1344" s="257"/>
      <c r="R1344" s="262"/>
      <c r="S1344" s="257"/>
      <c r="T1344" s="257"/>
      <c r="U1344" s="257"/>
      <c r="V1344" s="257"/>
      <c r="W1344" s="257"/>
      <c r="X1344" s="257"/>
      <c r="Y1344" s="257"/>
      <c r="Z1344" s="257"/>
      <c r="AA1344" s="257"/>
      <c r="AB1344" s="257"/>
      <c r="AC1344" s="257"/>
      <c r="AD1344" s="257"/>
      <c r="AE1344" s="247"/>
      <c r="AF1344" s="257"/>
      <c r="AG1344" s="257"/>
      <c r="AH1344" s="257"/>
      <c r="AI1344" s="257"/>
    </row>
    <row r="1345" spans="1:35" ht="15" customHeight="1" x14ac:dyDescent="0.3">
      <c r="A1345" s="261"/>
      <c r="B1345" s="262"/>
      <c r="C1345" s="262"/>
      <c r="D1345" s="262"/>
      <c r="E1345" s="262"/>
      <c r="F1345" s="262"/>
      <c r="G1345" s="263"/>
      <c r="H1345" s="262"/>
      <c r="I1345" s="258"/>
      <c r="J1345" s="261"/>
      <c r="K1345" s="250"/>
      <c r="L1345" s="262"/>
      <c r="N1345" s="250"/>
      <c r="O1345" s="260"/>
      <c r="P1345" s="257"/>
      <c r="Q1345" s="262"/>
      <c r="R1345" s="262"/>
      <c r="S1345" s="262"/>
      <c r="T1345" s="262"/>
      <c r="U1345" s="262"/>
      <c r="V1345" s="262"/>
      <c r="W1345" s="262"/>
      <c r="X1345" s="262"/>
      <c r="Y1345" s="262"/>
      <c r="Z1345" s="262"/>
      <c r="AA1345" s="262"/>
      <c r="AB1345" s="262"/>
      <c r="AC1345" s="262"/>
      <c r="AD1345" s="262"/>
      <c r="AE1345" s="246"/>
      <c r="AF1345" s="262"/>
      <c r="AG1345" s="262"/>
      <c r="AH1345" s="262"/>
      <c r="AI1345" s="262"/>
    </row>
    <row r="1346" spans="1:35" ht="15" customHeight="1" x14ac:dyDescent="0.3">
      <c r="A1346" s="261"/>
      <c r="B1346" s="262"/>
      <c r="C1346" s="262"/>
      <c r="D1346" s="262"/>
      <c r="E1346" s="262"/>
      <c r="F1346" s="262"/>
      <c r="G1346" s="263"/>
      <c r="H1346" s="262"/>
      <c r="I1346" s="258"/>
      <c r="J1346" s="262"/>
      <c r="K1346" s="262"/>
      <c r="L1346" s="262"/>
      <c r="N1346" s="250"/>
      <c r="O1346" s="260"/>
      <c r="P1346" s="257"/>
      <c r="Q1346" s="262"/>
      <c r="R1346" s="257"/>
      <c r="S1346" s="262"/>
      <c r="T1346" s="262"/>
      <c r="U1346" s="262"/>
      <c r="V1346" s="262"/>
      <c r="W1346" s="262"/>
      <c r="X1346" s="262"/>
      <c r="Y1346" s="262"/>
      <c r="Z1346" s="262"/>
      <c r="AA1346" s="262"/>
      <c r="AB1346" s="262"/>
      <c r="AC1346" s="262"/>
      <c r="AD1346" s="262"/>
      <c r="AE1346" s="246"/>
      <c r="AF1346" s="262"/>
      <c r="AG1346" s="262"/>
      <c r="AH1346" s="262"/>
      <c r="AI1346" s="262"/>
    </row>
    <row r="1347" spans="1:35" ht="15" customHeight="1" x14ac:dyDescent="0.3">
      <c r="A1347" s="256"/>
      <c r="B1347" s="257"/>
      <c r="C1347" s="257"/>
      <c r="D1347" s="257"/>
      <c r="E1347" s="257"/>
      <c r="F1347" s="257"/>
      <c r="G1347" s="257"/>
      <c r="H1347" s="257"/>
      <c r="I1347" s="258"/>
      <c r="J1347" s="257"/>
      <c r="K1347" s="250"/>
      <c r="L1347" s="257"/>
      <c r="N1347" s="250"/>
      <c r="O1347" s="260"/>
      <c r="P1347" s="257"/>
      <c r="Q1347" s="257"/>
      <c r="R1347" s="262"/>
      <c r="S1347" s="257"/>
      <c r="T1347" s="257"/>
      <c r="U1347" s="257"/>
      <c r="V1347" s="257"/>
      <c r="W1347" s="257"/>
      <c r="X1347" s="257"/>
      <c r="Y1347" s="257"/>
      <c r="Z1347" s="257"/>
      <c r="AA1347" s="257"/>
      <c r="AB1347" s="257"/>
      <c r="AC1347" s="257"/>
      <c r="AD1347" s="257"/>
      <c r="AE1347" s="247"/>
      <c r="AF1347" s="257"/>
      <c r="AG1347" s="257"/>
      <c r="AH1347" s="257"/>
      <c r="AI1347" s="257"/>
    </row>
    <row r="1348" spans="1:35" ht="15" customHeight="1" x14ac:dyDescent="0.3">
      <c r="A1348" s="261"/>
      <c r="B1348" s="262"/>
      <c r="C1348" s="262"/>
      <c r="D1348" s="262"/>
      <c r="E1348" s="262"/>
      <c r="F1348" s="262"/>
      <c r="G1348" s="263"/>
      <c r="H1348" s="262"/>
      <c r="I1348" s="258"/>
      <c r="J1348" s="261"/>
      <c r="K1348" s="262"/>
      <c r="L1348" s="250"/>
      <c r="N1348" s="250"/>
      <c r="O1348" s="260"/>
      <c r="P1348" s="257"/>
      <c r="Q1348" s="262"/>
      <c r="R1348" s="262"/>
      <c r="S1348" s="262"/>
      <c r="T1348" s="262"/>
      <c r="U1348" s="262"/>
      <c r="V1348" s="262"/>
      <c r="W1348" s="262"/>
      <c r="X1348" s="262"/>
      <c r="Y1348" s="262"/>
      <c r="Z1348" s="262"/>
      <c r="AA1348" s="262"/>
      <c r="AB1348" s="262"/>
      <c r="AC1348" s="262"/>
      <c r="AD1348" s="262"/>
      <c r="AE1348" s="247"/>
      <c r="AF1348" s="262"/>
      <c r="AG1348" s="262"/>
      <c r="AH1348" s="262"/>
      <c r="AI1348" s="262"/>
    </row>
    <row r="1349" spans="1:35" ht="15" customHeight="1" x14ac:dyDescent="0.3">
      <c r="A1349" s="261"/>
      <c r="B1349" s="262"/>
      <c r="C1349" s="262"/>
      <c r="D1349" s="262"/>
      <c r="E1349" s="262"/>
      <c r="F1349" s="262"/>
      <c r="G1349" s="263"/>
      <c r="H1349" s="262"/>
      <c r="I1349" s="258"/>
      <c r="J1349" s="261"/>
      <c r="K1349" s="262"/>
      <c r="L1349" s="250"/>
      <c r="N1349" s="250"/>
      <c r="O1349" s="260"/>
      <c r="P1349" s="257"/>
      <c r="Q1349" s="262"/>
      <c r="R1349" s="262"/>
      <c r="S1349" s="262"/>
      <c r="T1349" s="262"/>
      <c r="U1349" s="262"/>
      <c r="V1349" s="262"/>
      <c r="W1349" s="262"/>
      <c r="X1349" s="262"/>
      <c r="Y1349" s="262"/>
      <c r="Z1349" s="262"/>
      <c r="AA1349" s="262"/>
      <c r="AB1349" s="262"/>
      <c r="AC1349" s="262"/>
      <c r="AD1349" s="262"/>
      <c r="AE1349" s="246"/>
      <c r="AF1349" s="262"/>
      <c r="AG1349" s="262"/>
      <c r="AH1349" s="262"/>
      <c r="AI1349" s="262"/>
    </row>
    <row r="1350" spans="1:35" ht="15" customHeight="1" x14ac:dyDescent="0.3">
      <c r="A1350" s="261"/>
      <c r="B1350" s="262"/>
      <c r="C1350" s="262"/>
      <c r="D1350" s="262"/>
      <c r="E1350" s="262"/>
      <c r="F1350" s="262"/>
      <c r="G1350" s="263"/>
      <c r="H1350" s="262"/>
      <c r="I1350" s="258"/>
      <c r="J1350" s="250"/>
      <c r="K1350" s="262"/>
      <c r="L1350" s="262"/>
      <c r="N1350" s="250"/>
      <c r="O1350" s="260"/>
      <c r="P1350" s="257"/>
      <c r="Q1350" s="262"/>
      <c r="R1350" s="250"/>
      <c r="S1350" s="262"/>
      <c r="T1350" s="262"/>
      <c r="U1350" s="262"/>
      <c r="V1350" s="262"/>
      <c r="W1350" s="262"/>
      <c r="X1350" s="262"/>
      <c r="Y1350" s="262"/>
      <c r="Z1350" s="262"/>
      <c r="AA1350" s="262"/>
      <c r="AB1350" s="262"/>
      <c r="AC1350" s="262"/>
      <c r="AD1350" s="262"/>
      <c r="AE1350" s="246"/>
      <c r="AF1350" s="262"/>
      <c r="AG1350" s="262"/>
      <c r="AH1350" s="262"/>
      <c r="AI1350" s="262"/>
    </row>
    <row r="1351" spans="1:35" ht="15" customHeight="1" x14ac:dyDescent="0.3">
      <c r="A1351" s="261"/>
      <c r="B1351" s="262"/>
      <c r="C1351" s="262"/>
      <c r="D1351" s="262"/>
      <c r="E1351" s="262"/>
      <c r="F1351" s="262"/>
      <c r="G1351" s="263"/>
      <c r="H1351" s="262"/>
      <c r="I1351" s="258"/>
      <c r="J1351" s="261"/>
      <c r="K1351" s="250"/>
      <c r="L1351" s="262"/>
      <c r="N1351" s="250"/>
      <c r="O1351" s="260"/>
      <c r="P1351" s="257"/>
      <c r="Q1351" s="250"/>
      <c r="R1351" s="262"/>
      <c r="S1351" s="250"/>
      <c r="T1351" s="250"/>
      <c r="U1351" s="250"/>
      <c r="V1351" s="250"/>
      <c r="W1351" s="250"/>
      <c r="X1351" s="250"/>
      <c r="Y1351" s="250"/>
      <c r="Z1351" s="250"/>
      <c r="AA1351" s="250"/>
      <c r="AB1351" s="250"/>
      <c r="AC1351" s="250"/>
      <c r="AD1351" s="250"/>
      <c r="AE1351" s="247"/>
      <c r="AF1351" s="250"/>
      <c r="AG1351" s="250"/>
      <c r="AH1351" s="250"/>
      <c r="AI1351" s="250"/>
    </row>
    <row r="1352" spans="1:35" ht="15" customHeight="1" x14ac:dyDescent="0.3">
      <c r="A1352" s="261"/>
      <c r="B1352" s="262"/>
      <c r="C1352" s="262"/>
      <c r="D1352" s="262"/>
      <c r="E1352" s="262"/>
      <c r="F1352" s="262"/>
      <c r="G1352" s="263"/>
      <c r="H1352" s="262"/>
      <c r="I1352" s="258"/>
      <c r="J1352" s="262"/>
      <c r="K1352" s="262"/>
      <c r="L1352" s="262"/>
      <c r="N1352" s="250"/>
      <c r="O1352" s="260"/>
      <c r="P1352" s="257"/>
      <c r="Q1352" s="262"/>
      <c r="R1352" s="262"/>
      <c r="S1352" s="262"/>
      <c r="T1352" s="262"/>
      <c r="U1352" s="262"/>
      <c r="V1352" s="262"/>
      <c r="W1352" s="262"/>
      <c r="X1352" s="262"/>
      <c r="Y1352" s="262"/>
      <c r="Z1352" s="262"/>
      <c r="AA1352" s="262"/>
      <c r="AB1352" s="262"/>
      <c r="AC1352" s="262"/>
      <c r="AD1352" s="262"/>
      <c r="AE1352" s="246"/>
      <c r="AF1352" s="262"/>
      <c r="AG1352" s="262"/>
      <c r="AH1352" s="262"/>
      <c r="AI1352" s="262"/>
    </row>
    <row r="1353" spans="1:35" ht="15" customHeight="1" x14ac:dyDescent="0.3">
      <c r="A1353" s="261"/>
      <c r="B1353" s="262"/>
      <c r="C1353" s="262"/>
      <c r="D1353" s="262"/>
      <c r="E1353" s="262"/>
      <c r="F1353" s="262"/>
      <c r="G1353" s="263"/>
      <c r="H1353" s="262"/>
      <c r="I1353" s="258"/>
      <c r="J1353" s="261"/>
      <c r="K1353" s="262"/>
      <c r="L1353" s="250"/>
      <c r="N1353" s="250"/>
      <c r="O1353" s="260"/>
      <c r="P1353" s="257"/>
      <c r="Q1353" s="262"/>
      <c r="R1353" s="250"/>
      <c r="S1353" s="262"/>
      <c r="T1353" s="262"/>
      <c r="U1353" s="262"/>
      <c r="V1353" s="262"/>
      <c r="W1353" s="262"/>
      <c r="X1353" s="262"/>
      <c r="Y1353" s="262"/>
      <c r="Z1353" s="262"/>
      <c r="AA1353" s="262"/>
      <c r="AB1353" s="262"/>
      <c r="AC1353" s="262"/>
      <c r="AD1353" s="262"/>
      <c r="AE1353" s="246"/>
      <c r="AF1353" s="262"/>
      <c r="AG1353" s="262"/>
      <c r="AH1353" s="262"/>
      <c r="AI1353" s="262"/>
    </row>
    <row r="1354" spans="1:35" ht="15" customHeight="1" x14ac:dyDescent="0.3">
      <c r="A1354" s="261"/>
      <c r="B1354" s="262"/>
      <c r="C1354" s="262"/>
      <c r="D1354" s="262"/>
      <c r="E1354" s="262"/>
      <c r="F1354" s="262"/>
      <c r="G1354" s="263"/>
      <c r="H1354" s="262"/>
      <c r="I1354" s="258"/>
      <c r="J1354" s="261"/>
      <c r="K1354" s="250"/>
      <c r="L1354" s="262"/>
      <c r="N1354" s="250"/>
      <c r="O1354" s="260"/>
      <c r="P1354" s="257"/>
      <c r="Q1354" s="250"/>
      <c r="R1354" s="262"/>
      <c r="S1354" s="250"/>
      <c r="T1354" s="250"/>
      <c r="U1354" s="250"/>
      <c r="V1354" s="250"/>
      <c r="W1354" s="250"/>
      <c r="X1354" s="250"/>
      <c r="Y1354" s="250"/>
      <c r="Z1354" s="250"/>
      <c r="AA1354" s="250"/>
      <c r="AB1354" s="250"/>
      <c r="AC1354" s="250"/>
      <c r="AD1354" s="250"/>
      <c r="AE1354" s="246"/>
      <c r="AF1354" s="250"/>
      <c r="AG1354" s="250"/>
      <c r="AH1354" s="250"/>
      <c r="AI1354" s="250"/>
    </row>
    <row r="1355" spans="1:35" ht="15" customHeight="1" x14ac:dyDescent="0.3">
      <c r="A1355" s="261"/>
      <c r="B1355" s="262"/>
      <c r="C1355" s="262"/>
      <c r="D1355" s="262"/>
      <c r="E1355" s="262"/>
      <c r="F1355" s="262"/>
      <c r="G1355" s="263"/>
      <c r="H1355" s="262"/>
      <c r="I1355" s="258"/>
      <c r="J1355" s="261"/>
      <c r="K1355" s="262"/>
      <c r="L1355" s="250"/>
      <c r="N1355" s="250"/>
      <c r="O1355" s="260"/>
      <c r="P1355" s="257"/>
      <c r="Q1355" s="262"/>
      <c r="R1355" s="262"/>
      <c r="S1355" s="262"/>
      <c r="T1355" s="262"/>
      <c r="U1355" s="262"/>
      <c r="V1355" s="262"/>
      <c r="W1355" s="262"/>
      <c r="X1355" s="262"/>
      <c r="Y1355" s="262"/>
      <c r="Z1355" s="262"/>
      <c r="AA1355" s="262"/>
      <c r="AB1355" s="262"/>
      <c r="AC1355" s="262"/>
      <c r="AD1355" s="262"/>
      <c r="AE1355" s="247"/>
      <c r="AF1355" s="262"/>
      <c r="AG1355" s="262"/>
      <c r="AH1355" s="262"/>
      <c r="AI1355" s="262"/>
    </row>
    <row r="1356" spans="1:35" ht="15" customHeight="1" x14ac:dyDescent="0.3">
      <c r="A1356" s="261"/>
      <c r="B1356" s="262"/>
      <c r="C1356" s="262"/>
      <c r="D1356" s="262"/>
      <c r="E1356" s="262"/>
      <c r="F1356" s="262"/>
      <c r="G1356" s="263"/>
      <c r="H1356" s="262"/>
      <c r="I1356" s="258"/>
      <c r="J1356" s="261"/>
      <c r="K1356" s="262"/>
      <c r="L1356" s="250"/>
      <c r="N1356" s="250"/>
      <c r="O1356" s="260"/>
      <c r="P1356" s="257"/>
      <c r="Q1356" s="262"/>
      <c r="R1356" s="257"/>
      <c r="S1356" s="262"/>
      <c r="T1356" s="262"/>
      <c r="U1356" s="262"/>
      <c r="V1356" s="262"/>
      <c r="W1356" s="262"/>
      <c r="X1356" s="262"/>
      <c r="Y1356" s="262"/>
      <c r="Z1356" s="262"/>
      <c r="AA1356" s="262"/>
      <c r="AB1356" s="262"/>
      <c r="AC1356" s="262"/>
      <c r="AD1356" s="262"/>
      <c r="AE1356" s="246"/>
      <c r="AF1356" s="262"/>
      <c r="AG1356" s="262"/>
      <c r="AH1356" s="262"/>
      <c r="AI1356" s="262"/>
    </row>
    <row r="1357" spans="1:35" ht="15" customHeight="1" x14ac:dyDescent="0.3">
      <c r="A1357" s="256"/>
      <c r="B1357" s="257"/>
      <c r="C1357" s="257"/>
      <c r="D1357" s="257"/>
      <c r="E1357" s="257"/>
      <c r="F1357" s="257"/>
      <c r="G1357" s="257"/>
      <c r="H1357" s="257"/>
      <c r="I1357" s="258"/>
      <c r="J1357" s="257"/>
      <c r="K1357" s="257"/>
      <c r="L1357" s="257"/>
      <c r="N1357" s="250"/>
      <c r="O1357" s="260"/>
      <c r="P1357" s="257"/>
      <c r="Q1357" s="257"/>
      <c r="R1357" s="262"/>
      <c r="S1357" s="257"/>
      <c r="T1357" s="257"/>
      <c r="U1357" s="257"/>
      <c r="V1357" s="257"/>
      <c r="W1357" s="257"/>
      <c r="X1357" s="257"/>
      <c r="Y1357" s="257"/>
      <c r="Z1357" s="257"/>
      <c r="AA1357" s="257"/>
      <c r="AB1357" s="257"/>
      <c r="AC1357" s="257"/>
      <c r="AD1357" s="257"/>
      <c r="AE1357" s="247"/>
      <c r="AF1357" s="257"/>
      <c r="AG1357" s="257"/>
      <c r="AH1357" s="257"/>
      <c r="AI1357" s="257"/>
    </row>
    <row r="1358" spans="1:35" ht="15" customHeight="1" x14ac:dyDescent="0.3">
      <c r="A1358" s="261"/>
      <c r="B1358" s="262"/>
      <c r="C1358" s="262"/>
      <c r="D1358" s="262"/>
      <c r="E1358" s="262"/>
      <c r="F1358" s="262"/>
      <c r="G1358" s="263"/>
      <c r="H1358" s="262"/>
      <c r="I1358" s="258"/>
      <c r="J1358" s="261"/>
      <c r="K1358" s="266"/>
      <c r="L1358" s="250"/>
      <c r="N1358" s="250"/>
      <c r="O1358" s="260"/>
      <c r="P1358" s="257"/>
      <c r="Q1358" s="262"/>
      <c r="R1358" s="262"/>
      <c r="S1358" s="262"/>
      <c r="T1358" s="262"/>
      <c r="U1358" s="262"/>
      <c r="V1358" s="262"/>
      <c r="W1358" s="262"/>
      <c r="X1358" s="262"/>
      <c r="Y1358" s="262"/>
      <c r="Z1358" s="262"/>
      <c r="AA1358" s="262"/>
      <c r="AB1358" s="262"/>
      <c r="AC1358" s="262"/>
      <c r="AD1358" s="262"/>
      <c r="AE1358" s="246"/>
      <c r="AF1358" s="262"/>
      <c r="AG1358" s="262"/>
      <c r="AH1358" s="262"/>
      <c r="AI1358" s="262"/>
    </row>
    <row r="1359" spans="1:35" ht="15" customHeight="1" x14ac:dyDescent="0.3">
      <c r="A1359" s="261"/>
      <c r="B1359" s="262"/>
      <c r="C1359" s="262"/>
      <c r="D1359" s="262"/>
      <c r="E1359" s="262"/>
      <c r="F1359" s="262"/>
      <c r="G1359" s="263"/>
      <c r="H1359" s="262"/>
      <c r="I1359" s="258"/>
      <c r="J1359" s="262"/>
      <c r="K1359" s="250"/>
      <c r="L1359" s="262"/>
      <c r="N1359" s="250"/>
      <c r="O1359" s="260"/>
      <c r="P1359" s="257"/>
      <c r="Q1359" s="262"/>
      <c r="R1359" s="257"/>
      <c r="S1359" s="262"/>
      <c r="T1359" s="262"/>
      <c r="U1359" s="262"/>
      <c r="V1359" s="262"/>
      <c r="W1359" s="262"/>
      <c r="X1359" s="262"/>
      <c r="Y1359" s="262"/>
      <c r="Z1359" s="262"/>
      <c r="AA1359" s="262"/>
      <c r="AB1359" s="262"/>
      <c r="AC1359" s="262"/>
      <c r="AD1359" s="262"/>
      <c r="AE1359" s="246"/>
      <c r="AF1359" s="262"/>
      <c r="AG1359" s="262"/>
      <c r="AH1359" s="262"/>
      <c r="AI1359" s="262"/>
    </row>
    <row r="1360" spans="1:35" ht="15" customHeight="1" x14ac:dyDescent="0.3">
      <c r="A1360" s="256"/>
      <c r="B1360" s="257"/>
      <c r="C1360" s="257"/>
      <c r="D1360" s="257"/>
      <c r="E1360" s="257"/>
      <c r="F1360" s="257"/>
      <c r="G1360" s="257"/>
      <c r="H1360" s="257"/>
      <c r="I1360" s="258"/>
      <c r="J1360" s="257"/>
      <c r="K1360" s="257"/>
      <c r="L1360" s="250"/>
      <c r="N1360" s="250"/>
      <c r="O1360" s="260"/>
      <c r="P1360" s="257"/>
      <c r="Q1360" s="257"/>
      <c r="R1360" s="257"/>
      <c r="S1360" s="257"/>
      <c r="T1360" s="257"/>
      <c r="U1360" s="257"/>
      <c r="V1360" s="257"/>
      <c r="W1360" s="257"/>
      <c r="X1360" s="257"/>
      <c r="Y1360" s="257"/>
      <c r="Z1360" s="257"/>
      <c r="AA1360" s="257"/>
      <c r="AB1360" s="257"/>
      <c r="AC1360" s="257"/>
      <c r="AD1360" s="257"/>
      <c r="AE1360" s="246"/>
      <c r="AF1360" s="257"/>
      <c r="AG1360" s="257"/>
      <c r="AH1360" s="257"/>
      <c r="AI1360" s="257"/>
    </row>
    <row r="1361" spans="1:35" ht="15" customHeight="1" x14ac:dyDescent="0.3">
      <c r="A1361" s="256"/>
      <c r="B1361" s="257"/>
      <c r="C1361" s="257"/>
      <c r="D1361" s="257"/>
      <c r="E1361" s="257"/>
      <c r="F1361" s="257"/>
      <c r="G1361" s="257"/>
      <c r="H1361" s="257"/>
      <c r="I1361" s="258"/>
      <c r="J1361" s="257"/>
      <c r="K1361" s="257"/>
      <c r="L1361" s="250"/>
      <c r="N1361" s="250"/>
      <c r="O1361" s="260"/>
      <c r="P1361" s="257"/>
      <c r="Q1361" s="257"/>
      <c r="R1361" s="262"/>
      <c r="S1361" s="257"/>
      <c r="T1361" s="257"/>
      <c r="U1361" s="257"/>
      <c r="V1361" s="257"/>
      <c r="W1361" s="257"/>
      <c r="X1361" s="257"/>
      <c r="Y1361" s="257"/>
      <c r="Z1361" s="257"/>
      <c r="AA1361" s="257"/>
      <c r="AB1361" s="257"/>
      <c r="AC1361" s="257"/>
      <c r="AD1361" s="257"/>
      <c r="AE1361" s="246"/>
      <c r="AF1361" s="257"/>
      <c r="AG1361" s="257"/>
      <c r="AH1361" s="257"/>
      <c r="AI1361" s="257"/>
    </row>
    <row r="1362" spans="1:35" ht="15" customHeight="1" x14ac:dyDescent="0.3">
      <c r="A1362" s="261"/>
      <c r="B1362" s="262"/>
      <c r="C1362" s="262"/>
      <c r="D1362" s="262"/>
      <c r="E1362" s="262"/>
      <c r="F1362" s="262"/>
      <c r="G1362" s="263"/>
      <c r="H1362" s="262"/>
      <c r="I1362" s="258"/>
      <c r="J1362" s="261"/>
      <c r="K1362" s="262"/>
      <c r="L1362" s="250"/>
      <c r="N1362" s="250"/>
      <c r="O1362" s="260"/>
      <c r="P1362" s="257"/>
      <c r="Q1362" s="262"/>
      <c r="R1362" s="262"/>
      <c r="S1362" s="262"/>
      <c r="T1362" s="262"/>
      <c r="U1362" s="262"/>
      <c r="V1362" s="262"/>
      <c r="W1362" s="262"/>
      <c r="X1362" s="262"/>
      <c r="Y1362" s="262"/>
      <c r="Z1362" s="262"/>
      <c r="AA1362" s="262"/>
      <c r="AB1362" s="262"/>
      <c r="AC1362" s="262"/>
      <c r="AD1362" s="262"/>
      <c r="AE1362" s="246"/>
      <c r="AF1362" s="262"/>
      <c r="AG1362" s="262"/>
      <c r="AH1362" s="262"/>
      <c r="AI1362" s="262"/>
    </row>
    <row r="1363" spans="1:35" ht="15" customHeight="1" x14ac:dyDescent="0.3">
      <c r="A1363" s="261"/>
      <c r="B1363" s="262"/>
      <c r="C1363" s="262"/>
      <c r="D1363" s="262"/>
      <c r="E1363" s="262"/>
      <c r="F1363" s="262"/>
      <c r="G1363" s="263"/>
      <c r="H1363" s="262"/>
      <c r="I1363" s="258"/>
      <c r="J1363" s="261"/>
      <c r="K1363" s="262"/>
      <c r="L1363" s="250"/>
      <c r="N1363" s="250"/>
      <c r="O1363" s="260"/>
      <c r="P1363" s="257"/>
      <c r="Q1363" s="262"/>
      <c r="R1363" s="257"/>
      <c r="S1363" s="262"/>
      <c r="T1363" s="262"/>
      <c r="U1363" s="262"/>
      <c r="V1363" s="262"/>
      <c r="W1363" s="262"/>
      <c r="X1363" s="262"/>
      <c r="Y1363" s="262"/>
      <c r="Z1363" s="262"/>
      <c r="AA1363" s="262"/>
      <c r="AB1363" s="262"/>
      <c r="AC1363" s="262"/>
      <c r="AD1363" s="262"/>
      <c r="AE1363" s="246"/>
      <c r="AF1363" s="262"/>
      <c r="AG1363" s="262"/>
      <c r="AH1363" s="262"/>
      <c r="AI1363" s="262"/>
    </row>
    <row r="1364" spans="1:35" ht="15" customHeight="1" x14ac:dyDescent="0.3">
      <c r="A1364" s="256"/>
      <c r="B1364" s="257"/>
      <c r="C1364" s="257"/>
      <c r="D1364" s="257"/>
      <c r="E1364" s="257"/>
      <c r="F1364" s="257"/>
      <c r="G1364" s="257"/>
      <c r="H1364" s="257"/>
      <c r="I1364" s="258"/>
      <c r="J1364" s="257"/>
      <c r="K1364" s="257"/>
      <c r="L1364" s="250"/>
      <c r="N1364" s="250"/>
      <c r="O1364" s="260"/>
      <c r="P1364" s="257"/>
      <c r="Q1364" s="257"/>
      <c r="R1364" s="257"/>
      <c r="S1364" s="257"/>
      <c r="T1364" s="257"/>
      <c r="U1364" s="257"/>
      <c r="V1364" s="257"/>
      <c r="W1364" s="257"/>
      <c r="X1364" s="257"/>
      <c r="Y1364" s="257"/>
      <c r="Z1364" s="257"/>
      <c r="AA1364" s="257"/>
      <c r="AB1364" s="257"/>
      <c r="AC1364" s="257"/>
      <c r="AD1364" s="257"/>
      <c r="AE1364" s="246"/>
      <c r="AF1364" s="257"/>
      <c r="AG1364" s="257"/>
      <c r="AH1364" s="257"/>
      <c r="AI1364" s="257"/>
    </row>
    <row r="1365" spans="1:35" ht="15" customHeight="1" x14ac:dyDescent="0.3">
      <c r="A1365" s="256"/>
      <c r="B1365" s="257"/>
      <c r="C1365" s="257"/>
      <c r="D1365" s="257"/>
      <c r="E1365" s="257"/>
      <c r="F1365" s="257"/>
      <c r="G1365" s="257"/>
      <c r="H1365" s="257"/>
      <c r="I1365" s="258"/>
      <c r="J1365" s="257"/>
      <c r="K1365" s="257"/>
      <c r="L1365" s="250"/>
      <c r="N1365" s="250"/>
      <c r="O1365" s="260"/>
      <c r="P1365" s="257"/>
      <c r="Q1365" s="257"/>
      <c r="R1365" s="257"/>
      <c r="S1365" s="257"/>
      <c r="T1365" s="257"/>
      <c r="U1365" s="257"/>
      <c r="V1365" s="257"/>
      <c r="W1365" s="257"/>
      <c r="X1365" s="257"/>
      <c r="Y1365" s="257"/>
      <c r="Z1365" s="257"/>
      <c r="AA1365" s="257"/>
      <c r="AB1365" s="257"/>
      <c r="AC1365" s="257"/>
      <c r="AD1365" s="257"/>
      <c r="AE1365" s="246"/>
      <c r="AF1365" s="257"/>
      <c r="AG1365" s="257"/>
      <c r="AH1365" s="257"/>
      <c r="AI1365" s="257"/>
    </row>
    <row r="1366" spans="1:35" ht="15" customHeight="1" x14ac:dyDescent="0.3">
      <c r="A1366" s="256"/>
      <c r="B1366" s="257"/>
      <c r="C1366" s="257"/>
      <c r="D1366" s="257"/>
      <c r="E1366" s="257"/>
      <c r="F1366" s="257"/>
      <c r="G1366" s="257"/>
      <c r="H1366" s="257"/>
      <c r="I1366" s="258"/>
      <c r="J1366" s="257"/>
      <c r="K1366" s="250"/>
      <c r="L1366" s="257"/>
      <c r="N1366" s="250"/>
      <c r="O1366" s="260"/>
      <c r="P1366" s="257"/>
      <c r="Q1366" s="257"/>
      <c r="R1366" s="257"/>
      <c r="S1366" s="257"/>
      <c r="T1366" s="257"/>
      <c r="U1366" s="257"/>
      <c r="V1366" s="257"/>
      <c r="W1366" s="257"/>
      <c r="X1366" s="257"/>
      <c r="Y1366" s="257"/>
      <c r="Z1366" s="257"/>
      <c r="AA1366" s="257"/>
      <c r="AB1366" s="257"/>
      <c r="AC1366" s="257"/>
      <c r="AD1366" s="257"/>
      <c r="AE1366" s="247"/>
      <c r="AF1366" s="257"/>
      <c r="AG1366" s="257"/>
      <c r="AH1366" s="257"/>
      <c r="AI1366" s="257"/>
    </row>
    <row r="1367" spans="1:35" ht="15" customHeight="1" x14ac:dyDescent="0.3">
      <c r="A1367" s="256"/>
      <c r="B1367" s="257"/>
      <c r="C1367" s="257"/>
      <c r="D1367" s="257"/>
      <c r="E1367" s="257"/>
      <c r="F1367" s="257"/>
      <c r="G1367" s="257"/>
      <c r="H1367" s="257"/>
      <c r="I1367" s="258"/>
      <c r="J1367" s="257"/>
      <c r="K1367" s="250"/>
      <c r="L1367" s="257"/>
      <c r="N1367" s="250"/>
      <c r="O1367" s="260"/>
      <c r="P1367" s="257"/>
      <c r="Q1367" s="257"/>
      <c r="R1367" s="262"/>
      <c r="S1367" s="257"/>
      <c r="T1367" s="257"/>
      <c r="U1367" s="257"/>
      <c r="V1367" s="257"/>
      <c r="W1367" s="257"/>
      <c r="X1367" s="257"/>
      <c r="Y1367" s="257"/>
      <c r="Z1367" s="257"/>
      <c r="AA1367" s="257"/>
      <c r="AB1367" s="257"/>
      <c r="AC1367" s="257"/>
      <c r="AD1367" s="257"/>
      <c r="AE1367" s="246"/>
      <c r="AF1367" s="257"/>
      <c r="AG1367" s="257"/>
      <c r="AH1367" s="257"/>
      <c r="AI1367" s="257"/>
    </row>
    <row r="1368" spans="1:35" ht="15" customHeight="1" x14ac:dyDescent="0.3">
      <c r="A1368" s="261"/>
      <c r="B1368" s="262"/>
      <c r="C1368" s="262"/>
      <c r="D1368" s="262"/>
      <c r="E1368" s="262"/>
      <c r="F1368" s="262"/>
      <c r="G1368" s="263"/>
      <c r="H1368" s="262"/>
      <c r="I1368" s="258"/>
      <c r="J1368" s="261"/>
      <c r="K1368" s="262"/>
      <c r="L1368" s="250"/>
      <c r="N1368" s="250"/>
      <c r="O1368" s="260"/>
      <c r="P1368" s="257"/>
      <c r="Q1368" s="262"/>
      <c r="R1368" s="250"/>
      <c r="S1368" s="262"/>
      <c r="T1368" s="262"/>
      <c r="U1368" s="262"/>
      <c r="V1368" s="262"/>
      <c r="W1368" s="262"/>
      <c r="X1368" s="262"/>
      <c r="Y1368" s="262"/>
      <c r="Z1368" s="262"/>
      <c r="AA1368" s="262"/>
      <c r="AB1368" s="262"/>
      <c r="AC1368" s="262"/>
      <c r="AD1368" s="262"/>
      <c r="AE1368" s="247"/>
      <c r="AF1368" s="262"/>
      <c r="AG1368" s="262"/>
      <c r="AH1368" s="262"/>
      <c r="AI1368" s="262"/>
    </row>
    <row r="1369" spans="1:35" ht="15" customHeight="1" x14ac:dyDescent="0.3">
      <c r="A1369" s="261"/>
      <c r="B1369" s="262"/>
      <c r="C1369" s="262"/>
      <c r="D1369" s="262"/>
      <c r="E1369" s="262"/>
      <c r="F1369" s="262"/>
      <c r="G1369" s="263"/>
      <c r="H1369" s="262"/>
      <c r="I1369" s="258"/>
      <c r="J1369" s="261"/>
      <c r="K1369" s="257"/>
      <c r="L1369" s="262"/>
      <c r="N1369" s="250"/>
      <c r="O1369" s="260"/>
      <c r="P1369" s="257"/>
      <c r="Q1369" s="250"/>
      <c r="R1369" s="262"/>
      <c r="S1369" s="250"/>
      <c r="T1369" s="250"/>
      <c r="U1369" s="250"/>
      <c r="V1369" s="250"/>
      <c r="W1369" s="250"/>
      <c r="X1369" s="250"/>
      <c r="Y1369" s="250"/>
      <c r="Z1369" s="250"/>
      <c r="AA1369" s="250"/>
      <c r="AB1369" s="250"/>
      <c r="AC1369" s="250"/>
      <c r="AD1369" s="250"/>
      <c r="AE1369" s="246"/>
      <c r="AF1369" s="250"/>
      <c r="AG1369" s="250"/>
      <c r="AH1369" s="250"/>
      <c r="AI1369" s="250"/>
    </row>
    <row r="1370" spans="1:35" ht="15" customHeight="1" x14ac:dyDescent="0.3">
      <c r="A1370" s="261"/>
      <c r="B1370" s="262"/>
      <c r="C1370" s="262"/>
      <c r="D1370" s="262"/>
      <c r="E1370" s="262"/>
      <c r="F1370" s="262"/>
      <c r="G1370" s="263"/>
      <c r="H1370" s="262"/>
      <c r="I1370" s="258"/>
      <c r="J1370" s="262"/>
      <c r="K1370" s="250"/>
      <c r="L1370" s="262"/>
      <c r="N1370" s="250"/>
      <c r="O1370" s="260"/>
      <c r="P1370" s="257"/>
      <c r="Q1370" s="262"/>
      <c r="R1370" s="257"/>
      <c r="S1370" s="262"/>
      <c r="T1370" s="262"/>
      <c r="U1370" s="262"/>
      <c r="V1370" s="262"/>
      <c r="W1370" s="262"/>
      <c r="X1370" s="262"/>
      <c r="Y1370" s="262"/>
      <c r="Z1370" s="262"/>
      <c r="AA1370" s="262"/>
      <c r="AB1370" s="262"/>
      <c r="AC1370" s="262"/>
      <c r="AD1370" s="262"/>
      <c r="AE1370" s="246"/>
      <c r="AF1370" s="262"/>
      <c r="AG1370" s="262"/>
      <c r="AH1370" s="262"/>
      <c r="AI1370" s="262"/>
    </row>
    <row r="1371" spans="1:35" ht="15" customHeight="1" x14ac:dyDescent="0.3">
      <c r="A1371" s="256"/>
      <c r="B1371" s="257"/>
      <c r="C1371" s="257"/>
      <c r="D1371" s="257"/>
      <c r="E1371" s="257"/>
      <c r="F1371" s="257"/>
      <c r="G1371" s="257"/>
      <c r="H1371" s="257"/>
      <c r="I1371" s="258"/>
      <c r="J1371" s="257"/>
      <c r="K1371" s="257"/>
      <c r="L1371" s="257"/>
      <c r="N1371" s="250"/>
      <c r="O1371" s="260"/>
      <c r="P1371" s="257"/>
      <c r="Q1371" s="257"/>
      <c r="R1371" s="250"/>
      <c r="S1371" s="257"/>
      <c r="T1371" s="257"/>
      <c r="U1371" s="257"/>
      <c r="V1371" s="257"/>
      <c r="W1371" s="257"/>
      <c r="X1371" s="257"/>
      <c r="Y1371" s="257"/>
      <c r="Z1371" s="257"/>
      <c r="AA1371" s="257"/>
      <c r="AB1371" s="257"/>
      <c r="AC1371" s="257"/>
      <c r="AD1371" s="257"/>
      <c r="AE1371" s="246"/>
      <c r="AF1371" s="257"/>
      <c r="AG1371" s="257"/>
      <c r="AH1371" s="257"/>
      <c r="AI1371" s="257"/>
    </row>
    <row r="1372" spans="1:35" ht="15" customHeight="1" x14ac:dyDescent="0.3">
      <c r="A1372" s="261"/>
      <c r="B1372" s="262"/>
      <c r="C1372" s="262"/>
      <c r="D1372" s="262"/>
      <c r="E1372" s="262"/>
      <c r="F1372" s="262"/>
      <c r="G1372" s="263"/>
      <c r="H1372" s="262"/>
      <c r="I1372" s="258"/>
      <c r="J1372" s="262"/>
      <c r="K1372" s="250"/>
      <c r="L1372" s="262"/>
      <c r="N1372" s="250"/>
      <c r="O1372" s="260"/>
      <c r="P1372" s="257"/>
      <c r="Q1372" s="250"/>
      <c r="R1372" s="250"/>
      <c r="S1372" s="250"/>
      <c r="T1372" s="250"/>
      <c r="U1372" s="250"/>
      <c r="V1372" s="250"/>
      <c r="W1372" s="250"/>
      <c r="X1372" s="250"/>
      <c r="Y1372" s="250"/>
      <c r="Z1372" s="250"/>
      <c r="AA1372" s="250"/>
      <c r="AB1372" s="250"/>
      <c r="AC1372" s="250"/>
      <c r="AD1372" s="250"/>
      <c r="AE1372" s="246"/>
      <c r="AF1372" s="250"/>
      <c r="AG1372" s="250"/>
      <c r="AH1372" s="250"/>
      <c r="AI1372" s="250"/>
    </row>
    <row r="1373" spans="1:35" ht="15" customHeight="1" x14ac:dyDescent="0.3">
      <c r="A1373" s="261"/>
      <c r="B1373" s="262"/>
      <c r="C1373" s="262"/>
      <c r="D1373" s="262"/>
      <c r="E1373" s="262"/>
      <c r="F1373" s="262"/>
      <c r="G1373" s="263"/>
      <c r="H1373" s="262"/>
      <c r="I1373" s="258"/>
      <c r="J1373" s="262"/>
      <c r="K1373" s="250"/>
      <c r="L1373" s="262"/>
      <c r="N1373" s="250"/>
      <c r="O1373" s="260"/>
      <c r="P1373" s="257"/>
      <c r="Q1373" s="250"/>
      <c r="R1373" s="262"/>
      <c r="S1373" s="250"/>
      <c r="T1373" s="250"/>
      <c r="U1373" s="250"/>
      <c r="V1373" s="250"/>
      <c r="W1373" s="250"/>
      <c r="X1373" s="250"/>
      <c r="Y1373" s="250"/>
      <c r="Z1373" s="250"/>
      <c r="AA1373" s="250"/>
      <c r="AB1373" s="250"/>
      <c r="AC1373" s="250"/>
      <c r="AD1373" s="250"/>
      <c r="AE1373" s="246"/>
      <c r="AF1373" s="250"/>
      <c r="AG1373" s="250"/>
      <c r="AH1373" s="250"/>
      <c r="AI1373" s="250"/>
    </row>
    <row r="1374" spans="1:35" ht="15" customHeight="1" x14ac:dyDescent="0.3">
      <c r="A1374" s="261"/>
      <c r="B1374" s="262"/>
      <c r="C1374" s="262"/>
      <c r="D1374" s="262"/>
      <c r="E1374" s="262"/>
      <c r="F1374" s="262"/>
      <c r="G1374" s="263"/>
      <c r="H1374" s="262"/>
      <c r="I1374" s="258"/>
      <c r="J1374" s="262"/>
      <c r="K1374" s="250"/>
      <c r="L1374" s="262"/>
      <c r="N1374" s="250"/>
      <c r="O1374" s="260"/>
      <c r="P1374" s="257"/>
      <c r="Q1374" s="262"/>
      <c r="R1374" s="257"/>
      <c r="S1374" s="262"/>
      <c r="T1374" s="262"/>
      <c r="U1374" s="262"/>
      <c r="V1374" s="262"/>
      <c r="W1374" s="262"/>
      <c r="X1374" s="262"/>
      <c r="Y1374" s="262"/>
      <c r="Z1374" s="262"/>
      <c r="AA1374" s="262"/>
      <c r="AB1374" s="262"/>
      <c r="AC1374" s="262"/>
      <c r="AD1374" s="262"/>
      <c r="AE1374" s="247"/>
      <c r="AF1374" s="262"/>
      <c r="AG1374" s="262"/>
      <c r="AH1374" s="262"/>
      <c r="AI1374" s="262"/>
    </row>
    <row r="1375" spans="1:35" ht="15" customHeight="1" x14ac:dyDescent="0.3">
      <c r="A1375" s="256"/>
      <c r="B1375" s="257"/>
      <c r="C1375" s="257"/>
      <c r="D1375" s="257"/>
      <c r="E1375" s="257"/>
      <c r="F1375" s="257"/>
      <c r="G1375" s="257"/>
      <c r="H1375" s="257"/>
      <c r="I1375" s="258"/>
      <c r="J1375" s="257"/>
      <c r="K1375" s="262"/>
      <c r="L1375" s="257"/>
      <c r="N1375" s="250"/>
      <c r="O1375" s="260"/>
      <c r="P1375" s="257"/>
      <c r="Q1375" s="257"/>
      <c r="R1375" s="257"/>
      <c r="S1375" s="257"/>
      <c r="T1375" s="257"/>
      <c r="U1375" s="257"/>
      <c r="V1375" s="257"/>
      <c r="W1375" s="257"/>
      <c r="X1375" s="257"/>
      <c r="Y1375" s="257"/>
      <c r="Z1375" s="257"/>
      <c r="AA1375" s="257"/>
      <c r="AB1375" s="257"/>
      <c r="AC1375" s="257"/>
      <c r="AD1375" s="257"/>
      <c r="AE1375" s="246"/>
      <c r="AF1375" s="257"/>
      <c r="AG1375" s="257"/>
      <c r="AH1375" s="257"/>
      <c r="AI1375" s="257"/>
    </row>
    <row r="1376" spans="1:35" ht="15" customHeight="1" x14ac:dyDescent="0.3">
      <c r="A1376" s="256"/>
      <c r="B1376" s="257"/>
      <c r="C1376" s="257"/>
      <c r="D1376" s="257"/>
      <c r="E1376" s="257"/>
      <c r="F1376" s="257"/>
      <c r="G1376" s="257"/>
      <c r="H1376" s="257"/>
      <c r="I1376" s="258"/>
      <c r="J1376" s="250"/>
      <c r="K1376" s="257"/>
      <c r="L1376" s="257"/>
      <c r="N1376" s="250"/>
      <c r="O1376" s="260"/>
      <c r="P1376" s="257"/>
      <c r="Q1376" s="257"/>
      <c r="R1376" s="262"/>
      <c r="S1376" s="257"/>
      <c r="T1376" s="257"/>
      <c r="U1376" s="257"/>
      <c r="V1376" s="257"/>
      <c r="W1376" s="257"/>
      <c r="X1376" s="257"/>
      <c r="Y1376" s="257"/>
      <c r="Z1376" s="257"/>
      <c r="AA1376" s="257"/>
      <c r="AB1376" s="257"/>
      <c r="AC1376" s="257"/>
      <c r="AD1376" s="257"/>
      <c r="AE1376" s="246"/>
      <c r="AF1376" s="257"/>
      <c r="AG1376" s="257"/>
      <c r="AH1376" s="257"/>
      <c r="AI1376" s="257"/>
    </row>
    <row r="1377" spans="1:35" ht="15" customHeight="1" x14ac:dyDescent="0.3">
      <c r="A1377" s="261"/>
      <c r="B1377" s="262"/>
      <c r="C1377" s="262"/>
      <c r="D1377" s="262"/>
      <c r="E1377" s="262"/>
      <c r="F1377" s="262"/>
      <c r="G1377" s="263"/>
      <c r="H1377" s="262"/>
      <c r="I1377" s="258"/>
      <c r="J1377" s="262"/>
      <c r="K1377" s="250"/>
      <c r="L1377" s="262"/>
      <c r="N1377" s="250"/>
      <c r="O1377" s="260"/>
      <c r="P1377" s="257"/>
      <c r="Q1377" s="262"/>
      <c r="R1377" s="250"/>
      <c r="S1377" s="262"/>
      <c r="T1377" s="262"/>
      <c r="U1377" s="262"/>
      <c r="V1377" s="262"/>
      <c r="W1377" s="262"/>
      <c r="X1377" s="262"/>
      <c r="Y1377" s="262"/>
      <c r="Z1377" s="262"/>
      <c r="AA1377" s="262"/>
      <c r="AB1377" s="262"/>
      <c r="AC1377" s="262"/>
      <c r="AD1377" s="262"/>
      <c r="AE1377" s="247"/>
      <c r="AF1377" s="262"/>
      <c r="AG1377" s="262"/>
      <c r="AH1377" s="262"/>
      <c r="AI1377" s="262"/>
    </row>
    <row r="1378" spans="1:35" ht="15" customHeight="1" x14ac:dyDescent="0.3">
      <c r="A1378" s="261"/>
      <c r="B1378" s="262"/>
      <c r="C1378" s="262"/>
      <c r="D1378" s="262"/>
      <c r="E1378" s="262"/>
      <c r="F1378" s="262"/>
      <c r="G1378" s="263"/>
      <c r="H1378" s="262"/>
      <c r="I1378" s="258"/>
      <c r="J1378" s="262"/>
      <c r="K1378" s="250"/>
      <c r="L1378" s="262"/>
      <c r="N1378" s="250"/>
      <c r="O1378" s="260"/>
      <c r="P1378" s="257"/>
      <c r="Q1378" s="250"/>
      <c r="R1378" s="262"/>
      <c r="S1378" s="250"/>
      <c r="T1378" s="250"/>
      <c r="U1378" s="250"/>
      <c r="V1378" s="250"/>
      <c r="W1378" s="250"/>
      <c r="X1378" s="250"/>
      <c r="Y1378" s="250"/>
      <c r="Z1378" s="250"/>
      <c r="AA1378" s="250"/>
      <c r="AB1378" s="250"/>
      <c r="AC1378" s="250"/>
      <c r="AD1378" s="250"/>
      <c r="AE1378" s="246"/>
      <c r="AF1378" s="250"/>
      <c r="AG1378" s="250"/>
      <c r="AH1378" s="250"/>
      <c r="AI1378" s="250"/>
    </row>
    <row r="1379" spans="1:35" ht="15" customHeight="1" x14ac:dyDescent="0.3">
      <c r="A1379" s="261"/>
      <c r="B1379" s="262"/>
      <c r="C1379" s="262"/>
      <c r="D1379" s="262"/>
      <c r="E1379" s="262"/>
      <c r="F1379" s="262"/>
      <c r="G1379" s="263"/>
      <c r="H1379" s="262"/>
      <c r="I1379" s="258"/>
      <c r="J1379" s="262"/>
      <c r="K1379" s="262"/>
      <c r="L1379" s="262"/>
      <c r="N1379" s="250"/>
      <c r="O1379" s="260"/>
      <c r="P1379" s="257"/>
      <c r="Q1379" s="262"/>
      <c r="R1379" s="262"/>
      <c r="S1379" s="262"/>
      <c r="T1379" s="262"/>
      <c r="U1379" s="262"/>
      <c r="V1379" s="262"/>
      <c r="W1379" s="262"/>
      <c r="X1379" s="262"/>
      <c r="Y1379" s="262"/>
      <c r="Z1379" s="262"/>
      <c r="AA1379" s="262"/>
      <c r="AB1379" s="262"/>
      <c r="AC1379" s="262"/>
      <c r="AD1379" s="262"/>
      <c r="AE1379" s="246"/>
      <c r="AF1379" s="262"/>
      <c r="AG1379" s="262"/>
      <c r="AH1379" s="262"/>
      <c r="AI1379" s="262"/>
    </row>
    <row r="1380" spans="1:35" ht="15" customHeight="1" x14ac:dyDescent="0.3">
      <c r="A1380" s="261"/>
      <c r="B1380" s="262"/>
      <c r="C1380" s="262"/>
      <c r="D1380" s="262"/>
      <c r="E1380" s="262"/>
      <c r="F1380" s="262"/>
      <c r="G1380" s="263"/>
      <c r="H1380" s="262"/>
      <c r="I1380" s="258"/>
      <c r="J1380" s="262"/>
      <c r="K1380" s="257"/>
      <c r="L1380" s="262"/>
      <c r="N1380" s="250"/>
      <c r="O1380" s="260"/>
      <c r="P1380" s="257"/>
      <c r="Q1380" s="262"/>
      <c r="R1380" s="257"/>
      <c r="S1380" s="262"/>
      <c r="T1380" s="262"/>
      <c r="U1380" s="262"/>
      <c r="V1380" s="262"/>
      <c r="W1380" s="262"/>
      <c r="X1380" s="262"/>
      <c r="Y1380" s="262"/>
      <c r="Z1380" s="262"/>
      <c r="AA1380" s="262"/>
      <c r="AB1380" s="262"/>
      <c r="AC1380" s="262"/>
      <c r="AD1380" s="262"/>
      <c r="AE1380" s="246"/>
      <c r="AF1380" s="262"/>
      <c r="AG1380" s="262"/>
      <c r="AH1380" s="262"/>
      <c r="AI1380" s="262"/>
    </row>
    <row r="1381" spans="1:35" ht="15" customHeight="1" x14ac:dyDescent="0.3">
      <c r="A1381" s="256"/>
      <c r="B1381" s="257"/>
      <c r="C1381" s="257"/>
      <c r="D1381" s="257"/>
      <c r="E1381" s="257"/>
      <c r="F1381" s="257"/>
      <c r="G1381" s="257"/>
      <c r="H1381" s="257"/>
      <c r="I1381" s="258"/>
      <c r="J1381" s="250"/>
      <c r="K1381" s="257"/>
      <c r="L1381" s="257"/>
      <c r="N1381" s="250"/>
      <c r="O1381" s="260"/>
      <c r="P1381" s="257"/>
      <c r="Q1381" s="257"/>
      <c r="R1381" s="257"/>
      <c r="S1381" s="257"/>
      <c r="T1381" s="257"/>
      <c r="U1381" s="257"/>
      <c r="V1381" s="257"/>
      <c r="W1381" s="257"/>
      <c r="X1381" s="257"/>
      <c r="Y1381" s="257"/>
      <c r="Z1381" s="257"/>
      <c r="AA1381" s="257"/>
      <c r="AB1381" s="257"/>
      <c r="AC1381" s="257"/>
      <c r="AD1381" s="257"/>
      <c r="AE1381" s="246"/>
      <c r="AF1381" s="257"/>
      <c r="AG1381" s="257"/>
      <c r="AH1381" s="257"/>
      <c r="AI1381" s="257"/>
    </row>
    <row r="1382" spans="1:35" ht="15" customHeight="1" x14ac:dyDescent="0.3">
      <c r="A1382" s="256"/>
      <c r="B1382" s="257"/>
      <c r="C1382" s="257"/>
      <c r="D1382" s="257"/>
      <c r="E1382" s="257"/>
      <c r="F1382" s="257"/>
      <c r="G1382" s="257"/>
      <c r="H1382" s="257"/>
      <c r="I1382" s="258"/>
      <c r="J1382" s="250"/>
      <c r="K1382" s="257"/>
      <c r="L1382" s="257"/>
      <c r="N1382" s="250"/>
      <c r="O1382" s="260"/>
      <c r="P1382" s="257"/>
      <c r="Q1382" s="257"/>
      <c r="R1382" s="262"/>
      <c r="S1382" s="257"/>
      <c r="T1382" s="257"/>
      <c r="U1382" s="257"/>
      <c r="V1382" s="257"/>
      <c r="W1382" s="257"/>
      <c r="X1382" s="257"/>
      <c r="Y1382" s="257"/>
      <c r="Z1382" s="257"/>
      <c r="AA1382" s="257"/>
      <c r="AB1382" s="257"/>
      <c r="AC1382" s="257"/>
      <c r="AD1382" s="257"/>
      <c r="AE1382" s="246"/>
      <c r="AF1382" s="257"/>
      <c r="AG1382" s="257"/>
      <c r="AH1382" s="257"/>
      <c r="AI1382" s="257"/>
    </row>
    <row r="1383" spans="1:35" ht="15" customHeight="1" x14ac:dyDescent="0.3">
      <c r="A1383" s="261"/>
      <c r="B1383" s="262"/>
      <c r="C1383" s="262"/>
      <c r="D1383" s="262"/>
      <c r="E1383" s="262"/>
      <c r="F1383" s="262"/>
      <c r="G1383" s="263"/>
      <c r="H1383" s="262"/>
      <c r="I1383" s="258"/>
      <c r="J1383" s="262"/>
      <c r="K1383" s="250"/>
      <c r="L1383" s="262"/>
      <c r="N1383" s="250"/>
      <c r="O1383" s="260"/>
      <c r="P1383" s="257"/>
      <c r="Q1383" s="262"/>
      <c r="R1383" s="257"/>
      <c r="S1383" s="262"/>
      <c r="T1383" s="262"/>
      <c r="U1383" s="262"/>
      <c r="V1383" s="262"/>
      <c r="W1383" s="262"/>
      <c r="X1383" s="262"/>
      <c r="Y1383" s="262"/>
      <c r="Z1383" s="262"/>
      <c r="AA1383" s="262"/>
      <c r="AB1383" s="262"/>
      <c r="AC1383" s="262"/>
      <c r="AD1383" s="262"/>
      <c r="AE1383" s="247"/>
      <c r="AF1383" s="262"/>
      <c r="AG1383" s="262"/>
      <c r="AH1383" s="262"/>
      <c r="AI1383" s="262"/>
    </row>
    <row r="1384" spans="1:35" ht="15" customHeight="1" x14ac:dyDescent="0.3">
      <c r="A1384" s="256"/>
      <c r="B1384" s="257"/>
      <c r="C1384" s="257"/>
      <c r="D1384" s="257"/>
      <c r="E1384" s="257"/>
      <c r="F1384" s="257"/>
      <c r="G1384" s="257"/>
      <c r="H1384" s="257"/>
      <c r="I1384" s="258"/>
      <c r="J1384" s="257"/>
      <c r="K1384" s="257"/>
      <c r="L1384" s="257"/>
      <c r="N1384" s="250"/>
      <c r="O1384" s="260"/>
      <c r="P1384" s="257"/>
      <c r="Q1384" s="257"/>
      <c r="R1384" s="262"/>
      <c r="S1384" s="257"/>
      <c r="T1384" s="257"/>
      <c r="U1384" s="257"/>
      <c r="V1384" s="257"/>
      <c r="W1384" s="257"/>
      <c r="X1384" s="257"/>
      <c r="Y1384" s="257"/>
      <c r="Z1384" s="257"/>
      <c r="AA1384" s="257"/>
      <c r="AB1384" s="257"/>
      <c r="AC1384" s="257"/>
      <c r="AD1384" s="257"/>
      <c r="AE1384" s="246"/>
      <c r="AF1384" s="257"/>
      <c r="AG1384" s="257"/>
      <c r="AH1384" s="257"/>
      <c r="AI1384" s="257"/>
    </row>
    <row r="1385" spans="1:35" ht="15" customHeight="1" x14ac:dyDescent="0.3">
      <c r="A1385" s="261"/>
      <c r="B1385" s="262"/>
      <c r="C1385" s="262"/>
      <c r="D1385" s="262"/>
      <c r="E1385" s="262"/>
      <c r="F1385" s="262"/>
      <c r="G1385" s="263"/>
      <c r="H1385" s="262"/>
      <c r="I1385" s="258"/>
      <c r="J1385" s="262"/>
      <c r="K1385" s="250"/>
      <c r="L1385" s="262"/>
      <c r="N1385" s="250"/>
      <c r="O1385" s="260"/>
      <c r="P1385" s="257"/>
      <c r="Q1385" s="262"/>
      <c r="R1385" s="262"/>
      <c r="S1385" s="262"/>
      <c r="T1385" s="262"/>
      <c r="U1385" s="262"/>
      <c r="V1385" s="262"/>
      <c r="W1385" s="262"/>
      <c r="X1385" s="262"/>
      <c r="Y1385" s="262"/>
      <c r="Z1385" s="262"/>
      <c r="AA1385" s="262"/>
      <c r="AB1385" s="262"/>
      <c r="AC1385" s="262"/>
      <c r="AD1385" s="262"/>
      <c r="AE1385" s="246"/>
      <c r="AF1385" s="262"/>
      <c r="AG1385" s="262"/>
      <c r="AH1385" s="262"/>
      <c r="AI1385" s="262"/>
    </row>
    <row r="1386" spans="1:35" ht="15" customHeight="1" x14ac:dyDescent="0.3">
      <c r="A1386" s="261"/>
      <c r="B1386" s="262"/>
      <c r="C1386" s="262"/>
      <c r="D1386" s="262"/>
      <c r="E1386" s="262"/>
      <c r="F1386" s="262"/>
      <c r="G1386" s="263"/>
      <c r="H1386" s="262"/>
      <c r="I1386" s="258"/>
      <c r="J1386" s="261"/>
      <c r="K1386" s="250"/>
      <c r="L1386" s="262"/>
      <c r="N1386" s="250"/>
      <c r="O1386" s="260"/>
      <c r="P1386" s="257"/>
      <c r="Q1386" s="262"/>
      <c r="R1386" s="262"/>
      <c r="S1386" s="262"/>
      <c r="T1386" s="262"/>
      <c r="U1386" s="262"/>
      <c r="V1386" s="262"/>
      <c r="W1386" s="262"/>
      <c r="X1386" s="262"/>
      <c r="Y1386" s="262"/>
      <c r="Z1386" s="262"/>
      <c r="AA1386" s="262"/>
      <c r="AB1386" s="262"/>
      <c r="AC1386" s="262"/>
      <c r="AD1386" s="262"/>
      <c r="AE1386" s="246"/>
      <c r="AF1386" s="262"/>
      <c r="AG1386" s="262"/>
      <c r="AH1386" s="262"/>
      <c r="AI1386" s="262"/>
    </row>
    <row r="1387" spans="1:35" ht="15" customHeight="1" x14ac:dyDescent="0.3">
      <c r="A1387" s="261"/>
      <c r="B1387" s="262"/>
      <c r="C1387" s="262"/>
      <c r="D1387" s="262"/>
      <c r="E1387" s="262"/>
      <c r="F1387" s="262"/>
      <c r="G1387" s="263"/>
      <c r="H1387" s="262"/>
      <c r="I1387" s="258"/>
      <c r="J1387" s="262"/>
      <c r="K1387" s="262"/>
      <c r="L1387" s="262"/>
      <c r="N1387" s="250"/>
      <c r="O1387" s="260"/>
      <c r="P1387" s="257"/>
      <c r="Q1387" s="262"/>
      <c r="R1387" s="262"/>
      <c r="S1387" s="262"/>
      <c r="T1387" s="262"/>
      <c r="U1387" s="262"/>
      <c r="V1387" s="262"/>
      <c r="W1387" s="262"/>
      <c r="X1387" s="262"/>
      <c r="Y1387" s="262"/>
      <c r="Z1387" s="262"/>
      <c r="AA1387" s="262"/>
      <c r="AB1387" s="262"/>
      <c r="AC1387" s="262"/>
      <c r="AD1387" s="262"/>
      <c r="AE1387" s="247"/>
      <c r="AF1387" s="262"/>
      <c r="AG1387" s="262"/>
      <c r="AH1387" s="262"/>
      <c r="AI1387" s="262"/>
    </row>
    <row r="1388" spans="1:35" ht="15" customHeight="1" x14ac:dyDescent="0.3">
      <c r="A1388" s="261"/>
      <c r="B1388" s="262"/>
      <c r="C1388" s="262"/>
      <c r="D1388" s="262"/>
      <c r="E1388" s="262"/>
      <c r="F1388" s="262"/>
      <c r="G1388" s="263"/>
      <c r="H1388" s="262"/>
      <c r="I1388" s="258"/>
      <c r="J1388" s="261"/>
      <c r="K1388" s="262"/>
      <c r="L1388" s="250"/>
      <c r="N1388" s="250"/>
      <c r="O1388" s="260"/>
      <c r="P1388" s="257"/>
      <c r="Q1388" s="262"/>
      <c r="R1388" s="262"/>
      <c r="S1388" s="262"/>
      <c r="T1388" s="262"/>
      <c r="U1388" s="262"/>
      <c r="V1388" s="262"/>
      <c r="W1388" s="262"/>
      <c r="X1388" s="262"/>
      <c r="Y1388" s="262"/>
      <c r="Z1388" s="262"/>
      <c r="AA1388" s="262"/>
      <c r="AB1388" s="262"/>
      <c r="AC1388" s="262"/>
      <c r="AD1388" s="262"/>
      <c r="AE1388" s="246"/>
      <c r="AF1388" s="262"/>
      <c r="AG1388" s="262"/>
      <c r="AH1388" s="262"/>
      <c r="AI1388" s="262"/>
    </row>
    <row r="1389" spans="1:35" ht="15" customHeight="1" x14ac:dyDescent="0.3">
      <c r="A1389" s="261"/>
      <c r="B1389" s="262"/>
      <c r="C1389" s="262"/>
      <c r="D1389" s="262"/>
      <c r="E1389" s="262"/>
      <c r="F1389" s="262"/>
      <c r="G1389" s="263"/>
      <c r="H1389" s="262"/>
      <c r="I1389" s="258"/>
      <c r="J1389" s="262"/>
      <c r="K1389" s="262"/>
      <c r="L1389" s="262"/>
      <c r="N1389" s="250"/>
      <c r="O1389" s="260"/>
      <c r="P1389" s="257"/>
      <c r="Q1389" s="262"/>
      <c r="R1389" s="250"/>
      <c r="S1389" s="262"/>
      <c r="T1389" s="262"/>
      <c r="U1389" s="262"/>
      <c r="V1389" s="262"/>
      <c r="W1389" s="262"/>
      <c r="X1389" s="262"/>
      <c r="Y1389" s="262"/>
      <c r="Z1389" s="262"/>
      <c r="AA1389" s="262"/>
      <c r="AB1389" s="262"/>
      <c r="AC1389" s="262"/>
      <c r="AD1389" s="262"/>
      <c r="AE1389" s="247"/>
      <c r="AF1389" s="262"/>
      <c r="AG1389" s="262"/>
      <c r="AH1389" s="262"/>
      <c r="AI1389" s="262"/>
    </row>
    <row r="1390" spans="1:35" ht="15" customHeight="1" x14ac:dyDescent="0.3">
      <c r="A1390" s="261"/>
      <c r="B1390" s="262"/>
      <c r="C1390" s="262"/>
      <c r="D1390" s="262"/>
      <c r="E1390" s="262"/>
      <c r="F1390" s="262"/>
      <c r="G1390" s="263"/>
      <c r="H1390" s="262"/>
      <c r="I1390" s="258"/>
      <c r="J1390" s="261"/>
      <c r="K1390" s="262"/>
      <c r="L1390" s="250"/>
      <c r="N1390" s="250"/>
      <c r="O1390" s="260"/>
      <c r="P1390" s="257"/>
      <c r="Q1390" s="250"/>
      <c r="R1390" s="250"/>
      <c r="S1390" s="250"/>
      <c r="T1390" s="250"/>
      <c r="U1390" s="250"/>
      <c r="V1390" s="250"/>
      <c r="W1390" s="250"/>
      <c r="X1390" s="250"/>
      <c r="Y1390" s="250"/>
      <c r="Z1390" s="250"/>
      <c r="AA1390" s="250"/>
      <c r="AB1390" s="250"/>
      <c r="AC1390" s="250"/>
      <c r="AD1390" s="250"/>
      <c r="AE1390" s="246"/>
      <c r="AF1390" s="250"/>
      <c r="AG1390" s="250"/>
      <c r="AH1390" s="250"/>
      <c r="AI1390" s="250"/>
    </row>
    <row r="1391" spans="1:35" ht="15" customHeight="1" x14ac:dyDescent="0.3">
      <c r="A1391" s="261"/>
      <c r="B1391" s="262"/>
      <c r="C1391" s="262"/>
      <c r="D1391" s="262"/>
      <c r="E1391" s="262"/>
      <c r="F1391" s="262"/>
      <c r="G1391" s="263"/>
      <c r="H1391" s="262"/>
      <c r="I1391" s="258"/>
      <c r="J1391" s="261"/>
      <c r="K1391" s="250"/>
      <c r="L1391" s="262"/>
      <c r="N1391" s="250"/>
      <c r="O1391" s="260"/>
      <c r="P1391" s="257"/>
      <c r="Q1391" s="250"/>
      <c r="R1391" s="262"/>
      <c r="S1391" s="250"/>
      <c r="T1391" s="250"/>
      <c r="U1391" s="250"/>
      <c r="V1391" s="250"/>
      <c r="W1391" s="250"/>
      <c r="X1391" s="250"/>
      <c r="Y1391" s="250"/>
      <c r="Z1391" s="250"/>
      <c r="AA1391" s="250"/>
      <c r="AB1391" s="250"/>
      <c r="AC1391" s="250"/>
      <c r="AD1391" s="250"/>
      <c r="AE1391" s="247"/>
      <c r="AF1391" s="250"/>
      <c r="AG1391" s="250"/>
      <c r="AH1391" s="250"/>
      <c r="AI1391" s="250"/>
    </row>
    <row r="1392" spans="1:35" ht="15" customHeight="1" x14ac:dyDescent="0.3">
      <c r="A1392" s="261"/>
      <c r="B1392" s="262"/>
      <c r="C1392" s="262"/>
      <c r="D1392" s="262"/>
      <c r="E1392" s="262"/>
      <c r="F1392" s="262"/>
      <c r="G1392" s="263"/>
      <c r="H1392" s="262"/>
      <c r="I1392" s="258"/>
      <c r="J1392" s="262"/>
      <c r="K1392" s="250"/>
      <c r="L1392" s="262"/>
      <c r="N1392" s="250"/>
      <c r="O1392" s="260"/>
      <c r="P1392" s="257"/>
      <c r="Q1392" s="262"/>
      <c r="R1392" s="262"/>
      <c r="S1392" s="262"/>
      <c r="T1392" s="262"/>
      <c r="U1392" s="262"/>
      <c r="V1392" s="262"/>
      <c r="W1392" s="262"/>
      <c r="X1392" s="262"/>
      <c r="Y1392" s="262"/>
      <c r="Z1392" s="262"/>
      <c r="AA1392" s="262"/>
      <c r="AB1392" s="262"/>
      <c r="AC1392" s="262"/>
      <c r="AD1392" s="262"/>
      <c r="AE1392" s="246"/>
      <c r="AF1392" s="262"/>
      <c r="AG1392" s="262"/>
      <c r="AH1392" s="262"/>
      <c r="AI1392" s="262"/>
    </row>
    <row r="1393" spans="1:35" ht="15" customHeight="1" x14ac:dyDescent="0.3">
      <c r="A1393" s="261"/>
      <c r="B1393" s="262"/>
      <c r="C1393" s="262"/>
      <c r="D1393" s="262"/>
      <c r="E1393" s="262"/>
      <c r="F1393" s="262"/>
      <c r="G1393" s="263"/>
      <c r="H1393" s="262"/>
      <c r="I1393" s="258"/>
      <c r="J1393" s="262"/>
      <c r="K1393" s="250"/>
      <c r="L1393" s="262"/>
      <c r="N1393" s="250"/>
      <c r="O1393" s="260"/>
      <c r="P1393" s="257"/>
      <c r="Q1393" s="262"/>
      <c r="R1393" s="257"/>
      <c r="S1393" s="262"/>
      <c r="T1393" s="262"/>
      <c r="U1393" s="262"/>
      <c r="V1393" s="262"/>
      <c r="W1393" s="262"/>
      <c r="X1393" s="262"/>
      <c r="Y1393" s="262"/>
      <c r="Z1393" s="262"/>
      <c r="AA1393" s="262"/>
      <c r="AB1393" s="262"/>
      <c r="AC1393" s="262"/>
      <c r="AD1393" s="262"/>
      <c r="AE1393" s="246"/>
      <c r="AF1393" s="262"/>
      <c r="AG1393" s="262"/>
      <c r="AH1393" s="262"/>
      <c r="AI1393" s="262"/>
    </row>
    <row r="1394" spans="1:35" ht="15" customHeight="1" x14ac:dyDescent="0.3">
      <c r="A1394" s="256"/>
      <c r="B1394" s="257"/>
      <c r="C1394" s="257"/>
      <c r="D1394" s="257"/>
      <c r="E1394" s="257"/>
      <c r="F1394" s="257"/>
      <c r="G1394" s="257"/>
      <c r="H1394" s="257"/>
      <c r="I1394" s="258"/>
      <c r="J1394" s="257"/>
      <c r="K1394" s="257"/>
      <c r="L1394" s="257"/>
      <c r="N1394" s="250"/>
      <c r="O1394" s="260"/>
      <c r="P1394" s="257"/>
      <c r="Q1394" s="257"/>
      <c r="R1394" s="250"/>
      <c r="S1394" s="257"/>
      <c r="T1394" s="257"/>
      <c r="U1394" s="257"/>
      <c r="V1394" s="257"/>
      <c r="W1394" s="257"/>
      <c r="X1394" s="257"/>
      <c r="Y1394" s="257"/>
      <c r="Z1394" s="257"/>
      <c r="AA1394" s="257"/>
      <c r="AB1394" s="257"/>
      <c r="AC1394" s="257"/>
      <c r="AD1394" s="257"/>
      <c r="AE1394" s="246"/>
      <c r="AF1394" s="257"/>
      <c r="AG1394" s="257"/>
      <c r="AH1394" s="257"/>
      <c r="AI1394" s="257"/>
    </row>
    <row r="1395" spans="1:35" ht="15" customHeight="1" x14ac:dyDescent="0.3">
      <c r="A1395" s="261"/>
      <c r="B1395" s="262"/>
      <c r="C1395" s="262"/>
      <c r="D1395" s="262"/>
      <c r="E1395" s="262"/>
      <c r="F1395" s="262"/>
      <c r="G1395" s="263"/>
      <c r="H1395" s="262"/>
      <c r="I1395" s="258"/>
      <c r="J1395" s="261"/>
      <c r="K1395" s="250"/>
      <c r="L1395" s="262"/>
      <c r="N1395" s="250"/>
      <c r="O1395" s="260"/>
      <c r="P1395" s="257"/>
      <c r="Q1395" s="250"/>
      <c r="R1395" s="262"/>
      <c r="S1395" s="250"/>
      <c r="T1395" s="250"/>
      <c r="U1395" s="250"/>
      <c r="V1395" s="250"/>
      <c r="W1395" s="250"/>
      <c r="X1395" s="250"/>
      <c r="Y1395" s="250"/>
      <c r="Z1395" s="250"/>
      <c r="AA1395" s="250"/>
      <c r="AB1395" s="250"/>
      <c r="AC1395" s="250"/>
      <c r="AD1395" s="250"/>
      <c r="AE1395" s="246"/>
      <c r="AF1395" s="250"/>
      <c r="AG1395" s="250"/>
      <c r="AH1395" s="250"/>
      <c r="AI1395" s="250"/>
    </row>
    <row r="1396" spans="1:35" ht="15" customHeight="1" x14ac:dyDescent="0.3">
      <c r="A1396" s="261"/>
      <c r="B1396" s="262"/>
      <c r="C1396" s="262"/>
      <c r="D1396" s="262"/>
      <c r="E1396" s="262"/>
      <c r="F1396" s="262"/>
      <c r="G1396" s="263"/>
      <c r="H1396" s="262"/>
      <c r="I1396" s="258"/>
      <c r="J1396" s="262"/>
      <c r="K1396" s="257"/>
      <c r="L1396" s="262"/>
      <c r="N1396" s="250"/>
      <c r="O1396" s="260"/>
      <c r="P1396" s="257"/>
      <c r="Q1396" s="262"/>
      <c r="R1396" s="262"/>
      <c r="S1396" s="262"/>
      <c r="T1396" s="262"/>
      <c r="U1396" s="262"/>
      <c r="V1396" s="262"/>
      <c r="W1396" s="262"/>
      <c r="X1396" s="262"/>
      <c r="Y1396" s="262"/>
      <c r="Z1396" s="262"/>
      <c r="AA1396" s="262"/>
      <c r="AB1396" s="262"/>
      <c r="AC1396" s="262"/>
      <c r="AD1396" s="262"/>
      <c r="AE1396" s="246"/>
      <c r="AF1396" s="262"/>
      <c r="AG1396" s="262"/>
      <c r="AH1396" s="262"/>
      <c r="AI1396" s="262"/>
    </row>
    <row r="1397" spans="1:35" ht="15" customHeight="1" x14ac:dyDescent="0.3">
      <c r="A1397" s="261"/>
      <c r="B1397" s="262"/>
      <c r="C1397" s="262"/>
      <c r="D1397" s="262"/>
      <c r="E1397" s="262"/>
      <c r="F1397" s="262"/>
      <c r="G1397" s="263"/>
      <c r="H1397" s="262"/>
      <c r="I1397" s="258"/>
      <c r="J1397" s="261"/>
      <c r="K1397" s="262"/>
      <c r="L1397" s="250"/>
      <c r="N1397" s="250"/>
      <c r="O1397" s="260"/>
      <c r="P1397" s="257"/>
      <c r="Q1397" s="262"/>
      <c r="R1397" s="250"/>
      <c r="S1397" s="262"/>
      <c r="T1397" s="262"/>
      <c r="U1397" s="262"/>
      <c r="V1397" s="262"/>
      <c r="W1397" s="262"/>
      <c r="X1397" s="262"/>
      <c r="Y1397" s="262"/>
      <c r="Z1397" s="262"/>
      <c r="AA1397" s="262"/>
      <c r="AB1397" s="262"/>
      <c r="AC1397" s="262"/>
      <c r="AD1397" s="262"/>
      <c r="AE1397" s="246"/>
      <c r="AF1397" s="262"/>
      <c r="AG1397" s="262"/>
      <c r="AH1397" s="262"/>
      <c r="AI1397" s="262"/>
    </row>
    <row r="1398" spans="1:35" ht="15" customHeight="1" x14ac:dyDescent="0.3">
      <c r="A1398" s="261"/>
      <c r="B1398" s="262"/>
      <c r="C1398" s="262"/>
      <c r="D1398" s="262"/>
      <c r="E1398" s="262"/>
      <c r="F1398" s="262"/>
      <c r="G1398" s="263"/>
      <c r="H1398" s="262"/>
      <c r="I1398" s="258"/>
      <c r="J1398" s="262"/>
      <c r="K1398" s="250"/>
      <c r="L1398" s="262"/>
      <c r="N1398" s="250"/>
      <c r="O1398" s="260"/>
      <c r="P1398" s="257"/>
      <c r="Q1398" s="250"/>
      <c r="R1398" s="262"/>
      <c r="S1398" s="250"/>
      <c r="T1398" s="250"/>
      <c r="U1398" s="250"/>
      <c r="V1398" s="250"/>
      <c r="W1398" s="250"/>
      <c r="X1398" s="250"/>
      <c r="Y1398" s="250"/>
      <c r="Z1398" s="250"/>
      <c r="AA1398" s="250"/>
      <c r="AB1398" s="250"/>
      <c r="AC1398" s="250"/>
      <c r="AD1398" s="250"/>
      <c r="AE1398" s="247"/>
      <c r="AF1398" s="250"/>
      <c r="AG1398" s="250"/>
      <c r="AH1398" s="250"/>
      <c r="AI1398" s="250"/>
    </row>
    <row r="1399" spans="1:35" ht="15" customHeight="1" x14ac:dyDescent="0.3">
      <c r="A1399" s="261"/>
      <c r="B1399" s="262"/>
      <c r="C1399" s="262"/>
      <c r="D1399" s="262"/>
      <c r="E1399" s="262"/>
      <c r="F1399" s="262"/>
      <c r="G1399" s="263"/>
      <c r="H1399" s="262"/>
      <c r="I1399" s="258"/>
      <c r="J1399" s="261"/>
      <c r="K1399" s="262"/>
      <c r="L1399" s="250"/>
      <c r="N1399" s="250"/>
      <c r="O1399" s="260"/>
      <c r="P1399" s="257"/>
      <c r="Q1399" s="262"/>
      <c r="R1399" s="257"/>
      <c r="S1399" s="262"/>
      <c r="T1399" s="262"/>
      <c r="U1399" s="262"/>
      <c r="V1399" s="262"/>
      <c r="W1399" s="262"/>
      <c r="X1399" s="262"/>
      <c r="Y1399" s="262"/>
      <c r="Z1399" s="262"/>
      <c r="AA1399" s="262"/>
      <c r="AB1399" s="262"/>
      <c r="AC1399" s="262"/>
      <c r="AD1399" s="262"/>
      <c r="AE1399" s="246"/>
      <c r="AF1399" s="262"/>
      <c r="AG1399" s="262"/>
      <c r="AH1399" s="262"/>
      <c r="AI1399" s="262"/>
    </row>
    <row r="1400" spans="1:35" ht="15" customHeight="1" x14ac:dyDescent="0.3">
      <c r="A1400" s="256"/>
      <c r="B1400" s="257"/>
      <c r="C1400" s="257"/>
      <c r="D1400" s="257"/>
      <c r="E1400" s="257"/>
      <c r="F1400" s="257"/>
      <c r="G1400" s="257"/>
      <c r="H1400" s="257"/>
      <c r="I1400" s="258"/>
      <c r="J1400" s="257"/>
      <c r="K1400" s="250"/>
      <c r="L1400" s="257"/>
      <c r="N1400" s="250"/>
      <c r="O1400" s="260"/>
      <c r="P1400" s="257"/>
      <c r="Q1400" s="257"/>
      <c r="R1400" s="250"/>
      <c r="S1400" s="257"/>
      <c r="T1400" s="257"/>
      <c r="U1400" s="257"/>
      <c r="V1400" s="257"/>
      <c r="W1400" s="257"/>
      <c r="X1400" s="257"/>
      <c r="Y1400" s="257"/>
      <c r="Z1400" s="257"/>
      <c r="AA1400" s="257"/>
      <c r="AB1400" s="257"/>
      <c r="AC1400" s="257"/>
      <c r="AD1400" s="257"/>
      <c r="AE1400" s="247"/>
      <c r="AF1400" s="257"/>
      <c r="AG1400" s="257"/>
      <c r="AH1400" s="257"/>
      <c r="AI1400" s="257"/>
    </row>
    <row r="1401" spans="1:35" ht="15" customHeight="1" x14ac:dyDescent="0.3">
      <c r="A1401" s="261"/>
      <c r="B1401" s="262"/>
      <c r="C1401" s="262"/>
      <c r="D1401" s="262"/>
      <c r="E1401" s="262"/>
      <c r="F1401" s="262"/>
      <c r="G1401" s="263"/>
      <c r="H1401" s="262"/>
      <c r="I1401" s="258"/>
      <c r="J1401" s="262"/>
      <c r="K1401" s="257"/>
      <c r="L1401" s="262"/>
      <c r="N1401" s="250"/>
      <c r="O1401" s="260"/>
      <c r="P1401" s="257"/>
      <c r="Q1401" s="250"/>
      <c r="R1401" s="262"/>
      <c r="S1401" s="250"/>
      <c r="T1401" s="250"/>
      <c r="U1401" s="250"/>
      <c r="V1401" s="250"/>
      <c r="W1401" s="250"/>
      <c r="X1401" s="250"/>
      <c r="Y1401" s="250"/>
      <c r="Z1401" s="250"/>
      <c r="AA1401" s="250"/>
      <c r="AB1401" s="250"/>
      <c r="AC1401" s="250"/>
      <c r="AD1401" s="250"/>
      <c r="AE1401" s="247"/>
      <c r="AF1401" s="250"/>
      <c r="AG1401" s="250"/>
      <c r="AH1401" s="250"/>
      <c r="AI1401" s="250"/>
    </row>
    <row r="1402" spans="1:35" ht="15" customHeight="1" x14ac:dyDescent="0.3">
      <c r="A1402" s="261"/>
      <c r="B1402" s="262"/>
      <c r="C1402" s="262"/>
      <c r="D1402" s="262"/>
      <c r="E1402" s="262"/>
      <c r="F1402" s="262"/>
      <c r="G1402" s="263"/>
      <c r="H1402" s="262"/>
      <c r="I1402" s="258"/>
      <c r="J1402" s="262"/>
      <c r="K1402" s="250"/>
      <c r="L1402" s="262"/>
      <c r="N1402" s="250"/>
      <c r="O1402" s="260"/>
      <c r="P1402" s="257"/>
      <c r="Q1402" s="262"/>
      <c r="R1402" s="262"/>
      <c r="S1402" s="262"/>
      <c r="T1402" s="262"/>
      <c r="U1402" s="262"/>
      <c r="V1402" s="262"/>
      <c r="W1402" s="262"/>
      <c r="X1402" s="262"/>
      <c r="Y1402" s="262"/>
      <c r="Z1402" s="262"/>
      <c r="AA1402" s="262"/>
      <c r="AB1402" s="262"/>
      <c r="AC1402" s="262"/>
      <c r="AD1402" s="262"/>
      <c r="AE1402" s="246"/>
      <c r="AF1402" s="262"/>
      <c r="AG1402" s="262"/>
      <c r="AH1402" s="262"/>
      <c r="AI1402" s="262"/>
    </row>
    <row r="1403" spans="1:35" ht="15" customHeight="1" x14ac:dyDescent="0.3">
      <c r="A1403" s="261"/>
      <c r="B1403" s="262"/>
      <c r="C1403" s="262"/>
      <c r="D1403" s="262"/>
      <c r="E1403" s="262"/>
      <c r="F1403" s="262"/>
      <c r="G1403" s="263"/>
      <c r="H1403" s="262"/>
      <c r="I1403" s="258"/>
      <c r="J1403" s="262"/>
      <c r="K1403" s="257"/>
      <c r="L1403" s="262"/>
      <c r="N1403" s="250"/>
      <c r="O1403" s="260"/>
      <c r="P1403" s="257"/>
      <c r="Q1403" s="262"/>
      <c r="R1403" s="262"/>
      <c r="S1403" s="262"/>
      <c r="T1403" s="262"/>
      <c r="U1403" s="262"/>
      <c r="V1403" s="262"/>
      <c r="W1403" s="262"/>
      <c r="X1403" s="262"/>
      <c r="Y1403" s="262"/>
      <c r="Z1403" s="262"/>
      <c r="AA1403" s="262"/>
      <c r="AB1403" s="262"/>
      <c r="AC1403" s="262"/>
      <c r="AD1403" s="262"/>
      <c r="AE1403" s="246"/>
      <c r="AF1403" s="262"/>
      <c r="AG1403" s="262"/>
      <c r="AH1403" s="262"/>
      <c r="AI1403" s="262"/>
    </row>
    <row r="1404" spans="1:35" ht="15" customHeight="1" x14ac:dyDescent="0.3">
      <c r="A1404" s="261"/>
      <c r="B1404" s="262"/>
      <c r="C1404" s="262"/>
      <c r="D1404" s="262"/>
      <c r="E1404" s="262"/>
      <c r="F1404" s="262"/>
      <c r="G1404" s="263"/>
      <c r="H1404" s="262"/>
      <c r="I1404" s="258"/>
      <c r="J1404" s="261"/>
      <c r="K1404" s="250"/>
      <c r="L1404" s="262"/>
      <c r="N1404" s="250"/>
      <c r="O1404" s="260"/>
      <c r="P1404" s="257"/>
      <c r="Q1404" s="262"/>
      <c r="R1404" s="262"/>
      <c r="S1404" s="262"/>
      <c r="T1404" s="262"/>
      <c r="U1404" s="262"/>
      <c r="V1404" s="262"/>
      <c r="W1404" s="262"/>
      <c r="X1404" s="262"/>
      <c r="Y1404" s="262"/>
      <c r="Z1404" s="262"/>
      <c r="AA1404" s="262"/>
      <c r="AB1404" s="262"/>
      <c r="AC1404" s="262"/>
      <c r="AD1404" s="262"/>
      <c r="AE1404" s="246"/>
      <c r="AF1404" s="262"/>
      <c r="AG1404" s="262"/>
      <c r="AH1404" s="262"/>
      <c r="AI1404" s="262"/>
    </row>
    <row r="1405" spans="1:35" ht="15" customHeight="1" x14ac:dyDescent="0.3">
      <c r="A1405" s="261"/>
      <c r="B1405" s="262"/>
      <c r="C1405" s="262"/>
      <c r="D1405" s="262"/>
      <c r="E1405" s="262"/>
      <c r="F1405" s="262"/>
      <c r="G1405" s="263"/>
      <c r="H1405" s="262"/>
      <c r="I1405" s="258"/>
      <c r="J1405" s="261"/>
      <c r="K1405" s="262"/>
      <c r="L1405" s="250"/>
      <c r="N1405" s="250"/>
      <c r="O1405" s="260"/>
      <c r="P1405" s="257"/>
      <c r="Q1405" s="262"/>
      <c r="R1405" s="262"/>
      <c r="S1405" s="262"/>
      <c r="T1405" s="262"/>
      <c r="U1405" s="262"/>
      <c r="V1405" s="262"/>
      <c r="W1405" s="262"/>
      <c r="X1405" s="262"/>
      <c r="Y1405" s="262"/>
      <c r="Z1405" s="262"/>
      <c r="AA1405" s="262"/>
      <c r="AB1405" s="262"/>
      <c r="AC1405" s="262"/>
      <c r="AD1405" s="262"/>
      <c r="AE1405" s="246"/>
      <c r="AF1405" s="262"/>
      <c r="AG1405" s="262"/>
      <c r="AH1405" s="262"/>
      <c r="AI1405" s="262"/>
    </row>
    <row r="1406" spans="1:35" ht="15" customHeight="1" x14ac:dyDescent="0.3">
      <c r="A1406" s="261"/>
      <c r="B1406" s="262"/>
      <c r="C1406" s="262"/>
      <c r="D1406" s="262"/>
      <c r="E1406" s="262"/>
      <c r="F1406" s="262"/>
      <c r="G1406" s="263"/>
      <c r="H1406" s="262"/>
      <c r="I1406" s="258"/>
      <c r="J1406" s="262"/>
      <c r="K1406" s="250"/>
      <c r="L1406" s="262"/>
      <c r="N1406" s="250"/>
      <c r="O1406" s="260"/>
      <c r="P1406" s="257"/>
      <c r="Q1406" s="262"/>
      <c r="R1406" s="262"/>
      <c r="S1406" s="262"/>
      <c r="T1406" s="262"/>
      <c r="U1406" s="262"/>
      <c r="V1406" s="262"/>
      <c r="W1406" s="262"/>
      <c r="X1406" s="262"/>
      <c r="Y1406" s="262"/>
      <c r="Z1406" s="262"/>
      <c r="AA1406" s="262"/>
      <c r="AB1406" s="262"/>
      <c r="AC1406" s="262"/>
      <c r="AD1406" s="262"/>
      <c r="AE1406" s="247"/>
      <c r="AF1406" s="262"/>
      <c r="AG1406" s="262"/>
      <c r="AH1406" s="262"/>
      <c r="AI1406" s="262"/>
    </row>
    <row r="1407" spans="1:35" ht="15" customHeight="1" x14ac:dyDescent="0.3">
      <c r="A1407" s="261"/>
      <c r="B1407" s="262"/>
      <c r="C1407" s="262"/>
      <c r="D1407" s="262"/>
      <c r="E1407" s="262"/>
      <c r="F1407" s="262"/>
      <c r="G1407" s="263"/>
      <c r="H1407" s="262"/>
      <c r="I1407" s="258"/>
      <c r="J1407" s="262"/>
      <c r="K1407" s="262"/>
      <c r="L1407" s="262"/>
      <c r="N1407" s="250"/>
      <c r="O1407" s="260"/>
      <c r="P1407" s="257"/>
      <c r="Q1407" s="262"/>
      <c r="R1407" s="257"/>
      <c r="S1407" s="262"/>
      <c r="T1407" s="262"/>
      <c r="U1407" s="262"/>
      <c r="V1407" s="262"/>
      <c r="W1407" s="262"/>
      <c r="X1407" s="262"/>
      <c r="Y1407" s="262"/>
      <c r="Z1407" s="262"/>
      <c r="AA1407" s="262"/>
      <c r="AB1407" s="262"/>
      <c r="AC1407" s="262"/>
      <c r="AD1407" s="262"/>
      <c r="AE1407" s="246"/>
      <c r="AF1407" s="262"/>
      <c r="AG1407" s="262"/>
      <c r="AH1407" s="262"/>
      <c r="AI1407" s="262"/>
    </row>
    <row r="1408" spans="1:35" ht="15" customHeight="1" x14ac:dyDescent="0.3">
      <c r="A1408" s="256"/>
      <c r="B1408" s="257"/>
      <c r="C1408" s="257"/>
      <c r="D1408" s="257"/>
      <c r="E1408" s="257"/>
      <c r="F1408" s="257"/>
      <c r="G1408" s="257"/>
      <c r="H1408" s="257"/>
      <c r="I1408" s="258"/>
      <c r="J1408" s="257"/>
      <c r="K1408" s="257"/>
      <c r="L1408" s="250"/>
      <c r="N1408" s="250"/>
      <c r="O1408" s="260"/>
      <c r="P1408" s="257"/>
      <c r="Q1408" s="257"/>
      <c r="R1408" s="262"/>
      <c r="S1408" s="257"/>
      <c r="T1408" s="257"/>
      <c r="U1408" s="257"/>
      <c r="V1408" s="257"/>
      <c r="W1408" s="257"/>
      <c r="X1408" s="257"/>
      <c r="Y1408" s="257"/>
      <c r="Z1408" s="257"/>
      <c r="AA1408" s="257"/>
      <c r="AB1408" s="257"/>
      <c r="AC1408" s="257"/>
      <c r="AD1408" s="257"/>
      <c r="AE1408" s="247"/>
      <c r="AF1408" s="257"/>
      <c r="AG1408" s="257"/>
      <c r="AH1408" s="257"/>
      <c r="AI1408" s="257"/>
    </row>
    <row r="1409" spans="1:35" ht="15" customHeight="1" x14ac:dyDescent="0.3">
      <c r="A1409" s="261"/>
      <c r="B1409" s="262"/>
      <c r="C1409" s="262"/>
      <c r="D1409" s="262"/>
      <c r="E1409" s="262"/>
      <c r="F1409" s="262"/>
      <c r="G1409" s="263"/>
      <c r="H1409" s="262"/>
      <c r="I1409" s="258"/>
      <c r="J1409" s="262"/>
      <c r="K1409" s="250"/>
      <c r="L1409" s="262"/>
      <c r="N1409" s="250"/>
      <c r="O1409" s="260"/>
      <c r="P1409" s="257"/>
      <c r="Q1409" s="262"/>
      <c r="R1409" s="262"/>
      <c r="S1409" s="262"/>
      <c r="T1409" s="262"/>
      <c r="U1409" s="262"/>
      <c r="V1409" s="262"/>
      <c r="W1409" s="262"/>
      <c r="X1409" s="262"/>
      <c r="Y1409" s="262"/>
      <c r="Z1409" s="262"/>
      <c r="AA1409" s="262"/>
      <c r="AB1409" s="262"/>
      <c r="AC1409" s="262"/>
      <c r="AD1409" s="262"/>
      <c r="AE1409" s="247"/>
      <c r="AF1409" s="262"/>
      <c r="AG1409" s="262"/>
      <c r="AH1409" s="262"/>
      <c r="AI1409" s="262"/>
    </row>
    <row r="1410" spans="1:35" ht="15" customHeight="1" x14ac:dyDescent="0.3">
      <c r="A1410" s="261"/>
      <c r="B1410" s="262"/>
      <c r="C1410" s="262"/>
      <c r="D1410" s="262"/>
      <c r="E1410" s="262"/>
      <c r="F1410" s="262"/>
      <c r="G1410" s="263"/>
      <c r="H1410" s="262"/>
      <c r="I1410" s="258"/>
      <c r="J1410" s="261"/>
      <c r="K1410" s="262"/>
      <c r="L1410" s="250"/>
      <c r="N1410" s="250"/>
      <c r="O1410" s="260"/>
      <c r="P1410" s="257"/>
      <c r="Q1410" s="262"/>
      <c r="R1410" s="250"/>
      <c r="S1410" s="262"/>
      <c r="T1410" s="262"/>
      <c r="U1410" s="262"/>
      <c r="V1410" s="262"/>
      <c r="W1410" s="262"/>
      <c r="X1410" s="262"/>
      <c r="Y1410" s="262"/>
      <c r="Z1410" s="262"/>
      <c r="AA1410" s="262"/>
      <c r="AB1410" s="262"/>
      <c r="AC1410" s="262"/>
      <c r="AD1410" s="262"/>
      <c r="AE1410" s="246"/>
      <c r="AF1410" s="262"/>
      <c r="AG1410" s="262"/>
      <c r="AH1410" s="262"/>
      <c r="AI1410" s="262"/>
    </row>
    <row r="1411" spans="1:35" ht="15" customHeight="1" x14ac:dyDescent="0.3">
      <c r="A1411" s="261"/>
      <c r="B1411" s="262"/>
      <c r="C1411" s="262"/>
      <c r="D1411" s="262"/>
      <c r="E1411" s="262"/>
      <c r="F1411" s="262"/>
      <c r="G1411" s="263"/>
      <c r="H1411" s="262"/>
      <c r="I1411" s="258"/>
      <c r="J1411" s="261"/>
      <c r="K1411" s="250"/>
      <c r="L1411" s="262"/>
      <c r="N1411" s="250"/>
      <c r="O1411" s="260"/>
      <c r="P1411" s="257"/>
      <c r="Q1411" s="250"/>
      <c r="R1411" s="257"/>
      <c r="S1411" s="250"/>
      <c r="T1411" s="250"/>
      <c r="U1411" s="250"/>
      <c r="V1411" s="250"/>
      <c r="W1411" s="250"/>
      <c r="X1411" s="250"/>
      <c r="Y1411" s="250"/>
      <c r="Z1411" s="250"/>
      <c r="AA1411" s="250"/>
      <c r="AB1411" s="250"/>
      <c r="AC1411" s="250"/>
      <c r="AD1411" s="250"/>
      <c r="AE1411" s="246"/>
      <c r="AF1411" s="250"/>
      <c r="AG1411" s="250"/>
      <c r="AH1411" s="250"/>
      <c r="AI1411" s="250"/>
    </row>
    <row r="1412" spans="1:35" ht="15" customHeight="1" x14ac:dyDescent="0.3">
      <c r="A1412" s="256"/>
      <c r="B1412" s="257"/>
      <c r="C1412" s="257"/>
      <c r="D1412" s="257"/>
      <c r="E1412" s="257"/>
      <c r="F1412" s="257"/>
      <c r="G1412" s="257"/>
      <c r="H1412" s="257"/>
      <c r="I1412" s="258"/>
      <c r="J1412" s="257"/>
      <c r="K1412" s="265"/>
      <c r="L1412" s="257"/>
      <c r="N1412" s="250"/>
      <c r="O1412" s="260"/>
      <c r="P1412" s="257"/>
      <c r="Q1412" s="257"/>
      <c r="R1412" s="262"/>
      <c r="S1412" s="257"/>
      <c r="T1412" s="257"/>
      <c r="U1412" s="257"/>
      <c r="V1412" s="257"/>
      <c r="W1412" s="257"/>
      <c r="X1412" s="257"/>
      <c r="Y1412" s="257"/>
      <c r="Z1412" s="257"/>
      <c r="AA1412" s="257"/>
      <c r="AB1412" s="257"/>
      <c r="AC1412" s="257"/>
      <c r="AD1412" s="257"/>
      <c r="AE1412" s="246"/>
      <c r="AF1412" s="257"/>
      <c r="AG1412" s="257"/>
      <c r="AH1412" s="257"/>
      <c r="AI1412" s="257"/>
    </row>
    <row r="1413" spans="1:35" ht="15" customHeight="1" x14ac:dyDescent="0.3">
      <c r="A1413" s="261"/>
      <c r="B1413" s="262"/>
      <c r="C1413" s="262"/>
      <c r="D1413" s="262"/>
      <c r="E1413" s="262"/>
      <c r="F1413" s="262"/>
      <c r="G1413" s="263"/>
      <c r="H1413" s="262"/>
      <c r="I1413" s="258"/>
      <c r="J1413" s="261"/>
      <c r="K1413" s="262"/>
      <c r="L1413" s="250"/>
      <c r="N1413" s="250"/>
      <c r="O1413" s="260"/>
      <c r="P1413" s="257"/>
      <c r="Q1413" s="262"/>
      <c r="R1413" s="250"/>
      <c r="S1413" s="262"/>
      <c r="T1413" s="262"/>
      <c r="U1413" s="262"/>
      <c r="V1413" s="262"/>
      <c r="W1413" s="262"/>
      <c r="X1413" s="262"/>
      <c r="Y1413" s="262"/>
      <c r="Z1413" s="262"/>
      <c r="AA1413" s="262"/>
      <c r="AB1413" s="262"/>
      <c r="AC1413" s="262"/>
      <c r="AD1413" s="262"/>
      <c r="AE1413" s="247"/>
      <c r="AF1413" s="262"/>
      <c r="AG1413" s="262"/>
      <c r="AH1413" s="262"/>
      <c r="AI1413" s="262"/>
    </row>
    <row r="1414" spans="1:35" ht="15" customHeight="1" x14ac:dyDescent="0.3">
      <c r="A1414" s="261"/>
      <c r="B1414" s="262"/>
      <c r="C1414" s="262"/>
      <c r="D1414" s="262"/>
      <c r="E1414" s="262"/>
      <c r="F1414" s="262"/>
      <c r="G1414" s="263"/>
      <c r="H1414" s="262"/>
      <c r="I1414" s="258"/>
      <c r="J1414" s="262"/>
      <c r="K1414" s="250"/>
      <c r="L1414" s="262"/>
      <c r="N1414" s="250"/>
      <c r="O1414" s="260"/>
      <c r="P1414" s="257"/>
      <c r="Q1414" s="250"/>
      <c r="R1414" s="257"/>
      <c r="S1414" s="250"/>
      <c r="T1414" s="250"/>
      <c r="U1414" s="250"/>
      <c r="V1414" s="250"/>
      <c r="W1414" s="250"/>
      <c r="X1414" s="250"/>
      <c r="Y1414" s="250"/>
      <c r="Z1414" s="250"/>
      <c r="AA1414" s="250"/>
      <c r="AB1414" s="250"/>
      <c r="AC1414" s="250"/>
      <c r="AD1414" s="250"/>
      <c r="AE1414" s="246"/>
      <c r="AF1414" s="250"/>
      <c r="AG1414" s="250"/>
      <c r="AH1414" s="250"/>
      <c r="AI1414" s="250"/>
    </row>
    <row r="1415" spans="1:35" ht="15" customHeight="1" x14ac:dyDescent="0.3">
      <c r="A1415" s="256"/>
      <c r="B1415" s="257"/>
      <c r="C1415" s="257"/>
      <c r="D1415" s="257"/>
      <c r="E1415" s="257"/>
      <c r="F1415" s="257"/>
      <c r="G1415" s="257"/>
      <c r="H1415" s="257"/>
      <c r="I1415" s="258"/>
      <c r="J1415" s="257"/>
      <c r="K1415" s="250"/>
      <c r="L1415" s="257"/>
      <c r="N1415" s="250"/>
      <c r="O1415" s="260"/>
      <c r="P1415" s="257"/>
      <c r="Q1415" s="257"/>
      <c r="R1415" s="262"/>
      <c r="S1415" s="257"/>
      <c r="T1415" s="257"/>
      <c r="U1415" s="257"/>
      <c r="V1415" s="257"/>
      <c r="W1415" s="257"/>
      <c r="X1415" s="257"/>
      <c r="Y1415" s="257"/>
      <c r="Z1415" s="257"/>
      <c r="AA1415" s="257"/>
      <c r="AB1415" s="257"/>
      <c r="AC1415" s="257"/>
      <c r="AD1415" s="257"/>
      <c r="AE1415" s="246"/>
      <c r="AF1415" s="257"/>
      <c r="AG1415" s="257"/>
      <c r="AH1415" s="257"/>
      <c r="AI1415" s="257"/>
    </row>
    <row r="1416" spans="1:35" ht="15" customHeight="1" x14ac:dyDescent="0.3">
      <c r="A1416" s="261"/>
      <c r="B1416" s="262"/>
      <c r="C1416" s="262"/>
      <c r="D1416" s="262"/>
      <c r="E1416" s="262"/>
      <c r="F1416" s="262"/>
      <c r="G1416" s="263"/>
      <c r="H1416" s="262"/>
      <c r="I1416" s="258"/>
      <c r="J1416" s="261"/>
      <c r="K1416" s="257"/>
      <c r="L1416" s="262"/>
      <c r="N1416" s="250"/>
      <c r="O1416" s="260"/>
      <c r="P1416" s="257"/>
      <c r="Q1416" s="262"/>
      <c r="R1416" s="262"/>
      <c r="S1416" s="262"/>
      <c r="T1416" s="262"/>
      <c r="U1416" s="262"/>
      <c r="V1416" s="262"/>
      <c r="W1416" s="262"/>
      <c r="X1416" s="262"/>
      <c r="Y1416" s="262"/>
      <c r="Z1416" s="262"/>
      <c r="AA1416" s="262"/>
      <c r="AB1416" s="262"/>
      <c r="AC1416" s="262"/>
      <c r="AD1416" s="262"/>
      <c r="AE1416" s="246"/>
      <c r="AF1416" s="262"/>
      <c r="AG1416" s="262"/>
      <c r="AH1416" s="262"/>
      <c r="AI1416" s="262"/>
    </row>
    <row r="1417" spans="1:35" ht="15" customHeight="1" x14ac:dyDescent="0.3">
      <c r="A1417" s="261"/>
      <c r="B1417" s="262"/>
      <c r="C1417" s="262"/>
      <c r="D1417" s="262"/>
      <c r="E1417" s="262"/>
      <c r="F1417" s="262"/>
      <c r="G1417" s="263"/>
      <c r="H1417" s="262"/>
      <c r="I1417" s="258"/>
      <c r="J1417" s="261"/>
      <c r="K1417" s="262"/>
      <c r="L1417" s="250"/>
      <c r="N1417" s="250"/>
      <c r="O1417" s="260"/>
      <c r="P1417" s="257"/>
      <c r="Q1417" s="262"/>
      <c r="R1417" s="257"/>
      <c r="S1417" s="262"/>
      <c r="T1417" s="262"/>
      <c r="U1417" s="262"/>
      <c r="V1417" s="262"/>
      <c r="W1417" s="262"/>
      <c r="X1417" s="262"/>
      <c r="Y1417" s="262"/>
      <c r="Z1417" s="262"/>
      <c r="AA1417" s="262"/>
      <c r="AB1417" s="262"/>
      <c r="AC1417" s="262"/>
      <c r="AD1417" s="262"/>
      <c r="AE1417" s="246"/>
      <c r="AF1417" s="262"/>
      <c r="AG1417" s="262"/>
      <c r="AH1417" s="262"/>
      <c r="AI1417" s="262"/>
    </row>
    <row r="1418" spans="1:35" ht="15" customHeight="1" x14ac:dyDescent="0.3">
      <c r="A1418" s="256"/>
      <c r="B1418" s="257"/>
      <c r="C1418" s="257"/>
      <c r="D1418" s="257"/>
      <c r="E1418" s="257"/>
      <c r="F1418" s="257"/>
      <c r="G1418" s="257"/>
      <c r="H1418" s="257"/>
      <c r="I1418" s="258"/>
      <c r="J1418" s="257"/>
      <c r="K1418" s="257"/>
      <c r="L1418" s="257"/>
      <c r="N1418" s="250"/>
      <c r="O1418" s="260"/>
      <c r="P1418" s="257"/>
      <c r="Q1418" s="257"/>
      <c r="R1418" s="262"/>
      <c r="S1418" s="257"/>
      <c r="T1418" s="257"/>
      <c r="U1418" s="257"/>
      <c r="V1418" s="257"/>
      <c r="W1418" s="257"/>
      <c r="X1418" s="257"/>
      <c r="Y1418" s="257"/>
      <c r="Z1418" s="257"/>
      <c r="AA1418" s="257"/>
      <c r="AB1418" s="257"/>
      <c r="AC1418" s="257"/>
      <c r="AD1418" s="257"/>
      <c r="AE1418" s="247"/>
      <c r="AF1418" s="257"/>
      <c r="AG1418" s="257"/>
      <c r="AH1418" s="257"/>
      <c r="AI1418" s="257"/>
    </row>
    <row r="1419" spans="1:35" ht="15" customHeight="1" x14ac:dyDescent="0.3">
      <c r="A1419" s="261"/>
      <c r="B1419" s="262"/>
      <c r="C1419" s="262"/>
      <c r="D1419" s="262"/>
      <c r="E1419" s="262"/>
      <c r="F1419" s="262"/>
      <c r="G1419" s="263"/>
      <c r="H1419" s="262"/>
      <c r="I1419" s="258"/>
      <c r="J1419" s="262"/>
      <c r="K1419" s="250"/>
      <c r="L1419" s="262"/>
      <c r="N1419" s="250"/>
      <c r="O1419" s="260"/>
      <c r="P1419" s="257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2"/>
      <c r="AC1419" s="262"/>
      <c r="AD1419" s="262"/>
      <c r="AE1419" s="246"/>
      <c r="AF1419" s="262"/>
      <c r="AG1419" s="262"/>
      <c r="AH1419" s="262"/>
      <c r="AI1419" s="262"/>
    </row>
    <row r="1420" spans="1:35" ht="15" customHeight="1" x14ac:dyDescent="0.3">
      <c r="A1420" s="261"/>
      <c r="B1420" s="262"/>
      <c r="C1420" s="262"/>
      <c r="D1420" s="262"/>
      <c r="E1420" s="262"/>
      <c r="F1420" s="262"/>
      <c r="G1420" s="263"/>
      <c r="H1420" s="262"/>
      <c r="I1420" s="258"/>
      <c r="J1420" s="261"/>
      <c r="K1420" s="262"/>
      <c r="L1420" s="250"/>
      <c r="N1420" s="250"/>
      <c r="O1420" s="260"/>
      <c r="P1420" s="257"/>
      <c r="Q1420" s="262"/>
      <c r="R1420" s="262"/>
      <c r="S1420" s="262"/>
      <c r="T1420" s="262"/>
      <c r="U1420" s="262"/>
      <c r="V1420" s="262"/>
      <c r="W1420" s="262"/>
      <c r="X1420" s="262"/>
      <c r="Y1420" s="262"/>
      <c r="Z1420" s="262"/>
      <c r="AA1420" s="262"/>
      <c r="AB1420" s="262"/>
      <c r="AC1420" s="262"/>
      <c r="AD1420" s="262"/>
      <c r="AE1420" s="246"/>
      <c r="AF1420" s="262"/>
      <c r="AG1420" s="262"/>
      <c r="AH1420" s="262"/>
      <c r="AI1420" s="262"/>
    </row>
    <row r="1421" spans="1:35" ht="15" customHeight="1" x14ac:dyDescent="0.3">
      <c r="A1421" s="261"/>
      <c r="B1421" s="262"/>
      <c r="C1421" s="262"/>
      <c r="D1421" s="262"/>
      <c r="E1421" s="262"/>
      <c r="F1421" s="262"/>
      <c r="G1421" s="263"/>
      <c r="H1421" s="262"/>
      <c r="I1421" s="258"/>
      <c r="J1421" s="262"/>
      <c r="K1421" s="262"/>
      <c r="L1421" s="262"/>
      <c r="N1421" s="250"/>
      <c r="O1421" s="260"/>
      <c r="P1421" s="257"/>
      <c r="Q1421" s="262"/>
      <c r="R1421" s="257"/>
      <c r="S1421" s="262"/>
      <c r="T1421" s="262"/>
      <c r="U1421" s="262"/>
      <c r="V1421" s="262"/>
      <c r="W1421" s="262"/>
      <c r="X1421" s="262"/>
      <c r="Y1421" s="262"/>
      <c r="Z1421" s="262"/>
      <c r="AA1421" s="262"/>
      <c r="AB1421" s="262"/>
      <c r="AC1421" s="262"/>
      <c r="AD1421" s="262"/>
      <c r="AE1421" s="246"/>
      <c r="AF1421" s="262"/>
      <c r="AG1421" s="262"/>
      <c r="AH1421" s="262"/>
      <c r="AI1421" s="262"/>
    </row>
    <row r="1422" spans="1:35" ht="15" customHeight="1" x14ac:dyDescent="0.3">
      <c r="A1422" s="256"/>
      <c r="B1422" s="257"/>
      <c r="C1422" s="257"/>
      <c r="D1422" s="257"/>
      <c r="E1422" s="257"/>
      <c r="F1422" s="257"/>
      <c r="G1422" s="257"/>
      <c r="H1422" s="257"/>
      <c r="I1422" s="258"/>
      <c r="J1422" s="257"/>
      <c r="K1422" s="250"/>
      <c r="L1422" s="257"/>
      <c r="N1422" s="250"/>
      <c r="O1422" s="260"/>
      <c r="P1422" s="257"/>
      <c r="Q1422" s="257"/>
      <c r="R1422" s="262"/>
      <c r="S1422" s="257"/>
      <c r="T1422" s="257"/>
      <c r="U1422" s="257"/>
      <c r="V1422" s="257"/>
      <c r="W1422" s="257"/>
      <c r="X1422" s="257"/>
      <c r="Y1422" s="257"/>
      <c r="Z1422" s="257"/>
      <c r="AA1422" s="257"/>
      <c r="AB1422" s="257"/>
      <c r="AC1422" s="257"/>
      <c r="AD1422" s="257"/>
      <c r="AE1422" s="247"/>
      <c r="AF1422" s="257"/>
      <c r="AG1422" s="257"/>
      <c r="AH1422" s="257"/>
      <c r="AI1422" s="257"/>
    </row>
    <row r="1423" spans="1:35" ht="15" customHeight="1" x14ac:dyDescent="0.3">
      <c r="A1423" s="261"/>
      <c r="B1423" s="262"/>
      <c r="C1423" s="262"/>
      <c r="D1423" s="262"/>
      <c r="E1423" s="262"/>
      <c r="F1423" s="262"/>
      <c r="G1423" s="263"/>
      <c r="H1423" s="262"/>
      <c r="I1423" s="258"/>
      <c r="J1423" s="261"/>
      <c r="K1423" s="250"/>
      <c r="L1423" s="262"/>
      <c r="N1423" s="250"/>
      <c r="O1423" s="260"/>
      <c r="P1423" s="257"/>
      <c r="Q1423" s="262"/>
      <c r="R1423" s="262"/>
      <c r="S1423" s="262"/>
      <c r="T1423" s="262"/>
      <c r="U1423" s="262"/>
      <c r="V1423" s="262"/>
      <c r="W1423" s="262"/>
      <c r="X1423" s="262"/>
      <c r="Y1423" s="262"/>
      <c r="Z1423" s="262"/>
      <c r="AA1423" s="262"/>
      <c r="AB1423" s="262"/>
      <c r="AC1423" s="262"/>
      <c r="AD1423" s="262"/>
      <c r="AE1423" s="246"/>
      <c r="AF1423" s="262"/>
      <c r="AG1423" s="262"/>
      <c r="AH1423" s="262"/>
      <c r="AI1423" s="262"/>
    </row>
    <row r="1424" spans="1:35" ht="15" customHeight="1" x14ac:dyDescent="0.3">
      <c r="A1424" s="261"/>
      <c r="B1424" s="262"/>
      <c r="C1424" s="262"/>
      <c r="D1424" s="262"/>
      <c r="E1424" s="262"/>
      <c r="F1424" s="262"/>
      <c r="G1424" s="263"/>
      <c r="H1424" s="262"/>
      <c r="I1424" s="258"/>
      <c r="J1424" s="261"/>
      <c r="K1424" s="262"/>
      <c r="L1424" s="250"/>
      <c r="N1424" s="250"/>
      <c r="O1424" s="260"/>
      <c r="P1424" s="257"/>
      <c r="Q1424" s="262"/>
      <c r="R1424" s="257"/>
      <c r="S1424" s="262"/>
      <c r="T1424" s="262"/>
      <c r="U1424" s="262"/>
      <c r="V1424" s="262"/>
      <c r="W1424" s="262"/>
      <c r="X1424" s="262"/>
      <c r="Y1424" s="262"/>
      <c r="Z1424" s="262"/>
      <c r="AA1424" s="262"/>
      <c r="AB1424" s="262"/>
      <c r="AC1424" s="262"/>
      <c r="AD1424" s="262"/>
      <c r="AE1424" s="247"/>
      <c r="AF1424" s="262"/>
      <c r="AG1424" s="262"/>
      <c r="AH1424" s="262"/>
      <c r="AI1424" s="262"/>
    </row>
    <row r="1425" spans="1:35" ht="15" customHeight="1" x14ac:dyDescent="0.3">
      <c r="A1425" s="256"/>
      <c r="B1425" s="257"/>
      <c r="C1425" s="257"/>
      <c r="D1425" s="257"/>
      <c r="E1425" s="257"/>
      <c r="F1425" s="257"/>
      <c r="G1425" s="257"/>
      <c r="H1425" s="257"/>
      <c r="I1425" s="258"/>
      <c r="J1425" s="257"/>
      <c r="K1425" s="257"/>
      <c r="L1425" s="250"/>
      <c r="N1425" s="250"/>
      <c r="O1425" s="260"/>
      <c r="P1425" s="257"/>
      <c r="Q1425" s="257"/>
      <c r="R1425" s="262"/>
      <c r="S1425" s="257"/>
      <c r="T1425" s="257"/>
      <c r="U1425" s="257"/>
      <c r="V1425" s="257"/>
      <c r="W1425" s="257"/>
      <c r="X1425" s="257"/>
      <c r="Y1425" s="257"/>
      <c r="Z1425" s="257"/>
      <c r="AA1425" s="257"/>
      <c r="AB1425" s="257"/>
      <c r="AC1425" s="257"/>
      <c r="AD1425" s="257"/>
      <c r="AE1425" s="246"/>
      <c r="AF1425" s="257"/>
      <c r="AG1425" s="257"/>
      <c r="AH1425" s="257"/>
      <c r="AI1425" s="257"/>
    </row>
    <row r="1426" spans="1:35" ht="15" customHeight="1" x14ac:dyDescent="0.3">
      <c r="A1426" s="261"/>
      <c r="B1426" s="262"/>
      <c r="C1426" s="262"/>
      <c r="D1426" s="262"/>
      <c r="E1426" s="262"/>
      <c r="F1426" s="262"/>
      <c r="G1426" s="263"/>
      <c r="H1426" s="262"/>
      <c r="I1426" s="258"/>
      <c r="J1426" s="261"/>
      <c r="K1426" s="262"/>
      <c r="L1426" s="250"/>
      <c r="N1426" s="250"/>
      <c r="O1426" s="260"/>
      <c r="P1426" s="257"/>
      <c r="Q1426" s="262"/>
      <c r="R1426" s="250"/>
      <c r="S1426" s="262"/>
      <c r="T1426" s="262"/>
      <c r="U1426" s="262"/>
      <c r="V1426" s="262"/>
      <c r="W1426" s="262"/>
      <c r="X1426" s="262"/>
      <c r="Y1426" s="262"/>
      <c r="Z1426" s="262"/>
      <c r="AA1426" s="262"/>
      <c r="AB1426" s="262"/>
      <c r="AC1426" s="262"/>
      <c r="AD1426" s="262"/>
      <c r="AE1426" s="246"/>
      <c r="AF1426" s="262"/>
      <c r="AG1426" s="262"/>
      <c r="AH1426" s="262"/>
      <c r="AI1426" s="262"/>
    </row>
    <row r="1427" spans="1:35" ht="15" customHeight="1" x14ac:dyDescent="0.3">
      <c r="A1427" s="261"/>
      <c r="B1427" s="262"/>
      <c r="C1427" s="262"/>
      <c r="D1427" s="262"/>
      <c r="E1427" s="262"/>
      <c r="F1427" s="262"/>
      <c r="G1427" s="263"/>
      <c r="H1427" s="262"/>
      <c r="I1427" s="258"/>
      <c r="J1427" s="262"/>
      <c r="K1427" s="250"/>
      <c r="L1427" s="262"/>
      <c r="N1427" s="250"/>
      <c r="O1427" s="260"/>
      <c r="P1427" s="257"/>
      <c r="Q1427" s="250"/>
      <c r="R1427" s="262"/>
      <c r="S1427" s="250"/>
      <c r="T1427" s="250"/>
      <c r="U1427" s="250"/>
      <c r="V1427" s="250"/>
      <c r="W1427" s="250"/>
      <c r="X1427" s="250"/>
      <c r="Y1427" s="250"/>
      <c r="Z1427" s="250"/>
      <c r="AA1427" s="250"/>
      <c r="AB1427" s="250"/>
      <c r="AC1427" s="250"/>
      <c r="AD1427" s="250"/>
      <c r="AE1427" s="247"/>
      <c r="AF1427" s="250"/>
      <c r="AG1427" s="250"/>
      <c r="AH1427" s="250"/>
      <c r="AI1427" s="250"/>
    </row>
    <row r="1428" spans="1:35" ht="15" customHeight="1" x14ac:dyDescent="0.3">
      <c r="A1428" s="261"/>
      <c r="B1428" s="262"/>
      <c r="C1428" s="262"/>
      <c r="D1428" s="262"/>
      <c r="E1428" s="262"/>
      <c r="F1428" s="262"/>
      <c r="G1428" s="263"/>
      <c r="H1428" s="262"/>
      <c r="I1428" s="258"/>
      <c r="J1428" s="261"/>
      <c r="K1428" s="250"/>
      <c r="L1428" s="262"/>
      <c r="N1428" s="250"/>
      <c r="O1428" s="260"/>
      <c r="P1428" s="257"/>
      <c r="Q1428" s="262"/>
      <c r="R1428" s="257"/>
      <c r="S1428" s="262"/>
      <c r="T1428" s="262"/>
      <c r="U1428" s="262"/>
      <c r="V1428" s="262"/>
      <c r="W1428" s="262"/>
      <c r="X1428" s="262"/>
      <c r="Y1428" s="262"/>
      <c r="Z1428" s="262"/>
      <c r="AA1428" s="262"/>
      <c r="AB1428" s="262"/>
      <c r="AC1428" s="262"/>
      <c r="AD1428" s="262"/>
      <c r="AE1428" s="246"/>
      <c r="AF1428" s="262"/>
      <c r="AG1428" s="262"/>
      <c r="AH1428" s="262"/>
      <c r="AI1428" s="262"/>
    </row>
    <row r="1429" spans="1:35" ht="15" customHeight="1" x14ac:dyDescent="0.3">
      <c r="A1429" s="256"/>
      <c r="B1429" s="257"/>
      <c r="C1429" s="257"/>
      <c r="D1429" s="257"/>
      <c r="E1429" s="257"/>
      <c r="F1429" s="257"/>
      <c r="G1429" s="257"/>
      <c r="H1429" s="257"/>
      <c r="I1429" s="258"/>
      <c r="J1429" s="257"/>
      <c r="K1429" s="257"/>
      <c r="L1429" s="257"/>
      <c r="N1429" s="250"/>
      <c r="O1429" s="260"/>
      <c r="P1429" s="257"/>
      <c r="Q1429" s="257"/>
      <c r="R1429" s="262"/>
      <c r="S1429" s="257"/>
      <c r="T1429" s="257"/>
      <c r="U1429" s="257"/>
      <c r="V1429" s="257"/>
      <c r="W1429" s="257"/>
      <c r="X1429" s="257"/>
      <c r="Y1429" s="257"/>
      <c r="Z1429" s="257"/>
      <c r="AA1429" s="257"/>
      <c r="AB1429" s="257"/>
      <c r="AC1429" s="257"/>
      <c r="AD1429" s="257"/>
      <c r="AE1429" s="246"/>
      <c r="AF1429" s="257"/>
      <c r="AG1429" s="257"/>
      <c r="AH1429" s="257"/>
      <c r="AI1429" s="257"/>
    </row>
    <row r="1430" spans="1:35" ht="15" customHeight="1" x14ac:dyDescent="0.3">
      <c r="A1430" s="261"/>
      <c r="B1430" s="262"/>
      <c r="C1430" s="262"/>
      <c r="D1430" s="262"/>
      <c r="E1430" s="262"/>
      <c r="F1430" s="262"/>
      <c r="G1430" s="263"/>
      <c r="H1430" s="262"/>
      <c r="I1430" s="258"/>
      <c r="J1430" s="262"/>
      <c r="K1430" s="257"/>
      <c r="L1430" s="262"/>
      <c r="N1430" s="250"/>
      <c r="O1430" s="260"/>
      <c r="P1430" s="257"/>
      <c r="Q1430" s="262"/>
      <c r="R1430" s="257"/>
      <c r="S1430" s="262"/>
      <c r="T1430" s="262"/>
      <c r="U1430" s="262"/>
      <c r="V1430" s="262"/>
      <c r="W1430" s="262"/>
      <c r="X1430" s="262"/>
      <c r="Y1430" s="262"/>
      <c r="Z1430" s="262"/>
      <c r="AA1430" s="262"/>
      <c r="AB1430" s="262"/>
      <c r="AC1430" s="262"/>
      <c r="AD1430" s="262"/>
      <c r="AE1430" s="246"/>
      <c r="AF1430" s="262"/>
      <c r="AG1430" s="262"/>
      <c r="AH1430" s="262"/>
      <c r="AI1430" s="262"/>
    </row>
    <row r="1431" spans="1:35" ht="15" customHeight="1" x14ac:dyDescent="0.3">
      <c r="A1431" s="256"/>
      <c r="B1431" s="257"/>
      <c r="C1431" s="257"/>
      <c r="D1431" s="257"/>
      <c r="E1431" s="257"/>
      <c r="F1431" s="257"/>
      <c r="G1431" s="257"/>
      <c r="H1431" s="257"/>
      <c r="I1431" s="258"/>
      <c r="J1431" s="257"/>
      <c r="K1431" s="257"/>
      <c r="L1431" s="250"/>
      <c r="N1431" s="250"/>
      <c r="O1431" s="260"/>
      <c r="P1431" s="257"/>
      <c r="Q1431" s="257"/>
      <c r="R1431" s="250"/>
      <c r="S1431" s="257"/>
      <c r="T1431" s="257"/>
      <c r="U1431" s="257"/>
      <c r="V1431" s="257"/>
      <c r="W1431" s="257"/>
      <c r="X1431" s="257"/>
      <c r="Y1431" s="257"/>
      <c r="Z1431" s="257"/>
      <c r="AA1431" s="257"/>
      <c r="AB1431" s="257"/>
      <c r="AC1431" s="257"/>
      <c r="AD1431" s="257"/>
      <c r="AE1431" s="246"/>
      <c r="AF1431" s="257"/>
      <c r="AG1431" s="257"/>
      <c r="AH1431" s="257"/>
      <c r="AI1431" s="257"/>
    </row>
    <row r="1432" spans="1:35" ht="15" customHeight="1" x14ac:dyDescent="0.3">
      <c r="A1432" s="261"/>
      <c r="B1432" s="262"/>
      <c r="C1432" s="262"/>
      <c r="D1432" s="262"/>
      <c r="E1432" s="262"/>
      <c r="F1432" s="262"/>
      <c r="G1432" s="263"/>
      <c r="H1432" s="262"/>
      <c r="I1432" s="258"/>
      <c r="J1432" s="261"/>
      <c r="K1432" s="257"/>
      <c r="L1432" s="262"/>
      <c r="N1432" s="250"/>
      <c r="O1432" s="260"/>
      <c r="P1432" s="257"/>
      <c r="Q1432" s="250"/>
      <c r="R1432" s="257"/>
      <c r="S1432" s="250"/>
      <c r="T1432" s="250"/>
      <c r="U1432" s="250"/>
      <c r="V1432" s="250"/>
      <c r="W1432" s="250"/>
      <c r="X1432" s="250"/>
      <c r="Y1432" s="250"/>
      <c r="Z1432" s="250"/>
      <c r="AA1432" s="250"/>
      <c r="AB1432" s="250"/>
      <c r="AC1432" s="250"/>
      <c r="AD1432" s="250"/>
      <c r="AE1432" s="246"/>
      <c r="AF1432" s="250"/>
      <c r="AG1432" s="250"/>
      <c r="AH1432" s="250"/>
      <c r="AI1432" s="250"/>
    </row>
    <row r="1433" spans="1:35" ht="15" customHeight="1" x14ac:dyDescent="0.3">
      <c r="A1433" s="256"/>
      <c r="B1433" s="257"/>
      <c r="C1433" s="257"/>
      <c r="D1433" s="257"/>
      <c r="E1433" s="257"/>
      <c r="F1433" s="257"/>
      <c r="G1433" s="257"/>
      <c r="H1433" s="257"/>
      <c r="I1433" s="258"/>
      <c r="J1433" s="250"/>
      <c r="K1433" s="257"/>
      <c r="L1433" s="257"/>
      <c r="N1433" s="250"/>
      <c r="O1433" s="260"/>
      <c r="P1433" s="257"/>
      <c r="Q1433" s="257"/>
      <c r="R1433" s="262"/>
      <c r="S1433" s="257"/>
      <c r="T1433" s="257"/>
      <c r="U1433" s="257"/>
      <c r="V1433" s="257"/>
      <c r="W1433" s="257"/>
      <c r="X1433" s="257"/>
      <c r="Y1433" s="257"/>
      <c r="Z1433" s="257"/>
      <c r="AA1433" s="257"/>
      <c r="AB1433" s="257"/>
      <c r="AC1433" s="257"/>
      <c r="AD1433" s="257"/>
      <c r="AE1433" s="246"/>
      <c r="AF1433" s="257"/>
      <c r="AG1433" s="257"/>
      <c r="AH1433" s="257"/>
      <c r="AI1433" s="257"/>
    </row>
    <row r="1434" spans="1:35" ht="15" customHeight="1" x14ac:dyDescent="0.3">
      <c r="A1434" s="261"/>
      <c r="B1434" s="262"/>
      <c r="C1434" s="262"/>
      <c r="D1434" s="262"/>
      <c r="E1434" s="262"/>
      <c r="F1434" s="262"/>
      <c r="G1434" s="263"/>
      <c r="H1434" s="262"/>
      <c r="I1434" s="258"/>
      <c r="J1434" s="262"/>
      <c r="K1434" s="262"/>
      <c r="L1434" s="262"/>
      <c r="N1434" s="250"/>
      <c r="O1434" s="260"/>
      <c r="P1434" s="257"/>
      <c r="Q1434" s="262"/>
      <c r="R1434" s="262"/>
      <c r="S1434" s="262"/>
      <c r="T1434" s="262"/>
      <c r="U1434" s="262"/>
      <c r="V1434" s="262"/>
      <c r="W1434" s="262"/>
      <c r="X1434" s="262"/>
      <c r="Y1434" s="262"/>
      <c r="Z1434" s="262"/>
      <c r="AA1434" s="262"/>
      <c r="AB1434" s="262"/>
      <c r="AC1434" s="262"/>
      <c r="AD1434" s="262"/>
      <c r="AE1434" s="247"/>
      <c r="AF1434" s="262"/>
      <c r="AG1434" s="262"/>
      <c r="AH1434" s="262"/>
      <c r="AI1434" s="262"/>
    </row>
    <row r="1435" spans="1:35" ht="15" customHeight="1" x14ac:dyDescent="0.3">
      <c r="A1435" s="261"/>
      <c r="B1435" s="262"/>
      <c r="C1435" s="262"/>
      <c r="D1435" s="262"/>
      <c r="E1435" s="262"/>
      <c r="F1435" s="262"/>
      <c r="G1435" s="263"/>
      <c r="H1435" s="262"/>
      <c r="I1435" s="258"/>
      <c r="J1435" s="262"/>
      <c r="K1435" s="257"/>
      <c r="L1435" s="262"/>
      <c r="N1435" s="250"/>
      <c r="O1435" s="260"/>
      <c r="P1435" s="257"/>
      <c r="Q1435" s="262"/>
      <c r="R1435" s="257"/>
      <c r="S1435" s="262"/>
      <c r="T1435" s="262"/>
      <c r="U1435" s="262"/>
      <c r="V1435" s="262"/>
      <c r="W1435" s="262"/>
      <c r="X1435" s="262"/>
      <c r="Y1435" s="262"/>
      <c r="Z1435" s="262"/>
      <c r="AA1435" s="262"/>
      <c r="AB1435" s="262"/>
      <c r="AC1435" s="262"/>
      <c r="AD1435" s="262"/>
      <c r="AE1435" s="247"/>
      <c r="AF1435" s="262"/>
      <c r="AG1435" s="262"/>
      <c r="AH1435" s="262"/>
      <c r="AI1435" s="262"/>
    </row>
    <row r="1436" spans="1:35" ht="15" customHeight="1" x14ac:dyDescent="0.3">
      <c r="A1436" s="256"/>
      <c r="B1436" s="257"/>
      <c r="C1436" s="257"/>
      <c r="D1436" s="257"/>
      <c r="E1436" s="257"/>
      <c r="F1436" s="257"/>
      <c r="G1436" s="257"/>
      <c r="H1436" s="257"/>
      <c r="I1436" s="258"/>
      <c r="J1436" s="257"/>
      <c r="K1436" s="257"/>
      <c r="L1436" s="250"/>
      <c r="N1436" s="250"/>
      <c r="O1436" s="260"/>
      <c r="P1436" s="257"/>
      <c r="Q1436" s="257"/>
      <c r="R1436" s="250"/>
      <c r="S1436" s="257"/>
      <c r="T1436" s="257"/>
      <c r="U1436" s="257"/>
      <c r="V1436" s="257"/>
      <c r="W1436" s="257"/>
      <c r="X1436" s="257"/>
      <c r="Y1436" s="257"/>
      <c r="Z1436" s="257"/>
      <c r="AA1436" s="257"/>
      <c r="AB1436" s="257"/>
      <c r="AC1436" s="257"/>
      <c r="AD1436" s="257"/>
      <c r="AE1436" s="246"/>
      <c r="AF1436" s="257"/>
      <c r="AG1436" s="257"/>
      <c r="AH1436" s="257"/>
      <c r="AI1436" s="257"/>
    </row>
    <row r="1437" spans="1:35" ht="15" customHeight="1" x14ac:dyDescent="0.3">
      <c r="A1437" s="261"/>
      <c r="B1437" s="262"/>
      <c r="C1437" s="262"/>
      <c r="D1437" s="262"/>
      <c r="E1437" s="262"/>
      <c r="F1437" s="262"/>
      <c r="G1437" s="263"/>
      <c r="H1437" s="262"/>
      <c r="I1437" s="258"/>
      <c r="J1437" s="250"/>
      <c r="K1437" s="262"/>
      <c r="L1437" s="262"/>
      <c r="N1437" s="250"/>
      <c r="O1437" s="260"/>
      <c r="P1437" s="257"/>
      <c r="Q1437" s="250"/>
      <c r="R1437" s="257"/>
      <c r="S1437" s="250"/>
      <c r="T1437" s="250"/>
      <c r="U1437" s="250"/>
      <c r="V1437" s="250"/>
      <c r="W1437" s="250"/>
      <c r="X1437" s="250"/>
      <c r="Y1437" s="250"/>
      <c r="Z1437" s="250"/>
      <c r="AA1437" s="250"/>
      <c r="AB1437" s="250"/>
      <c r="AC1437" s="250"/>
      <c r="AD1437" s="250"/>
      <c r="AE1437" s="246"/>
      <c r="AF1437" s="250"/>
      <c r="AG1437" s="250"/>
      <c r="AH1437" s="250"/>
      <c r="AI1437" s="250"/>
    </row>
    <row r="1438" spans="1:35" ht="15" customHeight="1" x14ac:dyDescent="0.3">
      <c r="A1438" s="256"/>
      <c r="B1438" s="257"/>
      <c r="C1438" s="257"/>
      <c r="D1438" s="257"/>
      <c r="E1438" s="257"/>
      <c r="F1438" s="257"/>
      <c r="G1438" s="257"/>
      <c r="H1438" s="257"/>
      <c r="I1438" s="258"/>
      <c r="J1438" s="257"/>
      <c r="K1438" s="257"/>
      <c r="L1438" s="250"/>
      <c r="N1438" s="250"/>
      <c r="O1438" s="260"/>
      <c r="P1438" s="257"/>
      <c r="Q1438" s="257"/>
      <c r="R1438" s="262"/>
      <c r="S1438" s="257"/>
      <c r="T1438" s="257"/>
      <c r="U1438" s="257"/>
      <c r="V1438" s="257"/>
      <c r="W1438" s="257"/>
      <c r="X1438" s="257"/>
      <c r="Y1438" s="257"/>
      <c r="Z1438" s="257"/>
      <c r="AA1438" s="257"/>
      <c r="AB1438" s="257"/>
      <c r="AC1438" s="257"/>
      <c r="AD1438" s="257"/>
      <c r="AE1438" s="247"/>
      <c r="AF1438" s="257"/>
      <c r="AG1438" s="257"/>
      <c r="AH1438" s="257"/>
      <c r="AI1438" s="257"/>
    </row>
    <row r="1439" spans="1:35" ht="15" customHeight="1" x14ac:dyDescent="0.3">
      <c r="A1439" s="261"/>
      <c r="B1439" s="262"/>
      <c r="C1439" s="262"/>
      <c r="D1439" s="262"/>
      <c r="E1439" s="262"/>
      <c r="F1439" s="262"/>
      <c r="G1439" s="263"/>
      <c r="H1439" s="262"/>
      <c r="I1439" s="258"/>
      <c r="J1439" s="262"/>
      <c r="K1439" s="250"/>
      <c r="L1439" s="262"/>
      <c r="N1439" s="250"/>
      <c r="O1439" s="260"/>
      <c r="P1439" s="257"/>
      <c r="Q1439" s="262"/>
      <c r="R1439" s="262"/>
      <c r="S1439" s="262"/>
      <c r="T1439" s="262"/>
      <c r="U1439" s="262"/>
      <c r="V1439" s="262"/>
      <c r="W1439" s="262"/>
      <c r="X1439" s="262"/>
      <c r="Y1439" s="262"/>
      <c r="Z1439" s="262"/>
      <c r="AA1439" s="262"/>
      <c r="AB1439" s="262"/>
      <c r="AC1439" s="262"/>
      <c r="AD1439" s="262"/>
      <c r="AE1439" s="246"/>
      <c r="AF1439" s="262"/>
      <c r="AG1439" s="262"/>
      <c r="AH1439" s="262"/>
      <c r="AI1439" s="262"/>
    </row>
    <row r="1440" spans="1:35" ht="15" customHeight="1" x14ac:dyDescent="0.3">
      <c r="A1440" s="261"/>
      <c r="B1440" s="262"/>
      <c r="C1440" s="262"/>
      <c r="D1440" s="262"/>
      <c r="E1440" s="262"/>
      <c r="F1440" s="262"/>
      <c r="G1440" s="263"/>
      <c r="H1440" s="262"/>
      <c r="I1440" s="258"/>
      <c r="J1440" s="261"/>
      <c r="K1440" s="262"/>
      <c r="L1440" s="250"/>
      <c r="N1440" s="250"/>
      <c r="O1440" s="260"/>
      <c r="P1440" s="257"/>
      <c r="Q1440" s="262"/>
      <c r="R1440" s="257"/>
      <c r="S1440" s="262"/>
      <c r="T1440" s="262"/>
      <c r="U1440" s="262"/>
      <c r="V1440" s="262"/>
      <c r="W1440" s="262"/>
      <c r="X1440" s="262"/>
      <c r="Y1440" s="262"/>
      <c r="Z1440" s="262"/>
      <c r="AA1440" s="262"/>
      <c r="AB1440" s="262"/>
      <c r="AC1440" s="262"/>
      <c r="AD1440" s="262"/>
      <c r="AE1440" s="247"/>
      <c r="AF1440" s="262"/>
      <c r="AG1440" s="262"/>
      <c r="AH1440" s="262"/>
      <c r="AI1440" s="262"/>
    </row>
    <row r="1441" spans="1:35" ht="15" customHeight="1" x14ac:dyDescent="0.3">
      <c r="A1441" s="256"/>
      <c r="B1441" s="257"/>
      <c r="C1441" s="257"/>
      <c r="D1441" s="257"/>
      <c r="E1441" s="257"/>
      <c r="F1441" s="257"/>
      <c r="G1441" s="257"/>
      <c r="H1441" s="257"/>
      <c r="I1441" s="258"/>
      <c r="J1441" s="257"/>
      <c r="K1441" s="257"/>
      <c r="L1441" s="250"/>
      <c r="N1441" s="250"/>
      <c r="O1441" s="260"/>
      <c r="P1441" s="257"/>
      <c r="Q1441" s="257"/>
      <c r="R1441" s="262"/>
      <c r="S1441" s="257"/>
      <c r="T1441" s="257"/>
      <c r="U1441" s="257"/>
      <c r="V1441" s="257"/>
      <c r="W1441" s="257"/>
      <c r="X1441" s="257"/>
      <c r="Y1441" s="257"/>
      <c r="Z1441" s="257"/>
      <c r="AA1441" s="257"/>
      <c r="AB1441" s="257"/>
      <c r="AC1441" s="257"/>
      <c r="AD1441" s="257"/>
      <c r="AE1441" s="247"/>
      <c r="AF1441" s="257"/>
      <c r="AG1441" s="257"/>
      <c r="AH1441" s="257"/>
      <c r="AI1441" s="257"/>
    </row>
    <row r="1442" spans="1:35" ht="15" customHeight="1" x14ac:dyDescent="0.3">
      <c r="A1442" s="261"/>
      <c r="B1442" s="262"/>
      <c r="C1442" s="262"/>
      <c r="D1442" s="262"/>
      <c r="E1442" s="262"/>
      <c r="F1442" s="262"/>
      <c r="G1442" s="263"/>
      <c r="H1442" s="262"/>
      <c r="I1442" s="258"/>
      <c r="J1442" s="261"/>
      <c r="K1442" s="250"/>
      <c r="L1442" s="262"/>
      <c r="N1442" s="250"/>
      <c r="O1442" s="260"/>
      <c r="P1442" s="257"/>
      <c r="Q1442" s="262"/>
      <c r="R1442" s="257"/>
      <c r="S1442" s="262"/>
      <c r="T1442" s="262"/>
      <c r="U1442" s="262"/>
      <c r="V1442" s="262"/>
      <c r="W1442" s="262"/>
      <c r="X1442" s="262"/>
      <c r="Y1442" s="262"/>
      <c r="Z1442" s="262"/>
      <c r="AA1442" s="262"/>
      <c r="AB1442" s="262"/>
      <c r="AC1442" s="262"/>
      <c r="AD1442" s="262"/>
      <c r="AE1442" s="247"/>
      <c r="AF1442" s="262"/>
      <c r="AG1442" s="262"/>
      <c r="AH1442" s="262"/>
      <c r="AI1442" s="262"/>
    </row>
    <row r="1443" spans="1:35" ht="15" customHeight="1" x14ac:dyDescent="0.3">
      <c r="A1443" s="256"/>
      <c r="B1443" s="257"/>
      <c r="C1443" s="257"/>
      <c r="D1443" s="257"/>
      <c r="E1443" s="257"/>
      <c r="F1443" s="257"/>
      <c r="G1443" s="257"/>
      <c r="H1443" s="257"/>
      <c r="I1443" s="258"/>
      <c r="J1443" s="250"/>
      <c r="K1443" s="257"/>
      <c r="L1443" s="257"/>
      <c r="N1443" s="250"/>
      <c r="O1443" s="260"/>
      <c r="P1443" s="257"/>
      <c r="Q1443" s="257"/>
      <c r="R1443" s="262"/>
      <c r="S1443" s="257"/>
      <c r="T1443" s="257"/>
      <c r="U1443" s="257"/>
      <c r="V1443" s="257"/>
      <c r="W1443" s="257"/>
      <c r="X1443" s="257"/>
      <c r="Y1443" s="257"/>
      <c r="Z1443" s="257"/>
      <c r="AA1443" s="257"/>
      <c r="AB1443" s="257"/>
      <c r="AC1443" s="257"/>
      <c r="AD1443" s="257"/>
      <c r="AE1443" s="247"/>
      <c r="AF1443" s="257"/>
      <c r="AG1443" s="257"/>
      <c r="AH1443" s="257"/>
      <c r="AI1443" s="257"/>
    </row>
    <row r="1444" spans="1:35" ht="15" customHeight="1" x14ac:dyDescent="0.3">
      <c r="A1444" s="261"/>
      <c r="B1444" s="262"/>
      <c r="C1444" s="262"/>
      <c r="D1444" s="262"/>
      <c r="E1444" s="262"/>
      <c r="F1444" s="262"/>
      <c r="G1444" s="263"/>
      <c r="H1444" s="262"/>
      <c r="I1444" s="258"/>
      <c r="J1444" s="262"/>
      <c r="K1444" s="250"/>
      <c r="L1444" s="262"/>
      <c r="N1444" s="250"/>
      <c r="O1444" s="260"/>
      <c r="P1444" s="257"/>
      <c r="Q1444" s="262"/>
      <c r="R1444" s="262"/>
      <c r="S1444" s="262"/>
      <c r="T1444" s="262"/>
      <c r="U1444" s="262"/>
      <c r="V1444" s="262"/>
      <c r="W1444" s="262"/>
      <c r="X1444" s="262"/>
      <c r="Y1444" s="262"/>
      <c r="Z1444" s="262"/>
      <c r="AA1444" s="262"/>
      <c r="AB1444" s="262"/>
      <c r="AC1444" s="262"/>
      <c r="AD1444" s="262"/>
      <c r="AE1444" s="247"/>
      <c r="AF1444" s="262"/>
      <c r="AG1444" s="262"/>
      <c r="AH1444" s="262"/>
      <c r="AI1444" s="262"/>
    </row>
    <row r="1445" spans="1:35" ht="15" customHeight="1" x14ac:dyDescent="0.3">
      <c r="A1445" s="261"/>
      <c r="B1445" s="262"/>
      <c r="C1445" s="262"/>
      <c r="D1445" s="262"/>
      <c r="E1445" s="262"/>
      <c r="F1445" s="262"/>
      <c r="G1445" s="263"/>
      <c r="H1445" s="262"/>
      <c r="I1445" s="258"/>
      <c r="J1445" s="261"/>
      <c r="K1445" s="250"/>
      <c r="L1445" s="262"/>
      <c r="N1445" s="250"/>
      <c r="O1445" s="260"/>
      <c r="P1445" s="257"/>
      <c r="Q1445" s="262"/>
      <c r="R1445" s="262"/>
      <c r="S1445" s="262"/>
      <c r="T1445" s="262"/>
      <c r="U1445" s="262"/>
      <c r="V1445" s="262"/>
      <c r="W1445" s="262"/>
      <c r="X1445" s="262"/>
      <c r="Y1445" s="262"/>
      <c r="Z1445" s="262"/>
      <c r="AA1445" s="262"/>
      <c r="AB1445" s="262"/>
      <c r="AC1445" s="262"/>
      <c r="AD1445" s="262"/>
      <c r="AE1445" s="246"/>
      <c r="AF1445" s="262"/>
      <c r="AG1445" s="262"/>
      <c r="AH1445" s="262"/>
      <c r="AI1445" s="262"/>
    </row>
    <row r="1446" spans="1:35" ht="15" customHeight="1" x14ac:dyDescent="0.3">
      <c r="A1446" s="261"/>
      <c r="B1446" s="262"/>
      <c r="C1446" s="262"/>
      <c r="D1446" s="262"/>
      <c r="E1446" s="262"/>
      <c r="F1446" s="262"/>
      <c r="G1446" s="263"/>
      <c r="H1446" s="262"/>
      <c r="I1446" s="258"/>
      <c r="J1446" s="262"/>
      <c r="K1446" s="257"/>
      <c r="L1446" s="262"/>
      <c r="N1446" s="250"/>
      <c r="O1446" s="260"/>
      <c r="P1446" s="257"/>
      <c r="Q1446" s="262"/>
      <c r="R1446" s="250"/>
      <c r="S1446" s="262"/>
      <c r="T1446" s="262"/>
      <c r="U1446" s="262"/>
      <c r="V1446" s="262"/>
      <c r="W1446" s="262"/>
      <c r="X1446" s="262"/>
      <c r="Y1446" s="262"/>
      <c r="Z1446" s="262"/>
      <c r="AA1446" s="262"/>
      <c r="AB1446" s="262"/>
      <c r="AC1446" s="262"/>
      <c r="AD1446" s="262"/>
      <c r="AE1446" s="246"/>
      <c r="AF1446" s="262"/>
      <c r="AG1446" s="262"/>
      <c r="AH1446" s="262"/>
      <c r="AI1446" s="262"/>
    </row>
    <row r="1447" spans="1:35" ht="15" customHeight="1" x14ac:dyDescent="0.3">
      <c r="A1447" s="261"/>
      <c r="B1447" s="262"/>
      <c r="C1447" s="262"/>
      <c r="D1447" s="262"/>
      <c r="E1447" s="262"/>
      <c r="F1447" s="262"/>
      <c r="G1447" s="263"/>
      <c r="H1447" s="262"/>
      <c r="I1447" s="258"/>
      <c r="J1447" s="262"/>
      <c r="K1447" s="250"/>
      <c r="L1447" s="262"/>
      <c r="N1447" s="250"/>
      <c r="O1447" s="260"/>
      <c r="P1447" s="257"/>
      <c r="Q1447" s="250"/>
      <c r="R1447" s="257"/>
      <c r="S1447" s="250"/>
      <c r="T1447" s="250"/>
      <c r="U1447" s="250"/>
      <c r="V1447" s="250"/>
      <c r="W1447" s="250"/>
      <c r="X1447" s="250"/>
      <c r="Y1447" s="250"/>
      <c r="Z1447" s="250"/>
      <c r="AA1447" s="250"/>
      <c r="AB1447" s="250"/>
      <c r="AC1447" s="250"/>
      <c r="AD1447" s="250"/>
      <c r="AE1447" s="246"/>
      <c r="AF1447" s="250"/>
      <c r="AG1447" s="250"/>
      <c r="AH1447" s="250"/>
      <c r="AI1447" s="250"/>
    </row>
    <row r="1448" spans="1:35" ht="15" customHeight="1" x14ac:dyDescent="0.3">
      <c r="A1448" s="256"/>
      <c r="B1448" s="257"/>
      <c r="C1448" s="257"/>
      <c r="D1448" s="257"/>
      <c r="E1448" s="257"/>
      <c r="F1448" s="257"/>
      <c r="G1448" s="257"/>
      <c r="H1448" s="257"/>
      <c r="I1448" s="258"/>
      <c r="J1448" s="257"/>
      <c r="K1448" s="262"/>
      <c r="L1448" s="257"/>
      <c r="N1448" s="250"/>
      <c r="O1448" s="260"/>
      <c r="P1448" s="257"/>
      <c r="Q1448" s="257"/>
      <c r="R1448" s="262"/>
      <c r="S1448" s="257"/>
      <c r="T1448" s="257"/>
      <c r="U1448" s="257"/>
      <c r="V1448" s="257"/>
      <c r="W1448" s="257"/>
      <c r="X1448" s="257"/>
      <c r="Y1448" s="257"/>
      <c r="Z1448" s="257"/>
      <c r="AA1448" s="257"/>
      <c r="AB1448" s="257"/>
      <c r="AC1448" s="257"/>
      <c r="AD1448" s="257"/>
      <c r="AE1448" s="246"/>
      <c r="AF1448" s="257"/>
      <c r="AG1448" s="257"/>
      <c r="AH1448" s="257"/>
      <c r="AI1448" s="257"/>
    </row>
    <row r="1449" spans="1:35" ht="15" customHeight="1" x14ac:dyDescent="0.3">
      <c r="A1449" s="261"/>
      <c r="B1449" s="262"/>
      <c r="C1449" s="262"/>
      <c r="D1449" s="262"/>
      <c r="E1449" s="262"/>
      <c r="F1449" s="262"/>
      <c r="G1449" s="263"/>
      <c r="H1449" s="262"/>
      <c r="I1449" s="258"/>
      <c r="J1449" s="262"/>
      <c r="K1449" s="262"/>
      <c r="L1449" s="262"/>
      <c r="N1449" s="250"/>
      <c r="O1449" s="260"/>
      <c r="P1449" s="257"/>
      <c r="Q1449" s="262"/>
      <c r="R1449" s="250"/>
      <c r="S1449" s="262"/>
      <c r="T1449" s="262"/>
      <c r="U1449" s="262"/>
      <c r="V1449" s="262"/>
      <c r="W1449" s="262"/>
      <c r="X1449" s="262"/>
      <c r="Y1449" s="262"/>
      <c r="Z1449" s="262"/>
      <c r="AA1449" s="262"/>
      <c r="AB1449" s="262"/>
      <c r="AC1449" s="262"/>
      <c r="AD1449" s="262"/>
      <c r="AE1449" s="246"/>
      <c r="AF1449" s="262"/>
      <c r="AG1449" s="262"/>
      <c r="AH1449" s="262"/>
      <c r="AI1449" s="262"/>
    </row>
    <row r="1450" spans="1:35" ht="15" customHeight="1" x14ac:dyDescent="0.3">
      <c r="A1450" s="261"/>
      <c r="B1450" s="262"/>
      <c r="C1450" s="262"/>
      <c r="D1450" s="262"/>
      <c r="E1450" s="262"/>
      <c r="F1450" s="262"/>
      <c r="G1450" s="263"/>
      <c r="H1450" s="262"/>
      <c r="I1450" s="258"/>
      <c r="J1450" s="261"/>
      <c r="K1450" s="250"/>
      <c r="L1450" s="262"/>
      <c r="N1450" s="250"/>
      <c r="O1450" s="260"/>
      <c r="P1450" s="257"/>
      <c r="Q1450" s="250"/>
      <c r="R1450" s="257"/>
      <c r="S1450" s="250"/>
      <c r="T1450" s="250"/>
      <c r="U1450" s="250"/>
      <c r="V1450" s="250"/>
      <c r="W1450" s="250"/>
      <c r="X1450" s="250"/>
      <c r="Y1450" s="250"/>
      <c r="Z1450" s="250"/>
      <c r="AA1450" s="250"/>
      <c r="AB1450" s="250"/>
      <c r="AC1450" s="250"/>
      <c r="AD1450" s="250"/>
      <c r="AE1450" s="246"/>
      <c r="AF1450" s="250"/>
      <c r="AG1450" s="250"/>
      <c r="AH1450" s="250"/>
      <c r="AI1450" s="250"/>
    </row>
    <row r="1451" spans="1:35" ht="15" customHeight="1" x14ac:dyDescent="0.3">
      <c r="A1451" s="256"/>
      <c r="B1451" s="257"/>
      <c r="C1451" s="257"/>
      <c r="D1451" s="257"/>
      <c r="E1451" s="257"/>
      <c r="F1451" s="257"/>
      <c r="G1451" s="257"/>
      <c r="H1451" s="257"/>
      <c r="I1451" s="258"/>
      <c r="J1451" s="257"/>
      <c r="K1451" s="257"/>
      <c r="L1451" s="250"/>
      <c r="N1451" s="250"/>
      <c r="O1451" s="260"/>
      <c r="P1451" s="257"/>
      <c r="Q1451" s="257"/>
      <c r="R1451" s="262"/>
      <c r="S1451" s="257"/>
      <c r="T1451" s="257"/>
      <c r="U1451" s="257"/>
      <c r="V1451" s="257"/>
      <c r="W1451" s="257"/>
      <c r="X1451" s="257"/>
      <c r="Y1451" s="257"/>
      <c r="Z1451" s="257"/>
      <c r="AA1451" s="257"/>
      <c r="AB1451" s="257"/>
      <c r="AC1451" s="257"/>
      <c r="AD1451" s="257"/>
      <c r="AE1451" s="246"/>
      <c r="AF1451" s="257"/>
      <c r="AG1451" s="257"/>
      <c r="AH1451" s="257"/>
      <c r="AI1451" s="257"/>
    </row>
    <row r="1452" spans="1:35" ht="15" customHeight="1" x14ac:dyDescent="0.3">
      <c r="A1452" s="261"/>
      <c r="B1452" s="262"/>
      <c r="C1452" s="262"/>
      <c r="D1452" s="262"/>
      <c r="E1452" s="262"/>
      <c r="F1452" s="262"/>
      <c r="G1452" s="263"/>
      <c r="H1452" s="262"/>
      <c r="I1452" s="258"/>
      <c r="J1452" s="261"/>
      <c r="K1452" s="250"/>
      <c r="L1452" s="262"/>
      <c r="N1452" s="250"/>
      <c r="O1452" s="260"/>
      <c r="P1452" s="257"/>
      <c r="Q1452" s="262"/>
      <c r="R1452" s="262"/>
      <c r="S1452" s="262"/>
      <c r="T1452" s="262"/>
      <c r="U1452" s="262"/>
      <c r="V1452" s="262"/>
      <c r="W1452" s="262"/>
      <c r="X1452" s="262"/>
      <c r="Y1452" s="262"/>
      <c r="Z1452" s="262"/>
      <c r="AA1452" s="262"/>
      <c r="AB1452" s="262"/>
      <c r="AC1452" s="262"/>
      <c r="AD1452" s="262"/>
      <c r="AE1452" s="247"/>
      <c r="AF1452" s="262"/>
      <c r="AG1452" s="262"/>
      <c r="AH1452" s="262"/>
      <c r="AI1452" s="262"/>
    </row>
    <row r="1453" spans="1:35" ht="15" customHeight="1" x14ac:dyDescent="0.3">
      <c r="A1453" s="261"/>
      <c r="B1453" s="262"/>
      <c r="C1453" s="262"/>
      <c r="D1453" s="262"/>
      <c r="E1453" s="262"/>
      <c r="F1453" s="262"/>
      <c r="G1453" s="263"/>
      <c r="H1453" s="262"/>
      <c r="I1453" s="258"/>
      <c r="J1453" s="261"/>
      <c r="K1453" s="250"/>
      <c r="L1453" s="262"/>
      <c r="N1453" s="250"/>
      <c r="O1453" s="260"/>
      <c r="P1453" s="257"/>
      <c r="Q1453" s="262"/>
      <c r="R1453" s="250"/>
      <c r="S1453" s="262"/>
      <c r="T1453" s="262"/>
      <c r="U1453" s="262"/>
      <c r="V1453" s="262"/>
      <c r="W1453" s="262"/>
      <c r="X1453" s="262"/>
      <c r="Y1453" s="262"/>
      <c r="Z1453" s="262"/>
      <c r="AA1453" s="262"/>
      <c r="AB1453" s="262"/>
      <c r="AC1453" s="262"/>
      <c r="AD1453" s="262"/>
      <c r="AE1453" s="246"/>
      <c r="AF1453" s="262"/>
      <c r="AG1453" s="262"/>
      <c r="AH1453" s="262"/>
      <c r="AI1453" s="262"/>
    </row>
    <row r="1454" spans="1:35" ht="15" customHeight="1" x14ac:dyDescent="0.3">
      <c r="A1454" s="261"/>
      <c r="B1454" s="262"/>
      <c r="C1454" s="262"/>
      <c r="D1454" s="262"/>
      <c r="E1454" s="262"/>
      <c r="F1454" s="262"/>
      <c r="G1454" s="263"/>
      <c r="H1454" s="262"/>
      <c r="I1454" s="258"/>
      <c r="J1454" s="261"/>
      <c r="K1454" s="250"/>
      <c r="L1454" s="262"/>
      <c r="N1454" s="250"/>
      <c r="O1454" s="260"/>
      <c r="P1454" s="257"/>
      <c r="Q1454" s="250"/>
      <c r="R1454" s="257"/>
      <c r="S1454" s="250"/>
      <c r="T1454" s="250"/>
      <c r="U1454" s="250"/>
      <c r="V1454" s="250"/>
      <c r="W1454" s="250"/>
      <c r="X1454" s="250"/>
      <c r="Y1454" s="250"/>
      <c r="Z1454" s="250"/>
      <c r="AA1454" s="250"/>
      <c r="AB1454" s="250"/>
      <c r="AC1454" s="250"/>
      <c r="AD1454" s="250"/>
      <c r="AE1454" s="246"/>
      <c r="AF1454" s="250"/>
      <c r="AG1454" s="250"/>
      <c r="AH1454" s="250"/>
      <c r="AI1454" s="250"/>
    </row>
    <row r="1455" spans="1:35" ht="15" customHeight="1" x14ac:dyDescent="0.3">
      <c r="A1455" s="256"/>
      <c r="B1455" s="257"/>
      <c r="C1455" s="257"/>
      <c r="D1455" s="257"/>
      <c r="E1455" s="257"/>
      <c r="F1455" s="257"/>
      <c r="G1455" s="257"/>
      <c r="H1455" s="257"/>
      <c r="I1455" s="258"/>
      <c r="J1455" s="257"/>
      <c r="K1455" s="257"/>
      <c r="L1455" s="250"/>
      <c r="N1455" s="250"/>
      <c r="O1455" s="260"/>
      <c r="P1455" s="257"/>
      <c r="Q1455" s="257"/>
      <c r="R1455" s="262"/>
      <c r="S1455" s="257"/>
      <c r="T1455" s="257"/>
      <c r="U1455" s="257"/>
      <c r="V1455" s="257"/>
      <c r="W1455" s="257"/>
      <c r="X1455" s="257"/>
      <c r="Y1455" s="257"/>
      <c r="Z1455" s="257"/>
      <c r="AA1455" s="257"/>
      <c r="AB1455" s="257"/>
      <c r="AC1455" s="257"/>
      <c r="AD1455" s="257"/>
      <c r="AE1455" s="247"/>
      <c r="AF1455" s="257"/>
      <c r="AG1455" s="257"/>
      <c r="AH1455" s="257"/>
      <c r="AI1455" s="257"/>
    </row>
    <row r="1456" spans="1:35" ht="15" customHeight="1" x14ac:dyDescent="0.3">
      <c r="A1456" s="261"/>
      <c r="B1456" s="262"/>
      <c r="C1456" s="262"/>
      <c r="D1456" s="262"/>
      <c r="E1456" s="262"/>
      <c r="F1456" s="262"/>
      <c r="G1456" s="263"/>
      <c r="H1456" s="262"/>
      <c r="I1456" s="258"/>
      <c r="J1456" s="262"/>
      <c r="K1456" s="262"/>
      <c r="L1456" s="262"/>
      <c r="N1456" s="250"/>
      <c r="O1456" s="260"/>
      <c r="P1456" s="257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2"/>
      <c r="AC1456" s="262"/>
      <c r="AD1456" s="262"/>
      <c r="AE1456" s="246"/>
      <c r="AF1456" s="262"/>
      <c r="AG1456" s="262"/>
      <c r="AH1456" s="262"/>
      <c r="AI1456" s="262"/>
    </row>
    <row r="1457" spans="1:35" ht="15" customHeight="1" x14ac:dyDescent="0.3">
      <c r="A1457" s="261"/>
      <c r="B1457" s="262"/>
      <c r="C1457" s="262"/>
      <c r="D1457" s="262"/>
      <c r="E1457" s="262"/>
      <c r="F1457" s="262"/>
      <c r="G1457" s="263"/>
      <c r="H1457" s="262"/>
      <c r="I1457" s="258"/>
      <c r="J1457" s="261"/>
      <c r="K1457" s="250"/>
      <c r="L1457" s="262"/>
      <c r="N1457" s="250"/>
      <c r="O1457" s="260"/>
      <c r="P1457" s="257"/>
      <c r="Q1457" s="262"/>
      <c r="R1457" s="257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2"/>
      <c r="AC1457" s="262"/>
      <c r="AD1457" s="262"/>
      <c r="AE1457" s="246"/>
      <c r="AF1457" s="262"/>
      <c r="AG1457" s="262"/>
      <c r="AH1457" s="262"/>
      <c r="AI1457" s="262"/>
    </row>
    <row r="1458" spans="1:35" ht="15" customHeight="1" x14ac:dyDescent="0.3">
      <c r="A1458" s="256"/>
      <c r="B1458" s="257"/>
      <c r="C1458" s="257"/>
      <c r="D1458" s="257"/>
      <c r="E1458" s="257"/>
      <c r="F1458" s="257"/>
      <c r="G1458" s="257"/>
      <c r="H1458" s="257"/>
      <c r="I1458" s="258"/>
      <c r="J1458" s="257"/>
      <c r="K1458" s="257"/>
      <c r="L1458" s="250"/>
      <c r="N1458" s="250"/>
      <c r="O1458" s="260"/>
      <c r="P1458" s="257"/>
      <c r="Q1458" s="257"/>
      <c r="R1458" s="262"/>
      <c r="S1458" s="257"/>
      <c r="T1458" s="257"/>
      <c r="U1458" s="257"/>
      <c r="V1458" s="257"/>
      <c r="W1458" s="257"/>
      <c r="X1458" s="257"/>
      <c r="Y1458" s="257"/>
      <c r="Z1458" s="257"/>
      <c r="AA1458" s="257"/>
      <c r="AB1458" s="257"/>
      <c r="AC1458" s="257"/>
      <c r="AD1458" s="257"/>
      <c r="AE1458" s="246"/>
      <c r="AF1458" s="257"/>
      <c r="AG1458" s="257"/>
      <c r="AH1458" s="257"/>
      <c r="AI1458" s="257"/>
    </row>
    <row r="1459" spans="1:35" ht="15" customHeight="1" x14ac:dyDescent="0.3">
      <c r="A1459" s="261"/>
      <c r="B1459" s="262"/>
      <c r="C1459" s="262"/>
      <c r="D1459" s="262"/>
      <c r="E1459" s="262"/>
      <c r="F1459" s="262"/>
      <c r="G1459" s="263"/>
      <c r="H1459" s="262"/>
      <c r="I1459" s="258"/>
      <c r="J1459" s="261"/>
      <c r="K1459" s="250"/>
      <c r="L1459" s="262"/>
      <c r="N1459" s="250"/>
      <c r="O1459" s="260"/>
      <c r="P1459" s="257"/>
      <c r="Q1459" s="262"/>
      <c r="R1459" s="257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2"/>
      <c r="AC1459" s="262"/>
      <c r="AD1459" s="262"/>
      <c r="AE1459" s="247"/>
      <c r="AF1459" s="262"/>
      <c r="AG1459" s="262"/>
      <c r="AH1459" s="262"/>
      <c r="AI1459" s="262"/>
    </row>
    <row r="1460" spans="1:35" ht="15" customHeight="1" x14ac:dyDescent="0.3">
      <c r="A1460" s="256"/>
      <c r="B1460" s="257"/>
      <c r="C1460" s="257"/>
      <c r="D1460" s="257"/>
      <c r="E1460" s="257"/>
      <c r="F1460" s="257"/>
      <c r="G1460" s="257"/>
      <c r="H1460" s="257"/>
      <c r="I1460" s="258"/>
      <c r="J1460" s="257"/>
      <c r="K1460" s="257"/>
      <c r="L1460" s="257"/>
      <c r="N1460" s="250"/>
      <c r="O1460" s="260"/>
      <c r="P1460" s="257"/>
      <c r="Q1460" s="257"/>
      <c r="R1460" s="250"/>
      <c r="S1460" s="257"/>
      <c r="T1460" s="257"/>
      <c r="U1460" s="257"/>
      <c r="V1460" s="257"/>
      <c r="W1460" s="257"/>
      <c r="X1460" s="257"/>
      <c r="Y1460" s="257"/>
      <c r="Z1460" s="257"/>
      <c r="AA1460" s="257"/>
      <c r="AB1460" s="257"/>
      <c r="AC1460" s="257"/>
      <c r="AD1460" s="257"/>
      <c r="AE1460" s="246"/>
      <c r="AF1460" s="257"/>
      <c r="AG1460" s="257"/>
      <c r="AH1460" s="257"/>
      <c r="AI1460" s="257"/>
    </row>
    <row r="1461" spans="1:35" ht="15" customHeight="1" x14ac:dyDescent="0.3">
      <c r="A1461" s="261"/>
      <c r="B1461" s="262"/>
      <c r="C1461" s="262"/>
      <c r="D1461" s="262"/>
      <c r="E1461" s="262"/>
      <c r="F1461" s="262"/>
      <c r="G1461" s="263"/>
      <c r="H1461" s="262"/>
      <c r="I1461" s="258"/>
      <c r="J1461" s="261"/>
      <c r="K1461" s="262"/>
      <c r="L1461" s="250"/>
      <c r="N1461" s="250"/>
      <c r="O1461" s="260"/>
      <c r="P1461" s="257"/>
      <c r="Q1461" s="250"/>
      <c r="R1461" s="257"/>
      <c r="S1461" s="250"/>
      <c r="T1461" s="250"/>
      <c r="U1461" s="250"/>
      <c r="V1461" s="250"/>
      <c r="W1461" s="250"/>
      <c r="X1461" s="250"/>
      <c r="Y1461" s="250"/>
      <c r="Z1461" s="250"/>
      <c r="AA1461" s="250"/>
      <c r="AB1461" s="250"/>
      <c r="AC1461" s="250"/>
      <c r="AD1461" s="250"/>
      <c r="AE1461" s="246"/>
      <c r="AF1461" s="250"/>
      <c r="AG1461" s="250"/>
      <c r="AH1461" s="250"/>
      <c r="AI1461" s="250"/>
    </row>
    <row r="1462" spans="1:35" ht="15" customHeight="1" x14ac:dyDescent="0.3">
      <c r="A1462" s="256"/>
      <c r="B1462" s="257"/>
      <c r="C1462" s="257"/>
      <c r="D1462" s="257"/>
      <c r="E1462" s="257"/>
      <c r="F1462" s="257"/>
      <c r="G1462" s="257"/>
      <c r="H1462" s="257"/>
      <c r="I1462" s="258"/>
      <c r="J1462" s="257"/>
      <c r="K1462" s="257"/>
      <c r="L1462" s="257"/>
      <c r="N1462" s="250"/>
      <c r="O1462" s="260"/>
      <c r="P1462" s="257"/>
      <c r="Q1462" s="257"/>
      <c r="R1462" s="257"/>
      <c r="S1462" s="257"/>
      <c r="T1462" s="257"/>
      <c r="U1462" s="257"/>
      <c r="V1462" s="257"/>
      <c r="W1462" s="257"/>
      <c r="X1462" s="257"/>
      <c r="Y1462" s="257"/>
      <c r="Z1462" s="257"/>
      <c r="AA1462" s="257"/>
      <c r="AB1462" s="257"/>
      <c r="AC1462" s="257"/>
      <c r="AD1462" s="257"/>
      <c r="AE1462" s="247"/>
      <c r="AF1462" s="257"/>
      <c r="AG1462" s="257"/>
      <c r="AH1462" s="257"/>
      <c r="AI1462" s="257"/>
    </row>
    <row r="1463" spans="1:35" ht="15" customHeight="1" x14ac:dyDescent="0.3">
      <c r="A1463" s="256"/>
      <c r="B1463" s="257"/>
      <c r="C1463" s="257"/>
      <c r="D1463" s="257"/>
      <c r="E1463" s="257"/>
      <c r="F1463" s="257"/>
      <c r="G1463" s="257"/>
      <c r="H1463" s="257"/>
      <c r="I1463" s="258"/>
      <c r="J1463" s="257"/>
      <c r="K1463" s="257"/>
      <c r="L1463" s="257"/>
      <c r="N1463" s="250"/>
      <c r="O1463" s="260"/>
      <c r="P1463" s="257"/>
      <c r="Q1463" s="257"/>
      <c r="R1463" s="262"/>
      <c r="S1463" s="257"/>
      <c r="T1463" s="257"/>
      <c r="U1463" s="257"/>
      <c r="V1463" s="257"/>
      <c r="W1463" s="257"/>
      <c r="X1463" s="257"/>
      <c r="Y1463" s="257"/>
      <c r="Z1463" s="257"/>
      <c r="AA1463" s="257"/>
      <c r="AB1463" s="257"/>
      <c r="AC1463" s="257"/>
      <c r="AD1463" s="257"/>
      <c r="AE1463" s="246"/>
      <c r="AF1463" s="257"/>
      <c r="AG1463" s="257"/>
      <c r="AH1463" s="257"/>
      <c r="AI1463" s="257"/>
    </row>
    <row r="1464" spans="1:35" ht="15" customHeight="1" x14ac:dyDescent="0.3">
      <c r="A1464" s="261"/>
      <c r="B1464" s="262"/>
      <c r="C1464" s="262"/>
      <c r="D1464" s="262"/>
      <c r="E1464" s="262"/>
      <c r="F1464" s="262"/>
      <c r="G1464" s="263"/>
      <c r="H1464" s="262"/>
      <c r="I1464" s="258"/>
      <c r="J1464" s="261"/>
      <c r="K1464" s="262"/>
      <c r="L1464" s="250"/>
      <c r="N1464" s="250"/>
      <c r="O1464" s="260"/>
      <c r="P1464" s="257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2"/>
      <c r="AC1464" s="262"/>
      <c r="AD1464" s="262"/>
      <c r="AE1464" s="246"/>
      <c r="AF1464" s="262"/>
      <c r="AG1464" s="262"/>
      <c r="AH1464" s="262"/>
      <c r="AI1464" s="262"/>
    </row>
    <row r="1465" spans="1:35" ht="15" customHeight="1" x14ac:dyDescent="0.3">
      <c r="A1465" s="261"/>
      <c r="B1465" s="262"/>
      <c r="C1465" s="262"/>
      <c r="D1465" s="262"/>
      <c r="E1465" s="262"/>
      <c r="F1465" s="262"/>
      <c r="G1465" s="263"/>
      <c r="H1465" s="262"/>
      <c r="I1465" s="258"/>
      <c r="J1465" s="261"/>
      <c r="K1465" s="262"/>
      <c r="L1465" s="250"/>
      <c r="N1465" s="250"/>
      <c r="O1465" s="260"/>
      <c r="P1465" s="257"/>
      <c r="Q1465" s="262"/>
      <c r="R1465" s="262"/>
      <c r="S1465" s="262"/>
      <c r="T1465" s="262"/>
      <c r="U1465" s="262"/>
      <c r="V1465" s="262"/>
      <c r="W1465" s="262"/>
      <c r="X1465" s="262"/>
      <c r="Y1465" s="262"/>
      <c r="Z1465" s="262"/>
      <c r="AA1465" s="262"/>
      <c r="AB1465" s="262"/>
      <c r="AC1465" s="262"/>
      <c r="AD1465" s="262"/>
      <c r="AE1465" s="246"/>
      <c r="AF1465" s="262"/>
      <c r="AG1465" s="262"/>
      <c r="AH1465" s="262"/>
      <c r="AI1465" s="262"/>
    </row>
    <row r="1466" spans="1:35" ht="15" customHeight="1" x14ac:dyDescent="0.3">
      <c r="A1466" s="261"/>
      <c r="B1466" s="262"/>
      <c r="C1466" s="262"/>
      <c r="D1466" s="262"/>
      <c r="E1466" s="262"/>
      <c r="F1466" s="262"/>
      <c r="G1466" s="263"/>
      <c r="H1466" s="262"/>
      <c r="I1466" s="258"/>
      <c r="J1466" s="261"/>
      <c r="K1466" s="250"/>
      <c r="L1466" s="262"/>
      <c r="N1466" s="250"/>
      <c r="O1466" s="260"/>
      <c r="P1466" s="257"/>
      <c r="Q1466" s="262"/>
      <c r="R1466" s="257"/>
      <c r="S1466" s="262"/>
      <c r="T1466" s="262"/>
      <c r="U1466" s="262"/>
      <c r="V1466" s="262"/>
      <c r="W1466" s="262"/>
      <c r="X1466" s="262"/>
      <c r="Y1466" s="262"/>
      <c r="Z1466" s="262"/>
      <c r="AA1466" s="262"/>
      <c r="AB1466" s="262"/>
      <c r="AC1466" s="262"/>
      <c r="AD1466" s="262"/>
      <c r="AE1466" s="246"/>
      <c r="AF1466" s="262"/>
      <c r="AG1466" s="262"/>
      <c r="AH1466" s="262"/>
      <c r="AI1466" s="262"/>
    </row>
    <row r="1467" spans="1:35" ht="15" customHeight="1" x14ac:dyDescent="0.3">
      <c r="A1467" s="256"/>
      <c r="B1467" s="257"/>
      <c r="C1467" s="257"/>
      <c r="D1467" s="257"/>
      <c r="E1467" s="257"/>
      <c r="F1467" s="257"/>
      <c r="G1467" s="257"/>
      <c r="H1467" s="257"/>
      <c r="I1467" s="258"/>
      <c r="J1467" s="259"/>
      <c r="K1467" s="257"/>
      <c r="L1467" s="250"/>
      <c r="N1467" s="250"/>
      <c r="O1467" s="260"/>
      <c r="P1467" s="257"/>
      <c r="Q1467" s="257"/>
      <c r="R1467" s="250"/>
      <c r="S1467" s="257"/>
      <c r="T1467" s="257"/>
      <c r="U1467" s="257"/>
      <c r="V1467" s="257"/>
      <c r="W1467" s="257"/>
      <c r="X1467" s="257"/>
      <c r="Y1467" s="257"/>
      <c r="Z1467" s="257"/>
      <c r="AA1467" s="257"/>
      <c r="AB1467" s="257"/>
      <c r="AC1467" s="257"/>
      <c r="AD1467" s="257"/>
      <c r="AE1467" s="246"/>
      <c r="AF1467" s="257"/>
      <c r="AG1467" s="257"/>
      <c r="AH1467" s="257"/>
      <c r="AI1467" s="257"/>
    </row>
    <row r="1468" spans="1:35" ht="15" customHeight="1" x14ac:dyDescent="0.3">
      <c r="A1468" s="261"/>
      <c r="B1468" s="262"/>
      <c r="C1468" s="262"/>
      <c r="D1468" s="262"/>
      <c r="E1468" s="262"/>
      <c r="F1468" s="262"/>
      <c r="G1468" s="263"/>
      <c r="H1468" s="262"/>
      <c r="I1468" s="258"/>
      <c r="J1468" s="262"/>
      <c r="K1468" s="250"/>
      <c r="L1468" s="262"/>
      <c r="N1468" s="250"/>
      <c r="O1468" s="260"/>
      <c r="P1468" s="257"/>
      <c r="Q1468" s="250"/>
      <c r="R1468" s="250"/>
      <c r="S1468" s="250"/>
      <c r="T1468" s="250"/>
      <c r="U1468" s="250"/>
      <c r="V1468" s="250"/>
      <c r="W1468" s="250"/>
      <c r="X1468" s="250"/>
      <c r="Y1468" s="250"/>
      <c r="Z1468" s="250"/>
      <c r="AA1468" s="250"/>
      <c r="AB1468" s="250"/>
      <c r="AC1468" s="250"/>
      <c r="AD1468" s="250"/>
      <c r="AE1468" s="246"/>
      <c r="AF1468" s="250"/>
      <c r="AG1468" s="250"/>
      <c r="AH1468" s="250"/>
      <c r="AI1468" s="250"/>
    </row>
    <row r="1469" spans="1:35" ht="15" customHeight="1" x14ac:dyDescent="0.3">
      <c r="A1469" s="261"/>
      <c r="B1469" s="262"/>
      <c r="C1469" s="262"/>
      <c r="D1469" s="262"/>
      <c r="E1469" s="262"/>
      <c r="F1469" s="262"/>
      <c r="G1469" s="263"/>
      <c r="H1469" s="262"/>
      <c r="I1469" s="258"/>
      <c r="J1469" s="262"/>
      <c r="K1469" s="250"/>
      <c r="L1469" s="262"/>
      <c r="N1469" s="250"/>
      <c r="O1469" s="260"/>
      <c r="P1469" s="257"/>
      <c r="Q1469" s="250"/>
      <c r="R1469" s="262"/>
      <c r="S1469" s="250"/>
      <c r="T1469" s="250"/>
      <c r="U1469" s="250"/>
      <c r="V1469" s="250"/>
      <c r="W1469" s="250"/>
      <c r="X1469" s="250"/>
      <c r="Y1469" s="250"/>
      <c r="Z1469" s="250"/>
      <c r="AA1469" s="250"/>
      <c r="AB1469" s="250"/>
      <c r="AC1469" s="250"/>
      <c r="AD1469" s="250"/>
      <c r="AE1469" s="246"/>
      <c r="AF1469" s="250"/>
      <c r="AG1469" s="250"/>
      <c r="AH1469" s="250"/>
      <c r="AI1469" s="250"/>
    </row>
    <row r="1470" spans="1:35" ht="15" customHeight="1" x14ac:dyDescent="0.3">
      <c r="A1470" s="261"/>
      <c r="B1470" s="262"/>
      <c r="C1470" s="262"/>
      <c r="D1470" s="262"/>
      <c r="E1470" s="262"/>
      <c r="F1470" s="262"/>
      <c r="G1470" s="263"/>
      <c r="H1470" s="262"/>
      <c r="I1470" s="258"/>
      <c r="J1470" s="262"/>
      <c r="K1470" s="262"/>
      <c r="L1470" s="262"/>
      <c r="N1470" s="250"/>
      <c r="O1470" s="260"/>
      <c r="P1470" s="257"/>
      <c r="Q1470" s="262"/>
      <c r="R1470" s="262"/>
      <c r="S1470" s="262"/>
      <c r="T1470" s="262"/>
      <c r="U1470" s="262"/>
      <c r="V1470" s="262"/>
      <c r="W1470" s="262"/>
      <c r="X1470" s="262"/>
      <c r="Y1470" s="262"/>
      <c r="Z1470" s="262"/>
      <c r="AA1470" s="262"/>
      <c r="AB1470" s="262"/>
      <c r="AC1470" s="262"/>
      <c r="AD1470" s="262"/>
      <c r="AE1470" s="246"/>
      <c r="AF1470" s="262"/>
      <c r="AG1470" s="262"/>
      <c r="AH1470" s="262"/>
      <c r="AI1470" s="262"/>
    </row>
    <row r="1471" spans="1:35" ht="15" customHeight="1" x14ac:dyDescent="0.3">
      <c r="A1471" s="261"/>
      <c r="B1471" s="262"/>
      <c r="C1471" s="262"/>
      <c r="D1471" s="262"/>
      <c r="E1471" s="262"/>
      <c r="F1471" s="262"/>
      <c r="G1471" s="263"/>
      <c r="H1471" s="262"/>
      <c r="I1471" s="258"/>
      <c r="J1471" s="261"/>
      <c r="K1471" s="262"/>
      <c r="L1471" s="250"/>
      <c r="N1471" s="250"/>
      <c r="O1471" s="260"/>
      <c r="P1471" s="257"/>
      <c r="Q1471" s="262"/>
      <c r="R1471" s="250"/>
      <c r="S1471" s="262"/>
      <c r="T1471" s="262"/>
      <c r="U1471" s="262"/>
      <c r="V1471" s="262"/>
      <c r="W1471" s="262"/>
      <c r="X1471" s="262"/>
      <c r="Y1471" s="262"/>
      <c r="Z1471" s="262"/>
      <c r="AA1471" s="262"/>
      <c r="AB1471" s="262"/>
      <c r="AC1471" s="262"/>
      <c r="AD1471" s="262"/>
      <c r="AE1471" s="247"/>
      <c r="AF1471" s="262"/>
      <c r="AG1471" s="262"/>
      <c r="AH1471" s="262"/>
      <c r="AI1471" s="262"/>
    </row>
    <row r="1472" spans="1:35" ht="15" customHeight="1" x14ac:dyDescent="0.3">
      <c r="A1472" s="261"/>
      <c r="B1472" s="262"/>
      <c r="C1472" s="262"/>
      <c r="D1472" s="262"/>
      <c r="E1472" s="262"/>
      <c r="F1472" s="262"/>
      <c r="G1472" s="263"/>
      <c r="H1472" s="262"/>
      <c r="I1472" s="258"/>
      <c r="J1472" s="262"/>
      <c r="K1472" s="250"/>
      <c r="L1472" s="262"/>
      <c r="N1472" s="250"/>
      <c r="O1472" s="260"/>
      <c r="P1472" s="257"/>
      <c r="Q1472" s="250"/>
      <c r="R1472" s="262"/>
      <c r="S1472" s="250"/>
      <c r="T1472" s="250"/>
      <c r="U1472" s="250"/>
      <c r="V1472" s="250"/>
      <c r="W1472" s="250"/>
      <c r="X1472" s="250"/>
      <c r="Y1472" s="250"/>
      <c r="Z1472" s="250"/>
      <c r="AA1472" s="250"/>
      <c r="AB1472" s="250"/>
      <c r="AC1472" s="250"/>
      <c r="AD1472" s="250"/>
      <c r="AE1472" s="247"/>
      <c r="AF1472" s="250"/>
      <c r="AG1472" s="250"/>
      <c r="AH1472" s="250"/>
      <c r="AI1472" s="250"/>
    </row>
    <row r="1473" spans="1:35" ht="15" customHeight="1" x14ac:dyDescent="0.3">
      <c r="A1473" s="261"/>
      <c r="B1473" s="262"/>
      <c r="C1473" s="262"/>
      <c r="D1473" s="262"/>
      <c r="E1473" s="262"/>
      <c r="F1473" s="262"/>
      <c r="G1473" s="263"/>
      <c r="H1473" s="262"/>
      <c r="I1473" s="258"/>
      <c r="J1473" s="261"/>
      <c r="K1473" s="262"/>
      <c r="L1473" s="250"/>
      <c r="N1473" s="250"/>
      <c r="O1473" s="260"/>
      <c r="P1473" s="257"/>
      <c r="Q1473" s="262"/>
      <c r="R1473" s="250"/>
      <c r="S1473" s="262"/>
      <c r="T1473" s="262"/>
      <c r="U1473" s="262"/>
      <c r="V1473" s="262"/>
      <c r="W1473" s="262"/>
      <c r="X1473" s="262"/>
      <c r="Y1473" s="262"/>
      <c r="Z1473" s="262"/>
      <c r="AA1473" s="262"/>
      <c r="AB1473" s="262"/>
      <c r="AC1473" s="262"/>
      <c r="AD1473" s="262"/>
      <c r="AE1473" s="246"/>
      <c r="AF1473" s="262"/>
      <c r="AG1473" s="262"/>
      <c r="AH1473" s="262"/>
      <c r="AI1473" s="262"/>
    </row>
    <row r="1474" spans="1:35" ht="15" customHeight="1" x14ac:dyDescent="0.3">
      <c r="A1474" s="261"/>
      <c r="B1474" s="262"/>
      <c r="C1474" s="262"/>
      <c r="D1474" s="262"/>
      <c r="E1474" s="262"/>
      <c r="F1474" s="262"/>
      <c r="G1474" s="263"/>
      <c r="H1474" s="262"/>
      <c r="I1474" s="258"/>
      <c r="J1474" s="262"/>
      <c r="K1474" s="257"/>
      <c r="L1474" s="262"/>
      <c r="N1474" s="250"/>
      <c r="O1474" s="260"/>
      <c r="P1474" s="257"/>
      <c r="Q1474" s="250"/>
      <c r="R1474" s="262"/>
      <c r="S1474" s="250"/>
      <c r="T1474" s="250"/>
      <c r="U1474" s="250"/>
      <c r="V1474" s="250"/>
      <c r="W1474" s="250"/>
      <c r="X1474" s="250"/>
      <c r="Y1474" s="250"/>
      <c r="Z1474" s="250"/>
      <c r="AA1474" s="250"/>
      <c r="AB1474" s="250"/>
      <c r="AC1474" s="250"/>
      <c r="AD1474" s="250"/>
      <c r="AE1474" s="246"/>
      <c r="AF1474" s="250"/>
      <c r="AG1474" s="250"/>
      <c r="AH1474" s="250"/>
      <c r="AI1474" s="250"/>
    </row>
    <row r="1475" spans="1:35" ht="15" customHeight="1" x14ac:dyDescent="0.3">
      <c r="A1475" s="261"/>
      <c r="B1475" s="262"/>
      <c r="C1475" s="262"/>
      <c r="D1475" s="262"/>
      <c r="E1475" s="262"/>
      <c r="F1475" s="262"/>
      <c r="G1475" s="263"/>
      <c r="H1475" s="262"/>
      <c r="I1475" s="258"/>
      <c r="J1475" s="262"/>
      <c r="K1475" s="257"/>
      <c r="L1475" s="262"/>
      <c r="N1475" s="250"/>
      <c r="O1475" s="260"/>
      <c r="P1475" s="257"/>
      <c r="Q1475" s="262"/>
      <c r="R1475" s="262"/>
      <c r="S1475" s="262"/>
      <c r="T1475" s="262"/>
      <c r="U1475" s="262"/>
      <c r="V1475" s="262"/>
      <c r="W1475" s="262"/>
      <c r="X1475" s="262"/>
      <c r="Y1475" s="262"/>
      <c r="Z1475" s="262"/>
      <c r="AA1475" s="262"/>
      <c r="AB1475" s="262"/>
      <c r="AC1475" s="262"/>
      <c r="AD1475" s="262"/>
      <c r="AE1475" s="247"/>
      <c r="AF1475" s="262"/>
      <c r="AG1475" s="262"/>
      <c r="AH1475" s="262"/>
      <c r="AI1475" s="262"/>
    </row>
    <row r="1476" spans="1:35" ht="15" customHeight="1" x14ac:dyDescent="0.3">
      <c r="A1476" s="261"/>
      <c r="B1476" s="262"/>
      <c r="C1476" s="262"/>
      <c r="D1476" s="262"/>
      <c r="E1476" s="262"/>
      <c r="F1476" s="262"/>
      <c r="G1476" s="263"/>
      <c r="H1476" s="262"/>
      <c r="I1476" s="258"/>
      <c r="J1476" s="261"/>
      <c r="K1476" s="262"/>
      <c r="L1476" s="250"/>
      <c r="N1476" s="250"/>
      <c r="O1476" s="260"/>
      <c r="P1476" s="257"/>
      <c r="Q1476" s="262"/>
      <c r="R1476" s="257"/>
      <c r="S1476" s="262"/>
      <c r="T1476" s="262"/>
      <c r="U1476" s="262"/>
      <c r="V1476" s="262"/>
      <c r="W1476" s="262"/>
      <c r="X1476" s="262"/>
      <c r="Y1476" s="262"/>
      <c r="Z1476" s="262"/>
      <c r="AA1476" s="262"/>
      <c r="AB1476" s="262"/>
      <c r="AC1476" s="262"/>
      <c r="AD1476" s="262"/>
      <c r="AE1476" s="246"/>
      <c r="AF1476" s="262"/>
      <c r="AG1476" s="262"/>
      <c r="AH1476" s="262"/>
      <c r="AI1476" s="262"/>
    </row>
    <row r="1477" spans="1:35" ht="15" customHeight="1" x14ac:dyDescent="0.3">
      <c r="A1477" s="256"/>
      <c r="B1477" s="257"/>
      <c r="C1477" s="257"/>
      <c r="D1477" s="257"/>
      <c r="E1477" s="257"/>
      <c r="F1477" s="257"/>
      <c r="G1477" s="257"/>
      <c r="H1477" s="257"/>
      <c r="I1477" s="258"/>
      <c r="J1477" s="257"/>
      <c r="K1477" s="250"/>
      <c r="L1477" s="257"/>
      <c r="N1477" s="250"/>
      <c r="O1477" s="260"/>
      <c r="P1477" s="257"/>
      <c r="Q1477" s="257"/>
      <c r="R1477" s="257"/>
      <c r="S1477" s="257"/>
      <c r="T1477" s="257"/>
      <c r="U1477" s="257"/>
      <c r="V1477" s="257"/>
      <c r="W1477" s="257"/>
      <c r="X1477" s="257"/>
      <c r="Y1477" s="257"/>
      <c r="Z1477" s="257"/>
      <c r="AA1477" s="257"/>
      <c r="AB1477" s="257"/>
      <c r="AC1477" s="257"/>
      <c r="AD1477" s="257"/>
      <c r="AE1477" s="246"/>
      <c r="AF1477" s="257"/>
      <c r="AG1477" s="257"/>
      <c r="AH1477" s="257"/>
      <c r="AI1477" s="257"/>
    </row>
    <row r="1478" spans="1:35" ht="15" customHeight="1" x14ac:dyDescent="0.3">
      <c r="A1478" s="256"/>
      <c r="B1478" s="257"/>
      <c r="C1478" s="257"/>
      <c r="D1478" s="257"/>
      <c r="E1478" s="257"/>
      <c r="F1478" s="257"/>
      <c r="G1478" s="257"/>
      <c r="H1478" s="257"/>
      <c r="I1478" s="258"/>
      <c r="J1478" s="257"/>
      <c r="K1478" s="257"/>
      <c r="L1478" s="257"/>
      <c r="N1478" s="250"/>
      <c r="O1478" s="260"/>
      <c r="P1478" s="257"/>
      <c r="Q1478" s="257"/>
      <c r="R1478" s="262"/>
      <c r="S1478" s="257"/>
      <c r="T1478" s="257"/>
      <c r="U1478" s="257"/>
      <c r="V1478" s="257"/>
      <c r="W1478" s="257"/>
      <c r="X1478" s="257"/>
      <c r="Y1478" s="257"/>
      <c r="Z1478" s="257"/>
      <c r="AA1478" s="257"/>
      <c r="AB1478" s="257"/>
      <c r="AC1478" s="257"/>
      <c r="AD1478" s="257"/>
      <c r="AE1478" s="246"/>
      <c r="AF1478" s="257"/>
      <c r="AG1478" s="257"/>
      <c r="AH1478" s="257"/>
      <c r="AI1478" s="257"/>
    </row>
    <row r="1479" spans="1:35" ht="15" customHeight="1" x14ac:dyDescent="0.3">
      <c r="A1479" s="261"/>
      <c r="B1479" s="262"/>
      <c r="C1479" s="262"/>
      <c r="D1479" s="262"/>
      <c r="E1479" s="262"/>
      <c r="F1479" s="262"/>
      <c r="G1479" s="263"/>
      <c r="H1479" s="262"/>
      <c r="I1479" s="258"/>
      <c r="J1479" s="262"/>
      <c r="K1479" s="250"/>
      <c r="L1479" s="262"/>
      <c r="N1479" s="250"/>
      <c r="O1479" s="260"/>
      <c r="P1479" s="257"/>
      <c r="Q1479" s="262"/>
      <c r="R1479" s="262"/>
      <c r="S1479" s="262"/>
      <c r="T1479" s="262"/>
      <c r="U1479" s="262"/>
      <c r="V1479" s="262"/>
      <c r="W1479" s="262"/>
      <c r="X1479" s="262"/>
      <c r="Y1479" s="262"/>
      <c r="Z1479" s="262"/>
      <c r="AA1479" s="262"/>
      <c r="AB1479" s="262"/>
      <c r="AC1479" s="262"/>
      <c r="AD1479" s="262"/>
      <c r="AE1479" s="246"/>
      <c r="AF1479" s="262"/>
      <c r="AG1479" s="262"/>
      <c r="AH1479" s="262"/>
      <c r="AI1479" s="262"/>
    </row>
    <row r="1480" spans="1:35" ht="15" customHeight="1" x14ac:dyDescent="0.3">
      <c r="A1480" s="261"/>
      <c r="B1480" s="262"/>
      <c r="C1480" s="262"/>
      <c r="D1480" s="262"/>
      <c r="E1480" s="262"/>
      <c r="F1480" s="262"/>
      <c r="G1480" s="263"/>
      <c r="H1480" s="262"/>
      <c r="I1480" s="258"/>
      <c r="J1480" s="261"/>
      <c r="K1480" s="250"/>
      <c r="L1480" s="262"/>
      <c r="N1480" s="250"/>
      <c r="O1480" s="260"/>
      <c r="P1480" s="257"/>
      <c r="Q1480" s="262"/>
      <c r="R1480" s="257"/>
      <c r="S1480" s="262"/>
      <c r="T1480" s="262"/>
      <c r="U1480" s="262"/>
      <c r="V1480" s="262"/>
      <c r="W1480" s="262"/>
      <c r="X1480" s="262"/>
      <c r="Y1480" s="262"/>
      <c r="Z1480" s="262"/>
      <c r="AA1480" s="262"/>
      <c r="AB1480" s="262"/>
      <c r="AC1480" s="262"/>
      <c r="AD1480" s="262"/>
      <c r="AE1480" s="246"/>
      <c r="AF1480" s="262"/>
      <c r="AG1480" s="262"/>
      <c r="AH1480" s="262"/>
      <c r="AI1480" s="262"/>
    </row>
    <row r="1481" spans="1:35" ht="15" customHeight="1" x14ac:dyDescent="0.3">
      <c r="A1481" s="256"/>
      <c r="B1481" s="257"/>
      <c r="C1481" s="257"/>
      <c r="D1481" s="257"/>
      <c r="E1481" s="257"/>
      <c r="F1481" s="257"/>
      <c r="G1481" s="257"/>
      <c r="H1481" s="257"/>
      <c r="I1481" s="258"/>
      <c r="J1481" s="257"/>
      <c r="K1481" s="257"/>
      <c r="L1481" s="257"/>
      <c r="N1481" s="250"/>
      <c r="O1481" s="260"/>
      <c r="P1481" s="257"/>
      <c r="Q1481" s="257"/>
      <c r="R1481" s="257"/>
      <c r="S1481" s="257"/>
      <c r="T1481" s="257"/>
      <c r="U1481" s="257"/>
      <c r="V1481" s="257"/>
      <c r="W1481" s="257"/>
      <c r="X1481" s="257"/>
      <c r="Y1481" s="257"/>
      <c r="Z1481" s="257"/>
      <c r="AA1481" s="257"/>
      <c r="AB1481" s="257"/>
      <c r="AC1481" s="257"/>
      <c r="AD1481" s="257"/>
      <c r="AE1481" s="246"/>
      <c r="AF1481" s="257"/>
      <c r="AG1481" s="257"/>
      <c r="AH1481" s="257"/>
      <c r="AI1481" s="257"/>
    </row>
    <row r="1482" spans="1:35" ht="15" customHeight="1" x14ac:dyDescent="0.3">
      <c r="A1482" s="256"/>
      <c r="B1482" s="257"/>
      <c r="C1482" s="257"/>
      <c r="D1482" s="257"/>
      <c r="E1482" s="257"/>
      <c r="F1482" s="257"/>
      <c r="G1482" s="257"/>
      <c r="H1482" s="257"/>
      <c r="I1482" s="258"/>
      <c r="J1482" s="257"/>
      <c r="K1482" s="257"/>
      <c r="L1482" s="250"/>
      <c r="N1482" s="250"/>
      <c r="O1482" s="260"/>
      <c r="P1482" s="257"/>
      <c r="Q1482" s="257"/>
      <c r="R1482" s="257"/>
      <c r="S1482" s="257"/>
      <c r="T1482" s="257"/>
      <c r="U1482" s="257"/>
      <c r="V1482" s="257"/>
      <c r="W1482" s="257"/>
      <c r="X1482" s="257"/>
      <c r="Y1482" s="257"/>
      <c r="Z1482" s="257"/>
      <c r="AA1482" s="257"/>
      <c r="AB1482" s="257"/>
      <c r="AC1482" s="257"/>
      <c r="AD1482" s="257"/>
      <c r="AE1482" s="246"/>
      <c r="AF1482" s="257"/>
      <c r="AG1482" s="257"/>
      <c r="AH1482" s="257"/>
      <c r="AI1482" s="257"/>
    </row>
    <row r="1483" spans="1:35" ht="15" customHeight="1" x14ac:dyDescent="0.3">
      <c r="A1483" s="256"/>
      <c r="B1483" s="257"/>
      <c r="C1483" s="257"/>
      <c r="D1483" s="257"/>
      <c r="E1483" s="257"/>
      <c r="F1483" s="257"/>
      <c r="G1483" s="257"/>
      <c r="H1483" s="257"/>
      <c r="I1483" s="258"/>
      <c r="J1483" s="257"/>
      <c r="K1483" s="257"/>
      <c r="L1483" s="257"/>
      <c r="N1483" s="250"/>
      <c r="O1483" s="260"/>
      <c r="P1483" s="257"/>
      <c r="Q1483" s="257"/>
      <c r="R1483" s="250"/>
      <c r="S1483" s="257"/>
      <c r="T1483" s="257"/>
      <c r="U1483" s="257"/>
      <c r="V1483" s="257"/>
      <c r="W1483" s="257"/>
      <c r="X1483" s="257"/>
      <c r="Y1483" s="257"/>
      <c r="Z1483" s="257"/>
      <c r="AA1483" s="257"/>
      <c r="AB1483" s="257"/>
      <c r="AC1483" s="257"/>
      <c r="AD1483" s="257"/>
      <c r="AE1483" s="246"/>
      <c r="AF1483" s="257"/>
      <c r="AG1483" s="257"/>
      <c r="AH1483" s="257"/>
      <c r="AI1483" s="257"/>
    </row>
    <row r="1484" spans="1:35" ht="15" customHeight="1" x14ac:dyDescent="0.3">
      <c r="A1484" s="261"/>
      <c r="B1484" s="262"/>
      <c r="C1484" s="262"/>
      <c r="D1484" s="262"/>
      <c r="E1484" s="262"/>
      <c r="F1484" s="262"/>
      <c r="G1484" s="263"/>
      <c r="H1484" s="262"/>
      <c r="I1484" s="258"/>
      <c r="J1484" s="262"/>
      <c r="K1484" s="257"/>
      <c r="L1484" s="262"/>
      <c r="N1484" s="250"/>
      <c r="O1484" s="260"/>
      <c r="P1484" s="257"/>
      <c r="Q1484" s="250"/>
      <c r="R1484" s="257"/>
      <c r="S1484" s="250"/>
      <c r="T1484" s="250"/>
      <c r="U1484" s="250"/>
      <c r="V1484" s="250"/>
      <c r="W1484" s="250"/>
      <c r="X1484" s="250"/>
      <c r="Y1484" s="250"/>
      <c r="Z1484" s="250"/>
      <c r="AA1484" s="250"/>
      <c r="AB1484" s="250"/>
      <c r="AC1484" s="250"/>
      <c r="AD1484" s="250"/>
      <c r="AE1484" s="246"/>
      <c r="AF1484" s="250"/>
      <c r="AG1484" s="250"/>
      <c r="AH1484" s="250"/>
      <c r="AI1484" s="250"/>
    </row>
    <row r="1485" spans="1:35" ht="15" customHeight="1" x14ac:dyDescent="0.3">
      <c r="A1485" s="256"/>
      <c r="B1485" s="257"/>
      <c r="C1485" s="257"/>
      <c r="D1485" s="257"/>
      <c r="E1485" s="257"/>
      <c r="F1485" s="257"/>
      <c r="G1485" s="257"/>
      <c r="H1485" s="257"/>
      <c r="I1485" s="258"/>
      <c r="J1485" s="257"/>
      <c r="K1485" s="257"/>
      <c r="L1485" s="250"/>
      <c r="N1485" s="250"/>
      <c r="O1485" s="260"/>
      <c r="P1485" s="257"/>
      <c r="Q1485" s="257"/>
      <c r="R1485" s="262"/>
      <c r="S1485" s="257"/>
      <c r="T1485" s="257"/>
      <c r="U1485" s="257"/>
      <c r="V1485" s="257"/>
      <c r="W1485" s="257"/>
      <c r="X1485" s="257"/>
      <c r="Y1485" s="257"/>
      <c r="Z1485" s="257"/>
      <c r="AA1485" s="257"/>
      <c r="AB1485" s="257"/>
      <c r="AC1485" s="257"/>
      <c r="AD1485" s="257"/>
      <c r="AE1485" s="246"/>
      <c r="AF1485" s="257"/>
      <c r="AG1485" s="257"/>
      <c r="AH1485" s="257"/>
      <c r="AI1485" s="257"/>
    </row>
    <row r="1486" spans="1:35" ht="15" customHeight="1" x14ac:dyDescent="0.3">
      <c r="A1486" s="261"/>
      <c r="B1486" s="262"/>
      <c r="C1486" s="262"/>
      <c r="D1486" s="262"/>
      <c r="E1486" s="262"/>
      <c r="F1486" s="262"/>
      <c r="G1486" s="263"/>
      <c r="H1486" s="262"/>
      <c r="I1486" s="258"/>
      <c r="J1486" s="262"/>
      <c r="K1486" s="262"/>
      <c r="L1486" s="262"/>
      <c r="N1486" s="250"/>
      <c r="O1486" s="260"/>
      <c r="P1486" s="257"/>
      <c r="Q1486" s="262"/>
      <c r="R1486" s="257"/>
      <c r="S1486" s="262"/>
      <c r="T1486" s="262"/>
      <c r="U1486" s="262"/>
      <c r="V1486" s="262"/>
      <c r="W1486" s="262"/>
      <c r="X1486" s="262"/>
      <c r="Y1486" s="262"/>
      <c r="Z1486" s="262"/>
      <c r="AA1486" s="262"/>
      <c r="AB1486" s="262"/>
      <c r="AC1486" s="262"/>
      <c r="AD1486" s="262"/>
      <c r="AE1486" s="246"/>
      <c r="AF1486" s="262"/>
      <c r="AG1486" s="262"/>
      <c r="AH1486" s="262"/>
      <c r="AI1486" s="262"/>
    </row>
    <row r="1487" spans="1:35" ht="15" customHeight="1" x14ac:dyDescent="0.3">
      <c r="A1487" s="256"/>
      <c r="B1487" s="257"/>
      <c r="C1487" s="257"/>
      <c r="D1487" s="257"/>
      <c r="E1487" s="257"/>
      <c r="F1487" s="257"/>
      <c r="G1487" s="257"/>
      <c r="H1487" s="257"/>
      <c r="I1487" s="258"/>
      <c r="J1487" s="257"/>
      <c r="K1487" s="257"/>
      <c r="L1487" s="257"/>
      <c r="N1487" s="250"/>
      <c r="O1487" s="260"/>
      <c r="P1487" s="257"/>
      <c r="Q1487" s="257"/>
      <c r="R1487" s="250"/>
      <c r="S1487" s="257"/>
      <c r="T1487" s="257"/>
      <c r="U1487" s="257"/>
      <c r="V1487" s="257"/>
      <c r="W1487" s="257"/>
      <c r="X1487" s="257"/>
      <c r="Y1487" s="257"/>
      <c r="Z1487" s="257"/>
      <c r="AA1487" s="257"/>
      <c r="AB1487" s="257"/>
      <c r="AC1487" s="257"/>
      <c r="AD1487" s="257"/>
      <c r="AE1487" s="246"/>
      <c r="AF1487" s="257"/>
      <c r="AG1487" s="257"/>
      <c r="AH1487" s="257"/>
      <c r="AI1487" s="257"/>
    </row>
    <row r="1488" spans="1:35" ht="15" customHeight="1" x14ac:dyDescent="0.3">
      <c r="A1488" s="261"/>
      <c r="B1488" s="262"/>
      <c r="C1488" s="262"/>
      <c r="D1488" s="262"/>
      <c r="E1488" s="262"/>
      <c r="F1488" s="262"/>
      <c r="G1488" s="263"/>
      <c r="H1488" s="262"/>
      <c r="I1488" s="258"/>
      <c r="J1488" s="261"/>
      <c r="K1488" s="262"/>
      <c r="L1488" s="250"/>
      <c r="N1488" s="250"/>
      <c r="O1488" s="260"/>
      <c r="P1488" s="257"/>
      <c r="Q1488" s="250"/>
      <c r="R1488" s="250"/>
      <c r="S1488" s="250"/>
      <c r="T1488" s="250"/>
      <c r="U1488" s="250"/>
      <c r="V1488" s="250"/>
      <c r="W1488" s="250"/>
      <c r="X1488" s="250"/>
      <c r="Y1488" s="250"/>
      <c r="Z1488" s="250"/>
      <c r="AA1488" s="250"/>
      <c r="AB1488" s="250"/>
      <c r="AC1488" s="250"/>
      <c r="AD1488" s="250"/>
      <c r="AE1488" s="246"/>
      <c r="AF1488" s="250"/>
      <c r="AG1488" s="250"/>
      <c r="AH1488" s="250"/>
      <c r="AI1488" s="250"/>
    </row>
    <row r="1489" spans="1:35" ht="15" customHeight="1" x14ac:dyDescent="0.3">
      <c r="A1489" s="261"/>
      <c r="B1489" s="262"/>
      <c r="C1489" s="262"/>
      <c r="D1489" s="262"/>
      <c r="E1489" s="262"/>
      <c r="F1489" s="262"/>
      <c r="G1489" s="263"/>
      <c r="H1489" s="262"/>
      <c r="I1489" s="258"/>
      <c r="J1489" s="262"/>
      <c r="K1489" s="262"/>
      <c r="L1489" s="262"/>
      <c r="N1489" s="250"/>
      <c r="O1489" s="260"/>
      <c r="P1489" s="257"/>
      <c r="Q1489" s="250"/>
      <c r="R1489" s="262"/>
      <c r="S1489" s="250"/>
      <c r="T1489" s="250"/>
      <c r="U1489" s="250"/>
      <c r="V1489" s="250"/>
      <c r="W1489" s="250"/>
      <c r="X1489" s="250"/>
      <c r="Y1489" s="250"/>
      <c r="Z1489" s="250"/>
      <c r="AA1489" s="250"/>
      <c r="AB1489" s="250"/>
      <c r="AC1489" s="250"/>
      <c r="AD1489" s="250"/>
      <c r="AE1489" s="246"/>
      <c r="AF1489" s="250"/>
      <c r="AG1489" s="250"/>
      <c r="AH1489" s="250"/>
      <c r="AI1489" s="250"/>
    </row>
    <row r="1490" spans="1:35" ht="15" customHeight="1" x14ac:dyDescent="0.3">
      <c r="A1490" s="261"/>
      <c r="B1490" s="262"/>
      <c r="C1490" s="262"/>
      <c r="D1490" s="262"/>
      <c r="E1490" s="262"/>
      <c r="F1490" s="262"/>
      <c r="G1490" s="263"/>
      <c r="H1490" s="262"/>
      <c r="I1490" s="258"/>
      <c r="J1490" s="261"/>
      <c r="K1490" s="262"/>
      <c r="L1490" s="250"/>
      <c r="N1490" s="250"/>
      <c r="O1490" s="260"/>
      <c r="P1490" s="257"/>
      <c r="Q1490" s="262"/>
      <c r="R1490" s="262"/>
      <c r="S1490" s="262"/>
      <c r="T1490" s="262"/>
      <c r="U1490" s="262"/>
      <c r="V1490" s="262"/>
      <c r="W1490" s="262"/>
      <c r="X1490" s="262"/>
      <c r="Y1490" s="262"/>
      <c r="Z1490" s="262"/>
      <c r="AA1490" s="262"/>
      <c r="AB1490" s="262"/>
      <c r="AC1490" s="262"/>
      <c r="AD1490" s="262"/>
      <c r="AE1490" s="246"/>
      <c r="AF1490" s="262"/>
      <c r="AG1490" s="262"/>
      <c r="AH1490" s="262"/>
      <c r="AI1490" s="262"/>
    </row>
    <row r="1491" spans="1:35" ht="15" customHeight="1" x14ac:dyDescent="0.3">
      <c r="A1491" s="261"/>
      <c r="B1491" s="262"/>
      <c r="C1491" s="262"/>
      <c r="D1491" s="262"/>
      <c r="E1491" s="262"/>
      <c r="F1491" s="262"/>
      <c r="G1491" s="263"/>
      <c r="H1491" s="262"/>
      <c r="I1491" s="258"/>
      <c r="J1491" s="250"/>
      <c r="K1491" s="262"/>
      <c r="L1491" s="262"/>
      <c r="N1491" s="250"/>
      <c r="O1491" s="260"/>
      <c r="P1491" s="257"/>
      <c r="Q1491" s="262"/>
      <c r="R1491" s="257"/>
      <c r="S1491" s="262"/>
      <c r="T1491" s="262"/>
      <c r="U1491" s="262"/>
      <c r="V1491" s="262"/>
      <c r="W1491" s="262"/>
      <c r="X1491" s="262"/>
      <c r="Y1491" s="262"/>
      <c r="Z1491" s="262"/>
      <c r="AA1491" s="262"/>
      <c r="AB1491" s="262"/>
      <c r="AC1491" s="262"/>
      <c r="AD1491" s="262"/>
      <c r="AE1491" s="250"/>
      <c r="AF1491" s="262"/>
      <c r="AG1491" s="262"/>
      <c r="AH1491" s="262"/>
      <c r="AI1491" s="262"/>
    </row>
    <row r="1492" spans="1:35" ht="15" customHeight="1" x14ac:dyDescent="0.3">
      <c r="A1492" s="256"/>
      <c r="B1492" s="257"/>
      <c r="C1492" s="257"/>
      <c r="D1492" s="257"/>
      <c r="E1492" s="257"/>
      <c r="F1492" s="257"/>
      <c r="G1492" s="257"/>
      <c r="H1492" s="257"/>
      <c r="I1492" s="258"/>
      <c r="J1492" s="257"/>
      <c r="K1492" s="257"/>
      <c r="L1492" s="250"/>
      <c r="N1492" s="250"/>
      <c r="O1492" s="260"/>
      <c r="P1492" s="257"/>
      <c r="Q1492" s="257"/>
      <c r="R1492" s="257"/>
      <c r="S1492" s="257"/>
      <c r="T1492" s="257"/>
      <c r="U1492" s="257"/>
      <c r="V1492" s="257"/>
      <c r="W1492" s="257"/>
      <c r="X1492" s="257"/>
      <c r="Y1492" s="257"/>
      <c r="Z1492" s="257"/>
      <c r="AA1492" s="257"/>
      <c r="AB1492" s="257"/>
      <c r="AC1492" s="257"/>
      <c r="AD1492" s="257"/>
      <c r="AE1492" s="246"/>
      <c r="AF1492" s="257"/>
      <c r="AG1492" s="257"/>
      <c r="AH1492" s="257"/>
      <c r="AI1492" s="257"/>
    </row>
    <row r="1493" spans="1:35" ht="15" customHeight="1" x14ac:dyDescent="0.3">
      <c r="A1493" s="256"/>
      <c r="B1493" s="257"/>
      <c r="C1493" s="257"/>
      <c r="D1493" s="257"/>
      <c r="E1493" s="257"/>
      <c r="F1493" s="257"/>
      <c r="G1493" s="257"/>
      <c r="H1493" s="257"/>
      <c r="I1493" s="258"/>
      <c r="J1493" s="257"/>
      <c r="K1493" s="250"/>
      <c r="L1493" s="257"/>
      <c r="N1493" s="250"/>
      <c r="O1493" s="260"/>
      <c r="P1493" s="257"/>
      <c r="Q1493" s="257"/>
      <c r="R1493" s="262"/>
      <c r="S1493" s="257"/>
      <c r="T1493" s="257"/>
      <c r="U1493" s="257"/>
      <c r="V1493" s="257"/>
      <c r="W1493" s="257"/>
      <c r="X1493" s="257"/>
      <c r="Y1493" s="257"/>
      <c r="Z1493" s="257"/>
      <c r="AA1493" s="257"/>
      <c r="AB1493" s="257"/>
      <c r="AC1493" s="257"/>
      <c r="AD1493" s="257"/>
      <c r="AE1493" s="246"/>
      <c r="AF1493" s="257"/>
      <c r="AG1493" s="257"/>
      <c r="AH1493" s="257"/>
      <c r="AI1493" s="257"/>
    </row>
    <row r="1494" spans="1:35" ht="15" customHeight="1" x14ac:dyDescent="0.3">
      <c r="A1494" s="261"/>
      <c r="B1494" s="262"/>
      <c r="C1494" s="262"/>
      <c r="D1494" s="262"/>
      <c r="E1494" s="262"/>
      <c r="F1494" s="262"/>
      <c r="G1494" s="263"/>
      <c r="H1494" s="262"/>
      <c r="I1494" s="258"/>
      <c r="J1494" s="250"/>
      <c r="K1494" s="262"/>
      <c r="L1494" s="262"/>
      <c r="N1494" s="250"/>
      <c r="O1494" s="260"/>
      <c r="P1494" s="257"/>
      <c r="Q1494" s="262"/>
      <c r="R1494" s="262"/>
      <c r="S1494" s="262"/>
      <c r="T1494" s="262"/>
      <c r="U1494" s="262"/>
      <c r="V1494" s="262"/>
      <c r="W1494" s="262"/>
      <c r="X1494" s="262"/>
      <c r="Y1494" s="262"/>
      <c r="Z1494" s="262"/>
      <c r="AA1494" s="262"/>
      <c r="AB1494" s="262"/>
      <c r="AC1494" s="262"/>
      <c r="AD1494" s="262"/>
      <c r="AE1494" s="246"/>
      <c r="AF1494" s="262"/>
      <c r="AG1494" s="262"/>
      <c r="AH1494" s="262"/>
      <c r="AI1494" s="262"/>
    </row>
    <row r="1495" spans="1:35" ht="15" customHeight="1" x14ac:dyDescent="0.3">
      <c r="A1495" s="261"/>
      <c r="B1495" s="262"/>
      <c r="C1495" s="262"/>
      <c r="D1495" s="262"/>
      <c r="E1495" s="262"/>
      <c r="F1495" s="262"/>
      <c r="G1495" s="263"/>
      <c r="H1495" s="262"/>
      <c r="I1495" s="258"/>
      <c r="J1495" s="261"/>
      <c r="K1495" s="262"/>
      <c r="L1495" s="250"/>
      <c r="N1495" s="250"/>
      <c r="O1495" s="260"/>
      <c r="P1495" s="257"/>
      <c r="Q1495" s="262"/>
      <c r="R1495" s="250"/>
      <c r="S1495" s="262"/>
      <c r="T1495" s="262"/>
      <c r="U1495" s="262"/>
      <c r="V1495" s="262"/>
      <c r="W1495" s="262"/>
      <c r="X1495" s="262"/>
      <c r="Y1495" s="262"/>
      <c r="Z1495" s="262"/>
      <c r="AA1495" s="262"/>
      <c r="AB1495" s="262"/>
      <c r="AC1495" s="262"/>
      <c r="AD1495" s="262"/>
      <c r="AE1495" s="247"/>
      <c r="AF1495" s="262"/>
      <c r="AG1495" s="262"/>
      <c r="AH1495" s="262"/>
      <c r="AI1495" s="262"/>
    </row>
    <row r="1496" spans="1:35" ht="15" customHeight="1" x14ac:dyDescent="0.3">
      <c r="A1496" s="261"/>
      <c r="B1496" s="262"/>
      <c r="C1496" s="262"/>
      <c r="D1496" s="262"/>
      <c r="E1496" s="262"/>
      <c r="F1496" s="262"/>
      <c r="G1496" s="263"/>
      <c r="H1496" s="262"/>
      <c r="I1496" s="258"/>
      <c r="J1496" s="262"/>
      <c r="K1496" s="250"/>
      <c r="L1496" s="262"/>
      <c r="N1496" s="250"/>
      <c r="O1496" s="260"/>
      <c r="P1496" s="257"/>
      <c r="Q1496" s="250"/>
      <c r="R1496" s="262"/>
      <c r="S1496" s="250"/>
      <c r="T1496" s="250"/>
      <c r="U1496" s="250"/>
      <c r="V1496" s="250"/>
      <c r="W1496" s="250"/>
      <c r="X1496" s="250"/>
      <c r="Y1496" s="250"/>
      <c r="Z1496" s="250"/>
      <c r="AA1496" s="250"/>
      <c r="AB1496" s="250"/>
      <c r="AC1496" s="250"/>
      <c r="AD1496" s="250"/>
      <c r="AE1496" s="246"/>
      <c r="AF1496" s="250"/>
      <c r="AG1496" s="250"/>
      <c r="AH1496" s="250"/>
      <c r="AI1496" s="250"/>
    </row>
    <row r="1497" spans="1:35" ht="15" customHeight="1" x14ac:dyDescent="0.3">
      <c r="A1497" s="261"/>
      <c r="B1497" s="262"/>
      <c r="C1497" s="262"/>
      <c r="D1497" s="262"/>
      <c r="E1497" s="262"/>
      <c r="F1497" s="262"/>
      <c r="G1497" s="263"/>
      <c r="H1497" s="262"/>
      <c r="I1497" s="258"/>
      <c r="J1497" s="262"/>
      <c r="K1497" s="262"/>
      <c r="L1497" s="262"/>
      <c r="N1497" s="250"/>
      <c r="O1497" s="260"/>
      <c r="P1497" s="257"/>
      <c r="Q1497" s="262"/>
      <c r="R1497" s="257"/>
      <c r="S1497" s="262"/>
      <c r="T1497" s="262"/>
      <c r="U1497" s="262"/>
      <c r="V1497" s="262"/>
      <c r="W1497" s="262"/>
      <c r="X1497" s="262"/>
      <c r="Y1497" s="262"/>
      <c r="Z1497" s="262"/>
      <c r="AA1497" s="262"/>
      <c r="AB1497" s="262"/>
      <c r="AC1497" s="262"/>
      <c r="AD1497" s="262"/>
      <c r="AE1497" s="246"/>
      <c r="AF1497" s="262"/>
      <c r="AG1497" s="262"/>
      <c r="AH1497" s="262"/>
      <c r="AI1497" s="262"/>
    </row>
    <row r="1498" spans="1:35" ht="15" customHeight="1" x14ac:dyDescent="0.3">
      <c r="A1498" s="256"/>
      <c r="B1498" s="257"/>
      <c r="C1498" s="257"/>
      <c r="D1498" s="257"/>
      <c r="E1498" s="257"/>
      <c r="F1498" s="257"/>
      <c r="G1498" s="257"/>
      <c r="H1498" s="257"/>
      <c r="I1498" s="258"/>
      <c r="J1498" s="250"/>
      <c r="K1498" s="257"/>
      <c r="L1498" s="257"/>
      <c r="N1498" s="250"/>
      <c r="O1498" s="260"/>
      <c r="P1498" s="257"/>
      <c r="Q1498" s="257"/>
      <c r="R1498" s="257"/>
      <c r="S1498" s="257"/>
      <c r="T1498" s="257"/>
      <c r="U1498" s="257"/>
      <c r="V1498" s="257"/>
      <c r="W1498" s="257"/>
      <c r="X1498" s="257"/>
      <c r="Y1498" s="257"/>
      <c r="Z1498" s="257"/>
      <c r="AA1498" s="257"/>
      <c r="AB1498" s="257"/>
      <c r="AC1498" s="257"/>
      <c r="AD1498" s="257"/>
      <c r="AE1498" s="246"/>
      <c r="AF1498" s="257"/>
      <c r="AG1498" s="257"/>
      <c r="AH1498" s="257"/>
      <c r="AI1498" s="257"/>
    </row>
    <row r="1499" spans="1:35" ht="15" customHeight="1" x14ac:dyDescent="0.3">
      <c r="A1499" s="256"/>
      <c r="B1499" s="257"/>
      <c r="C1499" s="257"/>
      <c r="D1499" s="257"/>
      <c r="E1499" s="257"/>
      <c r="F1499" s="257"/>
      <c r="G1499" s="257"/>
      <c r="H1499" s="257"/>
      <c r="I1499" s="258"/>
      <c r="J1499" s="257"/>
      <c r="K1499" s="250"/>
      <c r="L1499" s="257"/>
      <c r="N1499" s="250"/>
      <c r="O1499" s="260"/>
      <c r="P1499" s="257"/>
      <c r="Q1499" s="257"/>
      <c r="R1499" s="262"/>
      <c r="S1499" s="257"/>
      <c r="T1499" s="257"/>
      <c r="U1499" s="257"/>
      <c r="V1499" s="257"/>
      <c r="W1499" s="257"/>
      <c r="X1499" s="257"/>
      <c r="Y1499" s="257"/>
      <c r="Z1499" s="257"/>
      <c r="AA1499" s="257"/>
      <c r="AB1499" s="257"/>
      <c r="AC1499" s="257"/>
      <c r="AD1499" s="257"/>
      <c r="AE1499" s="247"/>
      <c r="AF1499" s="257"/>
      <c r="AG1499" s="257"/>
      <c r="AH1499" s="257"/>
      <c r="AI1499" s="257"/>
    </row>
    <row r="1500" spans="1:35" ht="15" customHeight="1" x14ac:dyDescent="0.3">
      <c r="A1500" s="261"/>
      <c r="B1500" s="262"/>
      <c r="C1500" s="262"/>
      <c r="D1500" s="262"/>
      <c r="E1500" s="262"/>
      <c r="F1500" s="262"/>
      <c r="G1500" s="263"/>
      <c r="H1500" s="262"/>
      <c r="I1500" s="258"/>
      <c r="J1500" s="261"/>
      <c r="K1500" s="265"/>
      <c r="L1500" s="262"/>
      <c r="N1500" s="250"/>
      <c r="O1500" s="260"/>
      <c r="P1500" s="257"/>
      <c r="Q1500" s="262"/>
      <c r="R1500" s="262"/>
      <c r="S1500" s="262"/>
      <c r="T1500" s="262"/>
      <c r="U1500" s="262"/>
      <c r="V1500" s="262"/>
      <c r="W1500" s="262"/>
      <c r="X1500" s="262"/>
      <c r="Y1500" s="262"/>
      <c r="Z1500" s="262"/>
      <c r="AA1500" s="262"/>
      <c r="AB1500" s="262"/>
      <c r="AC1500" s="262"/>
      <c r="AD1500" s="262"/>
      <c r="AE1500" s="246"/>
      <c r="AF1500" s="262"/>
      <c r="AG1500" s="262"/>
      <c r="AH1500" s="262"/>
      <c r="AI1500" s="262"/>
    </row>
    <row r="1501" spans="1:35" ht="15" customHeight="1" x14ac:dyDescent="0.3">
      <c r="A1501" s="261"/>
      <c r="B1501" s="262"/>
      <c r="C1501" s="262"/>
      <c r="D1501" s="262"/>
      <c r="E1501" s="262"/>
      <c r="F1501" s="262"/>
      <c r="G1501" s="263"/>
      <c r="H1501" s="262"/>
      <c r="I1501" s="258"/>
      <c r="J1501" s="261"/>
      <c r="K1501" s="262"/>
      <c r="L1501" s="250"/>
      <c r="N1501" s="250"/>
      <c r="O1501" s="260"/>
      <c r="P1501" s="257"/>
      <c r="Q1501" s="262"/>
      <c r="R1501" s="262"/>
      <c r="S1501" s="262"/>
      <c r="T1501" s="262"/>
      <c r="U1501" s="262"/>
      <c r="V1501" s="262"/>
      <c r="W1501" s="262"/>
      <c r="X1501" s="262"/>
      <c r="Y1501" s="262"/>
      <c r="Z1501" s="262"/>
      <c r="AA1501" s="262"/>
      <c r="AB1501" s="262"/>
      <c r="AC1501" s="262"/>
      <c r="AD1501" s="262"/>
      <c r="AE1501" s="246"/>
      <c r="AF1501" s="262"/>
      <c r="AG1501" s="262"/>
      <c r="AH1501" s="262"/>
      <c r="AI1501" s="262"/>
    </row>
    <row r="1502" spans="1:35" ht="15" customHeight="1" x14ac:dyDescent="0.3">
      <c r="A1502" s="261"/>
      <c r="B1502" s="262"/>
      <c r="C1502" s="262"/>
      <c r="D1502" s="262"/>
      <c r="E1502" s="262"/>
      <c r="F1502" s="262"/>
      <c r="G1502" s="263"/>
      <c r="H1502" s="262"/>
      <c r="I1502" s="258"/>
      <c r="J1502" s="250"/>
      <c r="K1502" s="262"/>
      <c r="L1502" s="262"/>
      <c r="N1502" s="250"/>
      <c r="O1502" s="260"/>
      <c r="P1502" s="257"/>
      <c r="Q1502" s="262"/>
      <c r="R1502" s="250"/>
      <c r="S1502" s="262"/>
      <c r="T1502" s="262"/>
      <c r="U1502" s="262"/>
      <c r="V1502" s="262"/>
      <c r="W1502" s="262"/>
      <c r="X1502" s="262"/>
      <c r="Y1502" s="262"/>
      <c r="Z1502" s="262"/>
      <c r="AA1502" s="262"/>
      <c r="AB1502" s="262"/>
      <c r="AC1502" s="262"/>
      <c r="AD1502" s="262"/>
      <c r="AE1502" s="247"/>
      <c r="AF1502" s="262"/>
      <c r="AG1502" s="262"/>
      <c r="AH1502" s="262"/>
      <c r="AI1502" s="262"/>
    </row>
    <row r="1503" spans="1:35" ht="15" customHeight="1" x14ac:dyDescent="0.3">
      <c r="A1503" s="261"/>
      <c r="B1503" s="262"/>
      <c r="C1503" s="262"/>
      <c r="D1503" s="262"/>
      <c r="E1503" s="262"/>
      <c r="F1503" s="262"/>
      <c r="G1503" s="263"/>
      <c r="H1503" s="262"/>
      <c r="I1503" s="258"/>
      <c r="J1503" s="261"/>
      <c r="K1503" s="262"/>
      <c r="L1503" s="250"/>
      <c r="N1503" s="250"/>
      <c r="O1503" s="260"/>
      <c r="P1503" s="257"/>
      <c r="Q1503" s="250"/>
      <c r="R1503" s="257"/>
      <c r="S1503" s="250"/>
      <c r="T1503" s="250"/>
      <c r="U1503" s="250"/>
      <c r="V1503" s="250"/>
      <c r="W1503" s="250"/>
      <c r="X1503" s="250"/>
      <c r="Y1503" s="250"/>
      <c r="Z1503" s="250"/>
      <c r="AA1503" s="250"/>
      <c r="AB1503" s="250"/>
      <c r="AC1503" s="250"/>
      <c r="AD1503" s="250"/>
      <c r="AE1503" s="246"/>
      <c r="AF1503" s="250"/>
      <c r="AG1503" s="250"/>
      <c r="AH1503" s="250"/>
      <c r="AI1503" s="250"/>
    </row>
    <row r="1504" spans="1:35" ht="15" customHeight="1" x14ac:dyDescent="0.3">
      <c r="A1504" s="256"/>
      <c r="B1504" s="257"/>
      <c r="C1504" s="257"/>
      <c r="D1504" s="257"/>
      <c r="E1504" s="257"/>
      <c r="F1504" s="257"/>
      <c r="G1504" s="257"/>
      <c r="H1504" s="257"/>
      <c r="I1504" s="258"/>
      <c r="J1504" s="257"/>
      <c r="K1504" s="257"/>
      <c r="L1504" s="250"/>
      <c r="N1504" s="250"/>
      <c r="O1504" s="260"/>
      <c r="P1504" s="257"/>
      <c r="Q1504" s="257"/>
      <c r="R1504" s="262"/>
      <c r="S1504" s="257"/>
      <c r="T1504" s="257"/>
      <c r="U1504" s="257"/>
      <c r="V1504" s="257"/>
      <c r="W1504" s="257"/>
      <c r="X1504" s="257"/>
      <c r="Y1504" s="257"/>
      <c r="Z1504" s="257"/>
      <c r="AA1504" s="257"/>
      <c r="AB1504" s="257"/>
      <c r="AC1504" s="257"/>
      <c r="AD1504" s="257"/>
      <c r="AE1504" s="246"/>
      <c r="AF1504" s="257"/>
      <c r="AG1504" s="257"/>
      <c r="AH1504" s="257"/>
      <c r="AI1504" s="257"/>
    </row>
    <row r="1505" spans="1:35" ht="15" customHeight="1" x14ac:dyDescent="0.3">
      <c r="A1505" s="261"/>
      <c r="B1505" s="262"/>
      <c r="C1505" s="262"/>
      <c r="D1505" s="262"/>
      <c r="E1505" s="262"/>
      <c r="F1505" s="262"/>
      <c r="G1505" s="263"/>
      <c r="H1505" s="262"/>
      <c r="I1505" s="258"/>
      <c r="J1505" s="261"/>
      <c r="K1505" s="250"/>
      <c r="L1505" s="262"/>
      <c r="N1505" s="250"/>
      <c r="O1505" s="260"/>
      <c r="P1505" s="257"/>
      <c r="Q1505" s="262"/>
      <c r="R1505" s="250"/>
      <c r="S1505" s="262"/>
      <c r="T1505" s="262"/>
      <c r="U1505" s="262"/>
      <c r="V1505" s="262"/>
      <c r="W1505" s="262"/>
      <c r="X1505" s="262"/>
      <c r="Y1505" s="262"/>
      <c r="Z1505" s="262"/>
      <c r="AA1505" s="262"/>
      <c r="AB1505" s="262"/>
      <c r="AC1505" s="262"/>
      <c r="AD1505" s="262"/>
      <c r="AE1505" s="247"/>
      <c r="AF1505" s="262"/>
      <c r="AG1505" s="262"/>
      <c r="AH1505" s="262"/>
      <c r="AI1505" s="262"/>
    </row>
    <row r="1506" spans="1:35" ht="15" customHeight="1" x14ac:dyDescent="0.3">
      <c r="A1506" s="261"/>
      <c r="B1506" s="262"/>
      <c r="C1506" s="262"/>
      <c r="D1506" s="262"/>
      <c r="E1506" s="262"/>
      <c r="F1506" s="262"/>
      <c r="G1506" s="263"/>
      <c r="H1506" s="262"/>
      <c r="I1506" s="258"/>
      <c r="J1506" s="261"/>
      <c r="K1506" s="262"/>
      <c r="L1506" s="250"/>
      <c r="N1506" s="250"/>
      <c r="O1506" s="260"/>
      <c r="P1506" s="257"/>
      <c r="Q1506" s="250"/>
      <c r="R1506" s="262"/>
      <c r="S1506" s="250"/>
      <c r="T1506" s="250"/>
      <c r="U1506" s="250"/>
      <c r="V1506" s="250"/>
      <c r="W1506" s="250"/>
      <c r="X1506" s="250"/>
      <c r="Y1506" s="250"/>
      <c r="Z1506" s="250"/>
      <c r="AA1506" s="250"/>
      <c r="AB1506" s="250"/>
      <c r="AC1506" s="250"/>
      <c r="AD1506" s="250"/>
      <c r="AE1506" s="246"/>
      <c r="AF1506" s="250"/>
      <c r="AG1506" s="250"/>
      <c r="AH1506" s="250"/>
      <c r="AI1506" s="250"/>
    </row>
    <row r="1507" spans="1:35" ht="15" customHeight="1" x14ac:dyDescent="0.3">
      <c r="A1507" s="261"/>
      <c r="B1507" s="262"/>
      <c r="C1507" s="262"/>
      <c r="D1507" s="262"/>
      <c r="E1507" s="262"/>
      <c r="F1507" s="262"/>
      <c r="G1507" s="263"/>
      <c r="H1507" s="262"/>
      <c r="I1507" s="258"/>
      <c r="J1507" s="261"/>
      <c r="K1507" s="262"/>
      <c r="L1507" s="250"/>
      <c r="N1507" s="250"/>
      <c r="O1507" s="260"/>
      <c r="P1507" s="257"/>
      <c r="Q1507" s="262"/>
      <c r="R1507" s="262"/>
      <c r="S1507" s="262"/>
      <c r="T1507" s="262"/>
      <c r="U1507" s="262"/>
      <c r="V1507" s="262"/>
      <c r="W1507" s="262"/>
      <c r="X1507" s="262"/>
      <c r="Y1507" s="262"/>
      <c r="Z1507" s="262"/>
      <c r="AA1507" s="262"/>
      <c r="AB1507" s="262"/>
      <c r="AC1507" s="262"/>
      <c r="AD1507" s="262"/>
      <c r="AE1507" s="246"/>
      <c r="AF1507" s="262"/>
      <c r="AG1507" s="262"/>
      <c r="AH1507" s="262"/>
      <c r="AI1507" s="262"/>
    </row>
    <row r="1508" spans="1:35" ht="15" customHeight="1" x14ac:dyDescent="0.3">
      <c r="A1508" s="261"/>
      <c r="B1508" s="262"/>
      <c r="C1508" s="262"/>
      <c r="D1508" s="262"/>
      <c r="E1508" s="262"/>
      <c r="F1508" s="262"/>
      <c r="G1508" s="263"/>
      <c r="H1508" s="262"/>
      <c r="I1508" s="258"/>
      <c r="J1508" s="261"/>
      <c r="K1508" s="262"/>
      <c r="L1508" s="250"/>
      <c r="N1508" s="250"/>
      <c r="O1508" s="260"/>
      <c r="P1508" s="257"/>
      <c r="Q1508" s="262"/>
      <c r="R1508" s="257"/>
      <c r="S1508" s="262"/>
      <c r="T1508" s="262"/>
      <c r="U1508" s="262"/>
      <c r="V1508" s="262"/>
      <c r="W1508" s="262"/>
      <c r="X1508" s="262"/>
      <c r="Y1508" s="262"/>
      <c r="Z1508" s="262"/>
      <c r="AA1508" s="262"/>
      <c r="AB1508" s="262"/>
      <c r="AC1508" s="262"/>
      <c r="AD1508" s="262"/>
      <c r="AE1508" s="246"/>
      <c r="AF1508" s="262"/>
      <c r="AG1508" s="262"/>
      <c r="AH1508" s="262"/>
      <c r="AI1508" s="262"/>
    </row>
    <row r="1509" spans="1:35" ht="15" customHeight="1" x14ac:dyDescent="0.3">
      <c r="A1509" s="256"/>
      <c r="B1509" s="257"/>
      <c r="C1509" s="257"/>
      <c r="D1509" s="257"/>
      <c r="E1509" s="257"/>
      <c r="F1509" s="257"/>
      <c r="G1509" s="257"/>
      <c r="H1509" s="257"/>
      <c r="I1509" s="258"/>
      <c r="J1509" s="257"/>
      <c r="K1509" s="257"/>
      <c r="L1509" s="257"/>
      <c r="N1509" s="250"/>
      <c r="O1509" s="260"/>
      <c r="P1509" s="257"/>
      <c r="Q1509" s="257"/>
      <c r="R1509" s="262"/>
      <c r="S1509" s="257"/>
      <c r="T1509" s="257"/>
      <c r="U1509" s="257"/>
      <c r="V1509" s="257"/>
      <c r="W1509" s="257"/>
      <c r="X1509" s="257"/>
      <c r="Y1509" s="257"/>
      <c r="Z1509" s="257"/>
      <c r="AA1509" s="257"/>
      <c r="AB1509" s="257"/>
      <c r="AC1509" s="257"/>
      <c r="AD1509" s="257"/>
      <c r="AE1509" s="246"/>
      <c r="AF1509" s="257"/>
      <c r="AG1509" s="257"/>
      <c r="AH1509" s="257"/>
      <c r="AI1509" s="257"/>
    </row>
    <row r="1510" spans="1:35" ht="15" customHeight="1" x14ac:dyDescent="0.3">
      <c r="A1510" s="261"/>
      <c r="B1510" s="262"/>
      <c r="C1510" s="262"/>
      <c r="D1510" s="262"/>
      <c r="E1510" s="262"/>
      <c r="F1510" s="262"/>
      <c r="G1510" s="263"/>
      <c r="H1510" s="262"/>
      <c r="I1510" s="258"/>
      <c r="J1510" s="261"/>
      <c r="K1510" s="250"/>
      <c r="L1510" s="262"/>
      <c r="N1510" s="250"/>
      <c r="O1510" s="260"/>
      <c r="P1510" s="257"/>
      <c r="Q1510" s="262"/>
      <c r="R1510" s="257"/>
      <c r="S1510" s="262"/>
      <c r="T1510" s="262"/>
      <c r="U1510" s="262"/>
      <c r="V1510" s="262"/>
      <c r="W1510" s="262"/>
      <c r="X1510" s="262"/>
      <c r="Y1510" s="262"/>
      <c r="Z1510" s="262"/>
      <c r="AA1510" s="262"/>
      <c r="AB1510" s="262"/>
      <c r="AC1510" s="262"/>
      <c r="AD1510" s="262"/>
      <c r="AE1510" s="246"/>
      <c r="AF1510" s="262"/>
      <c r="AG1510" s="262"/>
      <c r="AH1510" s="262"/>
      <c r="AI1510" s="262"/>
    </row>
    <row r="1511" spans="1:35" ht="15" customHeight="1" x14ac:dyDescent="0.3">
      <c r="A1511" s="256"/>
      <c r="B1511" s="257"/>
      <c r="C1511" s="257"/>
      <c r="D1511" s="257"/>
      <c r="E1511" s="257"/>
      <c r="F1511" s="257"/>
      <c r="G1511" s="257"/>
      <c r="H1511" s="257"/>
      <c r="I1511" s="258"/>
      <c r="J1511" s="257"/>
      <c r="K1511" s="250"/>
      <c r="L1511" s="257"/>
      <c r="N1511" s="250"/>
      <c r="O1511" s="260"/>
      <c r="P1511" s="257"/>
      <c r="Q1511" s="257"/>
      <c r="R1511" s="257"/>
      <c r="S1511" s="257"/>
      <c r="T1511" s="257"/>
      <c r="U1511" s="257"/>
      <c r="V1511" s="257"/>
      <c r="W1511" s="257"/>
      <c r="X1511" s="257"/>
      <c r="Y1511" s="257"/>
      <c r="Z1511" s="257"/>
      <c r="AA1511" s="257"/>
      <c r="AB1511" s="257"/>
      <c r="AC1511" s="257"/>
      <c r="AD1511" s="257"/>
      <c r="AE1511" s="247"/>
      <c r="AF1511" s="257"/>
      <c r="AG1511" s="257"/>
      <c r="AH1511" s="257"/>
      <c r="AI1511" s="257"/>
    </row>
    <row r="1512" spans="1:35" ht="15" customHeight="1" x14ac:dyDescent="0.3">
      <c r="A1512" s="256"/>
      <c r="B1512" s="257"/>
      <c r="C1512" s="257"/>
      <c r="D1512" s="257"/>
      <c r="E1512" s="257"/>
      <c r="F1512" s="257"/>
      <c r="G1512" s="257"/>
      <c r="H1512" s="257"/>
      <c r="I1512" s="258"/>
      <c r="J1512" s="257"/>
      <c r="K1512" s="264"/>
      <c r="L1512" s="250"/>
      <c r="N1512" s="250"/>
      <c r="O1512" s="260"/>
      <c r="P1512" s="257"/>
      <c r="Q1512" s="257"/>
      <c r="R1512" s="262"/>
      <c r="S1512" s="257"/>
      <c r="T1512" s="257"/>
      <c r="U1512" s="257"/>
      <c r="V1512" s="257"/>
      <c r="W1512" s="257"/>
      <c r="X1512" s="257"/>
      <c r="Y1512" s="257"/>
      <c r="Z1512" s="257"/>
      <c r="AA1512" s="257"/>
      <c r="AB1512" s="257"/>
      <c r="AC1512" s="257"/>
      <c r="AD1512" s="257"/>
      <c r="AE1512" s="246"/>
      <c r="AF1512" s="257"/>
      <c r="AG1512" s="257"/>
      <c r="AH1512" s="257"/>
      <c r="AI1512" s="257"/>
    </row>
    <row r="1513" spans="1:35" ht="15" customHeight="1" x14ac:dyDescent="0.3">
      <c r="A1513" s="261"/>
      <c r="B1513" s="262"/>
      <c r="C1513" s="262"/>
      <c r="D1513" s="262"/>
      <c r="E1513" s="262"/>
      <c r="F1513" s="262"/>
      <c r="G1513" s="263"/>
      <c r="H1513" s="262"/>
      <c r="I1513" s="258"/>
      <c r="J1513" s="261"/>
      <c r="K1513" s="262"/>
      <c r="L1513" s="250"/>
      <c r="N1513" s="250"/>
      <c r="O1513" s="260"/>
      <c r="P1513" s="257"/>
      <c r="Q1513" s="262"/>
      <c r="R1513" s="257"/>
      <c r="S1513" s="262"/>
      <c r="T1513" s="262"/>
      <c r="U1513" s="262"/>
      <c r="V1513" s="262"/>
      <c r="W1513" s="262"/>
      <c r="X1513" s="262"/>
      <c r="Y1513" s="262"/>
      <c r="Z1513" s="262"/>
      <c r="AA1513" s="262"/>
      <c r="AB1513" s="262"/>
      <c r="AC1513" s="262"/>
      <c r="AD1513" s="262"/>
      <c r="AE1513" s="246"/>
      <c r="AF1513" s="262"/>
      <c r="AG1513" s="262"/>
      <c r="AH1513" s="262"/>
      <c r="AI1513" s="262"/>
    </row>
    <row r="1514" spans="1:35" ht="15" customHeight="1" x14ac:dyDescent="0.3">
      <c r="A1514" s="256"/>
      <c r="B1514" s="257"/>
      <c r="C1514" s="257"/>
      <c r="D1514" s="257"/>
      <c r="E1514" s="257"/>
      <c r="F1514" s="257"/>
      <c r="G1514" s="257"/>
      <c r="H1514" s="257"/>
      <c r="I1514" s="258"/>
      <c r="J1514" s="257"/>
      <c r="K1514" s="257"/>
      <c r="L1514" s="250"/>
      <c r="N1514" s="250"/>
      <c r="O1514" s="260"/>
      <c r="P1514" s="257"/>
      <c r="Q1514" s="257"/>
      <c r="R1514" s="257"/>
      <c r="S1514" s="257"/>
      <c r="T1514" s="257"/>
      <c r="U1514" s="257"/>
      <c r="V1514" s="257"/>
      <c r="W1514" s="257"/>
      <c r="X1514" s="257"/>
      <c r="Y1514" s="257"/>
      <c r="Z1514" s="257"/>
      <c r="AA1514" s="257"/>
      <c r="AB1514" s="257"/>
      <c r="AC1514" s="257"/>
      <c r="AD1514" s="257"/>
      <c r="AE1514" s="246"/>
      <c r="AF1514" s="257"/>
      <c r="AG1514" s="257"/>
      <c r="AH1514" s="257"/>
      <c r="AI1514" s="257"/>
    </row>
    <row r="1515" spans="1:35" ht="15" customHeight="1" x14ac:dyDescent="0.3">
      <c r="A1515" s="256"/>
      <c r="B1515" s="257"/>
      <c r="C1515" s="257"/>
      <c r="D1515" s="257"/>
      <c r="E1515" s="257"/>
      <c r="F1515" s="257"/>
      <c r="G1515" s="257"/>
      <c r="H1515" s="257"/>
      <c r="I1515" s="258"/>
      <c r="J1515" s="257"/>
      <c r="K1515" s="257"/>
      <c r="L1515" s="250"/>
      <c r="N1515" s="250"/>
      <c r="O1515" s="260"/>
      <c r="P1515" s="257"/>
      <c r="Q1515" s="257"/>
      <c r="R1515" s="250"/>
      <c r="S1515" s="257"/>
      <c r="T1515" s="257"/>
      <c r="U1515" s="257"/>
      <c r="V1515" s="257"/>
      <c r="W1515" s="257"/>
      <c r="X1515" s="257"/>
      <c r="Y1515" s="257"/>
      <c r="Z1515" s="257"/>
      <c r="AA1515" s="257"/>
      <c r="AB1515" s="257"/>
      <c r="AC1515" s="257"/>
      <c r="AD1515" s="257"/>
      <c r="AE1515" s="246"/>
      <c r="AF1515" s="257"/>
      <c r="AG1515" s="257"/>
      <c r="AH1515" s="257"/>
      <c r="AI1515" s="257"/>
    </row>
    <row r="1516" spans="1:35" ht="15" customHeight="1" x14ac:dyDescent="0.3">
      <c r="A1516" s="261"/>
      <c r="B1516" s="262"/>
      <c r="C1516" s="262"/>
      <c r="D1516" s="262"/>
      <c r="E1516" s="262"/>
      <c r="F1516" s="262"/>
      <c r="G1516" s="263"/>
      <c r="H1516" s="262"/>
      <c r="I1516" s="258"/>
      <c r="J1516" s="262"/>
      <c r="K1516" s="250"/>
      <c r="L1516" s="262"/>
      <c r="N1516" s="250"/>
      <c r="O1516" s="260"/>
      <c r="P1516" s="257"/>
      <c r="Q1516" s="250"/>
      <c r="R1516" s="257"/>
      <c r="S1516" s="250"/>
      <c r="T1516" s="250"/>
      <c r="U1516" s="250"/>
      <c r="V1516" s="250"/>
      <c r="W1516" s="250"/>
      <c r="X1516" s="250"/>
      <c r="Y1516" s="250"/>
      <c r="Z1516" s="250"/>
      <c r="AA1516" s="250"/>
      <c r="AB1516" s="250"/>
      <c r="AC1516" s="250"/>
      <c r="AD1516" s="250"/>
      <c r="AE1516" s="246"/>
      <c r="AF1516" s="250"/>
      <c r="AG1516" s="250"/>
      <c r="AH1516" s="250"/>
      <c r="AI1516" s="250"/>
    </row>
    <row r="1517" spans="1:35" ht="15" customHeight="1" x14ac:dyDescent="0.3">
      <c r="A1517" s="256"/>
      <c r="B1517" s="257"/>
      <c r="C1517" s="257"/>
      <c r="D1517" s="257"/>
      <c r="E1517" s="257"/>
      <c r="F1517" s="257"/>
      <c r="G1517" s="257"/>
      <c r="H1517" s="257"/>
      <c r="I1517" s="258"/>
      <c r="J1517" s="257"/>
      <c r="K1517" s="257"/>
      <c r="L1517" s="257"/>
      <c r="N1517" s="250"/>
      <c r="O1517" s="260"/>
      <c r="P1517" s="257"/>
      <c r="Q1517" s="257"/>
      <c r="R1517" s="262"/>
      <c r="S1517" s="257"/>
      <c r="T1517" s="257"/>
      <c r="U1517" s="257"/>
      <c r="V1517" s="257"/>
      <c r="W1517" s="257"/>
      <c r="X1517" s="257"/>
      <c r="Y1517" s="257"/>
      <c r="Z1517" s="257"/>
      <c r="AA1517" s="257"/>
      <c r="AB1517" s="257"/>
      <c r="AC1517" s="257"/>
      <c r="AD1517" s="257"/>
      <c r="AE1517" s="246"/>
      <c r="AF1517" s="257"/>
      <c r="AG1517" s="257"/>
      <c r="AH1517" s="257"/>
      <c r="AI1517" s="257"/>
    </row>
    <row r="1518" spans="1:35" ht="15" customHeight="1" x14ac:dyDescent="0.3">
      <c r="A1518" s="261"/>
      <c r="B1518" s="262"/>
      <c r="C1518" s="262"/>
      <c r="D1518" s="262"/>
      <c r="E1518" s="262"/>
      <c r="F1518" s="262"/>
      <c r="G1518" s="263"/>
      <c r="H1518" s="262"/>
      <c r="I1518" s="258"/>
      <c r="J1518" s="262"/>
      <c r="K1518" s="262"/>
      <c r="L1518" s="262"/>
      <c r="N1518" s="250"/>
      <c r="O1518" s="260"/>
      <c r="P1518" s="257"/>
      <c r="Q1518" s="262"/>
      <c r="R1518" s="250"/>
      <c r="S1518" s="262"/>
      <c r="T1518" s="262"/>
      <c r="U1518" s="262"/>
      <c r="V1518" s="262"/>
      <c r="W1518" s="262"/>
      <c r="X1518" s="262"/>
      <c r="Y1518" s="262"/>
      <c r="Z1518" s="262"/>
      <c r="AA1518" s="262"/>
      <c r="AB1518" s="262"/>
      <c r="AC1518" s="262"/>
      <c r="AD1518" s="262"/>
      <c r="AE1518" s="246"/>
      <c r="AF1518" s="262"/>
      <c r="AG1518" s="262"/>
      <c r="AH1518" s="262"/>
      <c r="AI1518" s="262"/>
    </row>
    <row r="1519" spans="1:35" ht="15" customHeight="1" x14ac:dyDescent="0.3">
      <c r="A1519" s="261"/>
      <c r="B1519" s="262"/>
      <c r="C1519" s="262"/>
      <c r="D1519" s="262"/>
      <c r="E1519" s="262"/>
      <c r="F1519" s="262"/>
      <c r="G1519" s="263"/>
      <c r="H1519" s="262"/>
      <c r="I1519" s="258"/>
      <c r="J1519" s="262"/>
      <c r="K1519" s="250"/>
      <c r="L1519" s="262"/>
      <c r="N1519" s="250"/>
      <c r="O1519" s="260"/>
      <c r="P1519" s="257"/>
      <c r="Q1519" s="250"/>
      <c r="R1519" s="262"/>
      <c r="S1519" s="250"/>
      <c r="T1519" s="250"/>
      <c r="U1519" s="250"/>
      <c r="V1519" s="250"/>
      <c r="W1519" s="250"/>
      <c r="X1519" s="250"/>
      <c r="Y1519" s="250"/>
      <c r="Z1519" s="250"/>
      <c r="AA1519" s="250"/>
      <c r="AB1519" s="250"/>
      <c r="AC1519" s="250"/>
      <c r="AD1519" s="250"/>
      <c r="AE1519" s="247"/>
      <c r="AF1519" s="250"/>
      <c r="AG1519" s="250"/>
      <c r="AH1519" s="250"/>
      <c r="AI1519" s="250"/>
    </row>
    <row r="1520" spans="1:35" ht="15" customHeight="1" x14ac:dyDescent="0.3">
      <c r="A1520" s="261"/>
      <c r="B1520" s="262"/>
      <c r="C1520" s="262"/>
      <c r="D1520" s="262"/>
      <c r="E1520" s="262"/>
      <c r="F1520" s="262"/>
      <c r="G1520" s="263"/>
      <c r="H1520" s="262"/>
      <c r="I1520" s="258"/>
      <c r="J1520" s="262"/>
      <c r="K1520" s="262"/>
      <c r="L1520" s="262"/>
      <c r="N1520" s="250"/>
      <c r="O1520" s="260"/>
      <c r="P1520" s="257"/>
      <c r="Q1520" s="262"/>
      <c r="R1520" s="257"/>
      <c r="S1520" s="262"/>
      <c r="T1520" s="262"/>
      <c r="U1520" s="262"/>
      <c r="V1520" s="262"/>
      <c r="W1520" s="262"/>
      <c r="X1520" s="262"/>
      <c r="Y1520" s="262"/>
      <c r="Z1520" s="262"/>
      <c r="AA1520" s="262"/>
      <c r="AB1520" s="262"/>
      <c r="AC1520" s="262"/>
      <c r="AD1520" s="262"/>
      <c r="AE1520" s="246"/>
      <c r="AF1520" s="262"/>
      <c r="AG1520" s="262"/>
      <c r="AH1520" s="262"/>
      <c r="AI1520" s="262"/>
    </row>
    <row r="1521" spans="1:35" ht="15" customHeight="1" x14ac:dyDescent="0.3">
      <c r="A1521" s="256"/>
      <c r="B1521" s="257"/>
      <c r="C1521" s="257"/>
      <c r="D1521" s="257"/>
      <c r="E1521" s="257"/>
      <c r="F1521" s="257"/>
      <c r="G1521" s="257"/>
      <c r="H1521" s="257"/>
      <c r="I1521" s="258"/>
      <c r="J1521" s="257"/>
      <c r="K1521" s="257"/>
      <c r="L1521" s="250"/>
      <c r="N1521" s="250"/>
      <c r="O1521" s="260"/>
      <c r="P1521" s="257"/>
      <c r="Q1521" s="257"/>
      <c r="R1521" s="257"/>
      <c r="S1521" s="257"/>
      <c r="T1521" s="257"/>
      <c r="U1521" s="257"/>
      <c r="V1521" s="257"/>
      <c r="W1521" s="257"/>
      <c r="X1521" s="257"/>
      <c r="Y1521" s="257"/>
      <c r="Z1521" s="257"/>
      <c r="AA1521" s="257"/>
      <c r="AB1521" s="257"/>
      <c r="AC1521" s="257"/>
      <c r="AD1521" s="257"/>
      <c r="AE1521" s="246"/>
      <c r="AF1521" s="257"/>
      <c r="AG1521" s="257"/>
      <c r="AH1521" s="257"/>
      <c r="AI1521" s="257"/>
    </row>
    <row r="1522" spans="1:35" ht="15" customHeight="1" x14ac:dyDescent="0.3">
      <c r="A1522" s="256"/>
      <c r="B1522" s="257"/>
      <c r="C1522" s="257"/>
      <c r="D1522" s="257"/>
      <c r="E1522" s="257"/>
      <c r="F1522" s="257"/>
      <c r="G1522" s="257"/>
      <c r="H1522" s="257"/>
      <c r="I1522" s="258"/>
      <c r="J1522" s="257"/>
      <c r="K1522" s="257"/>
      <c r="L1522" s="257"/>
      <c r="N1522" s="250"/>
      <c r="O1522" s="260"/>
      <c r="P1522" s="257"/>
      <c r="Q1522" s="257"/>
      <c r="R1522" s="262"/>
      <c r="S1522" s="257"/>
      <c r="T1522" s="257"/>
      <c r="U1522" s="257"/>
      <c r="V1522" s="257"/>
      <c r="W1522" s="257"/>
      <c r="X1522" s="257"/>
      <c r="Y1522" s="257"/>
      <c r="Z1522" s="257"/>
      <c r="AA1522" s="257"/>
      <c r="AB1522" s="257"/>
      <c r="AC1522" s="257"/>
      <c r="AD1522" s="257"/>
      <c r="AE1522" s="247"/>
      <c r="AF1522" s="257"/>
      <c r="AG1522" s="257"/>
      <c r="AH1522" s="257"/>
      <c r="AI1522" s="257"/>
    </row>
    <row r="1523" spans="1:35" ht="15" customHeight="1" x14ac:dyDescent="0.3">
      <c r="A1523" s="261"/>
      <c r="B1523" s="262"/>
      <c r="C1523" s="262"/>
      <c r="D1523" s="262"/>
      <c r="E1523" s="262"/>
      <c r="F1523" s="262"/>
      <c r="G1523" s="263"/>
      <c r="H1523" s="262"/>
      <c r="I1523" s="258"/>
      <c r="J1523" s="261"/>
      <c r="K1523" s="250"/>
      <c r="L1523" s="262"/>
      <c r="N1523" s="250"/>
      <c r="O1523" s="260"/>
      <c r="P1523" s="257"/>
      <c r="Q1523" s="262"/>
      <c r="R1523" s="262"/>
      <c r="S1523" s="262"/>
      <c r="T1523" s="262"/>
      <c r="U1523" s="262"/>
      <c r="V1523" s="262"/>
      <c r="W1523" s="262"/>
      <c r="X1523" s="262"/>
      <c r="Y1523" s="262"/>
      <c r="Z1523" s="262"/>
      <c r="AA1523" s="262"/>
      <c r="AB1523" s="262"/>
      <c r="AC1523" s="262"/>
      <c r="AD1523" s="262"/>
      <c r="AE1523" s="247"/>
      <c r="AF1523" s="262"/>
      <c r="AG1523" s="262"/>
      <c r="AH1523" s="262"/>
      <c r="AI1523" s="262"/>
    </row>
    <row r="1524" spans="1:35" ht="15" customHeight="1" x14ac:dyDescent="0.3">
      <c r="A1524" s="261"/>
      <c r="B1524" s="262"/>
      <c r="C1524" s="262"/>
      <c r="D1524" s="262"/>
      <c r="E1524" s="262"/>
      <c r="F1524" s="262"/>
      <c r="G1524" s="263"/>
      <c r="H1524" s="262"/>
      <c r="I1524" s="258"/>
      <c r="J1524" s="262"/>
      <c r="K1524" s="262"/>
      <c r="L1524" s="262"/>
      <c r="N1524" s="250"/>
      <c r="O1524" s="260"/>
      <c r="P1524" s="257"/>
      <c r="Q1524" s="262"/>
      <c r="R1524" s="262"/>
      <c r="S1524" s="262"/>
      <c r="T1524" s="262"/>
      <c r="U1524" s="262"/>
      <c r="V1524" s="262"/>
      <c r="W1524" s="262"/>
      <c r="X1524" s="262"/>
      <c r="Y1524" s="262"/>
      <c r="Z1524" s="262"/>
      <c r="AA1524" s="262"/>
      <c r="AB1524" s="262"/>
      <c r="AC1524" s="262"/>
      <c r="AD1524" s="262"/>
      <c r="AE1524" s="246"/>
      <c r="AF1524" s="262"/>
      <c r="AG1524" s="262"/>
      <c r="AH1524" s="262"/>
      <c r="AI1524" s="262"/>
    </row>
    <row r="1525" spans="1:35" ht="15" customHeight="1" x14ac:dyDescent="0.3">
      <c r="A1525" s="261"/>
      <c r="B1525" s="262"/>
      <c r="C1525" s="262"/>
      <c r="D1525" s="262"/>
      <c r="E1525" s="262"/>
      <c r="F1525" s="262"/>
      <c r="G1525" s="263"/>
      <c r="H1525" s="262"/>
      <c r="I1525" s="258"/>
      <c r="J1525" s="261"/>
      <c r="K1525" s="262"/>
      <c r="L1525" s="250"/>
      <c r="N1525" s="250"/>
      <c r="O1525" s="260"/>
      <c r="P1525" s="257"/>
      <c r="Q1525" s="262"/>
      <c r="R1525" s="250"/>
      <c r="S1525" s="262"/>
      <c r="T1525" s="262"/>
      <c r="U1525" s="262"/>
      <c r="V1525" s="262"/>
      <c r="W1525" s="262"/>
      <c r="X1525" s="262"/>
      <c r="Y1525" s="262"/>
      <c r="Z1525" s="262"/>
      <c r="AA1525" s="262"/>
      <c r="AB1525" s="262"/>
      <c r="AC1525" s="262"/>
      <c r="AD1525" s="262"/>
      <c r="AE1525" s="247"/>
      <c r="AF1525" s="262"/>
      <c r="AG1525" s="262"/>
      <c r="AH1525" s="262"/>
      <c r="AI1525" s="262"/>
    </row>
    <row r="1526" spans="1:35" ht="15" customHeight="1" x14ac:dyDescent="0.3">
      <c r="A1526" s="261"/>
      <c r="B1526" s="262"/>
      <c r="C1526" s="262"/>
      <c r="D1526" s="262"/>
      <c r="E1526" s="262"/>
      <c r="F1526" s="262"/>
      <c r="G1526" s="263"/>
      <c r="H1526" s="262"/>
      <c r="I1526" s="258"/>
      <c r="J1526" s="262"/>
      <c r="K1526" s="257"/>
      <c r="L1526" s="262"/>
      <c r="N1526" s="250"/>
      <c r="O1526" s="260"/>
      <c r="P1526" s="257"/>
      <c r="Q1526" s="250"/>
      <c r="R1526" s="257"/>
      <c r="S1526" s="250"/>
      <c r="T1526" s="250"/>
      <c r="U1526" s="250"/>
      <c r="V1526" s="250"/>
      <c r="W1526" s="250"/>
      <c r="X1526" s="250"/>
      <c r="Y1526" s="250"/>
      <c r="Z1526" s="250"/>
      <c r="AA1526" s="250"/>
      <c r="AB1526" s="250"/>
      <c r="AC1526" s="250"/>
      <c r="AD1526" s="250"/>
      <c r="AE1526" s="246"/>
      <c r="AF1526" s="250"/>
      <c r="AG1526" s="250"/>
      <c r="AH1526" s="250"/>
      <c r="AI1526" s="250"/>
    </row>
    <row r="1527" spans="1:35" ht="15" customHeight="1" x14ac:dyDescent="0.3">
      <c r="A1527" s="256"/>
      <c r="B1527" s="257"/>
      <c r="C1527" s="257"/>
      <c r="D1527" s="257"/>
      <c r="E1527" s="257"/>
      <c r="F1527" s="257"/>
      <c r="G1527" s="257"/>
      <c r="H1527" s="257"/>
      <c r="I1527" s="258"/>
      <c r="J1527" s="257"/>
      <c r="K1527" s="257"/>
      <c r="L1527" s="250"/>
      <c r="N1527" s="250"/>
      <c r="O1527" s="260"/>
      <c r="P1527" s="257"/>
      <c r="Q1527" s="257"/>
      <c r="R1527" s="262"/>
      <c r="S1527" s="257"/>
      <c r="T1527" s="257"/>
      <c r="U1527" s="257"/>
      <c r="V1527" s="257"/>
      <c r="W1527" s="257"/>
      <c r="X1527" s="257"/>
      <c r="Y1527" s="257"/>
      <c r="Z1527" s="257"/>
      <c r="AA1527" s="257"/>
      <c r="AB1527" s="257"/>
      <c r="AC1527" s="257"/>
      <c r="AD1527" s="257"/>
      <c r="AE1527" s="246"/>
      <c r="AF1527" s="257"/>
      <c r="AG1527" s="257"/>
      <c r="AH1527" s="257"/>
      <c r="AI1527" s="257"/>
    </row>
    <row r="1528" spans="1:35" ht="15" customHeight="1" x14ac:dyDescent="0.3">
      <c r="A1528" s="261"/>
      <c r="B1528" s="262"/>
      <c r="C1528" s="262"/>
      <c r="D1528" s="262"/>
      <c r="E1528" s="262"/>
      <c r="F1528" s="262"/>
      <c r="G1528" s="263"/>
      <c r="H1528" s="262"/>
      <c r="I1528" s="258"/>
      <c r="J1528" s="261"/>
      <c r="K1528" s="262"/>
      <c r="L1528" s="250"/>
      <c r="N1528" s="250"/>
      <c r="O1528" s="260"/>
      <c r="P1528" s="257"/>
      <c r="Q1528" s="262"/>
      <c r="R1528" s="257"/>
      <c r="S1528" s="262"/>
      <c r="T1528" s="262"/>
      <c r="U1528" s="262"/>
      <c r="V1528" s="262"/>
      <c r="W1528" s="262"/>
      <c r="X1528" s="262"/>
      <c r="Y1528" s="262"/>
      <c r="Z1528" s="262"/>
      <c r="AA1528" s="262"/>
      <c r="AB1528" s="262"/>
      <c r="AC1528" s="262"/>
      <c r="AD1528" s="262"/>
      <c r="AE1528" s="246"/>
      <c r="AF1528" s="262"/>
      <c r="AG1528" s="262"/>
      <c r="AH1528" s="262"/>
      <c r="AI1528" s="262"/>
    </row>
    <row r="1529" spans="1:35" ht="15" customHeight="1" x14ac:dyDescent="0.3">
      <c r="A1529" s="256"/>
      <c r="B1529" s="257"/>
      <c r="C1529" s="257"/>
      <c r="D1529" s="257"/>
      <c r="E1529" s="257"/>
      <c r="F1529" s="257"/>
      <c r="G1529" s="257"/>
      <c r="H1529" s="257"/>
      <c r="I1529" s="258"/>
      <c r="J1529" s="257"/>
      <c r="K1529" s="257"/>
      <c r="L1529" s="257"/>
      <c r="N1529" s="250"/>
      <c r="O1529" s="260"/>
      <c r="P1529" s="257"/>
      <c r="Q1529" s="257"/>
      <c r="R1529" s="262"/>
      <c r="S1529" s="257"/>
      <c r="T1529" s="257"/>
      <c r="U1529" s="257"/>
      <c r="V1529" s="257"/>
      <c r="W1529" s="257"/>
      <c r="X1529" s="257"/>
      <c r="Y1529" s="257"/>
      <c r="Z1529" s="257"/>
      <c r="AA1529" s="257"/>
      <c r="AB1529" s="257"/>
      <c r="AC1529" s="257"/>
      <c r="AD1529" s="257"/>
      <c r="AE1529" s="247"/>
      <c r="AF1529" s="257"/>
      <c r="AG1529" s="257"/>
      <c r="AH1529" s="257"/>
      <c r="AI1529" s="257"/>
    </row>
    <row r="1530" spans="1:35" ht="15" customHeight="1" x14ac:dyDescent="0.3">
      <c r="A1530" s="261"/>
      <c r="B1530" s="262"/>
      <c r="C1530" s="262"/>
      <c r="D1530" s="262"/>
      <c r="E1530" s="262"/>
      <c r="F1530" s="262"/>
      <c r="G1530" s="263"/>
      <c r="H1530" s="262"/>
      <c r="I1530" s="258"/>
      <c r="J1530" s="262"/>
      <c r="K1530" s="262"/>
      <c r="L1530" s="262"/>
      <c r="N1530" s="250"/>
      <c r="O1530" s="260"/>
      <c r="P1530" s="257"/>
      <c r="Q1530" s="262"/>
      <c r="R1530" s="262"/>
      <c r="S1530" s="262"/>
      <c r="T1530" s="262"/>
      <c r="U1530" s="262"/>
      <c r="V1530" s="262"/>
      <c r="W1530" s="262"/>
      <c r="X1530" s="262"/>
      <c r="Y1530" s="262"/>
      <c r="Z1530" s="262"/>
      <c r="AA1530" s="262"/>
      <c r="AB1530" s="262"/>
      <c r="AC1530" s="262"/>
      <c r="AD1530" s="262"/>
      <c r="AE1530" s="246"/>
      <c r="AF1530" s="262"/>
      <c r="AG1530" s="262"/>
      <c r="AH1530" s="262"/>
      <c r="AI1530" s="262"/>
    </row>
    <row r="1531" spans="1:35" ht="15" customHeight="1" x14ac:dyDescent="0.3">
      <c r="A1531" s="261"/>
      <c r="B1531" s="262"/>
      <c r="C1531" s="262"/>
      <c r="D1531" s="262"/>
      <c r="E1531" s="262"/>
      <c r="F1531" s="262"/>
      <c r="G1531" s="263"/>
      <c r="H1531" s="262"/>
      <c r="I1531" s="258"/>
      <c r="J1531" s="261"/>
      <c r="K1531" s="262"/>
      <c r="L1531" s="250"/>
      <c r="N1531" s="250"/>
      <c r="O1531" s="260"/>
      <c r="P1531" s="257"/>
      <c r="Q1531" s="262"/>
      <c r="R1531" s="262"/>
      <c r="S1531" s="262"/>
      <c r="T1531" s="262"/>
      <c r="U1531" s="262"/>
      <c r="V1531" s="262"/>
      <c r="W1531" s="262"/>
      <c r="X1531" s="262"/>
      <c r="Y1531" s="262"/>
      <c r="Z1531" s="262"/>
      <c r="AA1531" s="262"/>
      <c r="AB1531" s="262"/>
      <c r="AC1531" s="262"/>
      <c r="AD1531" s="262"/>
      <c r="AE1531" s="246"/>
      <c r="AF1531" s="262"/>
      <c r="AG1531" s="262"/>
      <c r="AH1531" s="262"/>
      <c r="AI1531" s="262"/>
    </row>
    <row r="1532" spans="1:35" ht="15" customHeight="1" x14ac:dyDescent="0.3">
      <c r="A1532" s="261"/>
      <c r="B1532" s="262"/>
      <c r="C1532" s="262"/>
      <c r="D1532" s="262"/>
      <c r="E1532" s="262"/>
      <c r="F1532" s="262"/>
      <c r="G1532" s="263"/>
      <c r="H1532" s="262"/>
      <c r="I1532" s="258"/>
      <c r="J1532" s="262"/>
      <c r="K1532" s="250"/>
      <c r="L1532" s="262"/>
      <c r="N1532" s="250"/>
      <c r="O1532" s="260"/>
      <c r="P1532" s="257"/>
      <c r="Q1532" s="262"/>
      <c r="R1532" s="257"/>
      <c r="S1532" s="262"/>
      <c r="T1532" s="262"/>
      <c r="U1532" s="262"/>
      <c r="V1532" s="262"/>
      <c r="W1532" s="262"/>
      <c r="X1532" s="262"/>
      <c r="Y1532" s="262"/>
      <c r="Z1532" s="262"/>
      <c r="AA1532" s="262"/>
      <c r="AB1532" s="262"/>
      <c r="AC1532" s="262"/>
      <c r="AD1532" s="262"/>
      <c r="AE1532" s="246"/>
      <c r="AF1532" s="262"/>
      <c r="AG1532" s="262"/>
      <c r="AH1532" s="262"/>
      <c r="AI1532" s="262"/>
    </row>
    <row r="1533" spans="1:35" ht="15" customHeight="1" x14ac:dyDescent="0.3">
      <c r="A1533" s="256"/>
      <c r="B1533" s="257"/>
      <c r="C1533" s="257"/>
      <c r="D1533" s="257"/>
      <c r="E1533" s="257"/>
      <c r="F1533" s="257"/>
      <c r="G1533" s="257"/>
      <c r="H1533" s="257"/>
      <c r="I1533" s="258"/>
      <c r="J1533" s="257"/>
      <c r="K1533" s="250"/>
      <c r="L1533" s="257"/>
      <c r="N1533" s="250"/>
      <c r="O1533" s="260"/>
      <c r="P1533" s="257"/>
      <c r="Q1533" s="257"/>
      <c r="R1533" s="262"/>
      <c r="S1533" s="257"/>
      <c r="T1533" s="257"/>
      <c r="U1533" s="257"/>
      <c r="V1533" s="257"/>
      <c r="W1533" s="257"/>
      <c r="X1533" s="257"/>
      <c r="Y1533" s="257"/>
      <c r="Z1533" s="257"/>
      <c r="AA1533" s="257"/>
      <c r="AB1533" s="257"/>
      <c r="AC1533" s="257"/>
      <c r="AD1533" s="257"/>
      <c r="AE1533" s="246"/>
      <c r="AF1533" s="257"/>
      <c r="AG1533" s="257"/>
      <c r="AH1533" s="257"/>
      <c r="AI1533" s="257"/>
    </row>
    <row r="1534" spans="1:35" ht="15" customHeight="1" x14ac:dyDescent="0.3">
      <c r="A1534" s="261"/>
      <c r="B1534" s="262"/>
      <c r="C1534" s="262"/>
      <c r="D1534" s="262"/>
      <c r="E1534" s="262"/>
      <c r="F1534" s="262"/>
      <c r="G1534" s="263"/>
      <c r="H1534" s="262"/>
      <c r="I1534" s="258"/>
      <c r="J1534" s="261"/>
      <c r="K1534" s="250"/>
      <c r="L1534" s="262"/>
      <c r="N1534" s="250"/>
      <c r="O1534" s="260"/>
      <c r="P1534" s="257"/>
      <c r="Q1534" s="262"/>
      <c r="R1534" s="257"/>
      <c r="S1534" s="262"/>
      <c r="T1534" s="262"/>
      <c r="U1534" s="262"/>
      <c r="V1534" s="262"/>
      <c r="W1534" s="262"/>
      <c r="X1534" s="262"/>
      <c r="Y1534" s="262"/>
      <c r="Z1534" s="262"/>
      <c r="AA1534" s="262"/>
      <c r="AB1534" s="262"/>
      <c r="AC1534" s="262"/>
      <c r="AD1534" s="262"/>
      <c r="AE1534" s="246"/>
      <c r="AF1534" s="262"/>
      <c r="AG1534" s="262"/>
      <c r="AH1534" s="262"/>
      <c r="AI1534" s="262"/>
    </row>
    <row r="1535" spans="1:35" ht="15" customHeight="1" x14ac:dyDescent="0.3">
      <c r="A1535" s="256"/>
      <c r="B1535" s="257"/>
      <c r="C1535" s="257"/>
      <c r="D1535" s="257"/>
      <c r="E1535" s="257"/>
      <c r="F1535" s="257"/>
      <c r="G1535" s="257"/>
      <c r="H1535" s="257"/>
      <c r="I1535" s="258"/>
      <c r="J1535" s="257"/>
      <c r="K1535" s="257"/>
      <c r="L1535" s="250"/>
      <c r="N1535" s="250"/>
      <c r="O1535" s="260"/>
      <c r="P1535" s="257"/>
      <c r="Q1535" s="257"/>
      <c r="R1535" s="250"/>
      <c r="S1535" s="257"/>
      <c r="T1535" s="257"/>
      <c r="U1535" s="257"/>
      <c r="V1535" s="257"/>
      <c r="W1535" s="257"/>
      <c r="X1535" s="257"/>
      <c r="Y1535" s="257"/>
      <c r="Z1535" s="257"/>
      <c r="AA1535" s="257"/>
      <c r="AB1535" s="257"/>
      <c r="AC1535" s="257"/>
      <c r="AD1535" s="257"/>
      <c r="AE1535" s="246"/>
      <c r="AF1535" s="257"/>
      <c r="AG1535" s="257"/>
      <c r="AH1535" s="257"/>
      <c r="AI1535" s="257"/>
    </row>
    <row r="1536" spans="1:35" ht="15" customHeight="1" x14ac:dyDescent="0.3">
      <c r="A1536" s="261"/>
      <c r="B1536" s="262"/>
      <c r="C1536" s="262"/>
      <c r="D1536" s="262"/>
      <c r="E1536" s="262"/>
      <c r="F1536" s="262"/>
      <c r="G1536" s="263"/>
      <c r="H1536" s="262"/>
      <c r="I1536" s="258"/>
      <c r="J1536" s="262"/>
      <c r="K1536" s="257"/>
      <c r="L1536" s="262"/>
      <c r="N1536" s="250"/>
      <c r="O1536" s="260"/>
      <c r="P1536" s="257"/>
      <c r="Q1536" s="250"/>
      <c r="R1536" s="257"/>
      <c r="S1536" s="250"/>
      <c r="T1536" s="250"/>
      <c r="U1536" s="250"/>
      <c r="V1536" s="250"/>
      <c r="W1536" s="250"/>
      <c r="X1536" s="250"/>
      <c r="Y1536" s="250"/>
      <c r="Z1536" s="250"/>
      <c r="AA1536" s="250"/>
      <c r="AB1536" s="250"/>
      <c r="AC1536" s="250"/>
      <c r="AD1536" s="250"/>
      <c r="AE1536" s="246"/>
      <c r="AF1536" s="250"/>
      <c r="AG1536" s="250"/>
      <c r="AH1536" s="250"/>
      <c r="AI1536" s="250"/>
    </row>
    <row r="1537" spans="1:35" ht="15" customHeight="1" x14ac:dyDescent="0.3">
      <c r="A1537" s="256"/>
      <c r="B1537" s="257"/>
      <c r="C1537" s="257"/>
      <c r="D1537" s="257"/>
      <c r="E1537" s="257"/>
      <c r="F1537" s="257"/>
      <c r="G1537" s="257"/>
      <c r="H1537" s="257"/>
      <c r="I1537" s="258"/>
      <c r="J1537" s="257"/>
      <c r="K1537" s="257"/>
      <c r="L1537" s="250"/>
      <c r="N1537" s="250"/>
      <c r="O1537" s="260"/>
      <c r="P1537" s="257"/>
      <c r="Q1537" s="257"/>
      <c r="R1537" s="257"/>
      <c r="S1537" s="257"/>
      <c r="T1537" s="257"/>
      <c r="U1537" s="257"/>
      <c r="V1537" s="257"/>
      <c r="W1537" s="257"/>
      <c r="X1537" s="257"/>
      <c r="Y1537" s="257"/>
      <c r="Z1537" s="257"/>
      <c r="AA1537" s="257"/>
      <c r="AB1537" s="257"/>
      <c r="AC1537" s="257"/>
      <c r="AD1537" s="257"/>
      <c r="AE1537" s="247"/>
      <c r="AF1537" s="257"/>
      <c r="AG1537" s="257"/>
      <c r="AH1537" s="257"/>
      <c r="AI1537" s="257"/>
    </row>
    <row r="1538" spans="1:35" ht="15" customHeight="1" x14ac:dyDescent="0.3">
      <c r="A1538" s="256"/>
      <c r="B1538" s="257"/>
      <c r="C1538" s="257"/>
      <c r="D1538" s="257"/>
      <c r="E1538" s="257"/>
      <c r="F1538" s="257"/>
      <c r="G1538" s="257"/>
      <c r="H1538" s="257"/>
      <c r="I1538" s="258"/>
      <c r="J1538" s="257"/>
      <c r="K1538" s="250"/>
      <c r="L1538" s="257"/>
      <c r="N1538" s="250"/>
      <c r="O1538" s="260"/>
      <c r="P1538" s="257"/>
      <c r="Q1538" s="257"/>
      <c r="R1538" s="257"/>
      <c r="S1538" s="257"/>
      <c r="T1538" s="257"/>
      <c r="U1538" s="257"/>
      <c r="V1538" s="257"/>
      <c r="W1538" s="257"/>
      <c r="X1538" s="257"/>
      <c r="Y1538" s="257"/>
      <c r="Z1538" s="257"/>
      <c r="AA1538" s="257"/>
      <c r="AB1538" s="257"/>
      <c r="AC1538" s="257"/>
      <c r="AD1538" s="257"/>
      <c r="AE1538" s="247"/>
      <c r="AF1538" s="257"/>
      <c r="AG1538" s="257"/>
      <c r="AH1538" s="257"/>
      <c r="AI1538" s="257"/>
    </row>
    <row r="1539" spans="1:35" ht="15" customHeight="1" x14ac:dyDescent="0.3">
      <c r="A1539" s="256"/>
      <c r="B1539" s="257"/>
      <c r="C1539" s="257"/>
      <c r="D1539" s="257"/>
      <c r="E1539" s="257"/>
      <c r="F1539" s="257"/>
      <c r="G1539" s="257"/>
      <c r="H1539" s="257"/>
      <c r="I1539" s="258"/>
      <c r="J1539" s="257"/>
      <c r="K1539" s="257"/>
      <c r="L1539" s="250"/>
      <c r="N1539" s="250"/>
      <c r="O1539" s="260"/>
      <c r="P1539" s="257"/>
      <c r="Q1539" s="257"/>
      <c r="R1539" s="262"/>
      <c r="S1539" s="257"/>
      <c r="T1539" s="257"/>
      <c r="U1539" s="257"/>
      <c r="V1539" s="257"/>
      <c r="W1539" s="257"/>
      <c r="X1539" s="257"/>
      <c r="Y1539" s="257"/>
      <c r="Z1539" s="257"/>
      <c r="AA1539" s="257"/>
      <c r="AB1539" s="257"/>
      <c r="AC1539" s="257"/>
      <c r="AD1539" s="257"/>
      <c r="AE1539" s="246"/>
      <c r="AF1539" s="257"/>
      <c r="AG1539" s="257"/>
      <c r="AH1539" s="257"/>
      <c r="AI1539" s="257"/>
    </row>
    <row r="1540" spans="1:35" ht="15" customHeight="1" x14ac:dyDescent="0.3">
      <c r="A1540" s="261"/>
      <c r="B1540" s="262"/>
      <c r="C1540" s="262"/>
      <c r="D1540" s="262"/>
      <c r="E1540" s="262"/>
      <c r="F1540" s="262"/>
      <c r="G1540" s="263"/>
      <c r="H1540" s="262"/>
      <c r="I1540" s="258"/>
      <c r="J1540" s="262"/>
      <c r="K1540" s="250"/>
      <c r="L1540" s="262"/>
      <c r="N1540" s="250"/>
      <c r="O1540" s="260"/>
      <c r="P1540" s="257"/>
      <c r="Q1540" s="262"/>
      <c r="R1540" s="262"/>
      <c r="S1540" s="262"/>
      <c r="T1540" s="262"/>
      <c r="U1540" s="262"/>
      <c r="V1540" s="262"/>
      <c r="W1540" s="262"/>
      <c r="X1540" s="262"/>
      <c r="Y1540" s="262"/>
      <c r="Z1540" s="262"/>
      <c r="AA1540" s="262"/>
      <c r="AB1540" s="262"/>
      <c r="AC1540" s="262"/>
      <c r="AD1540" s="262"/>
      <c r="AE1540" s="247"/>
      <c r="AF1540" s="262"/>
      <c r="AG1540" s="262"/>
      <c r="AH1540" s="262"/>
      <c r="AI1540" s="262"/>
    </row>
    <row r="1541" spans="1:35" ht="15" customHeight="1" x14ac:dyDescent="0.3">
      <c r="A1541" s="261"/>
      <c r="B1541" s="262"/>
      <c r="C1541" s="262"/>
      <c r="D1541" s="262"/>
      <c r="E1541" s="262"/>
      <c r="F1541" s="262"/>
      <c r="G1541" s="263"/>
      <c r="H1541" s="262"/>
      <c r="I1541" s="258"/>
      <c r="J1541" s="262"/>
      <c r="K1541" s="250"/>
      <c r="L1541" s="262"/>
      <c r="N1541" s="250"/>
      <c r="O1541" s="260"/>
      <c r="P1541" s="257"/>
      <c r="Q1541" s="262"/>
      <c r="R1541" s="257"/>
      <c r="S1541" s="262"/>
      <c r="T1541" s="262"/>
      <c r="U1541" s="262"/>
      <c r="V1541" s="262"/>
      <c r="W1541" s="262"/>
      <c r="X1541" s="262"/>
      <c r="Y1541" s="262"/>
      <c r="Z1541" s="262"/>
      <c r="AA1541" s="262"/>
      <c r="AB1541" s="262"/>
      <c r="AC1541" s="262"/>
      <c r="AD1541" s="262"/>
      <c r="AE1541" s="246"/>
      <c r="AF1541" s="262"/>
      <c r="AG1541" s="262"/>
      <c r="AH1541" s="262"/>
      <c r="AI1541" s="262"/>
    </row>
    <row r="1542" spans="1:35" ht="15" customHeight="1" x14ac:dyDescent="0.3">
      <c r="A1542" s="256"/>
      <c r="B1542" s="257"/>
      <c r="C1542" s="257"/>
      <c r="D1542" s="257"/>
      <c r="E1542" s="257"/>
      <c r="F1542" s="257"/>
      <c r="G1542" s="257"/>
      <c r="H1542" s="257"/>
      <c r="I1542" s="258"/>
      <c r="J1542" s="257"/>
      <c r="K1542" s="257"/>
      <c r="L1542" s="250"/>
      <c r="N1542" s="250"/>
      <c r="O1542" s="260"/>
      <c r="P1542" s="257"/>
      <c r="Q1542" s="257"/>
      <c r="R1542" s="262"/>
      <c r="S1542" s="257"/>
      <c r="T1542" s="257"/>
      <c r="U1542" s="257"/>
      <c r="V1542" s="257"/>
      <c r="W1542" s="257"/>
      <c r="X1542" s="257"/>
      <c r="Y1542" s="257"/>
      <c r="Z1542" s="257"/>
      <c r="AA1542" s="257"/>
      <c r="AB1542" s="257"/>
      <c r="AC1542" s="257"/>
      <c r="AD1542" s="257"/>
      <c r="AE1542" s="247"/>
      <c r="AF1542" s="257"/>
      <c r="AG1542" s="257"/>
      <c r="AH1542" s="257"/>
      <c r="AI1542" s="257"/>
    </row>
    <row r="1543" spans="1:35" ht="15" customHeight="1" x14ac:dyDescent="0.3">
      <c r="A1543" s="261"/>
      <c r="B1543" s="262"/>
      <c r="C1543" s="262"/>
      <c r="D1543" s="262"/>
      <c r="E1543" s="262"/>
      <c r="F1543" s="262"/>
      <c r="G1543" s="263"/>
      <c r="H1543" s="262"/>
      <c r="I1543" s="258"/>
      <c r="J1543" s="261"/>
      <c r="K1543" s="262"/>
      <c r="L1543" s="250"/>
      <c r="N1543" s="250"/>
      <c r="O1543" s="260"/>
      <c r="P1543" s="257"/>
      <c r="Q1543" s="262"/>
      <c r="R1543" s="262"/>
      <c r="S1543" s="262"/>
      <c r="T1543" s="262"/>
      <c r="U1543" s="262"/>
      <c r="V1543" s="262"/>
      <c r="W1543" s="262"/>
      <c r="X1543" s="262"/>
      <c r="Y1543" s="262"/>
      <c r="Z1543" s="262"/>
      <c r="AA1543" s="262"/>
      <c r="AB1543" s="262"/>
      <c r="AC1543" s="262"/>
      <c r="AD1543" s="262"/>
      <c r="AE1543" s="246"/>
      <c r="AF1543" s="262"/>
      <c r="AG1543" s="262"/>
      <c r="AH1543" s="262"/>
      <c r="AI1543" s="262"/>
    </row>
    <row r="1544" spans="1:35" ht="15" customHeight="1" x14ac:dyDescent="0.3">
      <c r="A1544" s="261"/>
      <c r="B1544" s="262"/>
      <c r="C1544" s="262"/>
      <c r="D1544" s="262"/>
      <c r="E1544" s="262"/>
      <c r="F1544" s="262"/>
      <c r="G1544" s="263"/>
      <c r="H1544" s="262"/>
      <c r="I1544" s="258"/>
      <c r="J1544" s="261"/>
      <c r="K1544" s="262"/>
      <c r="L1544" s="250"/>
      <c r="N1544" s="250"/>
      <c r="O1544" s="260"/>
      <c r="P1544" s="257"/>
      <c r="Q1544" s="262"/>
      <c r="R1544" s="262"/>
      <c r="S1544" s="262"/>
      <c r="T1544" s="262"/>
      <c r="U1544" s="262"/>
      <c r="V1544" s="262"/>
      <c r="W1544" s="262"/>
      <c r="X1544" s="262"/>
      <c r="Y1544" s="262"/>
      <c r="Z1544" s="262"/>
      <c r="AA1544" s="262"/>
      <c r="AB1544" s="262"/>
      <c r="AC1544" s="262"/>
      <c r="AD1544" s="262"/>
      <c r="AE1544" s="246"/>
      <c r="AF1544" s="262"/>
      <c r="AG1544" s="262"/>
      <c r="AH1544" s="262"/>
      <c r="AI1544" s="262"/>
    </row>
    <row r="1545" spans="1:35" ht="15" customHeight="1" x14ac:dyDescent="0.3">
      <c r="A1545" s="261"/>
      <c r="B1545" s="262"/>
      <c r="C1545" s="262"/>
      <c r="D1545" s="262"/>
      <c r="E1545" s="262"/>
      <c r="F1545" s="262"/>
      <c r="G1545" s="263"/>
      <c r="H1545" s="262"/>
      <c r="I1545" s="258"/>
      <c r="J1545" s="262"/>
      <c r="K1545" s="250"/>
      <c r="L1545" s="262"/>
      <c r="N1545" s="250"/>
      <c r="O1545" s="260"/>
      <c r="P1545" s="257"/>
      <c r="Q1545" s="262"/>
      <c r="R1545" s="262"/>
      <c r="S1545" s="262"/>
      <c r="T1545" s="262"/>
      <c r="U1545" s="262"/>
      <c r="V1545" s="262"/>
      <c r="W1545" s="262"/>
      <c r="X1545" s="262"/>
      <c r="Y1545" s="262"/>
      <c r="Z1545" s="262"/>
      <c r="AA1545" s="262"/>
      <c r="AB1545" s="262"/>
      <c r="AC1545" s="262"/>
      <c r="AD1545" s="262"/>
      <c r="AE1545" s="246"/>
      <c r="AF1545" s="262"/>
      <c r="AG1545" s="262"/>
      <c r="AH1545" s="262"/>
      <c r="AI1545" s="262"/>
    </row>
    <row r="1546" spans="1:35" ht="15" customHeight="1" x14ac:dyDescent="0.3">
      <c r="A1546" s="261"/>
      <c r="B1546" s="262"/>
      <c r="C1546" s="262"/>
      <c r="D1546" s="262"/>
      <c r="E1546" s="262"/>
      <c r="F1546" s="262"/>
      <c r="G1546" s="263"/>
      <c r="H1546" s="262"/>
      <c r="I1546" s="258"/>
      <c r="J1546" s="262"/>
      <c r="K1546" s="262"/>
      <c r="L1546" s="262"/>
      <c r="N1546" s="250"/>
      <c r="O1546" s="260"/>
      <c r="P1546" s="257"/>
      <c r="Q1546" s="262"/>
      <c r="R1546" s="262"/>
      <c r="S1546" s="262"/>
      <c r="T1546" s="262"/>
      <c r="U1546" s="262"/>
      <c r="V1546" s="262"/>
      <c r="W1546" s="262"/>
      <c r="X1546" s="262"/>
      <c r="Y1546" s="262"/>
      <c r="Z1546" s="262"/>
      <c r="AA1546" s="262"/>
      <c r="AB1546" s="262"/>
      <c r="AC1546" s="262"/>
      <c r="AD1546" s="262"/>
      <c r="AE1546" s="246"/>
      <c r="AF1546" s="262"/>
      <c r="AG1546" s="262"/>
      <c r="AH1546" s="262"/>
      <c r="AI1546" s="262"/>
    </row>
    <row r="1547" spans="1:35" ht="15" customHeight="1" x14ac:dyDescent="0.3">
      <c r="A1547" s="261"/>
      <c r="B1547" s="262"/>
      <c r="C1547" s="262"/>
      <c r="D1547" s="262"/>
      <c r="E1547" s="262"/>
      <c r="F1547" s="262"/>
      <c r="G1547" s="263"/>
      <c r="H1547" s="262"/>
      <c r="I1547" s="258"/>
      <c r="J1547" s="261"/>
      <c r="K1547" s="262"/>
      <c r="L1547" s="250"/>
      <c r="N1547" s="250"/>
      <c r="O1547" s="260"/>
      <c r="P1547" s="257"/>
      <c r="Q1547" s="262"/>
      <c r="R1547" s="250"/>
      <c r="S1547" s="262"/>
      <c r="T1547" s="262"/>
      <c r="U1547" s="262"/>
      <c r="V1547" s="262"/>
      <c r="W1547" s="262"/>
      <c r="X1547" s="262"/>
      <c r="Y1547" s="262"/>
      <c r="Z1547" s="262"/>
      <c r="AA1547" s="262"/>
      <c r="AB1547" s="262"/>
      <c r="AC1547" s="262"/>
      <c r="AD1547" s="262"/>
      <c r="AE1547" s="246"/>
      <c r="AF1547" s="262"/>
      <c r="AG1547" s="262"/>
      <c r="AH1547" s="262"/>
      <c r="AI1547" s="262"/>
    </row>
    <row r="1548" spans="1:35" ht="15" customHeight="1" x14ac:dyDescent="0.3">
      <c r="A1548" s="261"/>
      <c r="B1548" s="262"/>
      <c r="C1548" s="262"/>
      <c r="D1548" s="262"/>
      <c r="E1548" s="262"/>
      <c r="F1548" s="262"/>
      <c r="G1548" s="263"/>
      <c r="H1548" s="262"/>
      <c r="I1548" s="258"/>
      <c r="J1548" s="262"/>
      <c r="K1548" s="250"/>
      <c r="L1548" s="262"/>
      <c r="N1548" s="250"/>
      <c r="O1548" s="260"/>
      <c r="P1548" s="257"/>
      <c r="Q1548" s="250"/>
      <c r="R1548" s="257"/>
      <c r="S1548" s="250"/>
      <c r="T1548" s="250"/>
      <c r="U1548" s="250"/>
      <c r="V1548" s="250"/>
      <c r="W1548" s="250"/>
      <c r="X1548" s="250"/>
      <c r="Y1548" s="250"/>
      <c r="Z1548" s="250"/>
      <c r="AA1548" s="250"/>
      <c r="AB1548" s="250"/>
      <c r="AC1548" s="250"/>
      <c r="AD1548" s="250"/>
      <c r="AE1548" s="246"/>
      <c r="AF1548" s="250"/>
      <c r="AG1548" s="250"/>
      <c r="AH1548" s="250"/>
      <c r="AI1548" s="250"/>
    </row>
    <row r="1549" spans="1:35" ht="15" customHeight="1" x14ac:dyDescent="0.3">
      <c r="A1549" s="256"/>
      <c r="B1549" s="257"/>
      <c r="C1549" s="257"/>
      <c r="D1549" s="257"/>
      <c r="E1549" s="257"/>
      <c r="F1549" s="257"/>
      <c r="G1549" s="257"/>
      <c r="H1549" s="257"/>
      <c r="I1549" s="258"/>
      <c r="J1549" s="257"/>
      <c r="K1549" s="250"/>
      <c r="L1549" s="257"/>
      <c r="N1549" s="250"/>
      <c r="O1549" s="260"/>
      <c r="P1549" s="257"/>
      <c r="Q1549" s="257"/>
      <c r="R1549" s="262"/>
      <c r="S1549" s="257"/>
      <c r="T1549" s="257"/>
      <c r="U1549" s="257"/>
      <c r="V1549" s="257"/>
      <c r="W1549" s="257"/>
      <c r="X1549" s="257"/>
      <c r="Y1549" s="257"/>
      <c r="Z1549" s="257"/>
      <c r="AA1549" s="257"/>
      <c r="AB1549" s="257"/>
      <c r="AC1549" s="257"/>
      <c r="AD1549" s="257"/>
      <c r="AE1549" s="246"/>
      <c r="AF1549" s="257"/>
      <c r="AG1549" s="257"/>
      <c r="AH1549" s="257"/>
      <c r="AI1549" s="257"/>
    </row>
    <row r="1550" spans="1:35" ht="15" customHeight="1" x14ac:dyDescent="0.3">
      <c r="A1550" s="261"/>
      <c r="B1550" s="262"/>
      <c r="C1550" s="262"/>
      <c r="D1550" s="262"/>
      <c r="E1550" s="262"/>
      <c r="F1550" s="262"/>
      <c r="G1550" s="263"/>
      <c r="H1550" s="262"/>
      <c r="I1550" s="258"/>
      <c r="J1550" s="261"/>
      <c r="K1550" s="262"/>
      <c r="L1550" s="250"/>
      <c r="N1550" s="250"/>
      <c r="O1550" s="260"/>
      <c r="P1550" s="257"/>
      <c r="Q1550" s="262"/>
      <c r="R1550" s="257"/>
      <c r="S1550" s="262"/>
      <c r="T1550" s="262"/>
      <c r="U1550" s="262"/>
      <c r="V1550" s="262"/>
      <c r="W1550" s="262"/>
      <c r="X1550" s="262"/>
      <c r="Y1550" s="262"/>
      <c r="Z1550" s="262"/>
      <c r="AA1550" s="262"/>
      <c r="AB1550" s="262"/>
      <c r="AC1550" s="262"/>
      <c r="AD1550" s="262"/>
      <c r="AE1550" s="246"/>
      <c r="AF1550" s="262"/>
      <c r="AG1550" s="262"/>
      <c r="AH1550" s="262"/>
      <c r="AI1550" s="262"/>
    </row>
    <row r="1551" spans="1:35" ht="15" customHeight="1" x14ac:dyDescent="0.3">
      <c r="A1551" s="256"/>
      <c r="B1551" s="257"/>
      <c r="C1551" s="257"/>
      <c r="D1551" s="257"/>
      <c r="E1551" s="257"/>
      <c r="F1551" s="257"/>
      <c r="G1551" s="257"/>
      <c r="H1551" s="257"/>
      <c r="I1551" s="258"/>
      <c r="J1551" s="257"/>
      <c r="K1551" s="257"/>
      <c r="L1551" s="250"/>
      <c r="N1551" s="250"/>
      <c r="O1551" s="260"/>
      <c r="P1551" s="257"/>
      <c r="Q1551" s="257"/>
      <c r="R1551" s="262"/>
      <c r="S1551" s="257"/>
      <c r="T1551" s="257"/>
      <c r="U1551" s="257"/>
      <c r="V1551" s="257"/>
      <c r="W1551" s="257"/>
      <c r="X1551" s="257"/>
      <c r="Y1551" s="257"/>
      <c r="Z1551" s="257"/>
      <c r="AA1551" s="257"/>
      <c r="AB1551" s="257"/>
      <c r="AC1551" s="257"/>
      <c r="AD1551" s="257"/>
      <c r="AE1551" s="246"/>
      <c r="AF1551" s="257"/>
      <c r="AG1551" s="257"/>
      <c r="AH1551" s="257"/>
      <c r="AI1551" s="257"/>
    </row>
    <row r="1552" spans="1:35" ht="15" customHeight="1" x14ac:dyDescent="0.3">
      <c r="A1552" s="261"/>
      <c r="B1552" s="262"/>
      <c r="C1552" s="262"/>
      <c r="D1552" s="262"/>
      <c r="E1552" s="262"/>
      <c r="F1552" s="262"/>
      <c r="G1552" s="263"/>
      <c r="H1552" s="262"/>
      <c r="I1552" s="258"/>
      <c r="J1552" s="262"/>
      <c r="K1552" s="262"/>
      <c r="L1552" s="262"/>
      <c r="N1552" s="250"/>
      <c r="O1552" s="260"/>
      <c r="P1552" s="257"/>
      <c r="Q1552" s="262"/>
      <c r="R1552" s="257"/>
      <c r="S1552" s="262"/>
      <c r="T1552" s="262"/>
      <c r="U1552" s="262"/>
      <c r="V1552" s="262"/>
      <c r="W1552" s="262"/>
      <c r="X1552" s="262"/>
      <c r="Y1552" s="262"/>
      <c r="Z1552" s="262"/>
      <c r="AA1552" s="262"/>
      <c r="AB1552" s="262"/>
      <c r="AC1552" s="262"/>
      <c r="AD1552" s="262"/>
      <c r="AE1552" s="246"/>
      <c r="AF1552" s="262"/>
      <c r="AG1552" s="262"/>
      <c r="AH1552" s="262"/>
      <c r="AI1552" s="262"/>
    </row>
    <row r="1553" spans="1:35" ht="15" customHeight="1" x14ac:dyDescent="0.3">
      <c r="A1553" s="256"/>
      <c r="B1553" s="257"/>
      <c r="C1553" s="257"/>
      <c r="D1553" s="257"/>
      <c r="E1553" s="257"/>
      <c r="F1553" s="257"/>
      <c r="G1553" s="257"/>
      <c r="H1553" s="257"/>
      <c r="I1553" s="258"/>
      <c r="J1553" s="257"/>
      <c r="K1553" s="257"/>
      <c r="L1553" s="257"/>
      <c r="N1553" s="250"/>
      <c r="O1553" s="260"/>
      <c r="P1553" s="257"/>
      <c r="Q1553" s="257"/>
      <c r="R1553" s="262"/>
      <c r="S1553" s="257"/>
      <c r="T1553" s="257"/>
      <c r="U1553" s="257"/>
      <c r="V1553" s="257"/>
      <c r="W1553" s="257"/>
      <c r="X1553" s="257"/>
      <c r="Y1553" s="257"/>
      <c r="Z1553" s="257"/>
      <c r="AA1553" s="257"/>
      <c r="AB1553" s="257"/>
      <c r="AC1553" s="257"/>
      <c r="AD1553" s="257"/>
      <c r="AE1553" s="246"/>
      <c r="AF1553" s="257"/>
      <c r="AG1553" s="257"/>
      <c r="AH1553" s="257"/>
      <c r="AI1553" s="257"/>
    </row>
    <row r="1554" spans="1:35" ht="15" customHeight="1" x14ac:dyDescent="0.3">
      <c r="A1554" s="261"/>
      <c r="B1554" s="262"/>
      <c r="C1554" s="262"/>
      <c r="D1554" s="262"/>
      <c r="E1554" s="262"/>
      <c r="F1554" s="262"/>
      <c r="G1554" s="263"/>
      <c r="H1554" s="262"/>
      <c r="I1554" s="258"/>
      <c r="J1554" s="262"/>
      <c r="K1554" s="250"/>
      <c r="L1554" s="250"/>
      <c r="N1554" s="250"/>
      <c r="O1554" s="260"/>
      <c r="P1554" s="257"/>
      <c r="Q1554" s="262"/>
      <c r="R1554" s="257"/>
      <c r="S1554" s="262"/>
      <c r="T1554" s="262"/>
      <c r="U1554" s="262"/>
      <c r="V1554" s="262"/>
      <c r="W1554" s="262"/>
      <c r="X1554" s="262"/>
      <c r="Y1554" s="262"/>
      <c r="Z1554" s="262"/>
      <c r="AA1554" s="262"/>
      <c r="AB1554" s="262"/>
      <c r="AC1554" s="262"/>
      <c r="AD1554" s="262"/>
      <c r="AE1554" s="246"/>
      <c r="AF1554" s="262"/>
      <c r="AG1554" s="262"/>
      <c r="AH1554" s="262"/>
      <c r="AI1554" s="262"/>
    </row>
    <row r="1555" spans="1:35" ht="15" customHeight="1" x14ac:dyDescent="0.3">
      <c r="A1555" s="256"/>
      <c r="B1555" s="257"/>
      <c r="C1555" s="257"/>
      <c r="D1555" s="257"/>
      <c r="E1555" s="257"/>
      <c r="F1555" s="257"/>
      <c r="G1555" s="257"/>
      <c r="H1555" s="257"/>
      <c r="I1555" s="258"/>
      <c r="J1555" s="257"/>
      <c r="K1555" s="257"/>
      <c r="L1555" s="250"/>
      <c r="N1555" s="250"/>
      <c r="O1555" s="260"/>
      <c r="P1555" s="257"/>
      <c r="Q1555" s="257"/>
      <c r="R1555" s="262"/>
      <c r="S1555" s="257"/>
      <c r="T1555" s="257"/>
      <c r="U1555" s="257"/>
      <c r="V1555" s="257"/>
      <c r="W1555" s="257"/>
      <c r="X1555" s="257"/>
      <c r="Y1555" s="257"/>
      <c r="Z1555" s="257"/>
      <c r="AA1555" s="257"/>
      <c r="AB1555" s="257"/>
      <c r="AC1555" s="257"/>
      <c r="AD1555" s="257"/>
      <c r="AE1555" s="246"/>
      <c r="AF1555" s="257"/>
      <c r="AG1555" s="257"/>
      <c r="AH1555" s="257"/>
      <c r="AI1555" s="257"/>
    </row>
    <row r="1556" spans="1:35" ht="15" customHeight="1" x14ac:dyDescent="0.3">
      <c r="A1556" s="261"/>
      <c r="B1556" s="262"/>
      <c r="C1556" s="262"/>
      <c r="D1556" s="262"/>
      <c r="E1556" s="262"/>
      <c r="F1556" s="262"/>
      <c r="G1556" s="263"/>
      <c r="H1556" s="262"/>
      <c r="I1556" s="258"/>
      <c r="J1556" s="262"/>
      <c r="K1556" s="266"/>
      <c r="L1556" s="262"/>
      <c r="N1556" s="250"/>
      <c r="O1556" s="260"/>
      <c r="P1556" s="257"/>
      <c r="Q1556" s="262"/>
      <c r="R1556" s="257"/>
      <c r="S1556" s="262"/>
      <c r="T1556" s="262"/>
      <c r="U1556" s="262"/>
      <c r="V1556" s="262"/>
      <c r="W1556" s="262"/>
      <c r="X1556" s="262"/>
      <c r="Y1556" s="262"/>
      <c r="Z1556" s="262"/>
      <c r="AA1556" s="262"/>
      <c r="AB1556" s="262"/>
      <c r="AC1556" s="262"/>
      <c r="AD1556" s="262"/>
      <c r="AE1556" s="247"/>
      <c r="AF1556" s="262"/>
      <c r="AG1556" s="262"/>
      <c r="AH1556" s="262"/>
      <c r="AI1556" s="262"/>
    </row>
    <row r="1557" spans="1:35" ht="15" customHeight="1" x14ac:dyDescent="0.3">
      <c r="A1557" s="256"/>
      <c r="B1557" s="257"/>
      <c r="C1557" s="257"/>
      <c r="D1557" s="257"/>
      <c r="E1557" s="257"/>
      <c r="F1557" s="257"/>
      <c r="G1557" s="257"/>
      <c r="H1557" s="257"/>
      <c r="I1557" s="258"/>
      <c r="J1557" s="257"/>
      <c r="K1557" s="257"/>
      <c r="L1557" s="257"/>
      <c r="N1557" s="250"/>
      <c r="O1557" s="260"/>
      <c r="P1557" s="257"/>
      <c r="Q1557" s="257"/>
      <c r="R1557" s="257"/>
      <c r="S1557" s="257"/>
      <c r="T1557" s="257"/>
      <c r="U1557" s="257"/>
      <c r="V1557" s="257"/>
      <c r="W1557" s="257"/>
      <c r="X1557" s="257"/>
      <c r="Y1557" s="257"/>
      <c r="Z1557" s="257"/>
      <c r="AA1557" s="257"/>
      <c r="AB1557" s="257"/>
      <c r="AC1557" s="257"/>
      <c r="AD1557" s="257"/>
      <c r="AE1557" s="246"/>
      <c r="AF1557" s="257"/>
      <c r="AG1557" s="257"/>
      <c r="AH1557" s="257"/>
      <c r="AI1557" s="257"/>
    </row>
    <row r="1558" spans="1:35" ht="15" customHeight="1" x14ac:dyDescent="0.3">
      <c r="A1558" s="256"/>
      <c r="B1558" s="257"/>
      <c r="C1558" s="257"/>
      <c r="D1558" s="257"/>
      <c r="E1558" s="257"/>
      <c r="F1558" s="257"/>
      <c r="G1558" s="257"/>
      <c r="H1558" s="257"/>
      <c r="I1558" s="258"/>
      <c r="J1558" s="257"/>
      <c r="K1558" s="257"/>
      <c r="L1558" s="257"/>
      <c r="N1558" s="250"/>
      <c r="O1558" s="260"/>
      <c r="P1558" s="257"/>
      <c r="Q1558" s="257"/>
      <c r="R1558" s="257"/>
      <c r="S1558" s="257"/>
      <c r="T1558" s="257"/>
      <c r="U1558" s="257"/>
      <c r="V1558" s="257"/>
      <c r="W1558" s="257"/>
      <c r="X1558" s="257"/>
      <c r="Y1558" s="257"/>
      <c r="Z1558" s="257"/>
      <c r="AA1558" s="257"/>
      <c r="AB1558" s="257"/>
      <c r="AC1558" s="257"/>
      <c r="AD1558" s="257"/>
      <c r="AE1558" s="246"/>
      <c r="AF1558" s="257"/>
      <c r="AG1558" s="257"/>
      <c r="AH1558" s="257"/>
      <c r="AI1558" s="257"/>
    </row>
    <row r="1559" spans="1:35" ht="15" customHeight="1" x14ac:dyDescent="0.3">
      <c r="A1559" s="256"/>
      <c r="B1559" s="257"/>
      <c r="C1559" s="257"/>
      <c r="D1559" s="257"/>
      <c r="E1559" s="257"/>
      <c r="F1559" s="257"/>
      <c r="G1559" s="257"/>
      <c r="H1559" s="257"/>
      <c r="I1559" s="258"/>
      <c r="J1559" s="250"/>
      <c r="K1559" s="257"/>
      <c r="L1559" s="257"/>
      <c r="N1559" s="250"/>
      <c r="O1559" s="260"/>
      <c r="P1559" s="257"/>
      <c r="Q1559" s="257"/>
      <c r="R1559" s="257"/>
      <c r="S1559" s="257"/>
      <c r="T1559" s="257"/>
      <c r="U1559" s="257"/>
      <c r="V1559" s="257"/>
      <c r="W1559" s="257"/>
      <c r="X1559" s="257"/>
      <c r="Y1559" s="257"/>
      <c r="Z1559" s="257"/>
      <c r="AA1559" s="257"/>
      <c r="AB1559" s="257"/>
      <c r="AC1559" s="257"/>
      <c r="AD1559" s="257"/>
      <c r="AE1559" s="246"/>
      <c r="AF1559" s="257"/>
      <c r="AG1559" s="257"/>
      <c r="AH1559" s="257"/>
      <c r="AI1559" s="257"/>
    </row>
    <row r="1560" spans="1:35" ht="15" customHeight="1" x14ac:dyDescent="0.3">
      <c r="A1560" s="256"/>
      <c r="B1560" s="257"/>
      <c r="C1560" s="257"/>
      <c r="D1560" s="257"/>
      <c r="E1560" s="257"/>
      <c r="F1560" s="257"/>
      <c r="G1560" s="257"/>
      <c r="H1560" s="257"/>
      <c r="I1560" s="258"/>
      <c r="J1560" s="257"/>
      <c r="K1560" s="257"/>
      <c r="L1560" s="250"/>
      <c r="N1560" s="250"/>
      <c r="O1560" s="260"/>
      <c r="P1560" s="257"/>
      <c r="Q1560" s="257"/>
      <c r="R1560" s="262"/>
      <c r="S1560" s="257"/>
      <c r="T1560" s="257"/>
      <c r="U1560" s="257"/>
      <c r="V1560" s="257"/>
      <c r="W1560" s="257"/>
      <c r="X1560" s="257"/>
      <c r="Y1560" s="257"/>
      <c r="Z1560" s="257"/>
      <c r="AA1560" s="257"/>
      <c r="AB1560" s="257"/>
      <c r="AC1560" s="257"/>
      <c r="AD1560" s="257"/>
      <c r="AE1560" s="246"/>
      <c r="AF1560" s="257"/>
      <c r="AG1560" s="257"/>
      <c r="AH1560" s="257"/>
      <c r="AI1560" s="257"/>
    </row>
    <row r="1561" spans="1:35" ht="15" customHeight="1" x14ac:dyDescent="0.3">
      <c r="A1561" s="261"/>
      <c r="B1561" s="262"/>
      <c r="C1561" s="262"/>
      <c r="D1561" s="262"/>
      <c r="E1561" s="262"/>
      <c r="F1561" s="262"/>
      <c r="G1561" s="263"/>
      <c r="H1561" s="262"/>
      <c r="I1561" s="258"/>
      <c r="J1561" s="261"/>
      <c r="K1561" s="250"/>
      <c r="L1561" s="262"/>
      <c r="N1561" s="250"/>
      <c r="O1561" s="260"/>
      <c r="P1561" s="257"/>
      <c r="Q1561" s="262"/>
      <c r="R1561" s="262"/>
      <c r="S1561" s="262"/>
      <c r="T1561" s="262"/>
      <c r="U1561" s="262"/>
      <c r="V1561" s="262"/>
      <c r="W1561" s="262"/>
      <c r="X1561" s="262"/>
      <c r="Y1561" s="262"/>
      <c r="Z1561" s="262"/>
      <c r="AA1561" s="262"/>
      <c r="AB1561" s="262"/>
      <c r="AC1561" s="262"/>
      <c r="AD1561" s="262"/>
      <c r="AE1561" s="247"/>
      <c r="AF1561" s="262"/>
      <c r="AG1561" s="262"/>
      <c r="AH1561" s="262"/>
      <c r="AI1561" s="262"/>
    </row>
    <row r="1562" spans="1:35" ht="15" customHeight="1" x14ac:dyDescent="0.3">
      <c r="A1562" s="261"/>
      <c r="B1562" s="262"/>
      <c r="C1562" s="262"/>
      <c r="D1562" s="262"/>
      <c r="E1562" s="262"/>
      <c r="F1562" s="262"/>
      <c r="G1562" s="263"/>
      <c r="H1562" s="262"/>
      <c r="I1562" s="258"/>
      <c r="J1562" s="262"/>
      <c r="K1562" s="250"/>
      <c r="L1562" s="262"/>
      <c r="N1562" s="250"/>
      <c r="O1562" s="260"/>
      <c r="P1562" s="257"/>
      <c r="Q1562" s="262"/>
      <c r="R1562" s="257"/>
      <c r="S1562" s="262"/>
      <c r="T1562" s="262"/>
      <c r="U1562" s="262"/>
      <c r="V1562" s="262"/>
      <c r="W1562" s="262"/>
      <c r="X1562" s="262"/>
      <c r="Y1562" s="262"/>
      <c r="Z1562" s="262"/>
      <c r="AA1562" s="262"/>
      <c r="AB1562" s="262"/>
      <c r="AC1562" s="262"/>
      <c r="AD1562" s="262"/>
      <c r="AE1562" s="247"/>
      <c r="AF1562" s="262"/>
      <c r="AG1562" s="262"/>
      <c r="AH1562" s="262"/>
      <c r="AI1562" s="262"/>
    </row>
    <row r="1563" spans="1:35" ht="15" customHeight="1" x14ac:dyDescent="0.3">
      <c r="A1563" s="256"/>
      <c r="B1563" s="257"/>
      <c r="C1563" s="257"/>
      <c r="D1563" s="257"/>
      <c r="E1563" s="257"/>
      <c r="F1563" s="257"/>
      <c r="G1563" s="257"/>
      <c r="H1563" s="257"/>
      <c r="I1563" s="258"/>
      <c r="J1563" s="257"/>
      <c r="K1563" s="250"/>
      <c r="L1563" s="257"/>
      <c r="N1563" s="250"/>
      <c r="O1563" s="260"/>
      <c r="P1563" s="257"/>
      <c r="Q1563" s="257"/>
      <c r="R1563" s="257"/>
      <c r="S1563" s="257"/>
      <c r="T1563" s="257"/>
      <c r="U1563" s="257"/>
      <c r="V1563" s="257"/>
      <c r="W1563" s="257"/>
      <c r="X1563" s="257"/>
      <c r="Y1563" s="257"/>
      <c r="Z1563" s="257"/>
      <c r="AA1563" s="257"/>
      <c r="AB1563" s="257"/>
      <c r="AC1563" s="257"/>
      <c r="AD1563" s="257"/>
      <c r="AE1563" s="246"/>
      <c r="AF1563" s="257"/>
      <c r="AG1563" s="257"/>
      <c r="AH1563" s="257"/>
      <c r="AI1563" s="257"/>
    </row>
    <row r="1564" spans="1:35" ht="15" customHeight="1" x14ac:dyDescent="0.3">
      <c r="A1564" s="256"/>
      <c r="B1564" s="257"/>
      <c r="C1564" s="257"/>
      <c r="D1564" s="257"/>
      <c r="E1564" s="257"/>
      <c r="F1564" s="257"/>
      <c r="G1564" s="257"/>
      <c r="H1564" s="257"/>
      <c r="I1564" s="258"/>
      <c r="J1564" s="259"/>
      <c r="K1564" s="257"/>
      <c r="L1564" s="250"/>
      <c r="N1564" s="250"/>
      <c r="O1564" s="260"/>
      <c r="P1564" s="257"/>
      <c r="Q1564" s="257"/>
      <c r="R1564" s="262"/>
      <c r="S1564" s="257"/>
      <c r="T1564" s="257"/>
      <c r="U1564" s="257"/>
      <c r="V1564" s="257"/>
      <c r="W1564" s="257"/>
      <c r="X1564" s="257"/>
      <c r="Y1564" s="257"/>
      <c r="Z1564" s="257"/>
      <c r="AA1564" s="257"/>
      <c r="AB1564" s="257"/>
      <c r="AC1564" s="257"/>
      <c r="AD1564" s="257"/>
      <c r="AE1564" s="246"/>
      <c r="AF1564" s="257"/>
      <c r="AG1564" s="257"/>
      <c r="AH1564" s="257"/>
      <c r="AI1564" s="257"/>
    </row>
    <row r="1565" spans="1:35" ht="15" customHeight="1" x14ac:dyDescent="0.3">
      <c r="A1565" s="261"/>
      <c r="B1565" s="262"/>
      <c r="C1565" s="262"/>
      <c r="D1565" s="262"/>
      <c r="E1565" s="262"/>
      <c r="F1565" s="262"/>
      <c r="G1565" s="263"/>
      <c r="H1565" s="262"/>
      <c r="I1565" s="258"/>
      <c r="J1565" s="261"/>
      <c r="K1565" s="262"/>
      <c r="L1565" s="250"/>
      <c r="N1565" s="250"/>
      <c r="O1565" s="260"/>
      <c r="P1565" s="257"/>
      <c r="Q1565" s="262"/>
      <c r="R1565" s="262"/>
      <c r="S1565" s="262"/>
      <c r="T1565" s="262"/>
      <c r="U1565" s="262"/>
      <c r="V1565" s="262"/>
      <c r="W1565" s="262"/>
      <c r="X1565" s="262"/>
      <c r="Y1565" s="262"/>
      <c r="Z1565" s="262"/>
      <c r="AA1565" s="262"/>
      <c r="AB1565" s="262"/>
      <c r="AC1565" s="262"/>
      <c r="AD1565" s="262"/>
      <c r="AE1565" s="246"/>
      <c r="AF1565" s="262"/>
      <c r="AG1565" s="262"/>
      <c r="AH1565" s="262"/>
      <c r="AI1565" s="262"/>
    </row>
    <row r="1566" spans="1:35" ht="15" customHeight="1" x14ac:dyDescent="0.3">
      <c r="A1566" s="261"/>
      <c r="B1566" s="262"/>
      <c r="C1566" s="262"/>
      <c r="D1566" s="262"/>
      <c r="E1566" s="262"/>
      <c r="F1566" s="262"/>
      <c r="G1566" s="263"/>
      <c r="H1566" s="262"/>
      <c r="I1566" s="258"/>
      <c r="J1566" s="261"/>
      <c r="K1566" s="250"/>
      <c r="L1566" s="262"/>
      <c r="N1566" s="250"/>
      <c r="O1566" s="260"/>
      <c r="P1566" s="257"/>
      <c r="Q1566" s="262"/>
      <c r="R1566" s="257"/>
      <c r="S1566" s="262"/>
      <c r="T1566" s="262"/>
      <c r="U1566" s="262"/>
      <c r="V1566" s="262"/>
      <c r="W1566" s="262"/>
      <c r="X1566" s="262"/>
      <c r="Y1566" s="262"/>
      <c r="Z1566" s="262"/>
      <c r="AA1566" s="262"/>
      <c r="AB1566" s="262"/>
      <c r="AC1566" s="262"/>
      <c r="AD1566" s="262"/>
      <c r="AE1566" s="247"/>
      <c r="AF1566" s="262"/>
      <c r="AG1566" s="262"/>
      <c r="AH1566" s="262"/>
      <c r="AI1566" s="262"/>
    </row>
    <row r="1567" spans="1:35" ht="15" customHeight="1" x14ac:dyDescent="0.3">
      <c r="A1567" s="256"/>
      <c r="B1567" s="257"/>
      <c r="C1567" s="257"/>
      <c r="D1567" s="257"/>
      <c r="E1567" s="257"/>
      <c r="F1567" s="257"/>
      <c r="G1567" s="257"/>
      <c r="H1567" s="257"/>
      <c r="I1567" s="258"/>
      <c r="J1567" s="257"/>
      <c r="K1567" s="257"/>
      <c r="L1567" s="250"/>
      <c r="N1567" s="250"/>
      <c r="O1567" s="260"/>
      <c r="P1567" s="257"/>
      <c r="Q1567" s="257"/>
      <c r="R1567" s="262"/>
      <c r="S1567" s="257"/>
      <c r="T1567" s="257"/>
      <c r="U1567" s="257"/>
      <c r="V1567" s="257"/>
      <c r="W1567" s="257"/>
      <c r="X1567" s="257"/>
      <c r="Y1567" s="257"/>
      <c r="Z1567" s="257"/>
      <c r="AA1567" s="257"/>
      <c r="AB1567" s="257"/>
      <c r="AC1567" s="257"/>
      <c r="AD1567" s="257"/>
      <c r="AE1567" s="246"/>
      <c r="AF1567" s="257"/>
      <c r="AG1567" s="257"/>
      <c r="AH1567" s="257"/>
      <c r="AI1567" s="257"/>
    </row>
    <row r="1568" spans="1:35" ht="15" customHeight="1" x14ac:dyDescent="0.3">
      <c r="A1568" s="261"/>
      <c r="B1568" s="262"/>
      <c r="C1568" s="262"/>
      <c r="D1568" s="262"/>
      <c r="E1568" s="262"/>
      <c r="F1568" s="262"/>
      <c r="G1568" s="263"/>
      <c r="H1568" s="262"/>
      <c r="I1568" s="258"/>
      <c r="J1568" s="262"/>
      <c r="K1568" s="250"/>
      <c r="L1568" s="262"/>
      <c r="N1568" s="250"/>
      <c r="O1568" s="260"/>
      <c r="P1568" s="257"/>
      <c r="Q1568" s="262"/>
      <c r="R1568" s="262"/>
      <c r="S1568" s="262"/>
      <c r="T1568" s="262"/>
      <c r="U1568" s="262"/>
      <c r="V1568" s="262"/>
      <c r="W1568" s="262"/>
      <c r="X1568" s="262"/>
      <c r="Y1568" s="262"/>
      <c r="Z1568" s="262"/>
      <c r="AA1568" s="262"/>
      <c r="AB1568" s="262"/>
      <c r="AC1568" s="262"/>
      <c r="AD1568" s="262"/>
      <c r="AE1568" s="246"/>
      <c r="AF1568" s="262"/>
      <c r="AG1568" s="262"/>
      <c r="AH1568" s="262"/>
      <c r="AI1568" s="262"/>
    </row>
    <row r="1569" spans="1:35" ht="15" customHeight="1" x14ac:dyDescent="0.3">
      <c r="A1569" s="261"/>
      <c r="B1569" s="262"/>
      <c r="C1569" s="262"/>
      <c r="D1569" s="262"/>
      <c r="E1569" s="262"/>
      <c r="F1569" s="262"/>
      <c r="G1569" s="263"/>
      <c r="H1569" s="262"/>
      <c r="I1569" s="258"/>
      <c r="J1569" s="262"/>
      <c r="K1569" s="262"/>
      <c r="L1569" s="262"/>
      <c r="N1569" s="250"/>
      <c r="O1569" s="260"/>
      <c r="P1569" s="257"/>
      <c r="Q1569" s="262"/>
      <c r="R1569" s="262"/>
      <c r="S1569" s="262"/>
      <c r="T1569" s="262"/>
      <c r="U1569" s="262"/>
      <c r="V1569" s="262"/>
      <c r="W1569" s="262"/>
      <c r="X1569" s="262"/>
      <c r="Y1569" s="262"/>
      <c r="Z1569" s="262"/>
      <c r="AA1569" s="262"/>
      <c r="AB1569" s="262"/>
      <c r="AC1569" s="262"/>
      <c r="AD1569" s="262"/>
      <c r="AE1569" s="246"/>
      <c r="AF1569" s="262"/>
      <c r="AG1569" s="262"/>
      <c r="AH1569" s="262"/>
      <c r="AI1569" s="262"/>
    </row>
    <row r="1570" spans="1:35" ht="15" customHeight="1" x14ac:dyDescent="0.3">
      <c r="A1570" s="261"/>
      <c r="B1570" s="262"/>
      <c r="C1570" s="262"/>
      <c r="D1570" s="262"/>
      <c r="E1570" s="262"/>
      <c r="F1570" s="262"/>
      <c r="G1570" s="263"/>
      <c r="H1570" s="262"/>
      <c r="I1570" s="258"/>
      <c r="J1570" s="261"/>
      <c r="K1570" s="262"/>
      <c r="L1570" s="250"/>
      <c r="N1570" s="250"/>
      <c r="O1570" s="260"/>
      <c r="P1570" s="257"/>
      <c r="Q1570" s="262"/>
      <c r="R1570" s="262"/>
      <c r="S1570" s="262"/>
      <c r="T1570" s="262"/>
      <c r="U1570" s="262"/>
      <c r="V1570" s="262"/>
      <c r="W1570" s="262"/>
      <c r="X1570" s="262"/>
      <c r="Y1570" s="262"/>
      <c r="Z1570" s="262"/>
      <c r="AA1570" s="262"/>
      <c r="AB1570" s="262"/>
      <c r="AC1570" s="262"/>
      <c r="AD1570" s="262"/>
      <c r="AE1570" s="246"/>
      <c r="AF1570" s="262"/>
      <c r="AG1570" s="262"/>
      <c r="AH1570" s="262"/>
      <c r="AI1570" s="262"/>
    </row>
    <row r="1571" spans="1:35" ht="15" customHeight="1" x14ac:dyDescent="0.3">
      <c r="A1571" s="261"/>
      <c r="B1571" s="262"/>
      <c r="C1571" s="262"/>
      <c r="D1571" s="262"/>
      <c r="E1571" s="262"/>
      <c r="F1571" s="262"/>
      <c r="G1571" s="263"/>
      <c r="H1571" s="262"/>
      <c r="I1571" s="258"/>
      <c r="J1571" s="262"/>
      <c r="K1571" s="250"/>
      <c r="L1571" s="250"/>
      <c r="N1571" s="250"/>
      <c r="O1571" s="260"/>
      <c r="P1571" s="257"/>
      <c r="Q1571" s="262"/>
      <c r="R1571" s="257"/>
      <c r="S1571" s="262"/>
      <c r="T1571" s="262"/>
      <c r="U1571" s="262"/>
      <c r="V1571" s="262"/>
      <c r="W1571" s="262"/>
      <c r="X1571" s="262"/>
      <c r="Y1571" s="262"/>
      <c r="Z1571" s="262"/>
      <c r="AA1571" s="262"/>
      <c r="AB1571" s="262"/>
      <c r="AC1571" s="262"/>
      <c r="AD1571" s="262"/>
      <c r="AE1571" s="246"/>
      <c r="AF1571" s="262"/>
      <c r="AG1571" s="262"/>
      <c r="AH1571" s="262"/>
      <c r="AI1571" s="262"/>
    </row>
    <row r="1572" spans="1:35" ht="15" customHeight="1" x14ac:dyDescent="0.3">
      <c r="A1572" s="256"/>
      <c r="B1572" s="257"/>
      <c r="C1572" s="257"/>
      <c r="D1572" s="257"/>
      <c r="E1572" s="257"/>
      <c r="F1572" s="257"/>
      <c r="G1572" s="257"/>
      <c r="H1572" s="257"/>
      <c r="I1572" s="258"/>
      <c r="J1572" s="257"/>
      <c r="K1572" s="257"/>
      <c r="L1572" s="257"/>
      <c r="N1572" s="250"/>
      <c r="O1572" s="260"/>
      <c r="P1572" s="257"/>
      <c r="Q1572" s="257"/>
      <c r="R1572" s="257"/>
      <c r="S1572" s="257"/>
      <c r="T1572" s="257"/>
      <c r="U1572" s="257"/>
      <c r="V1572" s="257"/>
      <c r="W1572" s="257"/>
      <c r="X1572" s="257"/>
      <c r="Y1572" s="257"/>
      <c r="Z1572" s="257"/>
      <c r="AA1572" s="257"/>
      <c r="AB1572" s="257"/>
      <c r="AC1572" s="257"/>
      <c r="AD1572" s="257"/>
      <c r="AE1572" s="246"/>
      <c r="AF1572" s="257"/>
      <c r="AG1572" s="257"/>
      <c r="AH1572" s="257"/>
      <c r="AI1572" s="257"/>
    </row>
    <row r="1573" spans="1:35" ht="15" customHeight="1" x14ac:dyDescent="0.3">
      <c r="A1573" s="256"/>
      <c r="B1573" s="257"/>
      <c r="C1573" s="257"/>
      <c r="D1573" s="257"/>
      <c r="E1573" s="257"/>
      <c r="F1573" s="257"/>
      <c r="G1573" s="257"/>
      <c r="H1573" s="257"/>
      <c r="I1573" s="258"/>
      <c r="J1573" s="259"/>
      <c r="K1573" s="257"/>
      <c r="L1573" s="250"/>
      <c r="N1573" s="250"/>
      <c r="O1573" s="260"/>
      <c r="P1573" s="257"/>
      <c r="Q1573" s="257"/>
      <c r="R1573" s="257"/>
      <c r="S1573" s="257"/>
      <c r="T1573" s="257"/>
      <c r="U1573" s="257"/>
      <c r="V1573" s="257"/>
      <c r="W1573" s="257"/>
      <c r="X1573" s="257"/>
      <c r="Y1573" s="257"/>
      <c r="Z1573" s="257"/>
      <c r="AA1573" s="257"/>
      <c r="AB1573" s="257"/>
      <c r="AC1573" s="257"/>
      <c r="AD1573" s="257"/>
      <c r="AE1573" s="246"/>
      <c r="AF1573" s="257"/>
      <c r="AG1573" s="257"/>
      <c r="AH1573" s="257"/>
      <c r="AI1573" s="257"/>
    </row>
    <row r="1574" spans="1:35" ht="15" customHeight="1" x14ac:dyDescent="0.3">
      <c r="A1574" s="256"/>
      <c r="B1574" s="257"/>
      <c r="C1574" s="257"/>
      <c r="D1574" s="257"/>
      <c r="E1574" s="257"/>
      <c r="F1574" s="257"/>
      <c r="G1574" s="257"/>
      <c r="H1574" s="257"/>
      <c r="I1574" s="258"/>
      <c r="J1574" s="257"/>
      <c r="K1574" s="250"/>
      <c r="L1574" s="257"/>
      <c r="N1574" s="250"/>
      <c r="O1574" s="260"/>
      <c r="P1574" s="257"/>
      <c r="Q1574" s="257"/>
      <c r="R1574" s="257"/>
      <c r="S1574" s="257"/>
      <c r="T1574" s="257"/>
      <c r="U1574" s="257"/>
      <c r="V1574" s="257"/>
      <c r="W1574" s="257"/>
      <c r="X1574" s="257"/>
      <c r="Y1574" s="257"/>
      <c r="Z1574" s="257"/>
      <c r="AA1574" s="257"/>
      <c r="AB1574" s="257"/>
      <c r="AC1574" s="257"/>
      <c r="AD1574" s="257"/>
      <c r="AE1574" s="246"/>
      <c r="AF1574" s="257"/>
      <c r="AG1574" s="257"/>
      <c r="AH1574" s="257"/>
      <c r="AI1574" s="257"/>
    </row>
    <row r="1575" spans="1:35" ht="15" customHeight="1" x14ac:dyDescent="0.3">
      <c r="A1575" s="256"/>
      <c r="B1575" s="257"/>
      <c r="C1575" s="257"/>
      <c r="D1575" s="257"/>
      <c r="E1575" s="257"/>
      <c r="F1575" s="257"/>
      <c r="G1575" s="257"/>
      <c r="H1575" s="257"/>
      <c r="I1575" s="258"/>
      <c r="J1575" s="257"/>
      <c r="K1575" s="257"/>
      <c r="L1575" s="250"/>
      <c r="N1575" s="250"/>
      <c r="O1575" s="260"/>
      <c r="P1575" s="257"/>
      <c r="Q1575" s="257"/>
      <c r="R1575" s="262"/>
      <c r="S1575" s="257"/>
      <c r="T1575" s="257"/>
      <c r="U1575" s="257"/>
      <c r="V1575" s="257"/>
      <c r="W1575" s="257"/>
      <c r="X1575" s="257"/>
      <c r="Y1575" s="257"/>
      <c r="Z1575" s="257"/>
      <c r="AA1575" s="257"/>
      <c r="AB1575" s="257"/>
      <c r="AC1575" s="257"/>
      <c r="AD1575" s="257"/>
      <c r="AE1575" s="246"/>
      <c r="AF1575" s="257"/>
      <c r="AG1575" s="257"/>
      <c r="AH1575" s="257"/>
      <c r="AI1575" s="257"/>
    </row>
    <row r="1576" spans="1:35" ht="15" customHeight="1" x14ac:dyDescent="0.3">
      <c r="A1576" s="261"/>
      <c r="B1576" s="262"/>
      <c r="C1576" s="262"/>
      <c r="D1576" s="262"/>
      <c r="E1576" s="262"/>
      <c r="F1576" s="262"/>
      <c r="G1576" s="263"/>
      <c r="H1576" s="262"/>
      <c r="I1576" s="258"/>
      <c r="J1576" s="262"/>
      <c r="K1576" s="250"/>
      <c r="L1576" s="262"/>
      <c r="N1576" s="250"/>
      <c r="O1576" s="260"/>
      <c r="P1576" s="257"/>
      <c r="Q1576" s="262"/>
      <c r="R1576" s="257"/>
      <c r="S1576" s="262"/>
      <c r="T1576" s="262"/>
      <c r="U1576" s="262"/>
      <c r="V1576" s="262"/>
      <c r="W1576" s="262"/>
      <c r="X1576" s="262"/>
      <c r="Y1576" s="262"/>
      <c r="Z1576" s="262"/>
      <c r="AA1576" s="262"/>
      <c r="AB1576" s="262"/>
      <c r="AC1576" s="262"/>
      <c r="AD1576" s="262"/>
      <c r="AE1576" s="246"/>
      <c r="AF1576" s="262"/>
      <c r="AG1576" s="262"/>
      <c r="AH1576" s="262"/>
      <c r="AI1576" s="262"/>
    </row>
    <row r="1577" spans="1:35" ht="15" customHeight="1" x14ac:dyDescent="0.3">
      <c r="A1577" s="256"/>
      <c r="B1577" s="257"/>
      <c r="C1577" s="257"/>
      <c r="D1577" s="257"/>
      <c r="E1577" s="257"/>
      <c r="F1577" s="257"/>
      <c r="G1577" s="257"/>
      <c r="H1577" s="257"/>
      <c r="I1577" s="258"/>
      <c r="J1577" s="257"/>
      <c r="K1577" s="257"/>
      <c r="L1577" s="250"/>
      <c r="N1577" s="250"/>
      <c r="O1577" s="260"/>
      <c r="P1577" s="257"/>
      <c r="Q1577" s="257"/>
      <c r="R1577" s="250"/>
      <c r="S1577" s="257"/>
      <c r="T1577" s="257"/>
      <c r="U1577" s="257"/>
      <c r="V1577" s="257"/>
      <c r="W1577" s="257"/>
      <c r="X1577" s="257"/>
      <c r="Y1577" s="257"/>
      <c r="Z1577" s="257"/>
      <c r="AA1577" s="257"/>
      <c r="AB1577" s="257"/>
      <c r="AC1577" s="257"/>
      <c r="AD1577" s="257"/>
      <c r="AE1577" s="246"/>
      <c r="AF1577" s="257"/>
      <c r="AG1577" s="257"/>
      <c r="AH1577" s="257"/>
      <c r="AI1577" s="257"/>
    </row>
    <row r="1578" spans="1:35" ht="15" customHeight="1" x14ac:dyDescent="0.3">
      <c r="A1578" s="261"/>
      <c r="B1578" s="262"/>
      <c r="C1578" s="262"/>
      <c r="D1578" s="262"/>
      <c r="E1578" s="262"/>
      <c r="F1578" s="262"/>
      <c r="G1578" s="263"/>
      <c r="H1578" s="262"/>
      <c r="I1578" s="258"/>
      <c r="J1578" s="261"/>
      <c r="K1578" s="250"/>
      <c r="L1578" s="262"/>
      <c r="N1578" s="250"/>
      <c r="O1578" s="260"/>
      <c r="P1578" s="257"/>
      <c r="Q1578" s="250"/>
      <c r="R1578" s="262"/>
      <c r="S1578" s="250"/>
      <c r="T1578" s="250"/>
      <c r="U1578" s="250"/>
      <c r="V1578" s="250"/>
      <c r="W1578" s="250"/>
      <c r="X1578" s="250"/>
      <c r="Y1578" s="250"/>
      <c r="Z1578" s="250"/>
      <c r="AA1578" s="250"/>
      <c r="AB1578" s="250"/>
      <c r="AC1578" s="250"/>
      <c r="AD1578" s="250"/>
      <c r="AE1578" s="246"/>
      <c r="AF1578" s="250"/>
      <c r="AG1578" s="250"/>
      <c r="AH1578" s="250"/>
      <c r="AI1578" s="250"/>
    </row>
    <row r="1579" spans="1:35" ht="15" customHeight="1" x14ac:dyDescent="0.3">
      <c r="A1579" s="261"/>
      <c r="B1579" s="262"/>
      <c r="C1579" s="262"/>
      <c r="D1579" s="262"/>
      <c r="E1579" s="262"/>
      <c r="F1579" s="262"/>
      <c r="G1579" s="263"/>
      <c r="H1579" s="262"/>
      <c r="I1579" s="258"/>
      <c r="J1579" s="261"/>
      <c r="K1579" s="262"/>
      <c r="L1579" s="250"/>
      <c r="N1579" s="250"/>
      <c r="O1579" s="260"/>
      <c r="P1579" s="257"/>
      <c r="Q1579" s="262"/>
      <c r="R1579" s="250"/>
      <c r="S1579" s="262"/>
      <c r="T1579" s="262"/>
      <c r="U1579" s="262"/>
      <c r="V1579" s="262"/>
      <c r="W1579" s="262"/>
      <c r="X1579" s="262"/>
      <c r="Y1579" s="262"/>
      <c r="Z1579" s="262"/>
      <c r="AA1579" s="262"/>
      <c r="AB1579" s="262"/>
      <c r="AC1579" s="262"/>
      <c r="AD1579" s="262"/>
      <c r="AE1579" s="246"/>
      <c r="AF1579" s="262"/>
      <c r="AG1579" s="262"/>
      <c r="AH1579" s="262"/>
      <c r="AI1579" s="262"/>
    </row>
    <row r="1580" spans="1:35" ht="15" customHeight="1" x14ac:dyDescent="0.3">
      <c r="A1580" s="261"/>
      <c r="B1580" s="262"/>
      <c r="C1580" s="262"/>
      <c r="D1580" s="262"/>
      <c r="E1580" s="262"/>
      <c r="F1580" s="262"/>
      <c r="G1580" s="263"/>
      <c r="H1580" s="262"/>
      <c r="I1580" s="258"/>
      <c r="J1580" s="262"/>
      <c r="K1580" s="250"/>
      <c r="L1580" s="262"/>
      <c r="N1580" s="250"/>
      <c r="O1580" s="260"/>
      <c r="P1580" s="257"/>
      <c r="Q1580" s="250"/>
      <c r="R1580" s="250"/>
      <c r="S1580" s="250"/>
      <c r="T1580" s="250"/>
      <c r="U1580" s="250"/>
      <c r="V1580" s="250"/>
      <c r="W1580" s="250"/>
      <c r="X1580" s="250"/>
      <c r="Y1580" s="250"/>
      <c r="Z1580" s="250"/>
      <c r="AA1580" s="250"/>
      <c r="AB1580" s="250"/>
      <c r="AC1580" s="250"/>
      <c r="AD1580" s="250"/>
      <c r="AE1580" s="247"/>
      <c r="AF1580" s="250"/>
      <c r="AG1580" s="250"/>
      <c r="AH1580" s="250"/>
      <c r="AI1580" s="250"/>
    </row>
    <row r="1581" spans="1:35" ht="15" customHeight="1" x14ac:dyDescent="0.3">
      <c r="A1581" s="261"/>
      <c r="B1581" s="262"/>
      <c r="C1581" s="262"/>
      <c r="D1581" s="262"/>
      <c r="E1581" s="262"/>
      <c r="F1581" s="262"/>
      <c r="G1581" s="263"/>
      <c r="H1581" s="262"/>
      <c r="I1581" s="258"/>
      <c r="J1581" s="261"/>
      <c r="K1581" s="262"/>
      <c r="L1581" s="250"/>
      <c r="N1581" s="250"/>
      <c r="O1581" s="260"/>
      <c r="P1581" s="257"/>
      <c r="Q1581" s="250"/>
      <c r="R1581" s="250"/>
      <c r="S1581" s="250"/>
      <c r="T1581" s="250"/>
      <c r="U1581" s="250"/>
      <c r="V1581" s="250"/>
      <c r="W1581" s="250"/>
      <c r="X1581" s="250"/>
      <c r="Y1581" s="250"/>
      <c r="Z1581" s="250"/>
      <c r="AA1581" s="250"/>
      <c r="AB1581" s="250"/>
      <c r="AC1581" s="250"/>
      <c r="AD1581" s="250"/>
      <c r="AE1581" s="247"/>
      <c r="AF1581" s="250"/>
      <c r="AG1581" s="250"/>
      <c r="AH1581" s="250"/>
      <c r="AI1581" s="250"/>
    </row>
    <row r="1582" spans="1:35" ht="15" customHeight="1" x14ac:dyDescent="0.3">
      <c r="A1582" s="261"/>
      <c r="B1582" s="262"/>
      <c r="C1582" s="262"/>
      <c r="D1582" s="262"/>
      <c r="E1582" s="262"/>
      <c r="F1582" s="262"/>
      <c r="G1582" s="263"/>
      <c r="H1582" s="262"/>
      <c r="I1582" s="258"/>
      <c r="J1582" s="261"/>
      <c r="K1582" s="250"/>
      <c r="L1582" s="262"/>
      <c r="N1582" s="250"/>
      <c r="O1582" s="260"/>
      <c r="P1582" s="257"/>
      <c r="Q1582" s="250"/>
      <c r="R1582" s="250"/>
      <c r="S1582" s="250"/>
      <c r="T1582" s="250"/>
      <c r="U1582" s="250"/>
      <c r="V1582" s="250"/>
      <c r="W1582" s="250"/>
      <c r="X1582" s="250"/>
      <c r="Y1582" s="250"/>
      <c r="Z1582" s="250"/>
      <c r="AA1582" s="250"/>
      <c r="AB1582" s="250"/>
      <c r="AC1582" s="250"/>
      <c r="AD1582" s="250"/>
      <c r="AE1582" s="246"/>
      <c r="AF1582" s="250"/>
      <c r="AG1582" s="250"/>
      <c r="AH1582" s="250"/>
      <c r="AI1582" s="250"/>
    </row>
    <row r="1583" spans="1:35" ht="15" customHeight="1" x14ac:dyDescent="0.3">
      <c r="A1583" s="261"/>
      <c r="B1583" s="262"/>
      <c r="C1583" s="262"/>
      <c r="D1583" s="262"/>
      <c r="E1583" s="262"/>
      <c r="F1583" s="262"/>
      <c r="G1583" s="263"/>
      <c r="H1583" s="262"/>
      <c r="I1583" s="258"/>
      <c r="J1583" s="261"/>
      <c r="K1583" s="250"/>
      <c r="L1583" s="262"/>
      <c r="N1583" s="250"/>
      <c r="O1583" s="260"/>
      <c r="P1583" s="257"/>
      <c r="Q1583" s="250"/>
      <c r="R1583" s="250"/>
      <c r="S1583" s="250"/>
      <c r="T1583" s="250"/>
      <c r="U1583" s="250"/>
      <c r="V1583" s="250"/>
      <c r="W1583" s="250"/>
      <c r="X1583" s="250"/>
      <c r="Y1583" s="250"/>
      <c r="Z1583" s="250"/>
      <c r="AA1583" s="250"/>
      <c r="AB1583" s="250"/>
      <c r="AC1583" s="250"/>
      <c r="AD1583" s="250"/>
      <c r="AE1583" s="246"/>
      <c r="AF1583" s="250"/>
      <c r="AG1583" s="250"/>
      <c r="AH1583" s="250"/>
      <c r="AI1583" s="250"/>
    </row>
    <row r="1584" spans="1:35" ht="15" customHeight="1" x14ac:dyDescent="0.3">
      <c r="A1584" s="261"/>
      <c r="B1584" s="262"/>
      <c r="C1584" s="262"/>
      <c r="D1584" s="262"/>
      <c r="E1584" s="262"/>
      <c r="F1584" s="262"/>
      <c r="G1584" s="263"/>
      <c r="H1584" s="262"/>
      <c r="I1584" s="258"/>
      <c r="J1584" s="261"/>
      <c r="K1584" s="262"/>
      <c r="L1584" s="250"/>
      <c r="N1584" s="250"/>
      <c r="O1584" s="260"/>
      <c r="P1584" s="257"/>
      <c r="Q1584" s="250"/>
      <c r="R1584" s="250"/>
      <c r="S1584" s="250"/>
      <c r="T1584" s="250"/>
      <c r="U1584" s="250"/>
      <c r="V1584" s="250"/>
      <c r="W1584" s="250"/>
      <c r="X1584" s="250"/>
      <c r="Y1584" s="250"/>
      <c r="Z1584" s="250"/>
      <c r="AA1584" s="250"/>
      <c r="AB1584" s="250"/>
      <c r="AC1584" s="250"/>
      <c r="AD1584" s="250"/>
      <c r="AE1584" s="247"/>
      <c r="AF1584" s="250"/>
      <c r="AG1584" s="250"/>
      <c r="AH1584" s="250"/>
      <c r="AI1584" s="250"/>
    </row>
    <row r="1585" spans="1:35" ht="15" customHeight="1" x14ac:dyDescent="0.3">
      <c r="A1585" s="261"/>
      <c r="B1585" s="262"/>
      <c r="C1585" s="262"/>
      <c r="D1585" s="262"/>
      <c r="E1585" s="262"/>
      <c r="F1585" s="262"/>
      <c r="G1585" s="263"/>
      <c r="H1585" s="262"/>
      <c r="I1585" s="258"/>
      <c r="J1585" s="261"/>
      <c r="K1585" s="250"/>
      <c r="L1585" s="262"/>
      <c r="N1585" s="250"/>
      <c r="O1585" s="260"/>
      <c r="P1585" s="257"/>
      <c r="Q1585" s="250"/>
      <c r="R1585" s="250"/>
      <c r="S1585" s="250"/>
      <c r="T1585" s="250"/>
      <c r="U1585" s="250"/>
      <c r="V1585" s="250"/>
      <c r="W1585" s="250"/>
      <c r="X1585" s="250"/>
      <c r="Y1585" s="250"/>
      <c r="Z1585" s="250"/>
      <c r="AA1585" s="250"/>
      <c r="AB1585" s="250"/>
      <c r="AC1585" s="250"/>
      <c r="AD1585" s="250"/>
      <c r="AE1585" s="246"/>
      <c r="AF1585" s="250"/>
      <c r="AG1585" s="250"/>
      <c r="AH1585" s="250"/>
      <c r="AI1585" s="250"/>
    </row>
    <row r="1586" spans="1:35" ht="15" customHeight="1" x14ac:dyDescent="0.3">
      <c r="A1586" s="261"/>
      <c r="B1586" s="262"/>
      <c r="C1586" s="262"/>
      <c r="D1586" s="262"/>
      <c r="E1586" s="262"/>
      <c r="F1586" s="262"/>
      <c r="G1586" s="263"/>
      <c r="H1586" s="262"/>
      <c r="I1586" s="258"/>
      <c r="J1586" s="250"/>
      <c r="K1586" s="262"/>
      <c r="L1586" s="262"/>
      <c r="N1586" s="250"/>
      <c r="O1586" s="260"/>
      <c r="P1586" s="257"/>
      <c r="Q1586" s="250"/>
      <c r="R1586" s="250"/>
      <c r="S1586" s="250"/>
      <c r="T1586" s="250"/>
      <c r="U1586" s="250"/>
      <c r="V1586" s="250"/>
      <c r="W1586" s="250"/>
      <c r="X1586" s="250"/>
      <c r="Y1586" s="250"/>
      <c r="Z1586" s="250"/>
      <c r="AA1586" s="250"/>
      <c r="AB1586" s="250"/>
      <c r="AC1586" s="250"/>
      <c r="AD1586" s="250"/>
      <c r="AE1586" s="246"/>
      <c r="AF1586" s="250"/>
      <c r="AG1586" s="250"/>
      <c r="AH1586" s="250"/>
      <c r="AI1586" s="250"/>
    </row>
    <row r="1587" spans="1:35" ht="15" customHeight="1" x14ac:dyDescent="0.3">
      <c r="A1587" s="261"/>
      <c r="B1587" s="262"/>
      <c r="C1587" s="262"/>
      <c r="D1587" s="262"/>
      <c r="E1587" s="262"/>
      <c r="F1587" s="262"/>
      <c r="G1587" s="263"/>
      <c r="H1587" s="262"/>
      <c r="I1587" s="258"/>
      <c r="J1587" s="261"/>
      <c r="K1587" s="250"/>
      <c r="L1587" s="262"/>
      <c r="N1587" s="250"/>
      <c r="O1587" s="260"/>
      <c r="P1587" s="257"/>
      <c r="Q1587" s="250"/>
      <c r="R1587" s="250"/>
      <c r="S1587" s="250"/>
      <c r="T1587" s="250"/>
      <c r="U1587" s="250"/>
      <c r="V1587" s="250"/>
      <c r="W1587" s="250"/>
      <c r="X1587" s="250"/>
      <c r="Y1587" s="250"/>
      <c r="Z1587" s="250"/>
      <c r="AA1587" s="250"/>
      <c r="AB1587" s="250"/>
      <c r="AC1587" s="250"/>
      <c r="AD1587" s="250"/>
      <c r="AE1587" s="246"/>
      <c r="AF1587" s="250"/>
      <c r="AG1587" s="250"/>
      <c r="AH1587" s="250"/>
      <c r="AI1587" s="250"/>
    </row>
    <row r="1588" spans="1:35" ht="15" customHeight="1" x14ac:dyDescent="0.3">
      <c r="A1588" s="261"/>
      <c r="B1588" s="262"/>
      <c r="C1588" s="262"/>
      <c r="D1588" s="262"/>
      <c r="E1588" s="262"/>
      <c r="F1588" s="262"/>
      <c r="G1588" s="263"/>
      <c r="H1588" s="262"/>
      <c r="I1588" s="258"/>
      <c r="J1588" s="262"/>
      <c r="K1588" s="250"/>
      <c r="L1588" s="262"/>
      <c r="N1588" s="250"/>
      <c r="O1588" s="260"/>
      <c r="P1588" s="257"/>
      <c r="Q1588" s="250"/>
      <c r="R1588" s="250"/>
      <c r="S1588" s="250"/>
      <c r="T1588" s="250"/>
      <c r="U1588" s="250"/>
      <c r="V1588" s="250"/>
      <c r="W1588" s="250"/>
      <c r="X1588" s="250"/>
      <c r="Y1588" s="250"/>
      <c r="Z1588" s="250"/>
      <c r="AA1588" s="250"/>
      <c r="AB1588" s="250"/>
      <c r="AC1588" s="250"/>
      <c r="AD1588" s="250"/>
      <c r="AE1588" s="246"/>
      <c r="AF1588" s="250"/>
      <c r="AG1588" s="250"/>
      <c r="AH1588" s="250"/>
      <c r="AI1588" s="250"/>
    </row>
    <row r="1589" spans="1:35" ht="15" customHeight="1" x14ac:dyDescent="0.3">
      <c r="A1589" s="261"/>
      <c r="B1589" s="262"/>
      <c r="C1589" s="262"/>
      <c r="D1589" s="262"/>
      <c r="E1589" s="262"/>
      <c r="F1589" s="262"/>
      <c r="G1589" s="263"/>
      <c r="H1589" s="262"/>
      <c r="I1589" s="258"/>
      <c r="J1589" s="261"/>
      <c r="K1589" s="250"/>
      <c r="L1589" s="262"/>
      <c r="N1589" s="250"/>
      <c r="O1589" s="260"/>
      <c r="P1589" s="257"/>
      <c r="Q1589" s="250"/>
      <c r="R1589" s="250"/>
      <c r="S1589" s="250"/>
      <c r="T1589" s="250"/>
      <c r="U1589" s="250"/>
      <c r="V1589" s="250"/>
      <c r="W1589" s="250"/>
      <c r="X1589" s="250"/>
      <c r="Y1589" s="250"/>
      <c r="Z1589" s="250"/>
      <c r="AA1589" s="250"/>
      <c r="AB1589" s="250"/>
      <c r="AC1589" s="250"/>
      <c r="AD1589" s="250"/>
      <c r="AE1589" s="247"/>
      <c r="AF1589" s="250"/>
      <c r="AG1589" s="250"/>
      <c r="AH1589" s="250"/>
      <c r="AI1589" s="250"/>
    </row>
    <row r="1590" spans="1:35" ht="15" customHeight="1" x14ac:dyDescent="0.3">
      <c r="A1590" s="261"/>
      <c r="B1590" s="262"/>
      <c r="C1590" s="262"/>
      <c r="D1590" s="262"/>
      <c r="E1590" s="262"/>
      <c r="F1590" s="262"/>
      <c r="G1590" s="263"/>
      <c r="H1590" s="262"/>
      <c r="I1590" s="258"/>
      <c r="J1590" s="261"/>
      <c r="K1590" s="250"/>
      <c r="L1590" s="262"/>
      <c r="N1590" s="250"/>
      <c r="O1590" s="260"/>
      <c r="P1590" s="257"/>
      <c r="Q1590" s="250"/>
      <c r="R1590" s="250"/>
      <c r="S1590" s="250"/>
      <c r="T1590" s="250"/>
      <c r="U1590" s="250"/>
      <c r="V1590" s="250"/>
      <c r="W1590" s="250"/>
      <c r="X1590" s="250"/>
      <c r="Y1590" s="250"/>
      <c r="Z1590" s="250"/>
      <c r="AA1590" s="250"/>
      <c r="AB1590" s="250"/>
      <c r="AC1590" s="250"/>
      <c r="AD1590" s="250"/>
      <c r="AE1590" s="246"/>
      <c r="AF1590" s="250"/>
      <c r="AG1590" s="250"/>
      <c r="AH1590" s="250"/>
      <c r="AI1590" s="250"/>
    </row>
    <row r="1591" spans="1:35" ht="15" customHeight="1" x14ac:dyDescent="0.3">
      <c r="A1591" s="261"/>
      <c r="B1591" s="262"/>
      <c r="C1591" s="262"/>
      <c r="D1591" s="262"/>
      <c r="E1591" s="262"/>
      <c r="F1591" s="262"/>
      <c r="G1591" s="263"/>
      <c r="H1591" s="262"/>
      <c r="I1591" s="258"/>
      <c r="J1591" s="261"/>
      <c r="K1591" s="262"/>
      <c r="L1591" s="250"/>
      <c r="N1591" s="250"/>
      <c r="O1591" s="260"/>
      <c r="P1591" s="257"/>
      <c r="Q1591" s="250"/>
      <c r="R1591" s="250"/>
      <c r="S1591" s="250"/>
      <c r="T1591" s="250"/>
      <c r="U1591" s="250"/>
      <c r="V1591" s="250"/>
      <c r="W1591" s="250"/>
      <c r="X1591" s="250"/>
      <c r="Y1591" s="250"/>
      <c r="Z1591" s="250"/>
      <c r="AA1591" s="250"/>
      <c r="AB1591" s="250"/>
      <c r="AC1591" s="250"/>
      <c r="AD1591" s="250"/>
      <c r="AE1591" s="246"/>
      <c r="AF1591" s="250"/>
      <c r="AG1591" s="250"/>
      <c r="AH1591" s="250"/>
      <c r="AI1591" s="250"/>
    </row>
    <row r="1592" spans="1:35" ht="15" customHeight="1" x14ac:dyDescent="0.3">
      <c r="A1592" s="261"/>
      <c r="B1592" s="262"/>
      <c r="C1592" s="262"/>
      <c r="D1592" s="262"/>
      <c r="E1592" s="262"/>
      <c r="F1592" s="262"/>
      <c r="G1592" s="263"/>
      <c r="H1592" s="262"/>
      <c r="I1592" s="258"/>
      <c r="J1592" s="261"/>
      <c r="K1592" s="250"/>
      <c r="L1592" s="262"/>
      <c r="N1592" s="250"/>
      <c r="O1592" s="260"/>
      <c r="P1592" s="257"/>
      <c r="Q1592" s="250"/>
      <c r="R1592" s="257"/>
      <c r="S1592" s="250"/>
      <c r="T1592" s="250"/>
      <c r="U1592" s="250"/>
      <c r="V1592" s="250"/>
      <c r="W1592" s="250"/>
      <c r="X1592" s="250"/>
      <c r="Y1592" s="250"/>
      <c r="Z1592" s="250"/>
      <c r="AA1592" s="250"/>
      <c r="AB1592" s="250"/>
      <c r="AC1592" s="250"/>
      <c r="AD1592" s="250"/>
      <c r="AE1592" s="246"/>
      <c r="AF1592" s="250"/>
      <c r="AG1592" s="250"/>
      <c r="AH1592" s="250"/>
      <c r="AI1592" s="250"/>
    </row>
    <row r="1593" spans="1:35" ht="15" customHeight="1" x14ac:dyDescent="0.3">
      <c r="A1593" s="256"/>
      <c r="B1593" s="257"/>
      <c r="C1593" s="257"/>
      <c r="D1593" s="257"/>
      <c r="E1593" s="257"/>
      <c r="F1593" s="257"/>
      <c r="G1593" s="257"/>
      <c r="H1593" s="257"/>
      <c r="I1593" s="258"/>
      <c r="J1593" s="257"/>
      <c r="K1593" s="257"/>
      <c r="L1593" s="257"/>
      <c r="N1593" s="250"/>
      <c r="O1593" s="260"/>
      <c r="P1593" s="257"/>
      <c r="Q1593" s="257"/>
      <c r="R1593" s="250"/>
      <c r="S1593" s="257"/>
      <c r="T1593" s="257"/>
      <c r="U1593" s="257"/>
      <c r="V1593" s="257"/>
      <c r="W1593" s="257"/>
      <c r="X1593" s="257"/>
      <c r="Y1593" s="257"/>
      <c r="Z1593" s="257"/>
      <c r="AA1593" s="257"/>
      <c r="AB1593" s="257"/>
      <c r="AC1593" s="257"/>
      <c r="AD1593" s="257"/>
      <c r="AE1593" s="246"/>
      <c r="AF1593" s="257"/>
      <c r="AG1593" s="257"/>
      <c r="AH1593" s="257"/>
      <c r="AI1593" s="257"/>
    </row>
    <row r="1594" spans="1:35" ht="15" customHeight="1" x14ac:dyDescent="0.3">
      <c r="A1594" s="261"/>
      <c r="B1594" s="262"/>
      <c r="C1594" s="262"/>
      <c r="D1594" s="262"/>
      <c r="E1594" s="262"/>
      <c r="F1594" s="262"/>
      <c r="G1594" s="263"/>
      <c r="H1594" s="262"/>
      <c r="I1594" s="258"/>
      <c r="J1594" s="261"/>
      <c r="K1594" s="257"/>
      <c r="L1594" s="262"/>
      <c r="N1594" s="250"/>
      <c r="O1594" s="260"/>
      <c r="P1594" s="257"/>
      <c r="Q1594" s="250"/>
      <c r="R1594" s="257"/>
      <c r="S1594" s="250"/>
      <c r="T1594" s="250"/>
      <c r="U1594" s="250"/>
      <c r="V1594" s="250"/>
      <c r="W1594" s="250"/>
      <c r="X1594" s="250"/>
      <c r="Y1594" s="250"/>
      <c r="Z1594" s="250"/>
      <c r="AA1594" s="250"/>
      <c r="AB1594" s="250"/>
      <c r="AC1594" s="250"/>
      <c r="AD1594" s="250"/>
      <c r="AE1594" s="247"/>
      <c r="AF1594" s="250"/>
      <c r="AG1594" s="250"/>
      <c r="AH1594" s="250"/>
      <c r="AI1594" s="250"/>
    </row>
    <row r="1595" spans="1:35" ht="15" customHeight="1" x14ac:dyDescent="0.3">
      <c r="A1595" s="256"/>
      <c r="B1595" s="257"/>
      <c r="C1595" s="257"/>
      <c r="D1595" s="257"/>
      <c r="E1595" s="257"/>
      <c r="F1595" s="257"/>
      <c r="G1595" s="257"/>
      <c r="H1595" s="257"/>
      <c r="I1595" s="258"/>
      <c r="J1595" s="257"/>
      <c r="K1595" s="257"/>
      <c r="L1595" s="257"/>
      <c r="N1595" s="250"/>
      <c r="O1595" s="260"/>
      <c r="P1595" s="257"/>
      <c r="Q1595" s="257"/>
      <c r="R1595" s="250"/>
      <c r="S1595" s="257"/>
      <c r="T1595" s="257"/>
      <c r="U1595" s="257"/>
      <c r="V1595" s="257"/>
      <c r="W1595" s="257"/>
      <c r="X1595" s="257"/>
      <c r="Y1595" s="257"/>
      <c r="Z1595" s="257"/>
      <c r="AA1595" s="257"/>
      <c r="AB1595" s="257"/>
      <c r="AC1595" s="257"/>
      <c r="AD1595" s="257"/>
      <c r="AE1595" s="246"/>
      <c r="AF1595" s="257"/>
      <c r="AG1595" s="257"/>
      <c r="AH1595" s="257"/>
      <c r="AI1595" s="257"/>
    </row>
    <row r="1596" spans="1:35" ht="15" customHeight="1" x14ac:dyDescent="0.3">
      <c r="A1596" s="261"/>
      <c r="B1596" s="262"/>
      <c r="C1596" s="262"/>
      <c r="D1596" s="262"/>
      <c r="E1596" s="262"/>
      <c r="F1596" s="262"/>
      <c r="G1596" s="263"/>
      <c r="H1596" s="262"/>
      <c r="I1596" s="258"/>
      <c r="J1596" s="262"/>
      <c r="K1596" s="262"/>
      <c r="L1596" s="262"/>
      <c r="N1596" s="250"/>
      <c r="O1596" s="260"/>
      <c r="P1596" s="257"/>
      <c r="Q1596" s="250"/>
      <c r="R1596" s="250"/>
      <c r="S1596" s="250"/>
      <c r="T1596" s="250"/>
      <c r="U1596" s="250"/>
      <c r="V1596" s="250"/>
      <c r="W1596" s="250"/>
      <c r="X1596" s="250"/>
      <c r="Y1596" s="250"/>
      <c r="Z1596" s="250"/>
      <c r="AA1596" s="250"/>
      <c r="AB1596" s="250"/>
      <c r="AC1596" s="250"/>
      <c r="AD1596" s="250"/>
      <c r="AE1596" s="246"/>
      <c r="AF1596" s="250"/>
      <c r="AG1596" s="250"/>
      <c r="AH1596" s="250"/>
      <c r="AI1596" s="250"/>
    </row>
    <row r="1597" spans="1:35" ht="15" customHeight="1" x14ac:dyDescent="0.3">
      <c r="A1597" s="261"/>
      <c r="B1597" s="262"/>
      <c r="C1597" s="262"/>
      <c r="D1597" s="262"/>
      <c r="E1597" s="262"/>
      <c r="F1597" s="262"/>
      <c r="G1597" s="263"/>
      <c r="H1597" s="262"/>
      <c r="I1597" s="258"/>
      <c r="J1597" s="261"/>
      <c r="K1597" s="250"/>
      <c r="L1597" s="262"/>
      <c r="N1597" s="250"/>
      <c r="O1597" s="260"/>
      <c r="P1597" s="257"/>
      <c r="Q1597" s="250"/>
      <c r="R1597" s="250"/>
      <c r="S1597" s="250"/>
      <c r="T1597" s="250"/>
      <c r="U1597" s="250"/>
      <c r="V1597" s="250"/>
      <c r="W1597" s="250"/>
      <c r="X1597" s="250"/>
      <c r="Y1597" s="250"/>
      <c r="Z1597" s="250"/>
      <c r="AA1597" s="250"/>
      <c r="AB1597" s="250"/>
      <c r="AC1597" s="250"/>
      <c r="AD1597" s="250"/>
      <c r="AE1597" s="246"/>
      <c r="AF1597" s="250"/>
      <c r="AG1597" s="250"/>
      <c r="AH1597" s="250"/>
      <c r="AI1597" s="250"/>
    </row>
    <row r="1598" spans="1:35" ht="15" customHeight="1" x14ac:dyDescent="0.3">
      <c r="A1598" s="261"/>
      <c r="B1598" s="262"/>
      <c r="C1598" s="262"/>
      <c r="D1598" s="262"/>
      <c r="E1598" s="262"/>
      <c r="F1598" s="262"/>
      <c r="G1598" s="263"/>
      <c r="H1598" s="262"/>
      <c r="I1598" s="258"/>
      <c r="J1598" s="261"/>
      <c r="K1598" s="262"/>
      <c r="L1598" s="250"/>
      <c r="N1598" s="250"/>
      <c r="O1598" s="260"/>
      <c r="P1598" s="257"/>
      <c r="Q1598" s="250"/>
      <c r="R1598" s="250"/>
      <c r="S1598" s="250"/>
      <c r="T1598" s="250"/>
      <c r="U1598" s="250"/>
      <c r="V1598" s="250"/>
      <c r="W1598" s="250"/>
      <c r="X1598" s="250"/>
      <c r="Y1598" s="250"/>
      <c r="Z1598" s="250"/>
      <c r="AA1598" s="250"/>
      <c r="AB1598" s="250"/>
      <c r="AC1598" s="250"/>
      <c r="AD1598" s="250"/>
      <c r="AE1598" s="246"/>
      <c r="AF1598" s="250"/>
      <c r="AG1598" s="250"/>
      <c r="AH1598" s="250"/>
      <c r="AI1598" s="250"/>
    </row>
    <row r="1599" spans="1:35" ht="15" customHeight="1" x14ac:dyDescent="0.3">
      <c r="A1599" s="261"/>
      <c r="B1599" s="262"/>
      <c r="C1599" s="262"/>
      <c r="D1599" s="262"/>
      <c r="E1599" s="262"/>
      <c r="F1599" s="262"/>
      <c r="G1599" s="263"/>
      <c r="H1599" s="262"/>
      <c r="I1599" s="258"/>
      <c r="J1599" s="261"/>
      <c r="K1599" s="250"/>
      <c r="L1599" s="262"/>
      <c r="N1599" s="250"/>
      <c r="O1599" s="260"/>
      <c r="P1599" s="257"/>
      <c r="Q1599" s="250"/>
      <c r="R1599" s="250"/>
      <c r="S1599" s="250"/>
      <c r="T1599" s="250"/>
      <c r="U1599" s="250"/>
      <c r="V1599" s="250"/>
      <c r="W1599" s="250"/>
      <c r="X1599" s="250"/>
      <c r="Y1599" s="250"/>
      <c r="Z1599" s="250"/>
      <c r="AA1599" s="250"/>
      <c r="AB1599" s="250"/>
      <c r="AC1599" s="250"/>
      <c r="AD1599" s="250"/>
      <c r="AE1599" s="246"/>
      <c r="AF1599" s="250"/>
      <c r="AG1599" s="250"/>
      <c r="AH1599" s="250"/>
      <c r="AI1599" s="250"/>
    </row>
    <row r="1600" spans="1:35" ht="15" customHeight="1" x14ac:dyDescent="0.3">
      <c r="A1600" s="261"/>
      <c r="B1600" s="262"/>
      <c r="C1600" s="262"/>
      <c r="D1600" s="262"/>
      <c r="E1600" s="262"/>
      <c r="F1600" s="262"/>
      <c r="G1600" s="263"/>
      <c r="H1600" s="262"/>
      <c r="I1600" s="258"/>
      <c r="J1600" s="261"/>
      <c r="K1600" s="250"/>
      <c r="L1600" s="262"/>
      <c r="N1600" s="250"/>
      <c r="O1600" s="260"/>
      <c r="P1600" s="257"/>
      <c r="Q1600" s="250"/>
      <c r="R1600" s="250"/>
      <c r="S1600" s="250"/>
      <c r="T1600" s="250"/>
      <c r="U1600" s="250"/>
      <c r="V1600" s="250"/>
      <c r="W1600" s="250"/>
      <c r="X1600" s="250"/>
      <c r="Y1600" s="250"/>
      <c r="Z1600" s="250"/>
      <c r="AA1600" s="250"/>
      <c r="AB1600" s="250"/>
      <c r="AC1600" s="250"/>
      <c r="AD1600" s="250"/>
      <c r="AE1600" s="246"/>
      <c r="AF1600" s="250"/>
      <c r="AG1600" s="250"/>
      <c r="AH1600" s="250"/>
      <c r="AI1600" s="250"/>
    </row>
    <row r="1601" spans="1:35" ht="15" customHeight="1" x14ac:dyDescent="0.3">
      <c r="A1601" s="261"/>
      <c r="B1601" s="262"/>
      <c r="C1601" s="262"/>
      <c r="D1601" s="262"/>
      <c r="E1601" s="262"/>
      <c r="F1601" s="262"/>
      <c r="G1601" s="263"/>
      <c r="H1601" s="262"/>
      <c r="I1601" s="258"/>
      <c r="J1601" s="261"/>
      <c r="K1601" s="250"/>
      <c r="L1601" s="262"/>
      <c r="N1601" s="250"/>
      <c r="O1601" s="260"/>
      <c r="P1601" s="257"/>
      <c r="Q1601" s="250"/>
      <c r="R1601" s="250"/>
      <c r="S1601" s="250"/>
      <c r="T1601" s="250"/>
      <c r="U1601" s="250"/>
      <c r="V1601" s="250"/>
      <c r="W1601" s="250"/>
      <c r="X1601" s="250"/>
      <c r="Y1601" s="250"/>
      <c r="Z1601" s="250"/>
      <c r="AA1601" s="250"/>
      <c r="AB1601" s="250"/>
      <c r="AC1601" s="250"/>
      <c r="AD1601" s="250"/>
      <c r="AE1601" s="246"/>
      <c r="AF1601" s="250"/>
      <c r="AG1601" s="250"/>
      <c r="AH1601" s="250"/>
      <c r="AI1601" s="250"/>
    </row>
    <row r="1602" spans="1:35" ht="15" customHeight="1" x14ac:dyDescent="0.3">
      <c r="A1602" s="261"/>
      <c r="B1602" s="262"/>
      <c r="C1602" s="262"/>
      <c r="D1602" s="262"/>
      <c r="E1602" s="262"/>
      <c r="F1602" s="262"/>
      <c r="G1602" s="263"/>
      <c r="H1602" s="262"/>
      <c r="I1602" s="258"/>
      <c r="J1602" s="261"/>
      <c r="K1602" s="250"/>
      <c r="L1602" s="262"/>
      <c r="N1602" s="250"/>
      <c r="O1602" s="260"/>
      <c r="P1602" s="257"/>
      <c r="Q1602" s="250"/>
      <c r="R1602" s="250"/>
      <c r="S1602" s="250"/>
      <c r="T1602" s="250"/>
      <c r="U1602" s="250"/>
      <c r="V1602" s="250"/>
      <c r="W1602" s="250"/>
      <c r="X1602" s="250"/>
      <c r="Y1602" s="250"/>
      <c r="Z1602" s="250"/>
      <c r="AA1602" s="250"/>
      <c r="AB1602" s="250"/>
      <c r="AC1602" s="250"/>
      <c r="AD1602" s="250"/>
      <c r="AE1602" s="246"/>
      <c r="AF1602" s="250"/>
      <c r="AG1602" s="250"/>
      <c r="AH1602" s="250"/>
      <c r="AI1602" s="250"/>
    </row>
    <row r="1603" spans="1:35" ht="15" customHeight="1" x14ac:dyDescent="0.3">
      <c r="A1603" s="261"/>
      <c r="B1603" s="262"/>
      <c r="C1603" s="262"/>
      <c r="D1603" s="262"/>
      <c r="E1603" s="262"/>
      <c r="F1603" s="262"/>
      <c r="G1603" s="263"/>
      <c r="H1603" s="262"/>
      <c r="I1603" s="258"/>
      <c r="J1603" s="261"/>
      <c r="K1603" s="257"/>
      <c r="L1603" s="262"/>
      <c r="N1603" s="250"/>
      <c r="O1603" s="260"/>
      <c r="P1603" s="257"/>
      <c r="Q1603" s="250"/>
      <c r="R1603" s="250"/>
      <c r="S1603" s="250"/>
      <c r="T1603" s="250"/>
      <c r="U1603" s="250"/>
      <c r="V1603" s="250"/>
      <c r="W1603" s="250"/>
      <c r="X1603" s="250"/>
      <c r="Y1603" s="250"/>
      <c r="Z1603" s="250"/>
      <c r="AA1603" s="250"/>
      <c r="AB1603" s="250"/>
      <c r="AC1603" s="250"/>
      <c r="AD1603" s="250"/>
      <c r="AE1603" s="246"/>
      <c r="AF1603" s="250"/>
      <c r="AG1603" s="250"/>
      <c r="AH1603" s="250"/>
      <c r="AI1603" s="250"/>
    </row>
    <row r="1604" spans="1:35" ht="15" customHeight="1" x14ac:dyDescent="0.3">
      <c r="A1604" s="261"/>
      <c r="B1604" s="262"/>
      <c r="C1604" s="262"/>
      <c r="D1604" s="262"/>
      <c r="E1604" s="262"/>
      <c r="F1604" s="262"/>
      <c r="G1604" s="263"/>
      <c r="H1604" s="262"/>
      <c r="I1604" s="258"/>
      <c r="J1604" s="261"/>
      <c r="K1604" s="262"/>
      <c r="L1604" s="250"/>
      <c r="N1604" s="250"/>
      <c r="O1604" s="260"/>
      <c r="P1604" s="257"/>
      <c r="Q1604" s="250"/>
      <c r="R1604" s="250"/>
      <c r="S1604" s="250"/>
      <c r="T1604" s="250"/>
      <c r="U1604" s="250"/>
      <c r="V1604" s="250"/>
      <c r="W1604" s="250"/>
      <c r="X1604" s="250"/>
      <c r="Y1604" s="250"/>
      <c r="Z1604" s="250"/>
      <c r="AA1604" s="250"/>
      <c r="AB1604" s="250"/>
      <c r="AC1604" s="250"/>
      <c r="AD1604" s="250"/>
      <c r="AE1604" s="246"/>
      <c r="AF1604" s="250"/>
      <c r="AG1604" s="250"/>
      <c r="AH1604" s="250"/>
      <c r="AI1604" s="250"/>
    </row>
    <row r="1605" spans="1:35" ht="15" customHeight="1" x14ac:dyDescent="0.3">
      <c r="A1605" s="261"/>
      <c r="B1605" s="262"/>
      <c r="C1605" s="262"/>
      <c r="D1605" s="262"/>
      <c r="E1605" s="262"/>
      <c r="F1605" s="262"/>
      <c r="G1605" s="263"/>
      <c r="H1605" s="262"/>
      <c r="I1605" s="258"/>
      <c r="J1605" s="261"/>
      <c r="K1605" s="262"/>
      <c r="L1605" s="250"/>
      <c r="N1605" s="250"/>
      <c r="O1605" s="260"/>
      <c r="P1605" s="257"/>
      <c r="Q1605" s="250"/>
      <c r="R1605" s="250"/>
      <c r="S1605" s="250"/>
      <c r="T1605" s="250"/>
      <c r="U1605" s="250"/>
      <c r="V1605" s="250"/>
      <c r="W1605" s="250"/>
      <c r="X1605" s="250"/>
      <c r="Y1605" s="250"/>
      <c r="Z1605" s="250"/>
      <c r="AA1605" s="250"/>
      <c r="AB1605" s="250"/>
      <c r="AC1605" s="250"/>
      <c r="AD1605" s="250"/>
      <c r="AE1605" s="246"/>
      <c r="AF1605" s="250"/>
      <c r="AG1605" s="250"/>
      <c r="AH1605" s="250"/>
      <c r="AI1605" s="250"/>
    </row>
    <row r="1606" spans="1:35" ht="15" customHeight="1" x14ac:dyDescent="0.3">
      <c r="A1606" s="261"/>
      <c r="B1606" s="262"/>
      <c r="C1606" s="262"/>
      <c r="D1606" s="262"/>
      <c r="E1606" s="262"/>
      <c r="F1606" s="262"/>
      <c r="G1606" s="263"/>
      <c r="H1606" s="262"/>
      <c r="I1606" s="258"/>
      <c r="J1606" s="261"/>
      <c r="K1606" s="257"/>
      <c r="L1606" s="262"/>
      <c r="N1606" s="250"/>
      <c r="O1606" s="260"/>
      <c r="P1606" s="257"/>
      <c r="Q1606" s="250"/>
      <c r="R1606" s="250"/>
      <c r="S1606" s="250"/>
      <c r="T1606" s="250"/>
      <c r="U1606" s="250"/>
      <c r="V1606" s="250"/>
      <c r="W1606" s="250"/>
      <c r="X1606" s="250"/>
      <c r="Y1606" s="250"/>
      <c r="Z1606" s="250"/>
      <c r="AA1606" s="250"/>
      <c r="AB1606" s="250"/>
      <c r="AC1606" s="250"/>
      <c r="AD1606" s="250"/>
      <c r="AE1606" s="246"/>
      <c r="AF1606" s="250"/>
      <c r="AG1606" s="250"/>
      <c r="AH1606" s="250"/>
      <c r="AI1606" s="250"/>
    </row>
    <row r="1607" spans="1:35" ht="15" customHeight="1" x14ac:dyDescent="0.3">
      <c r="A1607" s="261"/>
      <c r="B1607" s="262"/>
      <c r="C1607" s="262"/>
      <c r="D1607" s="262"/>
      <c r="E1607" s="262"/>
      <c r="F1607" s="262"/>
      <c r="G1607" s="263"/>
      <c r="H1607" s="262"/>
      <c r="I1607" s="258"/>
      <c r="J1607" s="261"/>
      <c r="K1607" s="262"/>
      <c r="L1607" s="250"/>
      <c r="N1607" s="250"/>
      <c r="O1607" s="260"/>
      <c r="P1607" s="257"/>
      <c r="Q1607" s="250"/>
      <c r="R1607" s="250"/>
      <c r="S1607" s="250"/>
      <c r="T1607" s="250"/>
      <c r="U1607" s="250"/>
      <c r="V1607" s="250"/>
      <c r="W1607" s="250"/>
      <c r="X1607" s="250"/>
      <c r="Y1607" s="250"/>
      <c r="Z1607" s="250"/>
      <c r="AA1607" s="250"/>
      <c r="AB1607" s="250"/>
      <c r="AC1607" s="250"/>
      <c r="AD1607" s="250"/>
      <c r="AE1607" s="246"/>
      <c r="AF1607" s="250"/>
      <c r="AG1607" s="250"/>
      <c r="AH1607" s="250"/>
      <c r="AI1607" s="250"/>
    </row>
    <row r="1608" spans="1:35" ht="15" customHeight="1" x14ac:dyDescent="0.3">
      <c r="A1608" s="261"/>
      <c r="B1608" s="262"/>
      <c r="C1608" s="262"/>
      <c r="D1608" s="262"/>
      <c r="E1608" s="262"/>
      <c r="F1608" s="262"/>
      <c r="G1608" s="263"/>
      <c r="H1608" s="262"/>
      <c r="I1608" s="258"/>
      <c r="J1608" s="261"/>
      <c r="K1608" s="262"/>
      <c r="L1608" s="250"/>
      <c r="N1608" s="250"/>
      <c r="O1608" s="260"/>
      <c r="P1608" s="257"/>
      <c r="Q1608" s="250"/>
      <c r="R1608" s="250"/>
      <c r="S1608" s="250"/>
      <c r="T1608" s="250"/>
      <c r="U1608" s="250"/>
      <c r="V1608" s="250"/>
      <c r="W1608" s="250"/>
      <c r="X1608" s="250"/>
      <c r="Y1608" s="250"/>
      <c r="Z1608" s="250"/>
      <c r="AA1608" s="250"/>
      <c r="AB1608" s="250"/>
      <c r="AC1608" s="250"/>
      <c r="AD1608" s="250"/>
      <c r="AE1608" s="246"/>
      <c r="AF1608" s="250"/>
      <c r="AG1608" s="250"/>
      <c r="AH1608" s="250"/>
      <c r="AI1608" s="250"/>
    </row>
    <row r="1609" spans="1:35" ht="15" customHeight="1" x14ac:dyDescent="0.3">
      <c r="A1609" s="261"/>
      <c r="B1609" s="262"/>
      <c r="C1609" s="262"/>
      <c r="D1609" s="262"/>
      <c r="E1609" s="262"/>
      <c r="F1609" s="262"/>
      <c r="G1609" s="263"/>
      <c r="H1609" s="262"/>
      <c r="I1609" s="258"/>
      <c r="J1609" s="261"/>
      <c r="K1609" s="262"/>
      <c r="L1609" s="250"/>
      <c r="N1609" s="250"/>
      <c r="O1609" s="260"/>
      <c r="P1609" s="257"/>
      <c r="Q1609" s="250"/>
      <c r="R1609" s="250"/>
      <c r="S1609" s="250"/>
      <c r="T1609" s="250"/>
      <c r="U1609" s="250"/>
      <c r="V1609" s="250"/>
      <c r="W1609" s="250"/>
      <c r="X1609" s="250"/>
      <c r="Y1609" s="250"/>
      <c r="Z1609" s="250"/>
      <c r="AA1609" s="250"/>
      <c r="AB1609" s="250"/>
      <c r="AC1609" s="250"/>
      <c r="AD1609" s="250"/>
      <c r="AE1609" s="246"/>
      <c r="AF1609" s="250"/>
      <c r="AG1609" s="250"/>
      <c r="AH1609" s="250"/>
      <c r="AI1609" s="250"/>
    </row>
    <row r="1610" spans="1:35" ht="15" customHeight="1" x14ac:dyDescent="0.3">
      <c r="A1610" s="261"/>
      <c r="B1610" s="262"/>
      <c r="C1610" s="262"/>
      <c r="D1610" s="262"/>
      <c r="E1610" s="262"/>
      <c r="F1610" s="262"/>
      <c r="G1610" s="263"/>
      <c r="H1610" s="262"/>
      <c r="I1610" s="258"/>
      <c r="J1610" s="261"/>
      <c r="K1610" s="262"/>
      <c r="L1610" s="250"/>
      <c r="N1610" s="250"/>
      <c r="O1610" s="260"/>
      <c r="P1610" s="257"/>
      <c r="Q1610" s="250"/>
      <c r="R1610" s="250"/>
      <c r="S1610" s="250"/>
      <c r="T1610" s="250"/>
      <c r="U1610" s="250"/>
      <c r="V1610" s="250"/>
      <c r="W1610" s="250"/>
      <c r="X1610" s="250"/>
      <c r="Y1610" s="250"/>
      <c r="Z1610" s="250"/>
      <c r="AA1610" s="250"/>
      <c r="AB1610" s="250"/>
      <c r="AC1610" s="250"/>
      <c r="AD1610" s="250"/>
      <c r="AE1610" s="247"/>
      <c r="AF1610" s="250"/>
      <c r="AG1610" s="250"/>
      <c r="AH1610" s="250"/>
      <c r="AI1610" s="250"/>
    </row>
    <row r="1611" spans="1:35" ht="15" customHeight="1" x14ac:dyDescent="0.3">
      <c r="A1611" s="261"/>
      <c r="B1611" s="262"/>
      <c r="C1611" s="262"/>
      <c r="D1611" s="262"/>
      <c r="E1611" s="262"/>
      <c r="F1611" s="262"/>
      <c r="G1611" s="263"/>
      <c r="H1611" s="262"/>
      <c r="I1611" s="258"/>
      <c r="J1611" s="262"/>
      <c r="K1611" s="262"/>
      <c r="L1611" s="262"/>
      <c r="N1611" s="250"/>
      <c r="O1611" s="260"/>
      <c r="P1611" s="257"/>
      <c r="Q1611" s="250"/>
      <c r="R1611" s="250"/>
      <c r="S1611" s="250"/>
      <c r="T1611" s="250"/>
      <c r="U1611" s="250"/>
      <c r="V1611" s="250"/>
      <c r="W1611" s="250"/>
      <c r="X1611" s="250"/>
      <c r="Y1611" s="250"/>
      <c r="Z1611" s="250"/>
      <c r="AA1611" s="250"/>
      <c r="AB1611" s="250"/>
      <c r="AC1611" s="250"/>
      <c r="AD1611" s="250"/>
      <c r="AE1611" s="246"/>
      <c r="AF1611" s="250"/>
      <c r="AG1611" s="250"/>
      <c r="AH1611" s="250"/>
      <c r="AI1611" s="250"/>
    </row>
    <row r="1612" spans="1:35" ht="15" customHeight="1" x14ac:dyDescent="0.3">
      <c r="A1612" s="261"/>
      <c r="B1612" s="262"/>
      <c r="C1612" s="262"/>
      <c r="D1612" s="262"/>
      <c r="E1612" s="262"/>
      <c r="F1612" s="262"/>
      <c r="G1612" s="263"/>
      <c r="H1612" s="262"/>
      <c r="I1612" s="258"/>
      <c r="J1612" s="262"/>
      <c r="K1612" s="250"/>
      <c r="L1612" s="262"/>
      <c r="N1612" s="250"/>
      <c r="O1612" s="260"/>
      <c r="P1612" s="257"/>
      <c r="Q1612" s="250"/>
      <c r="R1612" s="250"/>
      <c r="S1612" s="250"/>
      <c r="T1612" s="250"/>
      <c r="U1612" s="250"/>
      <c r="V1612" s="250"/>
      <c r="W1612" s="250"/>
      <c r="X1612" s="250"/>
      <c r="Y1612" s="250"/>
      <c r="Z1612" s="250"/>
      <c r="AA1612" s="250"/>
      <c r="AB1612" s="250"/>
      <c r="AC1612" s="250"/>
      <c r="AD1612" s="250"/>
      <c r="AE1612" s="246"/>
      <c r="AF1612" s="250"/>
      <c r="AG1612" s="250"/>
      <c r="AH1612" s="250"/>
      <c r="AI1612" s="250"/>
    </row>
    <row r="1613" spans="1:35" ht="15" customHeight="1" x14ac:dyDescent="0.3">
      <c r="A1613" s="261"/>
      <c r="B1613" s="262"/>
      <c r="C1613" s="262"/>
      <c r="D1613" s="262"/>
      <c r="E1613" s="262"/>
      <c r="F1613" s="262"/>
      <c r="G1613" s="263"/>
      <c r="H1613" s="262"/>
      <c r="I1613" s="258"/>
      <c r="J1613" s="262"/>
      <c r="K1613" s="250"/>
      <c r="L1613" s="262"/>
      <c r="N1613" s="250"/>
      <c r="O1613" s="260"/>
      <c r="P1613" s="257"/>
      <c r="Q1613" s="250"/>
      <c r="R1613" s="250"/>
      <c r="S1613" s="250"/>
      <c r="T1613" s="250"/>
      <c r="U1613" s="250"/>
      <c r="V1613" s="250"/>
      <c r="W1613" s="250"/>
      <c r="X1613" s="250"/>
      <c r="Y1613" s="250"/>
      <c r="Z1613" s="250"/>
      <c r="AA1613" s="250"/>
      <c r="AB1613" s="250"/>
      <c r="AC1613" s="250"/>
      <c r="AD1613" s="250"/>
      <c r="AE1613" s="246"/>
      <c r="AF1613" s="250"/>
      <c r="AG1613" s="250"/>
      <c r="AH1613" s="250"/>
      <c r="AI1613" s="250"/>
    </row>
    <row r="1614" spans="1:35" ht="15" customHeight="1" x14ac:dyDescent="0.3">
      <c r="A1614" s="261"/>
      <c r="B1614" s="262"/>
      <c r="C1614" s="262"/>
      <c r="D1614" s="262"/>
      <c r="E1614" s="262"/>
      <c r="F1614" s="262"/>
      <c r="G1614" s="263"/>
      <c r="H1614" s="262"/>
      <c r="I1614" s="258"/>
      <c r="J1614" s="261"/>
      <c r="K1614" s="250"/>
      <c r="L1614" s="262"/>
      <c r="N1614" s="250"/>
      <c r="O1614" s="260"/>
      <c r="P1614" s="257"/>
      <c r="Q1614" s="250"/>
      <c r="R1614" s="250"/>
      <c r="S1614" s="250"/>
      <c r="T1614" s="250"/>
      <c r="U1614" s="250"/>
      <c r="V1614" s="250"/>
      <c r="W1614" s="250"/>
      <c r="X1614" s="250"/>
      <c r="Y1614" s="250"/>
      <c r="Z1614" s="250"/>
      <c r="AA1614" s="250"/>
      <c r="AB1614" s="250"/>
      <c r="AC1614" s="250"/>
      <c r="AD1614" s="250"/>
      <c r="AE1614" s="247"/>
      <c r="AF1614" s="250"/>
      <c r="AG1614" s="250"/>
      <c r="AH1614" s="250"/>
      <c r="AI1614" s="250"/>
    </row>
    <row r="1615" spans="1:35" ht="15" customHeight="1" x14ac:dyDescent="0.3">
      <c r="A1615" s="261"/>
      <c r="B1615" s="262"/>
      <c r="C1615" s="262"/>
      <c r="D1615" s="262"/>
      <c r="E1615" s="262"/>
      <c r="F1615" s="262"/>
      <c r="G1615" s="263"/>
      <c r="H1615" s="262"/>
      <c r="I1615" s="258"/>
      <c r="J1615" s="262"/>
      <c r="K1615" s="250"/>
      <c r="L1615" s="262"/>
      <c r="N1615" s="250"/>
      <c r="O1615" s="260"/>
      <c r="P1615" s="257"/>
      <c r="Q1615" s="250"/>
      <c r="R1615" s="250"/>
      <c r="S1615" s="250"/>
      <c r="T1615" s="250"/>
      <c r="U1615" s="250"/>
      <c r="V1615" s="250"/>
      <c r="W1615" s="250"/>
      <c r="X1615" s="250"/>
      <c r="Y1615" s="250"/>
      <c r="Z1615" s="250"/>
      <c r="AA1615" s="250"/>
      <c r="AB1615" s="250"/>
      <c r="AC1615" s="250"/>
      <c r="AD1615" s="250"/>
      <c r="AE1615" s="246"/>
      <c r="AF1615" s="250"/>
      <c r="AG1615" s="250"/>
      <c r="AH1615" s="250"/>
      <c r="AI1615" s="250"/>
    </row>
    <row r="1616" spans="1:35" ht="15" customHeight="1" x14ac:dyDescent="0.3">
      <c r="A1616" s="261"/>
      <c r="B1616" s="262"/>
      <c r="C1616" s="262"/>
      <c r="D1616" s="262"/>
      <c r="E1616" s="262"/>
      <c r="F1616" s="262"/>
      <c r="G1616" s="263"/>
      <c r="H1616" s="262"/>
      <c r="I1616" s="258"/>
      <c r="J1616" s="261"/>
      <c r="K1616" s="250"/>
      <c r="L1616" s="262"/>
      <c r="N1616" s="250"/>
      <c r="O1616" s="260"/>
      <c r="P1616" s="257"/>
      <c r="Q1616" s="250"/>
      <c r="R1616" s="250"/>
      <c r="S1616" s="250"/>
      <c r="T1616" s="250"/>
      <c r="U1616" s="250"/>
      <c r="V1616" s="250"/>
      <c r="W1616" s="250"/>
      <c r="X1616" s="250"/>
      <c r="Y1616" s="250"/>
      <c r="Z1616" s="250"/>
      <c r="AA1616" s="250"/>
      <c r="AB1616" s="250"/>
      <c r="AC1616" s="250"/>
      <c r="AD1616" s="250"/>
      <c r="AE1616" s="246"/>
      <c r="AF1616" s="250"/>
      <c r="AG1616" s="250"/>
      <c r="AH1616" s="250"/>
      <c r="AI1616" s="250"/>
    </row>
    <row r="1617" spans="1:35" ht="15" customHeight="1" x14ac:dyDescent="0.3">
      <c r="A1617" s="261"/>
      <c r="B1617" s="262"/>
      <c r="C1617" s="262"/>
      <c r="D1617" s="262"/>
      <c r="E1617" s="262"/>
      <c r="F1617" s="262"/>
      <c r="G1617" s="263"/>
      <c r="H1617" s="262"/>
      <c r="I1617" s="258"/>
      <c r="J1617" s="261"/>
      <c r="K1617" s="250"/>
      <c r="L1617" s="262"/>
      <c r="N1617" s="250"/>
      <c r="O1617" s="260"/>
      <c r="P1617" s="257"/>
      <c r="Q1617" s="250"/>
      <c r="R1617" s="250"/>
      <c r="S1617" s="250"/>
      <c r="T1617" s="250"/>
      <c r="U1617" s="250"/>
      <c r="V1617" s="250"/>
      <c r="W1617" s="250"/>
      <c r="X1617" s="250"/>
      <c r="Y1617" s="250"/>
      <c r="Z1617" s="250"/>
      <c r="AA1617" s="250"/>
      <c r="AB1617" s="250"/>
      <c r="AC1617" s="250"/>
      <c r="AD1617" s="250"/>
      <c r="AE1617" s="247"/>
      <c r="AF1617" s="250"/>
      <c r="AG1617" s="250"/>
      <c r="AH1617" s="250"/>
      <c r="AI1617" s="250"/>
    </row>
    <row r="1618" spans="1:35" ht="15" customHeight="1" x14ac:dyDescent="0.3">
      <c r="A1618" s="261"/>
      <c r="B1618" s="262"/>
      <c r="C1618" s="262"/>
      <c r="D1618" s="262"/>
      <c r="E1618" s="262"/>
      <c r="F1618" s="262"/>
      <c r="G1618" s="263"/>
      <c r="H1618" s="262"/>
      <c r="I1618" s="258"/>
      <c r="J1618" s="261"/>
      <c r="K1618" s="262"/>
      <c r="L1618" s="250"/>
      <c r="N1618" s="250"/>
      <c r="O1618" s="260"/>
      <c r="P1618" s="257"/>
      <c r="Q1618" s="250"/>
      <c r="R1618" s="250"/>
      <c r="S1618" s="250"/>
      <c r="T1618" s="250"/>
      <c r="U1618" s="250"/>
      <c r="V1618" s="250"/>
      <c r="W1618" s="250"/>
      <c r="X1618" s="250"/>
      <c r="Y1618" s="250"/>
      <c r="Z1618" s="250"/>
      <c r="AA1618" s="250"/>
      <c r="AB1618" s="250"/>
      <c r="AC1618" s="250"/>
      <c r="AD1618" s="250"/>
      <c r="AE1618" s="246"/>
      <c r="AF1618" s="250"/>
      <c r="AG1618" s="250"/>
      <c r="AH1618" s="250"/>
      <c r="AI1618" s="250"/>
    </row>
    <row r="1619" spans="1:35" ht="15" customHeight="1" x14ac:dyDescent="0.3">
      <c r="A1619" s="261"/>
      <c r="B1619" s="262"/>
      <c r="C1619" s="262"/>
      <c r="D1619" s="262"/>
      <c r="E1619" s="262"/>
      <c r="F1619" s="262"/>
      <c r="G1619" s="263"/>
      <c r="H1619" s="262"/>
      <c r="I1619" s="258"/>
      <c r="J1619" s="261"/>
      <c r="K1619" s="250"/>
      <c r="L1619" s="262"/>
      <c r="N1619" s="250"/>
      <c r="O1619" s="260"/>
      <c r="P1619" s="257"/>
      <c r="Q1619" s="250"/>
      <c r="R1619" s="250"/>
      <c r="S1619" s="250"/>
      <c r="T1619" s="250"/>
      <c r="U1619" s="250"/>
      <c r="V1619" s="250"/>
      <c r="W1619" s="250"/>
      <c r="X1619" s="250"/>
      <c r="Y1619" s="250"/>
      <c r="Z1619" s="250"/>
      <c r="AA1619" s="250"/>
      <c r="AB1619" s="250"/>
      <c r="AC1619" s="250"/>
      <c r="AD1619" s="250"/>
      <c r="AE1619" s="247"/>
      <c r="AF1619" s="250"/>
      <c r="AG1619" s="250"/>
      <c r="AH1619" s="250"/>
      <c r="AI1619" s="250"/>
    </row>
    <row r="1620" spans="1:35" ht="15" customHeight="1" x14ac:dyDescent="0.3">
      <c r="A1620" s="261"/>
      <c r="B1620" s="262"/>
      <c r="C1620" s="262"/>
      <c r="D1620" s="262"/>
      <c r="E1620" s="262"/>
      <c r="F1620" s="262"/>
      <c r="G1620" s="263"/>
      <c r="H1620" s="262"/>
      <c r="I1620" s="258"/>
      <c r="J1620" s="262"/>
      <c r="K1620" s="265"/>
      <c r="L1620" s="262"/>
      <c r="N1620" s="250"/>
      <c r="O1620" s="260"/>
      <c r="P1620" s="257"/>
      <c r="Q1620" s="250"/>
      <c r="R1620" s="250"/>
      <c r="S1620" s="250"/>
      <c r="T1620" s="250"/>
      <c r="U1620" s="250"/>
      <c r="V1620" s="250"/>
      <c r="W1620" s="250"/>
      <c r="X1620" s="250"/>
      <c r="Y1620" s="250"/>
      <c r="Z1620" s="250"/>
      <c r="AA1620" s="250"/>
      <c r="AB1620" s="250"/>
      <c r="AC1620" s="250"/>
      <c r="AD1620" s="250"/>
      <c r="AE1620" s="246"/>
      <c r="AF1620" s="250"/>
      <c r="AG1620" s="250"/>
      <c r="AH1620" s="250"/>
      <c r="AI1620" s="250"/>
    </row>
    <row r="1621" spans="1:35" ht="15" customHeight="1" x14ac:dyDescent="0.3">
      <c r="A1621" s="261"/>
      <c r="B1621" s="262"/>
      <c r="C1621" s="262"/>
      <c r="D1621" s="262"/>
      <c r="E1621" s="262"/>
      <c r="F1621" s="262"/>
      <c r="G1621" s="263"/>
      <c r="H1621" s="262"/>
      <c r="I1621" s="258"/>
      <c r="J1621" s="261"/>
      <c r="K1621" s="250"/>
      <c r="L1621" s="262"/>
      <c r="N1621" s="250"/>
      <c r="O1621" s="260"/>
      <c r="P1621" s="257"/>
      <c r="Q1621" s="250"/>
      <c r="R1621" s="250"/>
      <c r="S1621" s="250"/>
      <c r="T1621" s="250"/>
      <c r="U1621" s="250"/>
      <c r="V1621" s="250"/>
      <c r="W1621" s="250"/>
      <c r="X1621" s="250"/>
      <c r="Y1621" s="250"/>
      <c r="Z1621" s="250"/>
      <c r="AA1621" s="250"/>
      <c r="AB1621" s="250"/>
      <c r="AC1621" s="250"/>
      <c r="AD1621" s="250"/>
      <c r="AE1621" s="246"/>
      <c r="AF1621" s="250"/>
      <c r="AG1621" s="250"/>
      <c r="AH1621" s="250"/>
      <c r="AI1621" s="250"/>
    </row>
    <row r="1622" spans="1:35" ht="15" customHeight="1" x14ac:dyDescent="0.3">
      <c r="A1622" s="261"/>
      <c r="B1622" s="262"/>
      <c r="C1622" s="262"/>
      <c r="D1622" s="262"/>
      <c r="E1622" s="262"/>
      <c r="F1622" s="262"/>
      <c r="G1622" s="263"/>
      <c r="H1622" s="262"/>
      <c r="I1622" s="258"/>
      <c r="J1622" s="261"/>
      <c r="K1622" s="250"/>
      <c r="L1622" s="262"/>
      <c r="N1622" s="250"/>
      <c r="O1622" s="260"/>
      <c r="P1622" s="257"/>
      <c r="Q1622" s="250"/>
      <c r="R1622" s="250"/>
      <c r="S1622" s="250"/>
      <c r="T1622" s="250"/>
      <c r="U1622" s="250"/>
      <c r="V1622" s="250"/>
      <c r="W1622" s="250"/>
      <c r="X1622" s="250"/>
      <c r="Y1622" s="250"/>
      <c r="Z1622" s="250"/>
      <c r="AA1622" s="250"/>
      <c r="AB1622" s="250"/>
      <c r="AC1622" s="250"/>
      <c r="AD1622" s="250"/>
      <c r="AE1622" s="246"/>
      <c r="AF1622" s="250"/>
      <c r="AG1622" s="250"/>
      <c r="AH1622" s="250"/>
      <c r="AI1622" s="250"/>
    </row>
    <row r="1623" spans="1:35" ht="15" customHeight="1" x14ac:dyDescent="0.3">
      <c r="A1623" s="261"/>
      <c r="B1623" s="262"/>
      <c r="C1623" s="262"/>
      <c r="D1623" s="262"/>
      <c r="E1623" s="262"/>
      <c r="F1623" s="262"/>
      <c r="G1623" s="263"/>
      <c r="H1623" s="262"/>
      <c r="I1623" s="258"/>
      <c r="J1623" s="261"/>
      <c r="K1623" s="250"/>
      <c r="L1623" s="262"/>
      <c r="N1623" s="250"/>
      <c r="O1623" s="260"/>
      <c r="P1623" s="257"/>
      <c r="Q1623" s="250"/>
      <c r="R1623" s="250"/>
      <c r="S1623" s="250"/>
      <c r="T1623" s="250"/>
      <c r="U1623" s="250"/>
      <c r="V1623" s="250"/>
      <c r="W1623" s="250"/>
      <c r="X1623" s="250"/>
      <c r="Y1623" s="250"/>
      <c r="Z1623" s="250"/>
      <c r="AA1623" s="250"/>
      <c r="AB1623" s="250"/>
      <c r="AC1623" s="250"/>
      <c r="AD1623" s="250"/>
      <c r="AE1623" s="246"/>
      <c r="AF1623" s="250"/>
      <c r="AG1623" s="250"/>
      <c r="AH1623" s="250"/>
      <c r="AI1623" s="250"/>
    </row>
    <row r="1624" spans="1:35" ht="15" customHeight="1" x14ac:dyDescent="0.3">
      <c r="A1624" s="261"/>
      <c r="B1624" s="262"/>
      <c r="C1624" s="262"/>
      <c r="D1624" s="262"/>
      <c r="E1624" s="262"/>
      <c r="F1624" s="262"/>
      <c r="G1624" s="263"/>
      <c r="H1624" s="262"/>
      <c r="I1624" s="258"/>
      <c r="J1624" s="261"/>
      <c r="K1624" s="257"/>
      <c r="L1624" s="262"/>
      <c r="N1624" s="250"/>
      <c r="O1624" s="260"/>
      <c r="P1624" s="257"/>
      <c r="Q1624" s="250"/>
      <c r="R1624" s="250"/>
      <c r="S1624" s="250"/>
      <c r="T1624" s="250"/>
      <c r="U1624" s="250"/>
      <c r="V1624" s="250"/>
      <c r="W1624" s="250"/>
      <c r="X1624" s="250"/>
      <c r="Y1624" s="250"/>
      <c r="Z1624" s="250"/>
      <c r="AA1624" s="250"/>
      <c r="AB1624" s="250"/>
      <c r="AC1624" s="250"/>
      <c r="AD1624" s="250"/>
      <c r="AE1624" s="246"/>
      <c r="AF1624" s="250"/>
      <c r="AG1624" s="250"/>
      <c r="AH1624" s="250"/>
      <c r="AI1624" s="250"/>
    </row>
    <row r="1625" spans="1:35" ht="15" customHeight="1" x14ac:dyDescent="0.3">
      <c r="A1625" s="261"/>
      <c r="B1625" s="262"/>
      <c r="C1625" s="262"/>
      <c r="D1625" s="262"/>
      <c r="E1625" s="262"/>
      <c r="F1625" s="262"/>
      <c r="G1625" s="263"/>
      <c r="H1625" s="262"/>
      <c r="I1625" s="258"/>
      <c r="J1625" s="261"/>
      <c r="K1625" s="262"/>
      <c r="L1625" s="250"/>
      <c r="N1625" s="250"/>
      <c r="O1625" s="260"/>
      <c r="P1625" s="257"/>
      <c r="Q1625" s="250"/>
      <c r="R1625" s="250"/>
      <c r="S1625" s="250"/>
      <c r="T1625" s="250"/>
      <c r="U1625" s="250"/>
      <c r="V1625" s="250"/>
      <c r="W1625" s="250"/>
      <c r="X1625" s="250"/>
      <c r="Y1625" s="250"/>
      <c r="Z1625" s="250"/>
      <c r="AA1625" s="250"/>
      <c r="AB1625" s="250"/>
      <c r="AC1625" s="250"/>
      <c r="AD1625" s="250"/>
      <c r="AE1625" s="246"/>
      <c r="AF1625" s="250"/>
      <c r="AG1625" s="250"/>
      <c r="AH1625" s="250"/>
      <c r="AI1625" s="250"/>
    </row>
    <row r="1626" spans="1:35" ht="15" customHeight="1" x14ac:dyDescent="0.3">
      <c r="A1626" s="261"/>
      <c r="B1626" s="262"/>
      <c r="C1626" s="262"/>
      <c r="D1626" s="262"/>
      <c r="E1626" s="262"/>
      <c r="F1626" s="262"/>
      <c r="G1626" s="263"/>
      <c r="H1626" s="262"/>
      <c r="I1626" s="258"/>
      <c r="J1626" s="261"/>
      <c r="K1626" s="262"/>
      <c r="L1626" s="250"/>
      <c r="N1626" s="250"/>
      <c r="O1626" s="260"/>
      <c r="P1626" s="257"/>
      <c r="Q1626" s="250"/>
      <c r="R1626" s="250"/>
      <c r="S1626" s="250"/>
      <c r="T1626" s="250"/>
      <c r="U1626" s="250"/>
      <c r="V1626" s="250"/>
      <c r="W1626" s="250"/>
      <c r="X1626" s="250"/>
      <c r="Y1626" s="250"/>
      <c r="Z1626" s="250"/>
      <c r="AA1626" s="250"/>
      <c r="AB1626" s="250"/>
      <c r="AC1626" s="250"/>
      <c r="AD1626" s="250"/>
      <c r="AE1626" s="246"/>
      <c r="AF1626" s="250"/>
      <c r="AG1626" s="250"/>
      <c r="AH1626" s="250"/>
      <c r="AI1626" s="250"/>
    </row>
    <row r="1627" spans="1:35" ht="15" customHeight="1" x14ac:dyDescent="0.3">
      <c r="A1627" s="261"/>
      <c r="B1627" s="262"/>
      <c r="C1627" s="262"/>
      <c r="D1627" s="262"/>
      <c r="E1627" s="262"/>
      <c r="F1627" s="262"/>
      <c r="G1627" s="263"/>
      <c r="H1627" s="262"/>
      <c r="I1627" s="258"/>
      <c r="J1627" s="261"/>
      <c r="K1627" s="250"/>
      <c r="L1627" s="262"/>
      <c r="N1627" s="250"/>
      <c r="O1627" s="260"/>
      <c r="P1627" s="257"/>
      <c r="Q1627" s="250"/>
      <c r="R1627" s="250"/>
      <c r="S1627" s="250"/>
      <c r="T1627" s="250"/>
      <c r="U1627" s="250"/>
      <c r="V1627" s="250"/>
      <c r="W1627" s="250"/>
      <c r="X1627" s="250"/>
      <c r="Y1627" s="250"/>
      <c r="Z1627" s="250"/>
      <c r="AA1627" s="250"/>
      <c r="AB1627" s="250"/>
      <c r="AC1627" s="250"/>
      <c r="AD1627" s="250"/>
      <c r="AE1627" s="246"/>
      <c r="AF1627" s="250"/>
      <c r="AG1627" s="250"/>
      <c r="AH1627" s="250"/>
      <c r="AI1627" s="250"/>
    </row>
    <row r="1628" spans="1:35" ht="15" customHeight="1" x14ac:dyDescent="0.3">
      <c r="A1628" s="261"/>
      <c r="B1628" s="262"/>
      <c r="C1628" s="262"/>
      <c r="D1628" s="262"/>
      <c r="E1628" s="262"/>
      <c r="F1628" s="262"/>
      <c r="G1628" s="263"/>
      <c r="H1628" s="262"/>
      <c r="I1628" s="258"/>
      <c r="J1628" s="261"/>
      <c r="K1628" s="250"/>
      <c r="L1628" s="262"/>
      <c r="N1628" s="250"/>
      <c r="O1628" s="260"/>
      <c r="P1628" s="257"/>
      <c r="Q1628" s="250"/>
      <c r="R1628" s="250"/>
      <c r="S1628" s="250"/>
      <c r="T1628" s="250"/>
      <c r="U1628" s="250"/>
      <c r="V1628" s="250"/>
      <c r="W1628" s="250"/>
      <c r="X1628" s="250"/>
      <c r="Y1628" s="250"/>
      <c r="Z1628" s="250"/>
      <c r="AA1628" s="250"/>
      <c r="AB1628" s="250"/>
      <c r="AC1628" s="250"/>
      <c r="AD1628" s="250"/>
      <c r="AE1628" s="246"/>
      <c r="AF1628" s="250"/>
      <c r="AG1628" s="250"/>
      <c r="AH1628" s="250"/>
      <c r="AI1628" s="250"/>
    </row>
    <row r="1629" spans="1:35" ht="15" customHeight="1" x14ac:dyDescent="0.3">
      <c r="A1629" s="261"/>
      <c r="B1629" s="262"/>
      <c r="C1629" s="262"/>
      <c r="D1629" s="262"/>
      <c r="E1629" s="262"/>
      <c r="F1629" s="262"/>
      <c r="G1629" s="263"/>
      <c r="H1629" s="262"/>
      <c r="I1629" s="258"/>
      <c r="J1629" s="262"/>
      <c r="K1629" s="262"/>
      <c r="L1629" s="262"/>
      <c r="N1629" s="250"/>
      <c r="O1629" s="260"/>
      <c r="P1629" s="257"/>
      <c r="Q1629" s="250"/>
      <c r="R1629" s="250"/>
      <c r="S1629" s="250"/>
      <c r="T1629" s="250"/>
      <c r="U1629" s="250"/>
      <c r="V1629" s="250"/>
      <c r="W1629" s="250"/>
      <c r="X1629" s="250"/>
      <c r="Y1629" s="250"/>
      <c r="Z1629" s="250"/>
      <c r="AA1629" s="250"/>
      <c r="AB1629" s="250"/>
      <c r="AC1629" s="250"/>
      <c r="AD1629" s="250"/>
      <c r="AE1629" s="247"/>
      <c r="AF1629" s="250"/>
      <c r="AG1629" s="250"/>
      <c r="AH1629" s="250"/>
      <c r="AI1629" s="250"/>
    </row>
    <row r="1630" spans="1:35" ht="15" customHeight="1" x14ac:dyDescent="0.3">
      <c r="A1630" s="261"/>
      <c r="B1630" s="262"/>
      <c r="C1630" s="262"/>
      <c r="D1630" s="262"/>
      <c r="E1630" s="262"/>
      <c r="F1630" s="262"/>
      <c r="G1630" s="263"/>
      <c r="H1630" s="262"/>
      <c r="I1630" s="258"/>
      <c r="J1630" s="261"/>
      <c r="K1630" s="262"/>
      <c r="L1630" s="250"/>
      <c r="N1630" s="250"/>
      <c r="O1630" s="260"/>
      <c r="P1630" s="257"/>
      <c r="Q1630" s="250"/>
      <c r="R1630" s="250"/>
      <c r="S1630" s="250"/>
      <c r="T1630" s="250"/>
      <c r="U1630" s="250"/>
      <c r="V1630" s="250"/>
      <c r="W1630" s="250"/>
      <c r="X1630" s="250"/>
      <c r="Y1630" s="250"/>
      <c r="Z1630" s="250"/>
      <c r="AA1630" s="250"/>
      <c r="AB1630" s="250"/>
      <c r="AC1630" s="250"/>
      <c r="AD1630" s="250"/>
      <c r="AE1630" s="247"/>
      <c r="AF1630" s="250"/>
      <c r="AG1630" s="250"/>
      <c r="AH1630" s="250"/>
      <c r="AI1630" s="250"/>
    </row>
    <row r="1631" spans="1:35" ht="15" customHeight="1" x14ac:dyDescent="0.3">
      <c r="A1631" s="261"/>
      <c r="B1631" s="262"/>
      <c r="C1631" s="262"/>
      <c r="D1631" s="262"/>
      <c r="E1631" s="262"/>
      <c r="F1631" s="262"/>
      <c r="G1631" s="263"/>
      <c r="H1631" s="262"/>
      <c r="I1631" s="258"/>
      <c r="J1631" s="250"/>
      <c r="K1631" s="262"/>
      <c r="L1631" s="262"/>
      <c r="N1631" s="250"/>
      <c r="O1631" s="260"/>
      <c r="P1631" s="257"/>
      <c r="Q1631" s="250"/>
      <c r="R1631" s="250"/>
      <c r="S1631" s="250"/>
      <c r="T1631" s="250"/>
      <c r="U1631" s="250"/>
      <c r="V1631" s="250"/>
      <c r="W1631" s="250"/>
      <c r="X1631" s="250"/>
      <c r="Y1631" s="250"/>
      <c r="Z1631" s="250"/>
      <c r="AA1631" s="250"/>
      <c r="AB1631" s="250"/>
      <c r="AC1631" s="250"/>
      <c r="AD1631" s="250"/>
      <c r="AE1631" s="246"/>
      <c r="AF1631" s="250"/>
      <c r="AG1631" s="250"/>
      <c r="AH1631" s="250"/>
      <c r="AI1631" s="250"/>
    </row>
    <row r="1632" spans="1:35" ht="15" customHeight="1" x14ac:dyDescent="0.3">
      <c r="A1632" s="261"/>
      <c r="B1632" s="262"/>
      <c r="C1632" s="262"/>
      <c r="D1632" s="262"/>
      <c r="E1632" s="262"/>
      <c r="F1632" s="262"/>
      <c r="G1632" s="263"/>
      <c r="H1632" s="262"/>
      <c r="I1632" s="258"/>
      <c r="J1632" s="261"/>
      <c r="K1632" s="250"/>
      <c r="L1632" s="262"/>
      <c r="N1632" s="250"/>
      <c r="O1632" s="260"/>
      <c r="P1632" s="257"/>
      <c r="Q1632" s="250"/>
      <c r="R1632" s="250"/>
      <c r="S1632" s="250"/>
      <c r="T1632" s="250"/>
      <c r="U1632" s="250"/>
      <c r="V1632" s="250"/>
      <c r="W1632" s="250"/>
      <c r="X1632" s="250"/>
      <c r="Y1632" s="250"/>
      <c r="Z1632" s="250"/>
      <c r="AA1632" s="250"/>
      <c r="AB1632" s="250"/>
      <c r="AC1632" s="250"/>
      <c r="AD1632" s="250"/>
      <c r="AE1632" s="246"/>
      <c r="AF1632" s="250"/>
      <c r="AG1632" s="250"/>
      <c r="AH1632" s="250"/>
      <c r="AI1632" s="250"/>
    </row>
    <row r="1633" spans="1:35" ht="15" customHeight="1" x14ac:dyDescent="0.3">
      <c r="A1633" s="261"/>
      <c r="B1633" s="262"/>
      <c r="C1633" s="262"/>
      <c r="D1633" s="262"/>
      <c r="E1633" s="262"/>
      <c r="F1633" s="262"/>
      <c r="G1633" s="263"/>
      <c r="H1633" s="262"/>
      <c r="I1633" s="258"/>
      <c r="J1633" s="261"/>
      <c r="K1633" s="257"/>
      <c r="L1633" s="262"/>
      <c r="N1633" s="250"/>
      <c r="O1633" s="260"/>
      <c r="P1633" s="257"/>
      <c r="Q1633" s="250"/>
      <c r="R1633" s="250"/>
      <c r="S1633" s="250"/>
      <c r="T1633" s="250"/>
      <c r="U1633" s="250"/>
      <c r="V1633" s="250"/>
      <c r="W1633" s="250"/>
      <c r="X1633" s="250"/>
      <c r="Y1633" s="250"/>
      <c r="Z1633" s="250"/>
      <c r="AA1633" s="250"/>
      <c r="AB1633" s="250"/>
      <c r="AC1633" s="250"/>
      <c r="AD1633" s="250"/>
      <c r="AE1633" s="246"/>
      <c r="AF1633" s="250"/>
      <c r="AG1633" s="250"/>
      <c r="AH1633" s="250"/>
      <c r="AI1633" s="250"/>
    </row>
    <row r="1634" spans="1:35" ht="15" customHeight="1" x14ac:dyDescent="0.3">
      <c r="A1634" s="261"/>
      <c r="B1634" s="262"/>
      <c r="C1634" s="262"/>
      <c r="D1634" s="262"/>
      <c r="E1634" s="262"/>
      <c r="F1634" s="262"/>
      <c r="G1634" s="263"/>
      <c r="H1634" s="262"/>
      <c r="I1634" s="258"/>
      <c r="J1634" s="262"/>
      <c r="K1634" s="257"/>
      <c r="L1634" s="262"/>
      <c r="N1634" s="250"/>
      <c r="O1634" s="260"/>
      <c r="P1634" s="257"/>
      <c r="Q1634" s="250"/>
      <c r="R1634" s="250"/>
      <c r="S1634" s="250"/>
      <c r="T1634" s="250"/>
      <c r="U1634" s="250"/>
      <c r="V1634" s="250"/>
      <c r="W1634" s="250"/>
      <c r="X1634" s="250"/>
      <c r="Y1634" s="250"/>
      <c r="Z1634" s="250"/>
      <c r="AA1634" s="250"/>
      <c r="AB1634" s="250"/>
      <c r="AC1634" s="250"/>
      <c r="AD1634" s="250"/>
      <c r="AE1634" s="246"/>
      <c r="AF1634" s="250"/>
      <c r="AG1634" s="250"/>
      <c r="AH1634" s="250"/>
      <c r="AI1634" s="250"/>
    </row>
    <row r="1635" spans="1:35" ht="15" customHeight="1" x14ac:dyDescent="0.3">
      <c r="A1635" s="261"/>
      <c r="B1635" s="262"/>
      <c r="C1635" s="262"/>
      <c r="D1635" s="262"/>
      <c r="E1635" s="262"/>
      <c r="F1635" s="262"/>
      <c r="G1635" s="263"/>
      <c r="H1635" s="262"/>
      <c r="I1635" s="258"/>
      <c r="J1635" s="262"/>
      <c r="K1635" s="250"/>
      <c r="L1635" s="262"/>
      <c r="N1635" s="250"/>
      <c r="O1635" s="260"/>
      <c r="P1635" s="257"/>
      <c r="Q1635" s="250"/>
      <c r="R1635" s="250"/>
      <c r="S1635" s="250"/>
      <c r="T1635" s="250"/>
      <c r="U1635" s="250"/>
      <c r="V1635" s="250"/>
      <c r="W1635" s="250"/>
      <c r="X1635" s="250"/>
      <c r="Y1635" s="250"/>
      <c r="Z1635" s="250"/>
      <c r="AA1635" s="250"/>
      <c r="AB1635" s="250"/>
      <c r="AC1635" s="250"/>
      <c r="AD1635" s="250"/>
      <c r="AE1635" s="247"/>
      <c r="AF1635" s="250"/>
      <c r="AG1635" s="250"/>
      <c r="AH1635" s="250"/>
      <c r="AI1635" s="250"/>
    </row>
    <row r="1636" spans="1:35" ht="15" customHeight="1" x14ac:dyDescent="0.3">
      <c r="A1636" s="261"/>
      <c r="B1636" s="262"/>
      <c r="C1636" s="262"/>
      <c r="D1636" s="262"/>
      <c r="E1636" s="262"/>
      <c r="F1636" s="262"/>
      <c r="G1636" s="263"/>
      <c r="H1636" s="262"/>
      <c r="I1636" s="258"/>
      <c r="J1636" s="261"/>
      <c r="K1636" s="250"/>
      <c r="L1636" s="262"/>
      <c r="N1636" s="250"/>
      <c r="O1636" s="260"/>
      <c r="P1636" s="257"/>
      <c r="Q1636" s="250"/>
      <c r="R1636" s="250"/>
      <c r="S1636" s="250"/>
      <c r="T1636" s="250"/>
      <c r="U1636" s="250"/>
      <c r="V1636" s="250"/>
      <c r="W1636" s="250"/>
      <c r="X1636" s="250"/>
      <c r="Y1636" s="250"/>
      <c r="Z1636" s="250"/>
      <c r="AA1636" s="250"/>
      <c r="AB1636" s="250"/>
      <c r="AC1636" s="250"/>
      <c r="AD1636" s="250"/>
      <c r="AE1636" s="246"/>
      <c r="AF1636" s="250"/>
      <c r="AG1636" s="250"/>
      <c r="AH1636" s="250"/>
      <c r="AI1636" s="250"/>
    </row>
    <row r="1637" spans="1:35" ht="15" customHeight="1" x14ac:dyDescent="0.3">
      <c r="A1637" s="261"/>
      <c r="B1637" s="262"/>
      <c r="C1637" s="262"/>
      <c r="D1637" s="262"/>
      <c r="E1637" s="262"/>
      <c r="F1637" s="262"/>
      <c r="G1637" s="263"/>
      <c r="H1637" s="262"/>
      <c r="I1637" s="258"/>
      <c r="J1637" s="261"/>
      <c r="K1637" s="262"/>
      <c r="L1637" s="250"/>
      <c r="N1637" s="250"/>
      <c r="O1637" s="260"/>
      <c r="P1637" s="257"/>
      <c r="Q1637" s="250"/>
      <c r="R1637" s="250"/>
      <c r="S1637" s="250"/>
      <c r="T1637" s="250"/>
      <c r="U1637" s="250"/>
      <c r="V1637" s="250"/>
      <c r="W1637" s="250"/>
      <c r="X1637" s="250"/>
      <c r="Y1637" s="250"/>
      <c r="Z1637" s="250"/>
      <c r="AA1637" s="250"/>
      <c r="AB1637" s="250"/>
      <c r="AC1637" s="250"/>
      <c r="AD1637" s="250"/>
      <c r="AE1637" s="247"/>
      <c r="AF1637" s="250"/>
      <c r="AG1637" s="250"/>
      <c r="AH1637" s="250"/>
      <c r="AI1637" s="250"/>
    </row>
    <row r="1638" spans="1:35" ht="15" customHeight="1" x14ac:dyDescent="0.3">
      <c r="A1638" s="261"/>
      <c r="B1638" s="262"/>
      <c r="C1638" s="262"/>
      <c r="D1638" s="262"/>
      <c r="E1638" s="262"/>
      <c r="F1638" s="262"/>
      <c r="G1638" s="263"/>
      <c r="H1638" s="262"/>
      <c r="I1638" s="258"/>
      <c r="J1638" s="262"/>
      <c r="K1638" s="250"/>
      <c r="L1638" s="262"/>
      <c r="N1638" s="250"/>
      <c r="O1638" s="260"/>
      <c r="P1638" s="257"/>
      <c r="Q1638" s="250"/>
      <c r="R1638" s="250"/>
      <c r="S1638" s="250"/>
      <c r="T1638" s="250"/>
      <c r="U1638" s="250"/>
      <c r="V1638" s="250"/>
      <c r="W1638" s="250"/>
      <c r="X1638" s="250"/>
      <c r="Y1638" s="250"/>
      <c r="Z1638" s="250"/>
      <c r="AA1638" s="250"/>
      <c r="AB1638" s="250"/>
      <c r="AC1638" s="250"/>
      <c r="AD1638" s="250"/>
      <c r="AE1638" s="246"/>
      <c r="AF1638" s="250"/>
      <c r="AG1638" s="250"/>
      <c r="AH1638" s="250"/>
      <c r="AI1638" s="250"/>
    </row>
    <row r="1639" spans="1:35" ht="15" customHeight="1" x14ac:dyDescent="0.3">
      <c r="A1639" s="261"/>
      <c r="B1639" s="262"/>
      <c r="C1639" s="262"/>
      <c r="D1639" s="262"/>
      <c r="E1639" s="262"/>
      <c r="F1639" s="262"/>
      <c r="G1639" s="263"/>
      <c r="H1639" s="262"/>
      <c r="I1639" s="258"/>
      <c r="J1639" s="262"/>
      <c r="K1639" s="257"/>
      <c r="L1639" s="262"/>
      <c r="N1639" s="250"/>
      <c r="O1639" s="260"/>
      <c r="P1639" s="257"/>
      <c r="Q1639" s="250"/>
      <c r="R1639" s="250"/>
      <c r="S1639" s="250"/>
      <c r="T1639" s="250"/>
      <c r="U1639" s="250"/>
      <c r="V1639" s="250"/>
      <c r="W1639" s="250"/>
      <c r="X1639" s="250"/>
      <c r="Y1639" s="250"/>
      <c r="Z1639" s="250"/>
      <c r="AA1639" s="250"/>
      <c r="AB1639" s="250"/>
      <c r="AC1639" s="250"/>
      <c r="AD1639" s="250"/>
      <c r="AE1639" s="247"/>
      <c r="AF1639" s="250"/>
      <c r="AG1639" s="250"/>
      <c r="AH1639" s="250"/>
      <c r="AI1639" s="250"/>
    </row>
    <row r="1640" spans="1:35" ht="15" customHeight="1" x14ac:dyDescent="0.3">
      <c r="A1640" s="261"/>
      <c r="B1640" s="262"/>
      <c r="C1640" s="262"/>
      <c r="D1640" s="262"/>
      <c r="E1640" s="262"/>
      <c r="F1640" s="262"/>
      <c r="G1640" s="263"/>
      <c r="H1640" s="262"/>
      <c r="I1640" s="258"/>
      <c r="J1640" s="261"/>
      <c r="K1640" s="250"/>
      <c r="L1640" s="262"/>
      <c r="N1640" s="250"/>
      <c r="O1640" s="260"/>
      <c r="P1640" s="257"/>
      <c r="Q1640" s="250"/>
      <c r="R1640" s="250"/>
      <c r="S1640" s="250"/>
      <c r="T1640" s="250"/>
      <c r="U1640" s="250"/>
      <c r="V1640" s="250"/>
      <c r="W1640" s="250"/>
      <c r="X1640" s="250"/>
      <c r="Y1640" s="250"/>
      <c r="Z1640" s="250"/>
      <c r="AA1640" s="250"/>
      <c r="AB1640" s="250"/>
      <c r="AC1640" s="250"/>
      <c r="AD1640" s="250"/>
      <c r="AE1640" s="247"/>
      <c r="AF1640" s="250"/>
      <c r="AG1640" s="250"/>
      <c r="AH1640" s="250"/>
      <c r="AI1640" s="250"/>
    </row>
    <row r="1641" spans="1:35" ht="15" customHeight="1" x14ac:dyDescent="0.3">
      <c r="A1641" s="261"/>
      <c r="B1641" s="262"/>
      <c r="C1641" s="262"/>
      <c r="D1641" s="262"/>
      <c r="E1641" s="262"/>
      <c r="F1641" s="262"/>
      <c r="G1641" s="263"/>
      <c r="H1641" s="262"/>
      <c r="I1641" s="258"/>
      <c r="J1641" s="250"/>
      <c r="K1641" s="262"/>
      <c r="L1641" s="262"/>
      <c r="N1641" s="250"/>
      <c r="O1641" s="260"/>
      <c r="P1641" s="257"/>
      <c r="Q1641" s="250"/>
      <c r="R1641" s="250"/>
      <c r="S1641" s="250"/>
      <c r="T1641" s="250"/>
      <c r="U1641" s="250"/>
      <c r="V1641" s="250"/>
      <c r="W1641" s="250"/>
      <c r="X1641" s="250"/>
      <c r="Y1641" s="250"/>
      <c r="Z1641" s="250"/>
      <c r="AA1641" s="250"/>
      <c r="AB1641" s="250"/>
      <c r="AC1641" s="250"/>
      <c r="AD1641" s="250"/>
      <c r="AE1641" s="247"/>
      <c r="AF1641" s="250"/>
      <c r="AG1641" s="250"/>
      <c r="AH1641" s="250"/>
      <c r="AI1641" s="250"/>
    </row>
    <row r="1642" spans="1:35" ht="15" customHeight="1" x14ac:dyDescent="0.3">
      <c r="A1642" s="261"/>
      <c r="B1642" s="262"/>
      <c r="C1642" s="262"/>
      <c r="D1642" s="262"/>
      <c r="E1642" s="262"/>
      <c r="F1642" s="262"/>
      <c r="G1642" s="263"/>
      <c r="H1642" s="262"/>
      <c r="I1642" s="258"/>
      <c r="J1642" s="262"/>
      <c r="K1642" s="250"/>
      <c r="L1642" s="262"/>
      <c r="N1642" s="250"/>
      <c r="O1642" s="260"/>
      <c r="P1642" s="257"/>
      <c r="Q1642" s="250"/>
      <c r="R1642" s="250"/>
      <c r="S1642" s="250"/>
      <c r="T1642" s="250"/>
      <c r="U1642" s="250"/>
      <c r="V1642" s="250"/>
      <c r="W1642" s="250"/>
      <c r="X1642" s="250"/>
      <c r="Y1642" s="250"/>
      <c r="Z1642" s="250"/>
      <c r="AA1642" s="250"/>
      <c r="AB1642" s="250"/>
      <c r="AC1642" s="250"/>
      <c r="AD1642" s="250"/>
      <c r="AE1642" s="247"/>
      <c r="AF1642" s="250"/>
      <c r="AG1642" s="250"/>
      <c r="AH1642" s="250"/>
      <c r="AI1642" s="250"/>
    </row>
    <row r="1643" spans="1:35" ht="15" customHeight="1" x14ac:dyDescent="0.3">
      <c r="A1643" s="261"/>
      <c r="B1643" s="262"/>
      <c r="C1643" s="262"/>
      <c r="D1643" s="262"/>
      <c r="E1643" s="262"/>
      <c r="F1643" s="262"/>
      <c r="G1643" s="263"/>
      <c r="H1643" s="262"/>
      <c r="I1643" s="258"/>
      <c r="J1643" s="261"/>
      <c r="K1643" s="262"/>
      <c r="L1643" s="250"/>
      <c r="N1643" s="250"/>
      <c r="O1643" s="260"/>
      <c r="P1643" s="257"/>
      <c r="Q1643" s="250"/>
      <c r="R1643" s="250"/>
      <c r="S1643" s="250"/>
      <c r="T1643" s="250"/>
      <c r="U1643" s="250"/>
      <c r="V1643" s="250"/>
      <c r="W1643" s="250"/>
      <c r="X1643" s="250"/>
      <c r="Y1643" s="250"/>
      <c r="Z1643" s="250"/>
      <c r="AA1643" s="250"/>
      <c r="AB1643" s="250"/>
      <c r="AC1643" s="250"/>
      <c r="AD1643" s="250"/>
      <c r="AE1643" s="246"/>
      <c r="AF1643" s="250"/>
      <c r="AG1643" s="250"/>
      <c r="AH1643" s="250"/>
      <c r="AI1643" s="250"/>
    </row>
    <row r="1644" spans="1:35" ht="15" customHeight="1" x14ac:dyDescent="0.3">
      <c r="A1644" s="261"/>
      <c r="B1644" s="262"/>
      <c r="C1644" s="262"/>
      <c r="D1644" s="262"/>
      <c r="E1644" s="262"/>
      <c r="F1644" s="262"/>
      <c r="G1644" s="263"/>
      <c r="H1644" s="262"/>
      <c r="I1644" s="258"/>
      <c r="J1644" s="261"/>
      <c r="K1644" s="250"/>
      <c r="L1644" s="262"/>
      <c r="N1644" s="250"/>
      <c r="O1644" s="260"/>
      <c r="P1644" s="257"/>
      <c r="Q1644" s="250"/>
      <c r="R1644" s="250"/>
      <c r="S1644" s="250"/>
      <c r="T1644" s="250"/>
      <c r="U1644" s="250"/>
      <c r="V1644" s="250"/>
      <c r="W1644" s="250"/>
      <c r="X1644" s="250"/>
      <c r="Y1644" s="250"/>
      <c r="Z1644" s="250"/>
      <c r="AA1644" s="250"/>
      <c r="AB1644" s="250"/>
      <c r="AC1644" s="250"/>
      <c r="AD1644" s="250"/>
      <c r="AE1644" s="246"/>
      <c r="AF1644" s="250"/>
      <c r="AG1644" s="250"/>
      <c r="AH1644" s="250"/>
      <c r="AI1644" s="250"/>
    </row>
    <row r="1645" spans="1:35" ht="15" customHeight="1" x14ac:dyDescent="0.3">
      <c r="A1645" s="261"/>
      <c r="B1645" s="262"/>
      <c r="C1645" s="262"/>
      <c r="D1645" s="262"/>
      <c r="E1645" s="262"/>
      <c r="F1645" s="262"/>
      <c r="G1645" s="263"/>
      <c r="H1645" s="262"/>
      <c r="I1645" s="258"/>
      <c r="J1645" s="261"/>
      <c r="K1645" s="262"/>
      <c r="L1645" s="250"/>
      <c r="N1645" s="250"/>
      <c r="O1645" s="260"/>
      <c r="P1645" s="257"/>
      <c r="Q1645" s="250"/>
      <c r="R1645" s="250"/>
      <c r="S1645" s="250"/>
      <c r="T1645" s="250"/>
      <c r="U1645" s="250"/>
      <c r="V1645" s="250"/>
      <c r="W1645" s="250"/>
      <c r="X1645" s="250"/>
      <c r="Y1645" s="250"/>
      <c r="Z1645" s="250"/>
      <c r="AA1645" s="250"/>
      <c r="AB1645" s="250"/>
      <c r="AC1645" s="250"/>
      <c r="AD1645" s="250"/>
      <c r="AE1645" s="247"/>
      <c r="AF1645" s="250"/>
      <c r="AG1645" s="250"/>
      <c r="AH1645" s="250"/>
      <c r="AI1645" s="250"/>
    </row>
    <row r="1646" spans="1:35" ht="15" customHeight="1" x14ac:dyDescent="0.3">
      <c r="A1646" s="261"/>
      <c r="B1646" s="262"/>
      <c r="C1646" s="262"/>
      <c r="D1646" s="262"/>
      <c r="E1646" s="262"/>
      <c r="F1646" s="262"/>
      <c r="G1646" s="263"/>
      <c r="H1646" s="262"/>
      <c r="I1646" s="258"/>
      <c r="J1646" s="261"/>
      <c r="K1646" s="250"/>
      <c r="L1646" s="262"/>
      <c r="N1646" s="250"/>
      <c r="O1646" s="260"/>
      <c r="P1646" s="257"/>
      <c r="Q1646" s="250"/>
      <c r="R1646" s="250"/>
      <c r="S1646" s="250"/>
      <c r="T1646" s="250"/>
      <c r="U1646" s="250"/>
      <c r="V1646" s="250"/>
      <c r="W1646" s="250"/>
      <c r="X1646" s="250"/>
      <c r="Y1646" s="250"/>
      <c r="Z1646" s="250"/>
      <c r="AA1646" s="250"/>
      <c r="AB1646" s="250"/>
      <c r="AC1646" s="250"/>
      <c r="AD1646" s="250"/>
      <c r="AE1646" s="246"/>
      <c r="AF1646" s="250"/>
      <c r="AG1646" s="250"/>
      <c r="AH1646" s="250"/>
      <c r="AI1646" s="250"/>
    </row>
    <row r="1647" spans="1:35" ht="15" customHeight="1" x14ac:dyDescent="0.3">
      <c r="A1647" s="261"/>
      <c r="B1647" s="262"/>
      <c r="C1647" s="262"/>
      <c r="D1647" s="262"/>
      <c r="E1647" s="262"/>
      <c r="F1647" s="262"/>
      <c r="G1647" s="263"/>
      <c r="H1647" s="262"/>
      <c r="I1647" s="258"/>
      <c r="J1647" s="262"/>
      <c r="K1647" s="250"/>
      <c r="L1647" s="262"/>
      <c r="N1647" s="250"/>
      <c r="O1647" s="260"/>
      <c r="P1647" s="257"/>
      <c r="Q1647" s="250"/>
      <c r="R1647" s="250"/>
      <c r="S1647" s="250"/>
      <c r="T1647" s="250"/>
      <c r="U1647" s="250"/>
      <c r="V1647" s="250"/>
      <c r="W1647" s="250"/>
      <c r="X1647" s="250"/>
      <c r="Y1647" s="250"/>
      <c r="Z1647" s="250"/>
      <c r="AA1647" s="250"/>
      <c r="AB1647" s="250"/>
      <c r="AC1647" s="250"/>
      <c r="AD1647" s="250"/>
      <c r="AE1647" s="247"/>
      <c r="AF1647" s="250"/>
      <c r="AG1647" s="250"/>
      <c r="AH1647" s="250"/>
      <c r="AI1647" s="250"/>
    </row>
    <row r="1648" spans="1:35" ht="15" customHeight="1" x14ac:dyDescent="0.3">
      <c r="A1648" s="261"/>
      <c r="B1648" s="262"/>
      <c r="C1648" s="262"/>
      <c r="D1648" s="262"/>
      <c r="E1648" s="262"/>
      <c r="F1648" s="262"/>
      <c r="G1648" s="263"/>
      <c r="H1648" s="262"/>
      <c r="I1648" s="258"/>
      <c r="J1648" s="262"/>
      <c r="K1648" s="250"/>
      <c r="L1648" s="262"/>
      <c r="N1648" s="250"/>
      <c r="O1648" s="260"/>
      <c r="P1648" s="257"/>
      <c r="Q1648" s="250"/>
      <c r="R1648" s="250"/>
      <c r="S1648" s="250"/>
      <c r="T1648" s="250"/>
      <c r="U1648" s="250"/>
      <c r="V1648" s="250"/>
      <c r="W1648" s="250"/>
      <c r="X1648" s="250"/>
      <c r="Y1648" s="250"/>
      <c r="Z1648" s="250"/>
      <c r="AA1648" s="250"/>
      <c r="AB1648" s="250"/>
      <c r="AC1648" s="250"/>
      <c r="AD1648" s="250"/>
      <c r="AE1648" s="246"/>
      <c r="AF1648" s="250"/>
      <c r="AG1648" s="250"/>
      <c r="AH1648" s="250"/>
      <c r="AI1648" s="250"/>
    </row>
    <row r="1649" spans="1:35" ht="15" customHeight="1" x14ac:dyDescent="0.3">
      <c r="A1649" s="261"/>
      <c r="B1649" s="262"/>
      <c r="C1649" s="262"/>
      <c r="D1649" s="262"/>
      <c r="E1649" s="262"/>
      <c r="F1649" s="262"/>
      <c r="G1649" s="263"/>
      <c r="H1649" s="262"/>
      <c r="I1649" s="258"/>
      <c r="J1649" s="262"/>
      <c r="K1649" s="250"/>
      <c r="L1649" s="262"/>
      <c r="N1649" s="250"/>
      <c r="O1649" s="260"/>
      <c r="P1649" s="257"/>
      <c r="Q1649" s="250"/>
      <c r="R1649" s="250"/>
      <c r="S1649" s="250"/>
      <c r="T1649" s="250"/>
      <c r="U1649" s="250"/>
      <c r="V1649" s="250"/>
      <c r="W1649" s="250"/>
      <c r="X1649" s="250"/>
      <c r="Y1649" s="250"/>
      <c r="Z1649" s="250"/>
      <c r="AA1649" s="250"/>
      <c r="AB1649" s="250"/>
      <c r="AC1649" s="250"/>
      <c r="AD1649" s="250"/>
      <c r="AE1649" s="247"/>
      <c r="AF1649" s="250"/>
      <c r="AG1649" s="250"/>
      <c r="AH1649" s="250"/>
      <c r="AI1649" s="250"/>
    </row>
    <row r="1650" spans="1:35" ht="15" customHeight="1" x14ac:dyDescent="0.3">
      <c r="A1650" s="261"/>
      <c r="B1650" s="262"/>
      <c r="C1650" s="262"/>
      <c r="D1650" s="262"/>
      <c r="E1650" s="262"/>
      <c r="F1650" s="262"/>
      <c r="G1650" s="263"/>
      <c r="H1650" s="262"/>
      <c r="I1650" s="258"/>
      <c r="J1650" s="261"/>
      <c r="K1650" s="250"/>
      <c r="L1650" s="262"/>
      <c r="N1650" s="250"/>
      <c r="O1650" s="260"/>
      <c r="P1650" s="257"/>
      <c r="Q1650" s="250"/>
      <c r="R1650" s="250"/>
      <c r="S1650" s="250"/>
      <c r="T1650" s="250"/>
      <c r="U1650" s="250"/>
      <c r="V1650" s="250"/>
      <c r="W1650" s="250"/>
      <c r="X1650" s="250"/>
      <c r="Y1650" s="250"/>
      <c r="Z1650" s="250"/>
      <c r="AA1650" s="250"/>
      <c r="AB1650" s="250"/>
      <c r="AC1650" s="250"/>
      <c r="AD1650" s="250"/>
      <c r="AE1650" s="247"/>
      <c r="AF1650" s="250"/>
      <c r="AG1650" s="250"/>
      <c r="AH1650" s="250"/>
      <c r="AI1650" s="250"/>
    </row>
    <row r="1651" spans="1:35" ht="15" customHeight="1" x14ac:dyDescent="0.3">
      <c r="A1651" s="261"/>
      <c r="B1651" s="262"/>
      <c r="C1651" s="262"/>
      <c r="D1651" s="262"/>
      <c r="E1651" s="262"/>
      <c r="F1651" s="262"/>
      <c r="G1651" s="263"/>
      <c r="H1651" s="262"/>
      <c r="I1651" s="258"/>
      <c r="J1651" s="250"/>
      <c r="K1651" s="262"/>
      <c r="L1651" s="262"/>
      <c r="N1651" s="250"/>
      <c r="O1651" s="260"/>
      <c r="P1651" s="257"/>
      <c r="Q1651" s="250"/>
      <c r="R1651" s="250"/>
      <c r="S1651" s="250"/>
      <c r="T1651" s="250"/>
      <c r="U1651" s="250"/>
      <c r="V1651" s="250"/>
      <c r="W1651" s="250"/>
      <c r="X1651" s="250"/>
      <c r="Y1651" s="250"/>
      <c r="Z1651" s="250"/>
      <c r="AA1651" s="250"/>
      <c r="AB1651" s="250"/>
      <c r="AC1651" s="250"/>
      <c r="AD1651" s="250"/>
      <c r="AE1651" s="247"/>
      <c r="AF1651" s="250"/>
      <c r="AG1651" s="250"/>
      <c r="AH1651" s="250"/>
      <c r="AI1651" s="250"/>
    </row>
    <row r="1652" spans="1:35" ht="15" customHeight="1" x14ac:dyDescent="0.3">
      <c r="A1652" s="261"/>
      <c r="B1652" s="262"/>
      <c r="C1652" s="262"/>
      <c r="D1652" s="262"/>
      <c r="E1652" s="262"/>
      <c r="F1652" s="262"/>
      <c r="G1652" s="263"/>
      <c r="H1652" s="262"/>
      <c r="I1652" s="258"/>
      <c r="J1652" s="261"/>
      <c r="K1652" s="250"/>
      <c r="L1652" s="262"/>
      <c r="N1652" s="250"/>
      <c r="O1652" s="260"/>
      <c r="P1652" s="257"/>
      <c r="Q1652" s="250"/>
      <c r="R1652" s="250"/>
      <c r="S1652" s="250"/>
      <c r="T1652" s="250"/>
      <c r="U1652" s="250"/>
      <c r="V1652" s="250"/>
      <c r="W1652" s="250"/>
      <c r="X1652" s="250"/>
      <c r="Y1652" s="250"/>
      <c r="Z1652" s="250"/>
      <c r="AA1652" s="250"/>
      <c r="AB1652" s="250"/>
      <c r="AC1652" s="250"/>
      <c r="AD1652" s="250"/>
      <c r="AE1652" s="246"/>
      <c r="AF1652" s="250"/>
      <c r="AG1652" s="250"/>
      <c r="AH1652" s="250"/>
      <c r="AI1652" s="250"/>
    </row>
    <row r="1653" spans="1:35" ht="15" customHeight="1" x14ac:dyDescent="0.3">
      <c r="A1653" s="261"/>
      <c r="B1653" s="262"/>
      <c r="C1653" s="262"/>
      <c r="D1653" s="262"/>
      <c r="E1653" s="262"/>
      <c r="F1653" s="262"/>
      <c r="G1653" s="263"/>
      <c r="H1653" s="262"/>
      <c r="I1653" s="258"/>
      <c r="J1653" s="261"/>
      <c r="K1653" s="250"/>
      <c r="L1653" s="262"/>
      <c r="N1653" s="250"/>
      <c r="O1653" s="260"/>
      <c r="P1653" s="257"/>
      <c r="Q1653" s="250"/>
      <c r="R1653" s="250"/>
      <c r="S1653" s="250"/>
      <c r="T1653" s="250"/>
      <c r="U1653" s="250"/>
      <c r="V1653" s="250"/>
      <c r="W1653" s="250"/>
      <c r="X1653" s="250"/>
      <c r="Y1653" s="250"/>
      <c r="Z1653" s="250"/>
      <c r="AA1653" s="250"/>
      <c r="AB1653" s="250"/>
      <c r="AC1653" s="250"/>
      <c r="AD1653" s="250"/>
      <c r="AE1653" s="246"/>
      <c r="AF1653" s="250"/>
      <c r="AG1653" s="250"/>
      <c r="AH1653" s="250"/>
      <c r="AI1653" s="250"/>
    </row>
    <row r="1654" spans="1:35" ht="15" customHeight="1" x14ac:dyDescent="0.3">
      <c r="A1654" s="261"/>
      <c r="B1654" s="262"/>
      <c r="C1654" s="262"/>
      <c r="D1654" s="262"/>
      <c r="E1654" s="262"/>
      <c r="F1654" s="262"/>
      <c r="G1654" s="263"/>
      <c r="H1654" s="262"/>
      <c r="I1654" s="258"/>
      <c r="J1654" s="262"/>
      <c r="K1654" s="257"/>
      <c r="L1654" s="262"/>
      <c r="N1654" s="250"/>
      <c r="O1654" s="260"/>
      <c r="P1654" s="257"/>
      <c r="Q1654" s="250"/>
      <c r="R1654" s="250"/>
      <c r="S1654" s="250"/>
      <c r="T1654" s="250"/>
      <c r="U1654" s="250"/>
      <c r="V1654" s="250"/>
      <c r="W1654" s="250"/>
      <c r="X1654" s="250"/>
      <c r="Y1654" s="250"/>
      <c r="Z1654" s="250"/>
      <c r="AA1654" s="250"/>
      <c r="AB1654" s="250"/>
      <c r="AC1654" s="250"/>
      <c r="AD1654" s="250"/>
      <c r="AE1654" s="246"/>
      <c r="AF1654" s="250"/>
      <c r="AG1654" s="250"/>
      <c r="AH1654" s="250"/>
      <c r="AI1654" s="250"/>
    </row>
    <row r="1655" spans="1:35" ht="15" customHeight="1" x14ac:dyDescent="0.3">
      <c r="A1655" s="261"/>
      <c r="B1655" s="262"/>
      <c r="C1655" s="262"/>
      <c r="D1655" s="262"/>
      <c r="E1655" s="262"/>
      <c r="F1655" s="262"/>
      <c r="G1655" s="263"/>
      <c r="H1655" s="262"/>
      <c r="I1655" s="258"/>
      <c r="J1655" s="262"/>
      <c r="K1655" s="257"/>
      <c r="L1655" s="262"/>
      <c r="N1655" s="250"/>
      <c r="O1655" s="260"/>
      <c r="P1655" s="257"/>
      <c r="Q1655" s="250"/>
      <c r="R1655" s="250"/>
      <c r="S1655" s="250"/>
      <c r="T1655" s="250"/>
      <c r="U1655" s="250"/>
      <c r="V1655" s="250"/>
      <c r="W1655" s="250"/>
      <c r="X1655" s="250"/>
      <c r="Y1655" s="250"/>
      <c r="Z1655" s="250"/>
      <c r="AA1655" s="250"/>
      <c r="AB1655" s="250"/>
      <c r="AC1655" s="250"/>
      <c r="AD1655" s="250"/>
      <c r="AE1655" s="247"/>
      <c r="AF1655" s="250"/>
      <c r="AG1655" s="250"/>
      <c r="AH1655" s="250"/>
      <c r="AI1655" s="250"/>
    </row>
    <row r="1656" spans="1:35" ht="15" customHeight="1" x14ac:dyDescent="0.3">
      <c r="A1656" s="261"/>
      <c r="B1656" s="262"/>
      <c r="C1656" s="262"/>
      <c r="D1656" s="262"/>
      <c r="E1656" s="262"/>
      <c r="F1656" s="262"/>
      <c r="G1656" s="263"/>
      <c r="H1656" s="262"/>
      <c r="I1656" s="258"/>
      <c r="J1656" s="262"/>
      <c r="K1656" s="250"/>
      <c r="L1656" s="262"/>
      <c r="N1656" s="250"/>
      <c r="O1656" s="260"/>
      <c r="P1656" s="257"/>
      <c r="Q1656" s="250"/>
      <c r="R1656" s="250"/>
      <c r="S1656" s="250"/>
      <c r="T1656" s="250"/>
      <c r="U1656" s="250"/>
      <c r="V1656" s="250"/>
      <c r="W1656" s="250"/>
      <c r="X1656" s="250"/>
      <c r="Y1656" s="250"/>
      <c r="Z1656" s="250"/>
      <c r="AA1656" s="250"/>
      <c r="AB1656" s="250"/>
      <c r="AC1656" s="250"/>
      <c r="AD1656" s="250"/>
      <c r="AE1656" s="247"/>
      <c r="AF1656" s="250"/>
      <c r="AG1656" s="250"/>
      <c r="AH1656" s="250"/>
      <c r="AI1656" s="250"/>
    </row>
    <row r="1657" spans="1:35" ht="15" customHeight="1" x14ac:dyDescent="0.3">
      <c r="A1657" s="261"/>
      <c r="B1657" s="262"/>
      <c r="C1657" s="262"/>
      <c r="D1657" s="262"/>
      <c r="E1657" s="262"/>
      <c r="F1657" s="262"/>
      <c r="G1657" s="263"/>
      <c r="H1657" s="262"/>
      <c r="I1657" s="258"/>
      <c r="J1657" s="261"/>
      <c r="K1657" s="250"/>
      <c r="L1657" s="262"/>
      <c r="N1657" s="250"/>
      <c r="O1657" s="260"/>
      <c r="P1657" s="257"/>
      <c r="Q1657" s="250"/>
      <c r="R1657" s="250"/>
      <c r="S1657" s="250"/>
      <c r="T1657" s="250"/>
      <c r="U1657" s="250"/>
      <c r="V1657" s="250"/>
      <c r="W1657" s="250"/>
      <c r="X1657" s="250"/>
      <c r="Y1657" s="250"/>
      <c r="Z1657" s="250"/>
      <c r="AA1657" s="250"/>
      <c r="AB1657" s="250"/>
      <c r="AC1657" s="250"/>
      <c r="AD1657" s="250"/>
      <c r="AE1657" s="246"/>
      <c r="AF1657" s="250"/>
      <c r="AG1657" s="250"/>
      <c r="AH1657" s="250"/>
      <c r="AI1657" s="250"/>
    </row>
    <row r="1658" spans="1:35" ht="15" customHeight="1" x14ac:dyDescent="0.3">
      <c r="A1658" s="261"/>
      <c r="B1658" s="262"/>
      <c r="C1658" s="262"/>
      <c r="D1658" s="262"/>
      <c r="E1658" s="262"/>
      <c r="F1658" s="262"/>
      <c r="G1658" s="263"/>
      <c r="H1658" s="262"/>
      <c r="I1658" s="258"/>
      <c r="J1658" s="262"/>
      <c r="K1658" s="264"/>
      <c r="L1658" s="262"/>
      <c r="N1658" s="250"/>
      <c r="O1658" s="260"/>
      <c r="P1658" s="257"/>
      <c r="Q1658" s="250"/>
      <c r="R1658" s="250"/>
      <c r="S1658" s="250"/>
      <c r="T1658" s="250"/>
      <c r="U1658" s="250"/>
      <c r="V1658" s="250"/>
      <c r="W1658" s="250"/>
      <c r="X1658" s="250"/>
      <c r="Y1658" s="250"/>
      <c r="Z1658" s="250"/>
      <c r="AA1658" s="250"/>
      <c r="AB1658" s="250"/>
      <c r="AC1658" s="250"/>
      <c r="AD1658" s="250"/>
      <c r="AE1658" s="247"/>
      <c r="AF1658" s="250"/>
      <c r="AG1658" s="250"/>
      <c r="AH1658" s="250"/>
      <c r="AI1658" s="250"/>
    </row>
    <row r="1659" spans="1:35" ht="15" customHeight="1" x14ac:dyDescent="0.3">
      <c r="A1659" s="261"/>
      <c r="B1659" s="262"/>
      <c r="C1659" s="262"/>
      <c r="D1659" s="262"/>
      <c r="E1659" s="262"/>
      <c r="F1659" s="262"/>
      <c r="G1659" s="263"/>
      <c r="H1659" s="262"/>
      <c r="I1659" s="258"/>
      <c r="J1659" s="262"/>
      <c r="K1659" s="250"/>
      <c r="L1659" s="262"/>
      <c r="N1659" s="250"/>
      <c r="O1659" s="260"/>
      <c r="P1659" s="257"/>
      <c r="Q1659" s="250"/>
      <c r="R1659" s="250"/>
      <c r="S1659" s="250"/>
      <c r="T1659" s="250"/>
      <c r="U1659" s="250"/>
      <c r="V1659" s="250"/>
      <c r="W1659" s="250"/>
      <c r="X1659" s="250"/>
      <c r="Y1659" s="250"/>
      <c r="Z1659" s="250"/>
      <c r="AA1659" s="250"/>
      <c r="AB1659" s="250"/>
      <c r="AC1659" s="250"/>
      <c r="AD1659" s="250"/>
      <c r="AE1659" s="246"/>
      <c r="AF1659" s="250"/>
      <c r="AG1659" s="250"/>
      <c r="AH1659" s="250"/>
      <c r="AI1659" s="250"/>
    </row>
    <row r="1660" spans="1:35" ht="15" customHeight="1" x14ac:dyDescent="0.3">
      <c r="A1660" s="261"/>
      <c r="B1660" s="262"/>
      <c r="C1660" s="262"/>
      <c r="D1660" s="262"/>
      <c r="E1660" s="262"/>
      <c r="F1660" s="262"/>
      <c r="G1660" s="263"/>
      <c r="H1660" s="262"/>
      <c r="I1660" s="258"/>
      <c r="J1660" s="262"/>
      <c r="K1660" s="250"/>
      <c r="L1660" s="262"/>
      <c r="N1660" s="250"/>
      <c r="O1660" s="260"/>
      <c r="P1660" s="257"/>
      <c r="Q1660" s="250"/>
      <c r="R1660" s="250"/>
      <c r="S1660" s="250"/>
      <c r="T1660" s="250"/>
      <c r="U1660" s="250"/>
      <c r="V1660" s="250"/>
      <c r="W1660" s="250"/>
      <c r="X1660" s="250"/>
      <c r="Y1660" s="250"/>
      <c r="Z1660" s="250"/>
      <c r="AA1660" s="250"/>
      <c r="AB1660" s="250"/>
      <c r="AC1660" s="250"/>
      <c r="AD1660" s="250"/>
      <c r="AE1660" s="246"/>
      <c r="AF1660" s="250"/>
      <c r="AG1660" s="250"/>
      <c r="AH1660" s="250"/>
      <c r="AI1660" s="250"/>
    </row>
    <row r="1661" spans="1:35" ht="15" customHeight="1" x14ac:dyDescent="0.3">
      <c r="A1661" s="261"/>
      <c r="B1661" s="262"/>
      <c r="C1661" s="262"/>
      <c r="D1661" s="262"/>
      <c r="E1661" s="262"/>
      <c r="F1661" s="262"/>
      <c r="G1661" s="263"/>
      <c r="H1661" s="262"/>
      <c r="I1661" s="258"/>
      <c r="J1661" s="262"/>
      <c r="K1661" s="250"/>
      <c r="L1661" s="262"/>
      <c r="N1661" s="250"/>
      <c r="O1661" s="260"/>
      <c r="P1661" s="257"/>
      <c r="Q1661" s="250"/>
      <c r="R1661" s="250"/>
      <c r="S1661" s="250"/>
      <c r="T1661" s="250"/>
      <c r="U1661" s="250"/>
      <c r="V1661" s="250"/>
      <c r="W1661" s="250"/>
      <c r="X1661" s="250"/>
      <c r="Y1661" s="250"/>
      <c r="Z1661" s="250"/>
      <c r="AA1661" s="250"/>
      <c r="AB1661" s="250"/>
      <c r="AC1661" s="250"/>
      <c r="AD1661" s="250"/>
      <c r="AE1661" s="247"/>
      <c r="AF1661" s="250"/>
      <c r="AG1661" s="250"/>
      <c r="AH1661" s="250"/>
      <c r="AI1661" s="250"/>
    </row>
    <row r="1662" spans="1:35" ht="15" customHeight="1" x14ac:dyDescent="0.3">
      <c r="A1662" s="261"/>
      <c r="B1662" s="262"/>
      <c r="C1662" s="262"/>
      <c r="D1662" s="262"/>
      <c r="E1662" s="262"/>
      <c r="F1662" s="262"/>
      <c r="G1662" s="263"/>
      <c r="H1662" s="262"/>
      <c r="I1662" s="258"/>
      <c r="J1662" s="262"/>
      <c r="K1662" s="250"/>
      <c r="L1662" s="262"/>
      <c r="N1662" s="250"/>
      <c r="O1662" s="260"/>
      <c r="P1662" s="257"/>
      <c r="Q1662" s="250"/>
      <c r="R1662" s="250"/>
      <c r="S1662" s="250"/>
      <c r="T1662" s="250"/>
      <c r="U1662" s="250"/>
      <c r="V1662" s="250"/>
      <c r="W1662" s="250"/>
      <c r="X1662" s="250"/>
      <c r="Y1662" s="250"/>
      <c r="Z1662" s="250"/>
      <c r="AA1662" s="250"/>
      <c r="AB1662" s="250"/>
      <c r="AC1662" s="250"/>
      <c r="AD1662" s="250"/>
      <c r="AE1662" s="246"/>
      <c r="AF1662" s="250"/>
      <c r="AG1662" s="250"/>
      <c r="AH1662" s="250"/>
      <c r="AI1662" s="250"/>
    </row>
    <row r="1663" spans="1:35" ht="15" customHeight="1" x14ac:dyDescent="0.3">
      <c r="A1663" s="261"/>
      <c r="B1663" s="262"/>
      <c r="C1663" s="262"/>
      <c r="D1663" s="262"/>
      <c r="E1663" s="262"/>
      <c r="F1663" s="262"/>
      <c r="G1663" s="263"/>
      <c r="H1663" s="262"/>
      <c r="I1663" s="258"/>
      <c r="J1663" s="262"/>
      <c r="K1663" s="250"/>
      <c r="L1663" s="262"/>
      <c r="N1663" s="250"/>
      <c r="O1663" s="260"/>
      <c r="P1663" s="257"/>
      <c r="Q1663" s="250"/>
      <c r="R1663" s="250"/>
      <c r="S1663" s="250"/>
      <c r="T1663" s="250"/>
      <c r="U1663" s="250"/>
      <c r="V1663" s="250"/>
      <c r="W1663" s="250"/>
      <c r="X1663" s="250"/>
      <c r="Y1663" s="250"/>
      <c r="Z1663" s="250"/>
      <c r="AA1663" s="250"/>
      <c r="AB1663" s="250"/>
      <c r="AC1663" s="250"/>
      <c r="AD1663" s="250"/>
      <c r="AE1663" s="246"/>
      <c r="AF1663" s="250"/>
      <c r="AG1663" s="250"/>
      <c r="AH1663" s="250"/>
      <c r="AI1663" s="250"/>
    </row>
    <row r="1664" spans="1:35" ht="15" customHeight="1" x14ac:dyDescent="0.3">
      <c r="A1664" s="261"/>
      <c r="B1664" s="262"/>
      <c r="C1664" s="262"/>
      <c r="D1664" s="262"/>
      <c r="E1664" s="262"/>
      <c r="F1664" s="262"/>
      <c r="G1664" s="263"/>
      <c r="H1664" s="262"/>
      <c r="I1664" s="258"/>
      <c r="J1664" s="261"/>
      <c r="K1664" s="250"/>
      <c r="L1664" s="262"/>
      <c r="N1664" s="250"/>
      <c r="O1664" s="260"/>
      <c r="P1664" s="257"/>
      <c r="Q1664" s="250"/>
      <c r="R1664" s="250"/>
      <c r="S1664" s="250"/>
      <c r="T1664" s="250"/>
      <c r="U1664" s="250"/>
      <c r="V1664" s="250"/>
      <c r="W1664" s="250"/>
      <c r="X1664" s="250"/>
      <c r="Y1664" s="250"/>
      <c r="Z1664" s="250"/>
      <c r="AA1664" s="250"/>
      <c r="AB1664" s="250"/>
      <c r="AC1664" s="250"/>
      <c r="AD1664" s="250"/>
      <c r="AE1664" s="246"/>
      <c r="AF1664" s="250"/>
      <c r="AG1664" s="250"/>
      <c r="AH1664" s="250"/>
      <c r="AI1664" s="250"/>
    </row>
    <row r="1665" spans="1:35" ht="15" customHeight="1" x14ac:dyDescent="0.3">
      <c r="A1665" s="261"/>
      <c r="B1665" s="262"/>
      <c r="C1665" s="262"/>
      <c r="D1665" s="262"/>
      <c r="E1665" s="262"/>
      <c r="F1665" s="262"/>
      <c r="G1665" s="263"/>
      <c r="H1665" s="262"/>
      <c r="I1665" s="258"/>
      <c r="J1665" s="261"/>
      <c r="K1665" s="250"/>
      <c r="L1665" s="262"/>
      <c r="N1665" s="250"/>
      <c r="O1665" s="260"/>
      <c r="P1665" s="257"/>
      <c r="Q1665" s="250"/>
      <c r="R1665" s="250"/>
      <c r="S1665" s="250"/>
      <c r="T1665" s="250"/>
      <c r="U1665" s="250"/>
      <c r="V1665" s="250"/>
      <c r="W1665" s="250"/>
      <c r="X1665" s="250"/>
      <c r="Y1665" s="250"/>
      <c r="Z1665" s="250"/>
      <c r="AA1665" s="250"/>
      <c r="AB1665" s="250"/>
      <c r="AC1665" s="250"/>
      <c r="AD1665" s="250"/>
      <c r="AE1665" s="246"/>
      <c r="AF1665" s="250"/>
      <c r="AG1665" s="250"/>
      <c r="AH1665" s="250"/>
      <c r="AI1665" s="250"/>
    </row>
    <row r="1666" spans="1:35" ht="15" customHeight="1" x14ac:dyDescent="0.3">
      <c r="A1666" s="261"/>
      <c r="B1666" s="262"/>
      <c r="C1666" s="262"/>
      <c r="D1666" s="262"/>
      <c r="E1666" s="262"/>
      <c r="F1666" s="262"/>
      <c r="G1666" s="263"/>
      <c r="H1666" s="262"/>
      <c r="I1666" s="258"/>
      <c r="J1666" s="262"/>
      <c r="K1666" s="250"/>
      <c r="L1666" s="262"/>
      <c r="N1666" s="250"/>
      <c r="O1666" s="260"/>
      <c r="P1666" s="257"/>
      <c r="Q1666" s="250"/>
      <c r="R1666" s="250"/>
      <c r="S1666" s="250"/>
      <c r="T1666" s="250"/>
      <c r="U1666" s="250"/>
      <c r="V1666" s="250"/>
      <c r="W1666" s="250"/>
      <c r="X1666" s="250"/>
      <c r="Y1666" s="250"/>
      <c r="Z1666" s="250"/>
      <c r="AA1666" s="250"/>
      <c r="AB1666" s="250"/>
      <c r="AC1666" s="250"/>
      <c r="AD1666" s="250"/>
      <c r="AE1666" s="247"/>
      <c r="AF1666" s="250"/>
      <c r="AG1666" s="250"/>
      <c r="AH1666" s="250"/>
      <c r="AI1666" s="250"/>
    </row>
    <row r="1667" spans="1:35" ht="15" customHeight="1" x14ac:dyDescent="0.3">
      <c r="A1667" s="261"/>
      <c r="B1667" s="262"/>
      <c r="C1667" s="262"/>
      <c r="D1667" s="262"/>
      <c r="E1667" s="262"/>
      <c r="F1667" s="262"/>
      <c r="G1667" s="263"/>
      <c r="H1667" s="262"/>
      <c r="I1667" s="258"/>
      <c r="J1667" s="262"/>
      <c r="K1667" s="250"/>
      <c r="L1667" s="262"/>
      <c r="N1667" s="250"/>
      <c r="O1667" s="260"/>
      <c r="P1667" s="257"/>
      <c r="Q1667" s="250"/>
      <c r="R1667" s="250"/>
      <c r="S1667" s="250"/>
      <c r="T1667" s="250"/>
      <c r="U1667" s="250"/>
      <c r="V1667" s="250"/>
      <c r="W1667" s="250"/>
      <c r="X1667" s="250"/>
      <c r="Y1667" s="250"/>
      <c r="Z1667" s="250"/>
      <c r="AA1667" s="250"/>
      <c r="AB1667" s="250"/>
      <c r="AC1667" s="250"/>
      <c r="AD1667" s="250"/>
      <c r="AE1667" s="246"/>
      <c r="AF1667" s="250"/>
      <c r="AG1667" s="250"/>
      <c r="AH1667" s="250"/>
      <c r="AI1667" s="250"/>
    </row>
    <row r="1668" spans="1:35" ht="15" customHeight="1" x14ac:dyDescent="0.3">
      <c r="A1668" s="261"/>
      <c r="B1668" s="262"/>
      <c r="C1668" s="262"/>
      <c r="D1668" s="262"/>
      <c r="E1668" s="262"/>
      <c r="F1668" s="262"/>
      <c r="G1668" s="263"/>
      <c r="H1668" s="262"/>
      <c r="I1668" s="258"/>
      <c r="J1668" s="262"/>
      <c r="K1668" s="257"/>
      <c r="L1668" s="262"/>
      <c r="N1668" s="250"/>
      <c r="O1668" s="260"/>
      <c r="P1668" s="257"/>
      <c r="Q1668" s="250"/>
      <c r="R1668" s="250"/>
      <c r="S1668" s="250"/>
      <c r="T1668" s="250"/>
      <c r="U1668" s="250"/>
      <c r="V1668" s="250"/>
      <c r="W1668" s="250"/>
      <c r="X1668" s="250"/>
      <c r="Y1668" s="250"/>
      <c r="Z1668" s="250"/>
      <c r="AA1668" s="250"/>
      <c r="AB1668" s="250"/>
      <c r="AC1668" s="250"/>
      <c r="AD1668" s="250"/>
      <c r="AE1668" s="246"/>
      <c r="AF1668" s="250"/>
      <c r="AG1668" s="250"/>
      <c r="AH1668" s="250"/>
      <c r="AI1668" s="250"/>
    </row>
    <row r="1669" spans="1:35" ht="15" customHeight="1" x14ac:dyDescent="0.3">
      <c r="A1669" s="261"/>
      <c r="B1669" s="262"/>
      <c r="C1669" s="262"/>
      <c r="D1669" s="262"/>
      <c r="E1669" s="262"/>
      <c r="F1669" s="262"/>
      <c r="G1669" s="263"/>
      <c r="H1669" s="262"/>
      <c r="I1669" s="258"/>
      <c r="J1669" s="262"/>
      <c r="K1669" s="250"/>
      <c r="L1669" s="262"/>
      <c r="N1669" s="250"/>
      <c r="O1669" s="260"/>
      <c r="P1669" s="257"/>
      <c r="Q1669" s="250"/>
      <c r="R1669" s="250"/>
      <c r="S1669" s="250"/>
      <c r="T1669" s="250"/>
      <c r="U1669" s="250"/>
      <c r="V1669" s="250"/>
      <c r="W1669" s="250"/>
      <c r="X1669" s="250"/>
      <c r="Y1669" s="250"/>
      <c r="Z1669" s="250"/>
      <c r="AA1669" s="250"/>
      <c r="AB1669" s="250"/>
      <c r="AC1669" s="250"/>
      <c r="AD1669" s="250"/>
      <c r="AE1669" s="247"/>
      <c r="AF1669" s="250"/>
      <c r="AG1669" s="250"/>
      <c r="AH1669" s="250"/>
      <c r="AI1669" s="250"/>
    </row>
    <row r="1670" spans="1:35" ht="15" customHeight="1" x14ac:dyDescent="0.3">
      <c r="A1670" s="261"/>
      <c r="B1670" s="262"/>
      <c r="C1670" s="262"/>
      <c r="D1670" s="262"/>
      <c r="E1670" s="262"/>
      <c r="F1670" s="262"/>
      <c r="G1670" s="263"/>
      <c r="H1670" s="262"/>
      <c r="I1670" s="258"/>
      <c r="J1670" s="262"/>
      <c r="K1670" s="257"/>
      <c r="L1670" s="262"/>
      <c r="N1670" s="250"/>
      <c r="O1670" s="260"/>
      <c r="P1670" s="257"/>
      <c r="Q1670" s="250"/>
      <c r="R1670" s="250"/>
      <c r="S1670" s="250"/>
      <c r="T1670" s="250"/>
      <c r="U1670" s="250"/>
      <c r="V1670" s="250"/>
      <c r="W1670" s="250"/>
      <c r="X1670" s="250"/>
      <c r="Y1670" s="250"/>
      <c r="Z1670" s="250"/>
      <c r="AA1670" s="250"/>
      <c r="AB1670" s="250"/>
      <c r="AC1670" s="250"/>
      <c r="AD1670" s="250"/>
      <c r="AE1670" s="246"/>
      <c r="AF1670" s="250"/>
      <c r="AG1670" s="250"/>
      <c r="AH1670" s="250"/>
      <c r="AI1670" s="250"/>
    </row>
    <row r="1671" spans="1:35" ht="15" customHeight="1" x14ac:dyDescent="0.3">
      <c r="A1671" s="261"/>
      <c r="B1671" s="262"/>
      <c r="C1671" s="262"/>
      <c r="D1671" s="262"/>
      <c r="E1671" s="262"/>
      <c r="F1671" s="262"/>
      <c r="G1671" s="263"/>
      <c r="H1671" s="262"/>
      <c r="I1671" s="258"/>
      <c r="J1671" s="262"/>
      <c r="K1671" s="250"/>
      <c r="L1671" s="262"/>
      <c r="N1671" s="250"/>
      <c r="O1671" s="260"/>
      <c r="P1671" s="257"/>
      <c r="Q1671" s="250"/>
      <c r="R1671" s="250"/>
      <c r="S1671" s="250"/>
      <c r="T1671" s="250"/>
      <c r="U1671" s="250"/>
      <c r="V1671" s="250"/>
      <c r="W1671" s="250"/>
      <c r="X1671" s="250"/>
      <c r="Y1671" s="250"/>
      <c r="Z1671" s="250"/>
      <c r="AA1671" s="250"/>
      <c r="AB1671" s="250"/>
      <c r="AC1671" s="250"/>
      <c r="AD1671" s="250"/>
      <c r="AE1671" s="247"/>
      <c r="AF1671" s="250"/>
      <c r="AG1671" s="250"/>
      <c r="AH1671" s="250"/>
      <c r="AI1671" s="250"/>
    </row>
    <row r="1672" spans="1:35" ht="15" customHeight="1" x14ac:dyDescent="0.3">
      <c r="A1672" s="261"/>
      <c r="B1672" s="262"/>
      <c r="C1672" s="262"/>
      <c r="D1672" s="262"/>
      <c r="E1672" s="262"/>
      <c r="F1672" s="262"/>
      <c r="G1672" s="263"/>
      <c r="H1672" s="262"/>
      <c r="I1672" s="258"/>
      <c r="J1672" s="261"/>
      <c r="K1672" s="250"/>
      <c r="L1672" s="262"/>
      <c r="N1672" s="250"/>
      <c r="O1672" s="260"/>
      <c r="P1672" s="257"/>
      <c r="Q1672" s="250"/>
      <c r="R1672" s="250"/>
      <c r="S1672" s="250"/>
      <c r="T1672" s="250"/>
      <c r="U1672" s="250"/>
      <c r="V1672" s="250"/>
      <c r="W1672" s="250"/>
      <c r="X1672" s="250"/>
      <c r="Y1672" s="250"/>
      <c r="Z1672" s="250"/>
      <c r="AA1672" s="250"/>
      <c r="AB1672" s="250"/>
      <c r="AC1672" s="250"/>
      <c r="AD1672" s="250"/>
      <c r="AE1672" s="246"/>
      <c r="AF1672" s="250"/>
      <c r="AG1672" s="250"/>
      <c r="AH1672" s="250"/>
      <c r="AI1672" s="250"/>
    </row>
    <row r="1673" spans="1:35" ht="15" customHeight="1" x14ac:dyDescent="0.3">
      <c r="A1673" s="261"/>
      <c r="B1673" s="262"/>
      <c r="C1673" s="262"/>
      <c r="D1673" s="262"/>
      <c r="E1673" s="262"/>
      <c r="F1673" s="262"/>
      <c r="G1673" s="263"/>
      <c r="H1673" s="262"/>
      <c r="I1673" s="258"/>
      <c r="J1673" s="250"/>
      <c r="K1673" s="262"/>
      <c r="L1673" s="262"/>
      <c r="N1673" s="250"/>
      <c r="O1673" s="260"/>
      <c r="P1673" s="257"/>
      <c r="Q1673" s="250"/>
      <c r="R1673" s="250"/>
      <c r="S1673" s="250"/>
      <c r="T1673" s="250"/>
      <c r="U1673" s="250"/>
      <c r="V1673" s="250"/>
      <c r="W1673" s="250"/>
      <c r="X1673" s="250"/>
      <c r="Y1673" s="250"/>
      <c r="Z1673" s="250"/>
      <c r="AA1673" s="250"/>
      <c r="AB1673" s="250"/>
      <c r="AC1673" s="250"/>
      <c r="AD1673" s="250"/>
      <c r="AE1673" s="246"/>
      <c r="AF1673" s="250"/>
      <c r="AG1673" s="250"/>
      <c r="AH1673" s="250"/>
      <c r="AI1673" s="250"/>
    </row>
    <row r="1674" spans="1:35" ht="15" customHeight="1" x14ac:dyDescent="0.3">
      <c r="A1674" s="261"/>
      <c r="B1674" s="262"/>
      <c r="C1674" s="262"/>
      <c r="D1674" s="262"/>
      <c r="E1674" s="262"/>
      <c r="F1674" s="262"/>
      <c r="G1674" s="263"/>
      <c r="H1674" s="262"/>
      <c r="I1674" s="258"/>
      <c r="J1674" s="262"/>
      <c r="K1674" s="257"/>
      <c r="L1674" s="262"/>
      <c r="N1674" s="250"/>
      <c r="O1674" s="260"/>
      <c r="P1674" s="257"/>
      <c r="Q1674" s="250"/>
      <c r="R1674" s="250"/>
      <c r="S1674" s="250"/>
      <c r="T1674" s="250"/>
      <c r="U1674" s="250"/>
      <c r="V1674" s="250"/>
      <c r="W1674" s="250"/>
      <c r="X1674" s="250"/>
      <c r="Y1674" s="250"/>
      <c r="Z1674" s="250"/>
      <c r="AA1674" s="250"/>
      <c r="AB1674" s="250"/>
      <c r="AC1674" s="250"/>
      <c r="AD1674" s="250"/>
      <c r="AE1674" s="247"/>
      <c r="AF1674" s="250"/>
      <c r="AG1674" s="250"/>
      <c r="AH1674" s="250"/>
      <c r="AI1674" s="250"/>
    </row>
    <row r="1675" spans="1:35" ht="15" customHeight="1" x14ac:dyDescent="0.3">
      <c r="A1675" s="261"/>
      <c r="B1675" s="262"/>
      <c r="C1675" s="262"/>
      <c r="D1675" s="262"/>
      <c r="E1675" s="262"/>
      <c r="F1675" s="262"/>
      <c r="G1675" s="263"/>
      <c r="H1675" s="262"/>
      <c r="I1675" s="258"/>
      <c r="J1675" s="262"/>
      <c r="K1675" s="250"/>
      <c r="L1675" s="262"/>
      <c r="N1675" s="250"/>
      <c r="O1675" s="260"/>
      <c r="P1675" s="257"/>
      <c r="Q1675" s="250"/>
      <c r="R1675" s="250"/>
      <c r="S1675" s="250"/>
      <c r="T1675" s="250"/>
      <c r="U1675" s="250"/>
      <c r="V1675" s="250"/>
      <c r="W1675" s="250"/>
      <c r="X1675" s="250"/>
      <c r="Y1675" s="250"/>
      <c r="Z1675" s="250"/>
      <c r="AA1675" s="250"/>
      <c r="AB1675" s="250"/>
      <c r="AC1675" s="250"/>
      <c r="AD1675" s="250"/>
      <c r="AE1675" s="247"/>
      <c r="AF1675" s="250"/>
      <c r="AG1675" s="250"/>
      <c r="AH1675" s="250"/>
      <c r="AI1675" s="250"/>
    </row>
    <row r="1676" spans="1:35" ht="15" customHeight="1" x14ac:dyDescent="0.3">
      <c r="A1676" s="261"/>
      <c r="B1676" s="262"/>
      <c r="C1676" s="262"/>
      <c r="D1676" s="262"/>
      <c r="E1676" s="262"/>
      <c r="F1676" s="262"/>
      <c r="G1676" s="263"/>
      <c r="H1676" s="262"/>
      <c r="I1676" s="258"/>
      <c r="J1676" s="262"/>
      <c r="K1676" s="257"/>
      <c r="L1676" s="262"/>
      <c r="N1676" s="250"/>
      <c r="O1676" s="260"/>
      <c r="P1676" s="257"/>
      <c r="Q1676" s="250"/>
      <c r="R1676" s="250"/>
      <c r="S1676" s="250"/>
      <c r="T1676" s="250"/>
      <c r="U1676" s="250"/>
      <c r="V1676" s="250"/>
      <c r="W1676" s="250"/>
      <c r="X1676" s="250"/>
      <c r="Y1676" s="250"/>
      <c r="Z1676" s="250"/>
      <c r="AA1676" s="250"/>
      <c r="AB1676" s="250"/>
      <c r="AC1676" s="250"/>
      <c r="AD1676" s="250"/>
      <c r="AE1676" s="246"/>
      <c r="AF1676" s="250"/>
      <c r="AG1676" s="250"/>
      <c r="AH1676" s="250"/>
      <c r="AI1676" s="250"/>
    </row>
    <row r="1677" spans="1:35" ht="15" customHeight="1" x14ac:dyDescent="0.3">
      <c r="A1677" s="261"/>
      <c r="B1677" s="262"/>
      <c r="C1677" s="262"/>
      <c r="D1677" s="262"/>
      <c r="E1677" s="262"/>
      <c r="F1677" s="262"/>
      <c r="G1677" s="263"/>
      <c r="H1677" s="262"/>
      <c r="I1677" s="258"/>
      <c r="J1677" s="262"/>
      <c r="K1677" s="250"/>
      <c r="L1677" s="262"/>
      <c r="N1677" s="250"/>
      <c r="O1677" s="260"/>
      <c r="P1677" s="257"/>
      <c r="Q1677" s="250"/>
      <c r="R1677" s="250"/>
      <c r="S1677" s="250"/>
      <c r="T1677" s="250"/>
      <c r="U1677" s="250"/>
      <c r="V1677" s="250"/>
      <c r="W1677" s="250"/>
      <c r="X1677" s="250"/>
      <c r="Y1677" s="250"/>
      <c r="Z1677" s="250"/>
      <c r="AA1677" s="250"/>
      <c r="AB1677" s="250"/>
      <c r="AC1677" s="250"/>
      <c r="AD1677" s="250"/>
      <c r="AE1677" s="246"/>
      <c r="AF1677" s="250"/>
      <c r="AG1677" s="250"/>
      <c r="AH1677" s="250"/>
      <c r="AI1677" s="250"/>
    </row>
    <row r="1678" spans="1:35" ht="15" customHeight="1" x14ac:dyDescent="0.3">
      <c r="A1678" s="261"/>
      <c r="B1678" s="262"/>
      <c r="C1678" s="262"/>
      <c r="D1678" s="262"/>
      <c r="E1678" s="262"/>
      <c r="F1678" s="262"/>
      <c r="G1678" s="263"/>
      <c r="H1678" s="262"/>
      <c r="I1678" s="258"/>
      <c r="J1678" s="261"/>
      <c r="K1678" s="250"/>
      <c r="L1678" s="262"/>
      <c r="N1678" s="250"/>
      <c r="O1678" s="260"/>
      <c r="P1678" s="257"/>
      <c r="Q1678" s="250"/>
      <c r="R1678" s="250"/>
      <c r="S1678" s="250"/>
      <c r="T1678" s="250"/>
      <c r="U1678" s="250"/>
      <c r="V1678" s="250"/>
      <c r="W1678" s="250"/>
      <c r="X1678" s="250"/>
      <c r="Y1678" s="250"/>
      <c r="Z1678" s="250"/>
      <c r="AA1678" s="250"/>
      <c r="AB1678" s="250"/>
      <c r="AC1678" s="250"/>
      <c r="AD1678" s="250"/>
      <c r="AE1678" s="246"/>
      <c r="AF1678" s="250"/>
      <c r="AG1678" s="250"/>
      <c r="AH1678" s="250"/>
      <c r="AI1678" s="250"/>
    </row>
    <row r="1679" spans="1:35" ht="15" customHeight="1" x14ac:dyDescent="0.3">
      <c r="A1679" s="261"/>
      <c r="B1679" s="262"/>
      <c r="C1679" s="262"/>
      <c r="D1679" s="262"/>
      <c r="E1679" s="262"/>
      <c r="F1679" s="262"/>
      <c r="G1679" s="263"/>
      <c r="H1679" s="262"/>
      <c r="I1679" s="258"/>
      <c r="J1679" s="261"/>
      <c r="K1679" s="250"/>
      <c r="L1679" s="262"/>
      <c r="N1679" s="250"/>
      <c r="O1679" s="260"/>
      <c r="P1679" s="257"/>
      <c r="Q1679" s="250"/>
      <c r="R1679" s="250"/>
      <c r="S1679" s="250"/>
      <c r="T1679" s="250"/>
      <c r="U1679" s="250"/>
      <c r="V1679" s="250"/>
      <c r="W1679" s="250"/>
      <c r="X1679" s="250"/>
      <c r="Y1679" s="250"/>
      <c r="Z1679" s="250"/>
      <c r="AA1679" s="250"/>
      <c r="AB1679" s="250"/>
      <c r="AC1679" s="250"/>
      <c r="AD1679" s="250"/>
      <c r="AE1679" s="246"/>
      <c r="AF1679" s="250"/>
      <c r="AG1679" s="250"/>
      <c r="AH1679" s="250"/>
      <c r="AI1679" s="250"/>
    </row>
    <row r="1680" spans="1:35" ht="15" customHeight="1" x14ac:dyDescent="0.3">
      <c r="A1680" s="261"/>
      <c r="B1680" s="262"/>
      <c r="C1680" s="262"/>
      <c r="D1680" s="262"/>
      <c r="E1680" s="262"/>
      <c r="F1680" s="262"/>
      <c r="G1680" s="263"/>
      <c r="H1680" s="262"/>
      <c r="I1680" s="258"/>
      <c r="J1680" s="250"/>
      <c r="K1680" s="262"/>
      <c r="L1680" s="262"/>
      <c r="N1680" s="250"/>
      <c r="O1680" s="260"/>
      <c r="P1680" s="257"/>
      <c r="Q1680" s="250"/>
      <c r="R1680" s="250"/>
      <c r="S1680" s="250"/>
      <c r="T1680" s="250"/>
      <c r="U1680" s="250"/>
      <c r="V1680" s="250"/>
      <c r="W1680" s="250"/>
      <c r="X1680" s="250"/>
      <c r="Y1680" s="250"/>
      <c r="Z1680" s="250"/>
      <c r="AA1680" s="250"/>
      <c r="AB1680" s="250"/>
      <c r="AC1680" s="250"/>
      <c r="AD1680" s="250"/>
      <c r="AE1680" s="246"/>
      <c r="AF1680" s="250"/>
      <c r="AG1680" s="250"/>
      <c r="AH1680" s="250"/>
      <c r="AI1680" s="250"/>
    </row>
    <row r="1681" spans="1:35" ht="15" customHeight="1" x14ac:dyDescent="0.3">
      <c r="A1681" s="261"/>
      <c r="B1681" s="262"/>
      <c r="C1681" s="262"/>
      <c r="D1681" s="262"/>
      <c r="E1681" s="262"/>
      <c r="F1681" s="262"/>
      <c r="G1681" s="263"/>
      <c r="H1681" s="262"/>
      <c r="I1681" s="258"/>
      <c r="J1681" s="262"/>
      <c r="K1681" s="257"/>
      <c r="L1681" s="262"/>
      <c r="N1681" s="250"/>
      <c r="O1681" s="260"/>
      <c r="P1681" s="257"/>
      <c r="Q1681" s="250"/>
      <c r="R1681" s="250"/>
      <c r="S1681" s="250"/>
      <c r="T1681" s="250"/>
      <c r="U1681" s="250"/>
      <c r="V1681" s="250"/>
      <c r="W1681" s="250"/>
      <c r="X1681" s="250"/>
      <c r="Y1681" s="250"/>
      <c r="Z1681" s="250"/>
      <c r="AA1681" s="250"/>
      <c r="AB1681" s="250"/>
      <c r="AC1681" s="250"/>
      <c r="AD1681" s="250"/>
      <c r="AE1681" s="246"/>
      <c r="AF1681" s="250"/>
      <c r="AG1681" s="250"/>
      <c r="AH1681" s="250"/>
      <c r="AI1681" s="250"/>
    </row>
    <row r="1682" spans="1:35" ht="15" customHeight="1" x14ac:dyDescent="0.3">
      <c r="A1682" s="261"/>
      <c r="B1682" s="262"/>
      <c r="C1682" s="262"/>
      <c r="D1682" s="262"/>
      <c r="E1682" s="262"/>
      <c r="F1682" s="262"/>
      <c r="G1682" s="263"/>
      <c r="H1682" s="262"/>
      <c r="I1682" s="258"/>
      <c r="J1682" s="262"/>
      <c r="K1682" s="250"/>
      <c r="L1682" s="262"/>
      <c r="N1682" s="250"/>
      <c r="O1682" s="260"/>
      <c r="P1682" s="257"/>
      <c r="Q1682" s="250"/>
      <c r="R1682" s="250"/>
      <c r="S1682" s="250"/>
      <c r="T1682" s="250"/>
      <c r="U1682" s="250"/>
      <c r="V1682" s="250"/>
      <c r="W1682" s="250"/>
      <c r="X1682" s="250"/>
      <c r="Y1682" s="250"/>
      <c r="Z1682" s="250"/>
      <c r="AA1682" s="250"/>
      <c r="AB1682" s="250"/>
      <c r="AC1682" s="250"/>
      <c r="AD1682" s="250"/>
      <c r="AE1682" s="246"/>
      <c r="AF1682" s="250"/>
      <c r="AG1682" s="250"/>
      <c r="AH1682" s="250"/>
      <c r="AI1682" s="250"/>
    </row>
    <row r="1683" spans="1:35" ht="15" customHeight="1" x14ac:dyDescent="0.3">
      <c r="A1683" s="261"/>
      <c r="B1683" s="262"/>
      <c r="C1683" s="262"/>
      <c r="D1683" s="262"/>
      <c r="E1683" s="262"/>
      <c r="F1683" s="262"/>
      <c r="G1683" s="263"/>
      <c r="H1683" s="262"/>
      <c r="I1683" s="258"/>
      <c r="J1683" s="262"/>
      <c r="K1683" s="250"/>
      <c r="L1683" s="262"/>
      <c r="N1683" s="250"/>
      <c r="O1683" s="260"/>
      <c r="P1683" s="257"/>
      <c r="Q1683" s="250"/>
      <c r="R1683" s="250"/>
      <c r="S1683" s="250"/>
      <c r="T1683" s="250"/>
      <c r="U1683" s="250"/>
      <c r="V1683" s="250"/>
      <c r="W1683" s="250"/>
      <c r="X1683" s="250"/>
      <c r="Y1683" s="250"/>
      <c r="Z1683" s="250"/>
      <c r="AA1683" s="250"/>
      <c r="AB1683" s="250"/>
      <c r="AC1683" s="250"/>
      <c r="AD1683" s="250"/>
      <c r="AE1683" s="246"/>
      <c r="AF1683" s="250"/>
      <c r="AG1683" s="250"/>
      <c r="AH1683" s="250"/>
      <c r="AI1683" s="250"/>
    </row>
    <row r="1684" spans="1:35" ht="15" customHeight="1" x14ac:dyDescent="0.3">
      <c r="A1684" s="261"/>
      <c r="B1684" s="262"/>
      <c r="C1684" s="262"/>
      <c r="D1684" s="262"/>
      <c r="E1684" s="262"/>
      <c r="F1684" s="262"/>
      <c r="G1684" s="263"/>
      <c r="H1684" s="262"/>
      <c r="I1684" s="258"/>
      <c r="J1684" s="262"/>
      <c r="K1684" s="250"/>
      <c r="L1684" s="262"/>
      <c r="N1684" s="250"/>
      <c r="O1684" s="260"/>
      <c r="P1684" s="257"/>
      <c r="Q1684" s="250"/>
      <c r="R1684" s="250"/>
      <c r="S1684" s="250"/>
      <c r="T1684" s="250"/>
      <c r="U1684" s="250"/>
      <c r="V1684" s="250"/>
      <c r="W1684" s="250"/>
      <c r="X1684" s="250"/>
      <c r="Y1684" s="250"/>
      <c r="Z1684" s="250"/>
      <c r="AA1684" s="250"/>
      <c r="AB1684" s="250"/>
      <c r="AC1684" s="250"/>
      <c r="AD1684" s="250"/>
      <c r="AE1684" s="246"/>
      <c r="AF1684" s="250"/>
      <c r="AG1684" s="250"/>
      <c r="AH1684" s="250"/>
      <c r="AI1684" s="250"/>
    </row>
    <row r="1685" spans="1:35" ht="15" customHeight="1" x14ac:dyDescent="0.3">
      <c r="A1685" s="261"/>
      <c r="B1685" s="262"/>
      <c r="C1685" s="262"/>
      <c r="D1685" s="262"/>
      <c r="E1685" s="262"/>
      <c r="F1685" s="262"/>
      <c r="G1685" s="263"/>
      <c r="H1685" s="262"/>
      <c r="I1685" s="258"/>
      <c r="J1685" s="261"/>
      <c r="K1685" s="250"/>
      <c r="L1685" s="262"/>
      <c r="N1685" s="250"/>
      <c r="O1685" s="260"/>
      <c r="P1685" s="257"/>
      <c r="Q1685" s="250"/>
      <c r="R1685" s="250"/>
      <c r="S1685" s="250"/>
      <c r="T1685" s="250"/>
      <c r="U1685" s="250"/>
      <c r="V1685" s="250"/>
      <c r="W1685" s="250"/>
      <c r="X1685" s="250"/>
      <c r="Y1685" s="250"/>
      <c r="Z1685" s="250"/>
      <c r="AA1685" s="250"/>
      <c r="AB1685" s="250"/>
      <c r="AC1685" s="250"/>
      <c r="AD1685" s="250"/>
      <c r="AE1685" s="247"/>
      <c r="AF1685" s="250"/>
      <c r="AG1685" s="250"/>
      <c r="AH1685" s="250"/>
      <c r="AI1685" s="250"/>
    </row>
    <row r="1686" spans="1:35" ht="15" customHeight="1" x14ac:dyDescent="0.3">
      <c r="A1686" s="261"/>
      <c r="B1686" s="262"/>
      <c r="C1686" s="262"/>
      <c r="D1686" s="262"/>
      <c r="E1686" s="262"/>
      <c r="F1686" s="262"/>
      <c r="G1686" s="263"/>
      <c r="H1686" s="262"/>
      <c r="I1686" s="258"/>
      <c r="J1686" s="262"/>
      <c r="K1686" s="250"/>
      <c r="L1686" s="262"/>
      <c r="N1686" s="250"/>
      <c r="O1686" s="260"/>
      <c r="P1686" s="257"/>
      <c r="Q1686" s="250"/>
      <c r="R1686" s="250"/>
      <c r="S1686" s="250"/>
      <c r="T1686" s="250"/>
      <c r="U1686" s="250"/>
      <c r="V1686" s="250"/>
      <c r="W1686" s="250"/>
      <c r="X1686" s="250"/>
      <c r="Y1686" s="250"/>
      <c r="Z1686" s="250"/>
      <c r="AA1686" s="250"/>
      <c r="AB1686" s="250"/>
      <c r="AC1686" s="250"/>
      <c r="AD1686" s="250"/>
      <c r="AE1686" s="247"/>
      <c r="AF1686" s="250"/>
      <c r="AG1686" s="250"/>
      <c r="AH1686" s="250"/>
      <c r="AI1686" s="250"/>
    </row>
    <row r="1687" spans="1:35" ht="15" customHeight="1" x14ac:dyDescent="0.3">
      <c r="A1687" s="261"/>
      <c r="B1687" s="262"/>
      <c r="C1687" s="262"/>
      <c r="D1687" s="262"/>
      <c r="E1687" s="262"/>
      <c r="F1687" s="262"/>
      <c r="G1687" s="263"/>
      <c r="H1687" s="262"/>
      <c r="I1687" s="258"/>
      <c r="J1687" s="262"/>
      <c r="K1687" s="250"/>
      <c r="L1687" s="262"/>
      <c r="N1687" s="250"/>
      <c r="O1687" s="260"/>
      <c r="P1687" s="257"/>
      <c r="Q1687" s="250"/>
      <c r="R1687" s="250"/>
      <c r="S1687" s="250"/>
      <c r="T1687" s="250"/>
      <c r="U1687" s="250"/>
      <c r="V1687" s="250"/>
      <c r="W1687" s="250"/>
      <c r="X1687" s="250"/>
      <c r="Y1687" s="250"/>
      <c r="Z1687" s="250"/>
      <c r="AA1687" s="250"/>
      <c r="AB1687" s="250"/>
      <c r="AC1687" s="250"/>
      <c r="AD1687" s="250"/>
      <c r="AE1687" s="246"/>
      <c r="AF1687" s="250"/>
      <c r="AG1687" s="250"/>
      <c r="AH1687" s="250"/>
      <c r="AI1687" s="250"/>
    </row>
    <row r="1688" spans="1:35" ht="15" customHeight="1" x14ac:dyDescent="0.3">
      <c r="A1688" s="261"/>
      <c r="B1688" s="262"/>
      <c r="C1688" s="262"/>
      <c r="D1688" s="262"/>
      <c r="E1688" s="262"/>
      <c r="F1688" s="262"/>
      <c r="G1688" s="263"/>
      <c r="H1688" s="262"/>
      <c r="I1688" s="258"/>
      <c r="J1688" s="261"/>
      <c r="K1688" s="250"/>
      <c r="L1688" s="262"/>
      <c r="N1688" s="250"/>
      <c r="O1688" s="260"/>
      <c r="P1688" s="257"/>
      <c r="Q1688" s="250"/>
      <c r="R1688" s="250"/>
      <c r="S1688" s="250"/>
      <c r="T1688" s="250"/>
      <c r="U1688" s="250"/>
      <c r="V1688" s="250"/>
      <c r="W1688" s="250"/>
      <c r="X1688" s="250"/>
      <c r="Y1688" s="250"/>
      <c r="Z1688" s="250"/>
      <c r="AA1688" s="250"/>
      <c r="AB1688" s="250"/>
      <c r="AC1688" s="250"/>
      <c r="AD1688" s="250"/>
      <c r="AE1688" s="246"/>
      <c r="AF1688" s="250"/>
      <c r="AG1688" s="250"/>
      <c r="AH1688" s="250"/>
      <c r="AI1688" s="250"/>
    </row>
    <row r="1689" spans="1:35" ht="15" customHeight="1" x14ac:dyDescent="0.3">
      <c r="A1689" s="261"/>
      <c r="B1689" s="262"/>
      <c r="C1689" s="262"/>
      <c r="D1689" s="262"/>
      <c r="E1689" s="262"/>
      <c r="F1689" s="262"/>
      <c r="G1689" s="263"/>
      <c r="H1689" s="262"/>
      <c r="I1689" s="258"/>
      <c r="J1689" s="262"/>
      <c r="K1689" s="257"/>
      <c r="L1689" s="262"/>
      <c r="N1689" s="250"/>
      <c r="O1689" s="260"/>
      <c r="P1689" s="257"/>
      <c r="Q1689" s="250"/>
      <c r="R1689" s="250"/>
      <c r="S1689" s="250"/>
      <c r="T1689" s="250"/>
      <c r="U1689" s="250"/>
      <c r="V1689" s="250"/>
      <c r="W1689" s="250"/>
      <c r="X1689" s="250"/>
      <c r="Y1689" s="250"/>
      <c r="Z1689" s="250"/>
      <c r="AA1689" s="250"/>
      <c r="AB1689" s="250"/>
      <c r="AC1689" s="250"/>
      <c r="AD1689" s="250"/>
      <c r="AE1689" s="246"/>
      <c r="AF1689" s="250"/>
      <c r="AG1689" s="250"/>
      <c r="AH1689" s="250"/>
      <c r="AI1689" s="250"/>
    </row>
    <row r="1690" spans="1:35" ht="15" customHeight="1" x14ac:dyDescent="0.3">
      <c r="A1690" s="261"/>
      <c r="B1690" s="262"/>
      <c r="C1690" s="262"/>
      <c r="D1690" s="262"/>
      <c r="E1690" s="262"/>
      <c r="F1690" s="262"/>
      <c r="G1690" s="263"/>
      <c r="H1690" s="262"/>
      <c r="I1690" s="258"/>
      <c r="J1690" s="262"/>
      <c r="K1690" s="250"/>
      <c r="L1690" s="262"/>
      <c r="N1690" s="250"/>
      <c r="O1690" s="260"/>
      <c r="P1690" s="257"/>
      <c r="Q1690" s="250"/>
      <c r="R1690" s="250"/>
      <c r="S1690" s="250"/>
      <c r="T1690" s="250"/>
      <c r="U1690" s="250"/>
      <c r="V1690" s="250"/>
      <c r="W1690" s="250"/>
      <c r="X1690" s="250"/>
      <c r="Y1690" s="250"/>
      <c r="Z1690" s="250"/>
      <c r="AA1690" s="250"/>
      <c r="AB1690" s="250"/>
      <c r="AC1690" s="250"/>
      <c r="AD1690" s="250"/>
      <c r="AE1690" s="247"/>
      <c r="AF1690" s="250"/>
      <c r="AG1690" s="250"/>
      <c r="AH1690" s="250"/>
      <c r="AI1690" s="250"/>
    </row>
    <row r="1691" spans="1:35" ht="15" customHeight="1" x14ac:dyDescent="0.3">
      <c r="A1691" s="261"/>
      <c r="B1691" s="262"/>
      <c r="C1691" s="262"/>
      <c r="D1691" s="262"/>
      <c r="E1691" s="262"/>
      <c r="F1691" s="262"/>
      <c r="G1691" s="263"/>
      <c r="H1691" s="262"/>
      <c r="I1691" s="258"/>
      <c r="J1691" s="261"/>
      <c r="K1691" s="250"/>
      <c r="L1691" s="262"/>
      <c r="N1691" s="250"/>
      <c r="O1691" s="260"/>
      <c r="P1691" s="257"/>
      <c r="Q1691" s="250"/>
      <c r="R1691" s="250"/>
      <c r="S1691" s="250"/>
      <c r="T1691" s="250"/>
      <c r="U1691" s="250"/>
      <c r="V1691" s="250"/>
      <c r="W1691" s="250"/>
      <c r="X1691" s="250"/>
      <c r="Y1691" s="250"/>
      <c r="Z1691" s="250"/>
      <c r="AA1691" s="250"/>
      <c r="AB1691" s="250"/>
      <c r="AC1691" s="250"/>
      <c r="AD1691" s="250"/>
      <c r="AE1691" s="246"/>
      <c r="AF1691" s="250"/>
      <c r="AG1691" s="250"/>
      <c r="AH1691" s="250"/>
      <c r="AI1691" s="250"/>
    </row>
    <row r="1692" spans="1:35" ht="15" customHeight="1" x14ac:dyDescent="0.3">
      <c r="A1692" s="261"/>
      <c r="B1692" s="262"/>
      <c r="C1692" s="262"/>
      <c r="D1692" s="262"/>
      <c r="E1692" s="262"/>
      <c r="F1692" s="262"/>
      <c r="G1692" s="263"/>
      <c r="H1692" s="262"/>
      <c r="I1692" s="258"/>
      <c r="J1692" s="262"/>
      <c r="K1692" s="250"/>
      <c r="L1692" s="262"/>
      <c r="N1692" s="250"/>
      <c r="O1692" s="260"/>
      <c r="P1692" s="257"/>
      <c r="Q1692" s="250"/>
      <c r="R1692" s="250"/>
      <c r="S1692" s="250"/>
      <c r="T1692" s="250"/>
      <c r="U1692" s="250"/>
      <c r="V1692" s="250"/>
      <c r="W1692" s="250"/>
      <c r="X1692" s="250"/>
      <c r="Y1692" s="250"/>
      <c r="Z1692" s="250"/>
      <c r="AA1692" s="250"/>
      <c r="AB1692" s="250"/>
      <c r="AC1692" s="250"/>
      <c r="AD1692" s="250"/>
      <c r="AE1692" s="247"/>
      <c r="AF1692" s="250"/>
      <c r="AG1692" s="250"/>
      <c r="AH1692" s="250"/>
      <c r="AI1692" s="250"/>
    </row>
    <row r="1693" spans="1:35" ht="15" customHeight="1" x14ac:dyDescent="0.3">
      <c r="A1693" s="261"/>
      <c r="B1693" s="262"/>
      <c r="C1693" s="262"/>
      <c r="D1693" s="262"/>
      <c r="E1693" s="262"/>
      <c r="F1693" s="262"/>
      <c r="G1693" s="263"/>
      <c r="H1693" s="262"/>
      <c r="I1693" s="258"/>
      <c r="J1693" s="262"/>
      <c r="K1693" s="250"/>
      <c r="L1693" s="262"/>
      <c r="N1693" s="250"/>
      <c r="O1693" s="260"/>
      <c r="P1693" s="257"/>
      <c r="Q1693" s="250"/>
      <c r="R1693" s="250"/>
      <c r="S1693" s="250"/>
      <c r="T1693" s="250"/>
      <c r="U1693" s="250"/>
      <c r="V1693" s="250"/>
      <c r="W1693" s="250"/>
      <c r="X1693" s="250"/>
      <c r="Y1693" s="250"/>
      <c r="Z1693" s="250"/>
      <c r="AA1693" s="250"/>
      <c r="AB1693" s="250"/>
      <c r="AC1693" s="250"/>
      <c r="AD1693" s="250"/>
      <c r="AE1693" s="246"/>
      <c r="AF1693" s="250"/>
      <c r="AG1693" s="250"/>
      <c r="AH1693" s="250"/>
      <c r="AI1693" s="250"/>
    </row>
    <row r="1694" spans="1:35" ht="15" customHeight="1" x14ac:dyDescent="0.3">
      <c r="A1694" s="261"/>
      <c r="B1694" s="262"/>
      <c r="C1694" s="262"/>
      <c r="D1694" s="262"/>
      <c r="E1694" s="262"/>
      <c r="F1694" s="262"/>
      <c r="G1694" s="263"/>
      <c r="H1694" s="262"/>
      <c r="I1694" s="258"/>
      <c r="J1694" s="262"/>
      <c r="K1694" s="257"/>
      <c r="L1694" s="262"/>
      <c r="N1694" s="250"/>
      <c r="O1694" s="260"/>
      <c r="P1694" s="257"/>
      <c r="Q1694" s="250"/>
      <c r="R1694" s="250"/>
      <c r="S1694" s="250"/>
      <c r="T1694" s="250"/>
      <c r="U1694" s="250"/>
      <c r="V1694" s="250"/>
      <c r="W1694" s="250"/>
      <c r="X1694" s="250"/>
      <c r="Y1694" s="250"/>
      <c r="Z1694" s="250"/>
      <c r="AA1694" s="250"/>
      <c r="AB1694" s="250"/>
      <c r="AC1694" s="250"/>
      <c r="AD1694" s="250"/>
      <c r="AE1694" s="246"/>
      <c r="AF1694" s="250"/>
      <c r="AG1694" s="250"/>
      <c r="AH1694" s="250"/>
      <c r="AI1694" s="250"/>
    </row>
    <row r="1695" spans="1:35" ht="15" customHeight="1" x14ac:dyDescent="0.3">
      <c r="A1695" s="261"/>
      <c r="B1695" s="262"/>
      <c r="C1695" s="262"/>
      <c r="D1695" s="262"/>
      <c r="E1695" s="262"/>
      <c r="F1695" s="262"/>
      <c r="G1695" s="263"/>
      <c r="H1695" s="262"/>
      <c r="I1695" s="258"/>
      <c r="J1695" s="250"/>
      <c r="K1695" s="262"/>
      <c r="L1695" s="262"/>
      <c r="N1695" s="250"/>
      <c r="O1695" s="260"/>
      <c r="P1695" s="257"/>
      <c r="Q1695" s="250"/>
      <c r="R1695" s="250"/>
      <c r="S1695" s="250"/>
      <c r="T1695" s="250"/>
      <c r="U1695" s="250"/>
      <c r="V1695" s="250"/>
      <c r="W1695" s="250"/>
      <c r="X1695" s="250"/>
      <c r="Y1695" s="250"/>
      <c r="Z1695" s="250"/>
      <c r="AA1695" s="250"/>
      <c r="AB1695" s="250"/>
      <c r="AC1695" s="250"/>
      <c r="AD1695" s="250"/>
      <c r="AE1695" s="247"/>
      <c r="AF1695" s="250"/>
      <c r="AG1695" s="250"/>
      <c r="AH1695" s="250"/>
      <c r="AI1695" s="250"/>
    </row>
    <row r="1696" spans="1:35" ht="15" customHeight="1" x14ac:dyDescent="0.3">
      <c r="A1696" s="261"/>
      <c r="B1696" s="262"/>
      <c r="C1696" s="262"/>
      <c r="D1696" s="262"/>
      <c r="E1696" s="262"/>
      <c r="F1696" s="262"/>
      <c r="G1696" s="263"/>
      <c r="H1696" s="262"/>
      <c r="I1696" s="258"/>
      <c r="J1696" s="261"/>
      <c r="K1696" s="250"/>
      <c r="L1696" s="262"/>
      <c r="N1696" s="250"/>
      <c r="O1696" s="260"/>
      <c r="P1696" s="257"/>
      <c r="Q1696" s="250"/>
      <c r="R1696" s="250"/>
      <c r="S1696" s="250"/>
      <c r="T1696" s="250"/>
      <c r="U1696" s="250"/>
      <c r="V1696" s="250"/>
      <c r="W1696" s="250"/>
      <c r="X1696" s="250"/>
      <c r="Y1696" s="250"/>
      <c r="Z1696" s="250"/>
      <c r="AA1696" s="250"/>
      <c r="AB1696" s="250"/>
      <c r="AC1696" s="250"/>
      <c r="AD1696" s="250"/>
      <c r="AE1696" s="247"/>
      <c r="AF1696" s="250"/>
      <c r="AG1696" s="250"/>
      <c r="AH1696" s="250"/>
      <c r="AI1696" s="250"/>
    </row>
    <row r="1697" spans="1:35" ht="15" customHeight="1" x14ac:dyDescent="0.3">
      <c r="A1697" s="261"/>
      <c r="B1697" s="262"/>
      <c r="C1697" s="262"/>
      <c r="D1697" s="262"/>
      <c r="E1697" s="262"/>
      <c r="F1697" s="262"/>
      <c r="G1697" s="263"/>
      <c r="H1697" s="262"/>
      <c r="I1697" s="258"/>
      <c r="J1697" s="262"/>
      <c r="K1697" s="257"/>
      <c r="L1697" s="262"/>
      <c r="N1697" s="250"/>
      <c r="O1697" s="260"/>
      <c r="P1697" s="257"/>
      <c r="Q1697" s="250"/>
      <c r="R1697" s="250"/>
      <c r="S1697" s="250"/>
      <c r="T1697" s="250"/>
      <c r="U1697" s="250"/>
      <c r="V1697" s="250"/>
      <c r="W1697" s="250"/>
      <c r="X1697" s="250"/>
      <c r="Y1697" s="250"/>
      <c r="Z1697" s="250"/>
      <c r="AA1697" s="250"/>
      <c r="AB1697" s="250"/>
      <c r="AC1697" s="250"/>
      <c r="AD1697" s="250"/>
      <c r="AE1697" s="246"/>
      <c r="AF1697" s="250"/>
      <c r="AG1697" s="250"/>
      <c r="AH1697" s="250"/>
      <c r="AI1697" s="250"/>
    </row>
    <row r="1698" spans="1:35" ht="15" customHeight="1" x14ac:dyDescent="0.3">
      <c r="A1698" s="261"/>
      <c r="B1698" s="262"/>
      <c r="C1698" s="262"/>
      <c r="D1698" s="262"/>
      <c r="E1698" s="262"/>
      <c r="F1698" s="262"/>
      <c r="G1698" s="263"/>
      <c r="H1698" s="262"/>
      <c r="I1698" s="258"/>
      <c r="J1698" s="261"/>
      <c r="K1698" s="250"/>
      <c r="L1698" s="262"/>
      <c r="N1698" s="250"/>
      <c r="O1698" s="260"/>
      <c r="P1698" s="257"/>
      <c r="Q1698" s="250"/>
      <c r="R1698" s="250"/>
      <c r="S1698" s="250"/>
      <c r="T1698" s="250"/>
      <c r="U1698" s="250"/>
      <c r="V1698" s="250"/>
      <c r="W1698" s="250"/>
      <c r="X1698" s="250"/>
      <c r="Y1698" s="250"/>
      <c r="Z1698" s="250"/>
      <c r="AA1698" s="250"/>
      <c r="AB1698" s="250"/>
      <c r="AC1698" s="250"/>
      <c r="AD1698" s="250"/>
      <c r="AE1698" s="246"/>
      <c r="AF1698" s="250"/>
      <c r="AG1698" s="250"/>
      <c r="AH1698" s="250"/>
      <c r="AI1698" s="250"/>
    </row>
    <row r="1699" spans="1:35" ht="15" customHeight="1" x14ac:dyDescent="0.3">
      <c r="A1699" s="261"/>
      <c r="B1699" s="262"/>
      <c r="C1699" s="262"/>
      <c r="D1699" s="262"/>
      <c r="E1699" s="262"/>
      <c r="F1699" s="262"/>
      <c r="G1699" s="263"/>
      <c r="H1699" s="262"/>
      <c r="I1699" s="258"/>
      <c r="J1699" s="262"/>
      <c r="K1699" s="257"/>
      <c r="L1699" s="262"/>
      <c r="N1699" s="250"/>
      <c r="O1699" s="260"/>
      <c r="P1699" s="257"/>
      <c r="Q1699" s="250"/>
      <c r="R1699" s="250"/>
      <c r="S1699" s="250"/>
      <c r="T1699" s="250"/>
      <c r="U1699" s="250"/>
      <c r="V1699" s="250"/>
      <c r="W1699" s="250"/>
      <c r="X1699" s="250"/>
      <c r="Y1699" s="250"/>
      <c r="Z1699" s="250"/>
      <c r="AA1699" s="250"/>
      <c r="AB1699" s="250"/>
      <c r="AC1699" s="250"/>
      <c r="AD1699" s="250"/>
      <c r="AE1699" s="247"/>
      <c r="AF1699" s="250"/>
      <c r="AG1699" s="250"/>
      <c r="AH1699" s="250"/>
      <c r="AI1699" s="250"/>
    </row>
    <row r="1700" spans="1:35" ht="15" customHeight="1" x14ac:dyDescent="0.3">
      <c r="A1700" s="261"/>
      <c r="B1700" s="262"/>
      <c r="C1700" s="262"/>
      <c r="D1700" s="262"/>
      <c r="E1700" s="262"/>
      <c r="F1700" s="262"/>
      <c r="G1700" s="263"/>
      <c r="H1700" s="262"/>
      <c r="I1700" s="258"/>
      <c r="J1700" s="261"/>
      <c r="K1700" s="250"/>
      <c r="L1700" s="262"/>
      <c r="N1700" s="250"/>
      <c r="O1700" s="260"/>
      <c r="P1700" s="257"/>
      <c r="Q1700" s="250"/>
      <c r="R1700" s="250"/>
      <c r="S1700" s="250"/>
      <c r="T1700" s="250"/>
      <c r="U1700" s="250"/>
      <c r="V1700" s="250"/>
      <c r="W1700" s="250"/>
      <c r="X1700" s="250"/>
      <c r="Y1700" s="250"/>
      <c r="Z1700" s="250"/>
      <c r="AA1700" s="250"/>
      <c r="AB1700" s="250"/>
      <c r="AC1700" s="250"/>
      <c r="AD1700" s="250"/>
      <c r="AE1700" s="246"/>
      <c r="AF1700" s="250"/>
      <c r="AG1700" s="250"/>
      <c r="AH1700" s="250"/>
      <c r="AI1700" s="250"/>
    </row>
    <row r="1701" spans="1:35" ht="15" customHeight="1" x14ac:dyDescent="0.3">
      <c r="A1701" s="261"/>
      <c r="B1701" s="262"/>
      <c r="C1701" s="262"/>
      <c r="D1701" s="262"/>
      <c r="E1701" s="262"/>
      <c r="F1701" s="262"/>
      <c r="G1701" s="263"/>
      <c r="H1701" s="262"/>
      <c r="I1701" s="258"/>
      <c r="J1701" s="262"/>
      <c r="K1701" s="250"/>
      <c r="L1701" s="262"/>
      <c r="N1701" s="250"/>
      <c r="O1701" s="260"/>
      <c r="P1701" s="257"/>
      <c r="Q1701" s="250"/>
      <c r="R1701" s="250"/>
      <c r="S1701" s="250"/>
      <c r="T1701" s="250"/>
      <c r="U1701" s="250"/>
      <c r="V1701" s="250"/>
      <c r="W1701" s="250"/>
      <c r="X1701" s="250"/>
      <c r="Y1701" s="250"/>
      <c r="Z1701" s="250"/>
      <c r="AA1701" s="250"/>
      <c r="AB1701" s="250"/>
      <c r="AC1701" s="250"/>
      <c r="AD1701" s="250"/>
      <c r="AE1701" s="246"/>
      <c r="AF1701" s="250"/>
      <c r="AG1701" s="250"/>
      <c r="AH1701" s="250"/>
      <c r="AI1701" s="250"/>
    </row>
    <row r="1702" spans="1:35" ht="15" customHeight="1" x14ac:dyDescent="0.3">
      <c r="A1702" s="261"/>
      <c r="B1702" s="262"/>
      <c r="C1702" s="262"/>
      <c r="D1702" s="262"/>
      <c r="E1702" s="262"/>
      <c r="F1702" s="262"/>
      <c r="G1702" s="263"/>
      <c r="H1702" s="262"/>
      <c r="I1702" s="258"/>
      <c r="J1702" s="262"/>
      <c r="K1702" s="250"/>
      <c r="L1702" s="262"/>
      <c r="N1702" s="250"/>
      <c r="O1702" s="260"/>
      <c r="P1702" s="257"/>
      <c r="Q1702" s="250"/>
      <c r="R1702" s="250"/>
      <c r="S1702" s="250"/>
      <c r="T1702" s="250"/>
      <c r="U1702" s="250"/>
      <c r="V1702" s="250"/>
      <c r="W1702" s="250"/>
      <c r="X1702" s="250"/>
      <c r="Y1702" s="250"/>
      <c r="Z1702" s="250"/>
      <c r="AA1702" s="250"/>
      <c r="AB1702" s="250"/>
      <c r="AC1702" s="250"/>
      <c r="AD1702" s="250"/>
      <c r="AE1702" s="246"/>
      <c r="AF1702" s="250"/>
      <c r="AG1702" s="250"/>
      <c r="AH1702" s="250"/>
      <c r="AI1702" s="250"/>
    </row>
    <row r="1703" spans="1:35" ht="15" customHeight="1" x14ac:dyDescent="0.3">
      <c r="A1703" s="261"/>
      <c r="B1703" s="262"/>
      <c r="C1703" s="262"/>
      <c r="D1703" s="262"/>
      <c r="E1703" s="262"/>
      <c r="F1703" s="262"/>
      <c r="G1703" s="263"/>
      <c r="H1703" s="262"/>
      <c r="I1703" s="258"/>
      <c r="J1703" s="261"/>
      <c r="K1703" s="250"/>
      <c r="L1703" s="262"/>
      <c r="N1703" s="250"/>
      <c r="O1703" s="260"/>
      <c r="P1703" s="257"/>
      <c r="Q1703" s="250"/>
      <c r="R1703" s="250"/>
      <c r="S1703" s="250"/>
      <c r="T1703" s="250"/>
      <c r="U1703" s="250"/>
      <c r="V1703" s="250"/>
      <c r="W1703" s="250"/>
      <c r="X1703" s="250"/>
      <c r="Y1703" s="250"/>
      <c r="Z1703" s="250"/>
      <c r="AA1703" s="250"/>
      <c r="AB1703" s="250"/>
      <c r="AC1703" s="250"/>
      <c r="AD1703" s="250"/>
      <c r="AE1703" s="246"/>
      <c r="AF1703" s="250"/>
      <c r="AG1703" s="250"/>
      <c r="AH1703" s="250"/>
      <c r="AI1703" s="250"/>
    </row>
    <row r="1704" spans="1:35" ht="15" customHeight="1" x14ac:dyDescent="0.3">
      <c r="A1704" s="261"/>
      <c r="B1704" s="262"/>
      <c r="C1704" s="262"/>
      <c r="D1704" s="262"/>
      <c r="E1704" s="262"/>
      <c r="F1704" s="262"/>
      <c r="G1704" s="263"/>
      <c r="H1704" s="262"/>
      <c r="I1704" s="258"/>
      <c r="J1704" s="262"/>
      <c r="K1704" s="250"/>
      <c r="L1704" s="262"/>
      <c r="N1704" s="250"/>
      <c r="O1704" s="260"/>
      <c r="P1704" s="257"/>
      <c r="Q1704" s="250"/>
      <c r="R1704" s="250"/>
      <c r="S1704" s="250"/>
      <c r="T1704" s="250"/>
      <c r="U1704" s="250"/>
      <c r="V1704" s="250"/>
      <c r="W1704" s="250"/>
      <c r="X1704" s="250"/>
      <c r="Y1704" s="250"/>
      <c r="Z1704" s="250"/>
      <c r="AA1704" s="250"/>
      <c r="AB1704" s="250"/>
      <c r="AC1704" s="250"/>
      <c r="AD1704" s="250"/>
      <c r="AE1704" s="246"/>
      <c r="AF1704" s="250"/>
      <c r="AG1704" s="250"/>
      <c r="AH1704" s="250"/>
      <c r="AI1704" s="250"/>
    </row>
    <row r="1705" spans="1:35" ht="15" customHeight="1" x14ac:dyDescent="0.3">
      <c r="A1705" s="261"/>
      <c r="B1705" s="262"/>
      <c r="C1705" s="262"/>
      <c r="D1705" s="262"/>
      <c r="E1705" s="262"/>
      <c r="F1705" s="262"/>
      <c r="G1705" s="263"/>
      <c r="H1705" s="262"/>
      <c r="I1705" s="258"/>
      <c r="J1705" s="262"/>
      <c r="K1705" s="250"/>
      <c r="L1705" s="262"/>
      <c r="N1705" s="250"/>
      <c r="O1705" s="260"/>
      <c r="P1705" s="257"/>
      <c r="Q1705" s="250"/>
      <c r="R1705" s="250"/>
      <c r="S1705" s="250"/>
      <c r="T1705" s="250"/>
      <c r="U1705" s="250"/>
      <c r="V1705" s="250"/>
      <c r="W1705" s="250"/>
      <c r="X1705" s="250"/>
      <c r="Y1705" s="250"/>
      <c r="Z1705" s="250"/>
      <c r="AA1705" s="250"/>
      <c r="AB1705" s="250"/>
      <c r="AC1705" s="250"/>
      <c r="AD1705" s="250"/>
      <c r="AE1705" s="247"/>
      <c r="AF1705" s="250"/>
      <c r="AG1705" s="250"/>
      <c r="AH1705" s="250"/>
      <c r="AI1705" s="250"/>
    </row>
    <row r="1706" spans="1:35" ht="15" customHeight="1" x14ac:dyDescent="0.3">
      <c r="A1706" s="261"/>
      <c r="B1706" s="262"/>
      <c r="C1706" s="262"/>
      <c r="D1706" s="262"/>
      <c r="E1706" s="262"/>
      <c r="F1706" s="262"/>
      <c r="G1706" s="263"/>
      <c r="H1706" s="262"/>
      <c r="I1706" s="258"/>
      <c r="J1706" s="262"/>
      <c r="K1706" s="257"/>
      <c r="L1706" s="262"/>
      <c r="N1706" s="250"/>
      <c r="O1706" s="260"/>
      <c r="P1706" s="257"/>
      <c r="Q1706" s="250"/>
      <c r="R1706" s="250"/>
      <c r="S1706" s="250"/>
      <c r="T1706" s="250"/>
      <c r="U1706" s="250"/>
      <c r="V1706" s="250"/>
      <c r="W1706" s="250"/>
      <c r="X1706" s="250"/>
      <c r="Y1706" s="250"/>
      <c r="Z1706" s="250"/>
      <c r="AA1706" s="250"/>
      <c r="AB1706" s="250"/>
      <c r="AC1706" s="250"/>
      <c r="AD1706" s="250"/>
      <c r="AE1706" s="246"/>
      <c r="AF1706" s="250"/>
      <c r="AG1706" s="250"/>
      <c r="AH1706" s="250"/>
      <c r="AI1706" s="250"/>
    </row>
    <row r="1707" spans="1:35" ht="15" customHeight="1" x14ac:dyDescent="0.3">
      <c r="A1707" s="261"/>
      <c r="B1707" s="262"/>
      <c r="C1707" s="262"/>
      <c r="D1707" s="262"/>
      <c r="E1707" s="262"/>
      <c r="F1707" s="262"/>
      <c r="G1707" s="263"/>
      <c r="H1707" s="262"/>
      <c r="I1707" s="258"/>
      <c r="J1707" s="262"/>
      <c r="K1707" s="250"/>
      <c r="L1707" s="262"/>
      <c r="N1707" s="250"/>
      <c r="O1707" s="260"/>
      <c r="P1707" s="257"/>
      <c r="Q1707" s="250"/>
      <c r="R1707" s="250"/>
      <c r="S1707" s="250"/>
      <c r="T1707" s="250"/>
      <c r="U1707" s="250"/>
      <c r="V1707" s="250"/>
      <c r="W1707" s="250"/>
      <c r="X1707" s="250"/>
      <c r="Y1707" s="250"/>
      <c r="Z1707" s="250"/>
      <c r="AA1707" s="250"/>
      <c r="AB1707" s="250"/>
      <c r="AC1707" s="250"/>
      <c r="AD1707" s="250"/>
      <c r="AE1707" s="246"/>
      <c r="AF1707" s="250"/>
      <c r="AG1707" s="250"/>
      <c r="AH1707" s="250"/>
      <c r="AI1707" s="250"/>
    </row>
    <row r="1708" spans="1:35" ht="15" customHeight="1" x14ac:dyDescent="0.3">
      <c r="A1708" s="261"/>
      <c r="B1708" s="262"/>
      <c r="C1708" s="262"/>
      <c r="D1708" s="262"/>
      <c r="E1708" s="262"/>
      <c r="F1708" s="262"/>
      <c r="G1708" s="263"/>
      <c r="H1708" s="262"/>
      <c r="I1708" s="258"/>
      <c r="J1708" s="262"/>
      <c r="K1708" s="250"/>
      <c r="L1708" s="262"/>
      <c r="N1708" s="250"/>
      <c r="O1708" s="260"/>
      <c r="P1708" s="257"/>
      <c r="Q1708" s="250"/>
      <c r="R1708" s="250"/>
      <c r="S1708" s="250"/>
      <c r="T1708" s="250"/>
      <c r="U1708" s="250"/>
      <c r="V1708" s="250"/>
      <c r="W1708" s="250"/>
      <c r="X1708" s="250"/>
      <c r="Y1708" s="250"/>
      <c r="Z1708" s="250"/>
      <c r="AA1708" s="250"/>
      <c r="AB1708" s="250"/>
      <c r="AC1708" s="250"/>
      <c r="AD1708" s="250"/>
      <c r="AE1708" s="246"/>
      <c r="AF1708" s="250"/>
      <c r="AG1708" s="250"/>
      <c r="AH1708" s="250"/>
      <c r="AI1708" s="250"/>
    </row>
    <row r="1709" spans="1:35" ht="15" customHeight="1" x14ac:dyDescent="0.3">
      <c r="A1709" s="261"/>
      <c r="B1709" s="262"/>
      <c r="C1709" s="262"/>
      <c r="D1709" s="262"/>
      <c r="E1709" s="262"/>
      <c r="F1709" s="262"/>
      <c r="G1709" s="263"/>
      <c r="H1709" s="262"/>
      <c r="I1709" s="258"/>
      <c r="J1709" s="262"/>
      <c r="K1709" s="250"/>
      <c r="L1709" s="262"/>
      <c r="N1709" s="250"/>
      <c r="O1709" s="260"/>
      <c r="P1709" s="257"/>
      <c r="Q1709" s="250"/>
      <c r="R1709" s="250"/>
      <c r="S1709" s="250"/>
      <c r="T1709" s="250"/>
      <c r="U1709" s="250"/>
      <c r="V1709" s="250"/>
      <c r="W1709" s="250"/>
      <c r="X1709" s="250"/>
      <c r="Y1709" s="250"/>
      <c r="Z1709" s="250"/>
      <c r="AA1709" s="250"/>
      <c r="AB1709" s="250"/>
      <c r="AC1709" s="250"/>
      <c r="AD1709" s="250"/>
      <c r="AE1709" s="246"/>
      <c r="AF1709" s="250"/>
      <c r="AG1709" s="250"/>
      <c r="AH1709" s="250"/>
      <c r="AI1709" s="250"/>
    </row>
    <row r="1710" spans="1:35" ht="15" customHeight="1" x14ac:dyDescent="0.3">
      <c r="A1710" s="261"/>
      <c r="B1710" s="262"/>
      <c r="C1710" s="262"/>
      <c r="D1710" s="262"/>
      <c r="E1710" s="262"/>
      <c r="F1710" s="262"/>
      <c r="G1710" s="263"/>
      <c r="H1710" s="262"/>
      <c r="I1710" s="258"/>
      <c r="J1710" s="262"/>
      <c r="K1710" s="250"/>
      <c r="L1710" s="262"/>
      <c r="N1710" s="250"/>
      <c r="O1710" s="260"/>
      <c r="P1710" s="257"/>
      <c r="Q1710" s="250"/>
      <c r="R1710" s="250"/>
      <c r="S1710" s="250"/>
      <c r="T1710" s="250"/>
      <c r="U1710" s="250"/>
      <c r="V1710" s="250"/>
      <c r="W1710" s="250"/>
      <c r="X1710" s="250"/>
      <c r="Y1710" s="250"/>
      <c r="Z1710" s="250"/>
      <c r="AA1710" s="250"/>
      <c r="AB1710" s="250"/>
      <c r="AC1710" s="250"/>
      <c r="AD1710" s="250"/>
      <c r="AE1710" s="247"/>
      <c r="AF1710" s="250"/>
      <c r="AG1710" s="250"/>
      <c r="AH1710" s="250"/>
      <c r="AI1710" s="250"/>
    </row>
    <row r="1711" spans="1:35" ht="15" customHeight="1" x14ac:dyDescent="0.3">
      <c r="A1711" s="261"/>
      <c r="B1711" s="262"/>
      <c r="C1711" s="262"/>
      <c r="D1711" s="262"/>
      <c r="E1711" s="262"/>
      <c r="F1711" s="262"/>
      <c r="G1711" s="263"/>
      <c r="H1711" s="262"/>
      <c r="I1711" s="258"/>
      <c r="J1711" s="262"/>
      <c r="K1711" s="257"/>
      <c r="L1711" s="262"/>
      <c r="N1711" s="250"/>
      <c r="O1711" s="260"/>
      <c r="P1711" s="257"/>
      <c r="Q1711" s="250"/>
      <c r="R1711" s="250"/>
      <c r="S1711" s="250"/>
      <c r="T1711" s="250"/>
      <c r="U1711" s="250"/>
      <c r="V1711" s="250"/>
      <c r="W1711" s="250"/>
      <c r="X1711" s="250"/>
      <c r="Y1711" s="250"/>
      <c r="Z1711" s="250"/>
      <c r="AA1711" s="250"/>
      <c r="AB1711" s="250"/>
      <c r="AC1711" s="250"/>
      <c r="AD1711" s="250"/>
      <c r="AE1711" s="247"/>
      <c r="AF1711" s="250"/>
      <c r="AG1711" s="250"/>
      <c r="AH1711" s="250"/>
      <c r="AI1711" s="250"/>
    </row>
    <row r="1712" spans="1:35" ht="15" customHeight="1" x14ac:dyDescent="0.3">
      <c r="A1712" s="261"/>
      <c r="B1712" s="262"/>
      <c r="C1712" s="262"/>
      <c r="D1712" s="262"/>
      <c r="E1712" s="262"/>
      <c r="F1712" s="262"/>
      <c r="G1712" s="263"/>
      <c r="H1712" s="262"/>
      <c r="I1712" s="258"/>
      <c r="J1712" s="262"/>
      <c r="K1712" s="250"/>
      <c r="L1712" s="262"/>
      <c r="N1712" s="250"/>
      <c r="O1712" s="260"/>
      <c r="P1712" s="257"/>
      <c r="Q1712" s="250"/>
      <c r="R1712" s="250"/>
      <c r="S1712" s="250"/>
      <c r="T1712" s="250"/>
      <c r="U1712" s="250"/>
      <c r="V1712" s="250"/>
      <c r="W1712" s="250"/>
      <c r="X1712" s="250"/>
      <c r="Y1712" s="250"/>
      <c r="Z1712" s="250"/>
      <c r="AA1712" s="250"/>
      <c r="AB1712" s="250"/>
      <c r="AC1712" s="250"/>
      <c r="AD1712" s="250"/>
      <c r="AE1712" s="247"/>
      <c r="AF1712" s="250"/>
      <c r="AG1712" s="250"/>
      <c r="AH1712" s="250"/>
      <c r="AI1712" s="250"/>
    </row>
    <row r="1713" spans="1:35" ht="15" customHeight="1" x14ac:dyDescent="0.3">
      <c r="A1713" s="261"/>
      <c r="B1713" s="262"/>
      <c r="C1713" s="262"/>
      <c r="D1713" s="262"/>
      <c r="E1713" s="262"/>
      <c r="F1713" s="262"/>
      <c r="G1713" s="263"/>
      <c r="H1713" s="262"/>
      <c r="I1713" s="258"/>
      <c r="J1713" s="261"/>
      <c r="K1713" s="250"/>
      <c r="L1713" s="262"/>
      <c r="N1713" s="250"/>
      <c r="O1713" s="260"/>
      <c r="P1713" s="257"/>
      <c r="Q1713" s="250"/>
      <c r="R1713" s="250"/>
      <c r="S1713" s="250"/>
      <c r="T1713" s="250"/>
      <c r="U1713" s="250"/>
      <c r="V1713" s="250"/>
      <c r="W1713" s="250"/>
      <c r="X1713" s="250"/>
      <c r="Y1713" s="250"/>
      <c r="Z1713" s="250"/>
      <c r="AA1713" s="250"/>
      <c r="AB1713" s="250"/>
      <c r="AC1713" s="250"/>
      <c r="AD1713" s="250"/>
      <c r="AE1713" s="246"/>
      <c r="AF1713" s="250"/>
      <c r="AG1713" s="250"/>
      <c r="AH1713" s="250"/>
      <c r="AI1713" s="250"/>
    </row>
    <row r="1714" spans="1:35" ht="15" customHeight="1" x14ac:dyDescent="0.3">
      <c r="A1714" s="261"/>
      <c r="B1714" s="262"/>
      <c r="C1714" s="262"/>
      <c r="D1714" s="262"/>
      <c r="E1714" s="262"/>
      <c r="F1714" s="262"/>
      <c r="G1714" s="263"/>
      <c r="H1714" s="262"/>
      <c r="I1714" s="258"/>
      <c r="J1714" s="262"/>
      <c r="K1714" s="257"/>
      <c r="L1714" s="262"/>
      <c r="N1714" s="250"/>
      <c r="O1714" s="260"/>
      <c r="P1714" s="257"/>
      <c r="Q1714" s="250"/>
      <c r="R1714" s="250"/>
      <c r="S1714" s="250"/>
      <c r="T1714" s="250"/>
      <c r="U1714" s="250"/>
      <c r="V1714" s="250"/>
      <c r="W1714" s="250"/>
      <c r="X1714" s="250"/>
      <c r="Y1714" s="250"/>
      <c r="Z1714" s="250"/>
      <c r="AA1714" s="250"/>
      <c r="AB1714" s="250"/>
      <c r="AC1714" s="250"/>
      <c r="AD1714" s="250"/>
      <c r="AE1714" s="246"/>
      <c r="AF1714" s="250"/>
      <c r="AG1714" s="250"/>
      <c r="AH1714" s="250"/>
      <c r="AI1714" s="250"/>
    </row>
    <row r="1715" spans="1:35" ht="15" customHeight="1" x14ac:dyDescent="0.3">
      <c r="A1715" s="261"/>
      <c r="B1715" s="262"/>
      <c r="C1715" s="262"/>
      <c r="D1715" s="262"/>
      <c r="E1715" s="262"/>
      <c r="F1715" s="262"/>
      <c r="G1715" s="263"/>
      <c r="H1715" s="262"/>
      <c r="I1715" s="258"/>
      <c r="J1715" s="262"/>
      <c r="K1715" s="250"/>
      <c r="L1715" s="262"/>
      <c r="N1715" s="250"/>
      <c r="O1715" s="260"/>
      <c r="P1715" s="257"/>
      <c r="Q1715" s="250"/>
      <c r="R1715" s="250"/>
      <c r="S1715" s="250"/>
      <c r="T1715" s="250"/>
      <c r="U1715" s="250"/>
      <c r="V1715" s="250"/>
      <c r="W1715" s="250"/>
      <c r="X1715" s="250"/>
      <c r="Y1715" s="250"/>
      <c r="Z1715" s="250"/>
      <c r="AA1715" s="250"/>
      <c r="AB1715" s="250"/>
      <c r="AC1715" s="250"/>
      <c r="AD1715" s="250"/>
      <c r="AE1715" s="247"/>
      <c r="AF1715" s="250"/>
      <c r="AG1715" s="250"/>
      <c r="AH1715" s="250"/>
      <c r="AI1715" s="250"/>
    </row>
    <row r="1716" spans="1:35" ht="15" customHeight="1" x14ac:dyDescent="0.3">
      <c r="A1716" s="261"/>
      <c r="B1716" s="262"/>
      <c r="C1716" s="262"/>
      <c r="D1716" s="262"/>
      <c r="E1716" s="262"/>
      <c r="F1716" s="262"/>
      <c r="G1716" s="263"/>
      <c r="H1716" s="262"/>
      <c r="I1716" s="258"/>
      <c r="J1716" s="261"/>
      <c r="K1716" s="250"/>
      <c r="L1716" s="262"/>
      <c r="N1716" s="250"/>
      <c r="O1716" s="260"/>
      <c r="P1716" s="257"/>
      <c r="Q1716" s="250"/>
      <c r="R1716" s="250"/>
      <c r="S1716" s="250"/>
      <c r="T1716" s="250"/>
      <c r="U1716" s="250"/>
      <c r="V1716" s="250"/>
      <c r="W1716" s="250"/>
      <c r="X1716" s="250"/>
      <c r="Y1716" s="250"/>
      <c r="Z1716" s="250"/>
      <c r="AA1716" s="250"/>
      <c r="AB1716" s="250"/>
      <c r="AC1716" s="250"/>
      <c r="AD1716" s="250"/>
      <c r="AE1716" s="246"/>
      <c r="AF1716" s="250"/>
      <c r="AG1716" s="250"/>
      <c r="AH1716" s="250"/>
      <c r="AI1716" s="250"/>
    </row>
    <row r="1717" spans="1:35" ht="15" customHeight="1" x14ac:dyDescent="0.3">
      <c r="A1717" s="261"/>
      <c r="B1717" s="262"/>
      <c r="C1717" s="262"/>
      <c r="D1717" s="262"/>
      <c r="E1717" s="262"/>
      <c r="F1717" s="262"/>
      <c r="G1717" s="263"/>
      <c r="H1717" s="262"/>
      <c r="I1717" s="258"/>
      <c r="J1717" s="262"/>
      <c r="K1717" s="250"/>
      <c r="L1717" s="262"/>
      <c r="N1717" s="250"/>
      <c r="O1717" s="260"/>
      <c r="P1717" s="257"/>
      <c r="Q1717" s="250"/>
      <c r="R1717" s="250"/>
      <c r="S1717" s="250"/>
      <c r="T1717" s="250"/>
      <c r="U1717" s="250"/>
      <c r="V1717" s="250"/>
      <c r="W1717" s="250"/>
      <c r="X1717" s="250"/>
      <c r="Y1717" s="250"/>
      <c r="Z1717" s="250"/>
      <c r="AA1717" s="250"/>
      <c r="AB1717" s="250"/>
      <c r="AC1717" s="250"/>
      <c r="AD1717" s="250"/>
      <c r="AE1717" s="246"/>
      <c r="AF1717" s="250"/>
      <c r="AG1717" s="250"/>
      <c r="AH1717" s="250"/>
      <c r="AI1717" s="250"/>
    </row>
    <row r="1718" spans="1:35" ht="15" customHeight="1" x14ac:dyDescent="0.3">
      <c r="A1718" s="261"/>
      <c r="B1718" s="262"/>
      <c r="C1718" s="262"/>
      <c r="D1718" s="262"/>
      <c r="E1718" s="262"/>
      <c r="F1718" s="262"/>
      <c r="G1718" s="263"/>
      <c r="H1718" s="262"/>
      <c r="I1718" s="258"/>
      <c r="J1718" s="262"/>
      <c r="K1718" s="250"/>
      <c r="L1718" s="262"/>
      <c r="N1718" s="250"/>
      <c r="O1718" s="260"/>
      <c r="P1718" s="257"/>
      <c r="Q1718" s="250"/>
      <c r="R1718" s="250"/>
      <c r="S1718" s="250"/>
      <c r="T1718" s="250"/>
      <c r="U1718" s="250"/>
      <c r="V1718" s="250"/>
      <c r="W1718" s="250"/>
      <c r="X1718" s="250"/>
      <c r="Y1718" s="250"/>
      <c r="Z1718" s="250"/>
      <c r="AA1718" s="250"/>
      <c r="AB1718" s="250"/>
      <c r="AC1718" s="250"/>
      <c r="AD1718" s="250"/>
      <c r="AE1718" s="246"/>
      <c r="AF1718" s="250"/>
      <c r="AG1718" s="250"/>
      <c r="AH1718" s="250"/>
      <c r="AI1718" s="250"/>
    </row>
    <row r="1719" spans="1:35" ht="15" customHeight="1" x14ac:dyDescent="0.3">
      <c r="A1719" s="261"/>
      <c r="B1719" s="262"/>
      <c r="C1719" s="262"/>
      <c r="D1719" s="262"/>
      <c r="E1719" s="262"/>
      <c r="F1719" s="262"/>
      <c r="G1719" s="263"/>
      <c r="H1719" s="262"/>
      <c r="I1719" s="258"/>
      <c r="J1719" s="261"/>
      <c r="K1719" s="250"/>
      <c r="L1719" s="262"/>
      <c r="N1719" s="250"/>
      <c r="O1719" s="260"/>
      <c r="P1719" s="257"/>
      <c r="Q1719" s="250"/>
      <c r="R1719" s="250"/>
      <c r="S1719" s="250"/>
      <c r="T1719" s="250"/>
      <c r="U1719" s="250"/>
      <c r="V1719" s="250"/>
      <c r="W1719" s="250"/>
      <c r="X1719" s="250"/>
      <c r="Y1719" s="250"/>
      <c r="Z1719" s="250"/>
      <c r="AA1719" s="250"/>
      <c r="AB1719" s="250"/>
      <c r="AC1719" s="250"/>
      <c r="AD1719" s="250"/>
      <c r="AE1719" s="247"/>
      <c r="AF1719" s="250"/>
      <c r="AG1719" s="250"/>
      <c r="AH1719" s="250"/>
      <c r="AI1719" s="250"/>
    </row>
    <row r="1720" spans="1:35" ht="15" customHeight="1" x14ac:dyDescent="0.3">
      <c r="A1720" s="261"/>
      <c r="B1720" s="262"/>
      <c r="C1720" s="262"/>
      <c r="D1720" s="262"/>
      <c r="E1720" s="262"/>
      <c r="F1720" s="262"/>
      <c r="G1720" s="263"/>
      <c r="H1720" s="262"/>
      <c r="I1720" s="258"/>
      <c r="J1720" s="250"/>
      <c r="K1720" s="262"/>
      <c r="L1720" s="262"/>
      <c r="N1720" s="250"/>
      <c r="O1720" s="260"/>
      <c r="P1720" s="257"/>
      <c r="Q1720" s="250"/>
      <c r="R1720" s="250"/>
      <c r="S1720" s="250"/>
      <c r="T1720" s="250"/>
      <c r="U1720" s="250"/>
      <c r="V1720" s="250"/>
      <c r="W1720" s="250"/>
      <c r="X1720" s="250"/>
      <c r="Y1720" s="250"/>
      <c r="Z1720" s="250"/>
      <c r="AA1720" s="250"/>
      <c r="AB1720" s="250"/>
      <c r="AC1720" s="250"/>
      <c r="AD1720" s="250"/>
      <c r="AE1720" s="246"/>
      <c r="AF1720" s="250"/>
      <c r="AG1720" s="250"/>
      <c r="AH1720" s="250"/>
      <c r="AI1720" s="250"/>
    </row>
    <row r="1721" spans="1:35" ht="15" customHeight="1" x14ac:dyDescent="0.3">
      <c r="A1721" s="261"/>
      <c r="B1721" s="262"/>
      <c r="C1721" s="262"/>
      <c r="D1721" s="262"/>
      <c r="E1721" s="262"/>
      <c r="F1721" s="262"/>
      <c r="G1721" s="263"/>
      <c r="H1721" s="262"/>
      <c r="I1721" s="258"/>
      <c r="J1721" s="261"/>
      <c r="K1721" s="250"/>
      <c r="L1721" s="262"/>
      <c r="N1721" s="250"/>
      <c r="O1721" s="260"/>
      <c r="P1721" s="257"/>
      <c r="Q1721" s="250"/>
      <c r="R1721" s="250"/>
      <c r="S1721" s="250"/>
      <c r="T1721" s="250"/>
      <c r="U1721" s="250"/>
      <c r="V1721" s="250"/>
      <c r="W1721" s="250"/>
      <c r="X1721" s="250"/>
      <c r="Y1721" s="250"/>
      <c r="Z1721" s="250"/>
      <c r="AA1721" s="250"/>
      <c r="AB1721" s="250"/>
      <c r="AC1721" s="250"/>
      <c r="AD1721" s="250"/>
      <c r="AE1721" s="246"/>
      <c r="AF1721" s="250"/>
      <c r="AG1721" s="250"/>
      <c r="AH1721" s="250"/>
      <c r="AI1721" s="250"/>
    </row>
    <row r="1722" spans="1:35" ht="15" customHeight="1" x14ac:dyDescent="0.3">
      <c r="A1722" s="261"/>
      <c r="B1722" s="262"/>
      <c r="C1722" s="262"/>
      <c r="D1722" s="262"/>
      <c r="E1722" s="262"/>
      <c r="F1722" s="262"/>
      <c r="G1722" s="263"/>
      <c r="H1722" s="262"/>
      <c r="I1722" s="258"/>
      <c r="J1722" s="261"/>
      <c r="K1722" s="250"/>
      <c r="L1722" s="262"/>
      <c r="N1722" s="250"/>
      <c r="O1722" s="260"/>
      <c r="P1722" s="257"/>
      <c r="Q1722" s="250"/>
      <c r="R1722" s="250"/>
      <c r="S1722" s="250"/>
      <c r="T1722" s="250"/>
      <c r="U1722" s="250"/>
      <c r="V1722" s="250"/>
      <c r="W1722" s="250"/>
      <c r="X1722" s="250"/>
      <c r="Y1722" s="250"/>
      <c r="Z1722" s="250"/>
      <c r="AA1722" s="250"/>
      <c r="AB1722" s="250"/>
      <c r="AC1722" s="250"/>
      <c r="AD1722" s="250"/>
      <c r="AE1722" s="246"/>
      <c r="AF1722" s="250"/>
      <c r="AG1722" s="250"/>
      <c r="AH1722" s="250"/>
      <c r="AI1722" s="250"/>
    </row>
    <row r="1723" spans="1:35" ht="15" customHeight="1" x14ac:dyDescent="0.3">
      <c r="A1723" s="261"/>
      <c r="B1723" s="262"/>
      <c r="C1723" s="262"/>
      <c r="D1723" s="262"/>
      <c r="E1723" s="262"/>
      <c r="F1723" s="262"/>
      <c r="G1723" s="263"/>
      <c r="H1723" s="262"/>
      <c r="I1723" s="258"/>
      <c r="J1723" s="262"/>
      <c r="K1723" s="250"/>
      <c r="L1723" s="262"/>
      <c r="N1723" s="250"/>
      <c r="O1723" s="260"/>
      <c r="P1723" s="257"/>
      <c r="Q1723" s="250"/>
      <c r="R1723" s="250"/>
      <c r="S1723" s="250"/>
      <c r="T1723" s="250"/>
      <c r="U1723" s="250"/>
      <c r="V1723" s="250"/>
      <c r="W1723" s="250"/>
      <c r="X1723" s="250"/>
      <c r="Y1723" s="250"/>
      <c r="Z1723" s="250"/>
      <c r="AA1723" s="250"/>
      <c r="AB1723" s="250"/>
      <c r="AC1723" s="250"/>
      <c r="AD1723" s="250"/>
      <c r="AE1723" s="246"/>
      <c r="AF1723" s="250"/>
      <c r="AG1723" s="250"/>
      <c r="AH1723" s="250"/>
      <c r="AI1723" s="250"/>
    </row>
    <row r="1724" spans="1:35" ht="15" customHeight="1" x14ac:dyDescent="0.3">
      <c r="A1724" s="261"/>
      <c r="B1724" s="262"/>
      <c r="C1724" s="262"/>
      <c r="D1724" s="262"/>
      <c r="E1724" s="262"/>
      <c r="F1724" s="262"/>
      <c r="G1724" s="263"/>
      <c r="H1724" s="262"/>
      <c r="I1724" s="258"/>
      <c r="J1724" s="262"/>
      <c r="K1724" s="250"/>
      <c r="L1724" s="262"/>
      <c r="N1724" s="250"/>
      <c r="O1724" s="260"/>
      <c r="P1724" s="257"/>
      <c r="Q1724" s="250"/>
      <c r="R1724" s="250"/>
      <c r="S1724" s="250"/>
      <c r="T1724" s="250"/>
      <c r="U1724" s="250"/>
      <c r="V1724" s="250"/>
      <c r="W1724" s="250"/>
      <c r="X1724" s="250"/>
      <c r="Y1724" s="250"/>
      <c r="Z1724" s="250"/>
      <c r="AA1724" s="250"/>
      <c r="AB1724" s="250"/>
      <c r="AC1724" s="250"/>
      <c r="AD1724" s="250"/>
      <c r="AE1724" s="246"/>
      <c r="AF1724" s="250"/>
      <c r="AG1724" s="250"/>
      <c r="AH1724" s="250"/>
      <c r="AI1724" s="250"/>
    </row>
    <row r="1725" spans="1:35" ht="15" customHeight="1" x14ac:dyDescent="0.3">
      <c r="A1725" s="261"/>
      <c r="B1725" s="262"/>
      <c r="C1725" s="262"/>
      <c r="D1725" s="262"/>
      <c r="E1725" s="262"/>
      <c r="F1725" s="262"/>
      <c r="G1725" s="263"/>
      <c r="H1725" s="262"/>
      <c r="I1725" s="258"/>
      <c r="J1725" s="261"/>
      <c r="K1725" s="250"/>
      <c r="L1725" s="262"/>
      <c r="N1725" s="250"/>
      <c r="O1725" s="260"/>
      <c r="P1725" s="257"/>
      <c r="Q1725" s="250"/>
      <c r="R1725" s="250"/>
      <c r="S1725" s="250"/>
      <c r="T1725" s="250"/>
      <c r="U1725" s="250"/>
      <c r="V1725" s="250"/>
      <c r="W1725" s="250"/>
      <c r="X1725" s="250"/>
      <c r="Y1725" s="250"/>
      <c r="Z1725" s="250"/>
      <c r="AA1725" s="250"/>
      <c r="AB1725" s="250"/>
      <c r="AC1725" s="250"/>
      <c r="AD1725" s="250"/>
      <c r="AE1725" s="246"/>
      <c r="AF1725" s="250"/>
      <c r="AG1725" s="250"/>
      <c r="AH1725" s="250"/>
      <c r="AI1725" s="250"/>
    </row>
    <row r="1726" spans="1:35" ht="15" customHeight="1" x14ac:dyDescent="0.3">
      <c r="A1726" s="261"/>
      <c r="B1726" s="262"/>
      <c r="C1726" s="262"/>
      <c r="D1726" s="262"/>
      <c r="E1726" s="262"/>
      <c r="F1726" s="262"/>
      <c r="G1726" s="263"/>
      <c r="H1726" s="262"/>
      <c r="I1726" s="258"/>
      <c r="J1726" s="262"/>
      <c r="K1726" s="250"/>
      <c r="L1726" s="262"/>
      <c r="N1726" s="250"/>
      <c r="O1726" s="260"/>
      <c r="P1726" s="257"/>
      <c r="Q1726" s="250"/>
      <c r="R1726" s="250"/>
      <c r="S1726" s="250"/>
      <c r="T1726" s="250"/>
      <c r="U1726" s="250"/>
      <c r="V1726" s="250"/>
      <c r="W1726" s="250"/>
      <c r="X1726" s="250"/>
      <c r="Y1726" s="250"/>
      <c r="Z1726" s="250"/>
      <c r="AA1726" s="250"/>
      <c r="AB1726" s="250"/>
      <c r="AC1726" s="250"/>
      <c r="AD1726" s="250"/>
      <c r="AE1726" s="246"/>
      <c r="AF1726" s="250"/>
      <c r="AG1726" s="250"/>
      <c r="AH1726" s="250"/>
      <c r="AI1726" s="250"/>
    </row>
    <row r="1727" spans="1:35" ht="15" customHeight="1" x14ac:dyDescent="0.3">
      <c r="A1727" s="261"/>
      <c r="B1727" s="262"/>
      <c r="C1727" s="262"/>
      <c r="D1727" s="262"/>
      <c r="E1727" s="262"/>
      <c r="F1727" s="262"/>
      <c r="G1727" s="263"/>
      <c r="H1727" s="262"/>
      <c r="I1727" s="258"/>
      <c r="J1727" s="250"/>
      <c r="K1727" s="262"/>
      <c r="L1727" s="262"/>
      <c r="N1727" s="250"/>
      <c r="O1727" s="260"/>
      <c r="P1727" s="257"/>
      <c r="Q1727" s="250"/>
      <c r="R1727" s="250"/>
      <c r="S1727" s="250"/>
      <c r="T1727" s="250"/>
      <c r="U1727" s="250"/>
      <c r="V1727" s="250"/>
      <c r="W1727" s="250"/>
      <c r="X1727" s="250"/>
      <c r="Y1727" s="250"/>
      <c r="Z1727" s="250"/>
      <c r="AA1727" s="250"/>
      <c r="AB1727" s="250"/>
      <c r="AC1727" s="250"/>
      <c r="AD1727" s="250"/>
      <c r="AE1727" s="246"/>
      <c r="AF1727" s="250"/>
      <c r="AG1727" s="250"/>
      <c r="AH1727" s="250"/>
      <c r="AI1727" s="250"/>
    </row>
    <row r="1728" spans="1:35" ht="15" customHeight="1" x14ac:dyDescent="0.3">
      <c r="A1728" s="261"/>
      <c r="B1728" s="262"/>
      <c r="C1728" s="262"/>
      <c r="D1728" s="262"/>
      <c r="E1728" s="262"/>
      <c r="F1728" s="262"/>
      <c r="G1728" s="263"/>
      <c r="H1728" s="262"/>
      <c r="I1728" s="258"/>
      <c r="J1728" s="261"/>
      <c r="K1728" s="250"/>
      <c r="L1728" s="262"/>
      <c r="N1728" s="250"/>
      <c r="O1728" s="260"/>
      <c r="P1728" s="257"/>
      <c r="Q1728" s="250"/>
      <c r="R1728" s="250"/>
      <c r="S1728" s="250"/>
      <c r="T1728" s="250"/>
      <c r="U1728" s="250"/>
      <c r="V1728" s="250"/>
      <c r="W1728" s="250"/>
      <c r="X1728" s="250"/>
      <c r="Y1728" s="250"/>
      <c r="Z1728" s="250"/>
      <c r="AA1728" s="250"/>
      <c r="AB1728" s="250"/>
      <c r="AC1728" s="250"/>
      <c r="AD1728" s="250"/>
      <c r="AE1728" s="246"/>
      <c r="AF1728" s="250"/>
      <c r="AG1728" s="250"/>
      <c r="AH1728" s="250"/>
      <c r="AI1728" s="250"/>
    </row>
    <row r="1729" spans="1:35" ht="15" customHeight="1" x14ac:dyDescent="0.3">
      <c r="A1729" s="261"/>
      <c r="B1729" s="262"/>
      <c r="C1729" s="262"/>
      <c r="D1729" s="262"/>
      <c r="E1729" s="262"/>
      <c r="F1729" s="262"/>
      <c r="G1729" s="263"/>
      <c r="H1729" s="262"/>
      <c r="I1729" s="258"/>
      <c r="J1729" s="261"/>
      <c r="K1729" s="250"/>
      <c r="L1729" s="262"/>
      <c r="N1729" s="250"/>
      <c r="O1729" s="260"/>
      <c r="P1729" s="257"/>
      <c r="Q1729" s="250"/>
      <c r="R1729" s="250"/>
      <c r="S1729" s="250"/>
      <c r="T1729" s="250"/>
      <c r="U1729" s="250"/>
      <c r="V1729" s="250"/>
      <c r="W1729" s="250"/>
      <c r="X1729" s="250"/>
      <c r="Y1729" s="250"/>
      <c r="Z1729" s="250"/>
      <c r="AA1729" s="250"/>
      <c r="AB1729" s="250"/>
      <c r="AC1729" s="250"/>
      <c r="AD1729" s="250"/>
      <c r="AE1729" s="246"/>
      <c r="AF1729" s="250"/>
      <c r="AG1729" s="250"/>
      <c r="AH1729" s="250"/>
      <c r="AI1729" s="250"/>
    </row>
    <row r="1730" spans="1:35" ht="15" customHeight="1" x14ac:dyDescent="0.3">
      <c r="A1730" s="261"/>
      <c r="B1730" s="262"/>
      <c r="C1730" s="262"/>
      <c r="D1730" s="262"/>
      <c r="E1730" s="262"/>
      <c r="F1730" s="262"/>
      <c r="G1730" s="263"/>
      <c r="H1730" s="262"/>
      <c r="I1730" s="258"/>
      <c r="J1730" s="262"/>
      <c r="K1730" s="257"/>
      <c r="L1730" s="262"/>
      <c r="N1730" s="250"/>
      <c r="O1730" s="260"/>
      <c r="P1730" s="257"/>
      <c r="Q1730" s="250"/>
      <c r="R1730" s="250"/>
      <c r="S1730" s="250"/>
      <c r="T1730" s="250"/>
      <c r="U1730" s="250"/>
      <c r="V1730" s="250"/>
      <c r="W1730" s="250"/>
      <c r="X1730" s="250"/>
      <c r="Y1730" s="250"/>
      <c r="Z1730" s="250"/>
      <c r="AA1730" s="250"/>
      <c r="AB1730" s="250"/>
      <c r="AC1730" s="250"/>
      <c r="AD1730" s="250"/>
      <c r="AE1730" s="250"/>
      <c r="AF1730" s="250"/>
      <c r="AG1730" s="250"/>
      <c r="AH1730" s="250"/>
      <c r="AI1730" s="250"/>
    </row>
    <row r="1731" spans="1:35" ht="15" customHeight="1" x14ac:dyDescent="0.3">
      <c r="A1731" s="261"/>
      <c r="B1731" s="262"/>
      <c r="C1731" s="262"/>
      <c r="D1731" s="262"/>
      <c r="E1731" s="262"/>
      <c r="F1731" s="262"/>
      <c r="G1731" s="263"/>
      <c r="H1731" s="262"/>
      <c r="I1731" s="258"/>
      <c r="J1731" s="261"/>
      <c r="K1731" s="257"/>
      <c r="L1731" s="262"/>
      <c r="N1731" s="250"/>
      <c r="O1731" s="260"/>
      <c r="P1731" s="257"/>
      <c r="Q1731" s="250"/>
      <c r="R1731" s="250"/>
      <c r="S1731" s="250"/>
      <c r="T1731" s="250"/>
      <c r="U1731" s="250"/>
      <c r="V1731" s="250"/>
      <c r="W1731" s="250"/>
      <c r="X1731" s="250"/>
      <c r="Y1731" s="250"/>
      <c r="Z1731" s="250"/>
      <c r="AA1731" s="250"/>
      <c r="AB1731" s="250"/>
      <c r="AC1731" s="250"/>
      <c r="AD1731" s="250"/>
      <c r="AE1731" s="246"/>
      <c r="AF1731" s="250"/>
      <c r="AG1731" s="250"/>
      <c r="AH1731" s="250"/>
      <c r="AI1731" s="250"/>
    </row>
    <row r="1732" spans="1:35" ht="15" customHeight="1" x14ac:dyDescent="0.3">
      <c r="A1732" s="261"/>
      <c r="B1732" s="262"/>
      <c r="C1732" s="262"/>
      <c r="D1732" s="262"/>
      <c r="E1732" s="262"/>
      <c r="F1732" s="262"/>
      <c r="G1732" s="263"/>
      <c r="H1732" s="262"/>
      <c r="I1732" s="258"/>
      <c r="J1732" s="262"/>
      <c r="K1732" s="250"/>
      <c r="L1732" s="262"/>
      <c r="N1732" s="250"/>
      <c r="O1732" s="260"/>
      <c r="P1732" s="257"/>
      <c r="Q1732" s="250"/>
      <c r="R1732" s="250"/>
      <c r="S1732" s="250"/>
      <c r="T1732" s="250"/>
      <c r="U1732" s="250"/>
      <c r="V1732" s="250"/>
      <c r="W1732" s="250"/>
      <c r="X1732" s="250"/>
      <c r="Y1732" s="250"/>
      <c r="Z1732" s="250"/>
      <c r="AA1732" s="250"/>
      <c r="AB1732" s="250"/>
      <c r="AC1732" s="250"/>
      <c r="AD1732" s="250"/>
      <c r="AE1732" s="246"/>
      <c r="AF1732" s="250"/>
      <c r="AG1732" s="250"/>
      <c r="AH1732" s="250"/>
      <c r="AI1732" s="250"/>
    </row>
    <row r="1733" spans="1:35" ht="15" customHeight="1" x14ac:dyDescent="0.3">
      <c r="A1733" s="261"/>
      <c r="B1733" s="262"/>
      <c r="C1733" s="262"/>
      <c r="D1733" s="262"/>
      <c r="E1733" s="262"/>
      <c r="F1733" s="262"/>
      <c r="G1733" s="263"/>
      <c r="H1733" s="262"/>
      <c r="I1733" s="258"/>
      <c r="J1733" s="262"/>
      <c r="K1733" s="257"/>
      <c r="L1733" s="262"/>
      <c r="N1733" s="250"/>
      <c r="O1733" s="260"/>
      <c r="P1733" s="257"/>
      <c r="Q1733" s="250"/>
      <c r="R1733" s="250"/>
      <c r="S1733" s="250"/>
      <c r="T1733" s="250"/>
      <c r="U1733" s="250"/>
      <c r="V1733" s="250"/>
      <c r="W1733" s="250"/>
      <c r="X1733" s="250"/>
      <c r="Y1733" s="250"/>
      <c r="Z1733" s="250"/>
      <c r="AA1733" s="250"/>
      <c r="AB1733" s="250"/>
      <c r="AC1733" s="250"/>
      <c r="AD1733" s="250"/>
      <c r="AE1733" s="246"/>
      <c r="AF1733" s="250"/>
      <c r="AG1733" s="250"/>
      <c r="AH1733" s="250"/>
      <c r="AI1733" s="250"/>
    </row>
    <row r="1734" spans="1:35" ht="15" customHeight="1" x14ac:dyDescent="0.3">
      <c r="A1734" s="261"/>
      <c r="B1734" s="262"/>
      <c r="C1734" s="262"/>
      <c r="D1734" s="262"/>
      <c r="E1734" s="262"/>
      <c r="F1734" s="262"/>
      <c r="G1734" s="263"/>
      <c r="H1734" s="262"/>
      <c r="I1734" s="258"/>
      <c r="J1734" s="261"/>
      <c r="K1734" s="262"/>
      <c r="L1734" s="250"/>
      <c r="N1734" s="250"/>
      <c r="O1734" s="260"/>
      <c r="P1734" s="257"/>
      <c r="Q1734" s="250"/>
      <c r="R1734" s="250"/>
      <c r="S1734" s="250"/>
      <c r="T1734" s="250"/>
      <c r="U1734" s="250"/>
      <c r="V1734" s="250"/>
      <c r="W1734" s="250"/>
      <c r="X1734" s="250"/>
      <c r="Y1734" s="250"/>
      <c r="Z1734" s="250"/>
      <c r="AA1734" s="250"/>
      <c r="AB1734" s="250"/>
      <c r="AC1734" s="250"/>
      <c r="AD1734" s="250"/>
      <c r="AE1734" s="246"/>
      <c r="AF1734" s="250"/>
      <c r="AG1734" s="250"/>
      <c r="AH1734" s="250"/>
      <c r="AI1734" s="250"/>
    </row>
    <row r="1735" spans="1:35" ht="15" customHeight="1" x14ac:dyDescent="0.3">
      <c r="A1735" s="261"/>
      <c r="B1735" s="262"/>
      <c r="C1735" s="262"/>
      <c r="D1735" s="262"/>
      <c r="E1735" s="262"/>
      <c r="F1735" s="262"/>
      <c r="G1735" s="263"/>
      <c r="H1735" s="262"/>
      <c r="I1735" s="258"/>
      <c r="J1735" s="262"/>
      <c r="K1735" s="257"/>
      <c r="L1735" s="262"/>
      <c r="N1735" s="250"/>
      <c r="O1735" s="260"/>
      <c r="P1735" s="257"/>
      <c r="Q1735" s="250"/>
      <c r="R1735" s="250"/>
      <c r="S1735" s="250"/>
      <c r="T1735" s="250"/>
      <c r="U1735" s="250"/>
      <c r="V1735" s="250"/>
      <c r="W1735" s="250"/>
      <c r="X1735" s="250"/>
      <c r="Y1735" s="250"/>
      <c r="Z1735" s="250"/>
      <c r="AA1735" s="250"/>
      <c r="AB1735" s="250"/>
      <c r="AC1735" s="250"/>
      <c r="AD1735" s="250"/>
      <c r="AE1735" s="247"/>
      <c r="AF1735" s="250"/>
      <c r="AG1735" s="250"/>
      <c r="AH1735" s="250"/>
      <c r="AI1735" s="250"/>
    </row>
    <row r="1736" spans="1:35" ht="15" customHeight="1" x14ac:dyDescent="0.3">
      <c r="A1736" s="261"/>
      <c r="B1736" s="262"/>
      <c r="C1736" s="262"/>
      <c r="D1736" s="262"/>
      <c r="E1736" s="262"/>
      <c r="F1736" s="262"/>
      <c r="G1736" s="263"/>
      <c r="H1736" s="262"/>
      <c r="I1736" s="258"/>
      <c r="J1736" s="261"/>
      <c r="K1736" s="250"/>
      <c r="L1736" s="262"/>
      <c r="N1736" s="250"/>
      <c r="O1736" s="260"/>
      <c r="P1736" s="257"/>
      <c r="Q1736" s="250"/>
      <c r="R1736" s="250"/>
      <c r="S1736" s="250"/>
      <c r="T1736" s="250"/>
      <c r="U1736" s="250"/>
      <c r="V1736" s="250"/>
      <c r="W1736" s="250"/>
      <c r="X1736" s="250"/>
      <c r="Y1736" s="250"/>
      <c r="Z1736" s="250"/>
      <c r="AA1736" s="250"/>
      <c r="AB1736" s="250"/>
      <c r="AC1736" s="250"/>
      <c r="AD1736" s="250"/>
      <c r="AE1736" s="246"/>
      <c r="AF1736" s="250"/>
      <c r="AG1736" s="250"/>
      <c r="AH1736" s="250"/>
      <c r="AI1736" s="250"/>
    </row>
    <row r="1737" spans="1:35" ht="15" customHeight="1" x14ac:dyDescent="0.3">
      <c r="A1737" s="261"/>
      <c r="B1737" s="262"/>
      <c r="C1737" s="262"/>
      <c r="D1737" s="262"/>
      <c r="E1737" s="262"/>
      <c r="F1737" s="262"/>
      <c r="G1737" s="263"/>
      <c r="H1737" s="262"/>
      <c r="I1737" s="258"/>
      <c r="J1737" s="262"/>
      <c r="K1737" s="257"/>
      <c r="L1737" s="262"/>
      <c r="N1737" s="250"/>
      <c r="O1737" s="260"/>
      <c r="P1737" s="257"/>
      <c r="Q1737" s="250"/>
      <c r="R1737" s="250"/>
      <c r="S1737" s="250"/>
      <c r="T1737" s="250"/>
      <c r="U1737" s="250"/>
      <c r="V1737" s="250"/>
      <c r="W1737" s="250"/>
      <c r="X1737" s="250"/>
      <c r="Y1737" s="250"/>
      <c r="Z1737" s="250"/>
      <c r="AA1737" s="250"/>
      <c r="AB1737" s="250"/>
      <c r="AC1737" s="250"/>
      <c r="AD1737" s="250"/>
      <c r="AE1737" s="246"/>
      <c r="AF1737" s="250"/>
      <c r="AG1737" s="250"/>
      <c r="AH1737" s="250"/>
      <c r="AI1737" s="250"/>
    </row>
    <row r="1738" spans="1:35" ht="15" customHeight="1" x14ac:dyDescent="0.3">
      <c r="A1738" s="261"/>
      <c r="B1738" s="262"/>
      <c r="C1738" s="262"/>
      <c r="D1738" s="262"/>
      <c r="E1738" s="262"/>
      <c r="F1738" s="262"/>
      <c r="G1738" s="263"/>
      <c r="H1738" s="262"/>
      <c r="I1738" s="258"/>
      <c r="J1738" s="262"/>
      <c r="K1738" s="250"/>
      <c r="L1738" s="262"/>
      <c r="N1738" s="250"/>
      <c r="O1738" s="260"/>
      <c r="P1738" s="257"/>
      <c r="Q1738" s="250"/>
      <c r="R1738" s="250"/>
      <c r="S1738" s="250"/>
      <c r="T1738" s="250"/>
      <c r="U1738" s="250"/>
      <c r="V1738" s="250"/>
      <c r="W1738" s="250"/>
      <c r="X1738" s="250"/>
      <c r="Y1738" s="250"/>
      <c r="Z1738" s="250"/>
      <c r="AA1738" s="250"/>
      <c r="AB1738" s="250"/>
      <c r="AC1738" s="250"/>
      <c r="AD1738" s="250"/>
      <c r="AE1738" s="247"/>
      <c r="AF1738" s="250"/>
      <c r="AG1738" s="250"/>
      <c r="AH1738" s="250"/>
      <c r="AI1738" s="250"/>
    </row>
    <row r="1739" spans="1:35" ht="15" customHeight="1" x14ac:dyDescent="0.3">
      <c r="A1739" s="261"/>
      <c r="B1739" s="262"/>
      <c r="C1739" s="262"/>
      <c r="D1739" s="262"/>
      <c r="E1739" s="262"/>
      <c r="F1739" s="262"/>
      <c r="G1739" s="263"/>
      <c r="H1739" s="262"/>
      <c r="I1739" s="258"/>
      <c r="J1739" s="262"/>
      <c r="K1739" s="257"/>
      <c r="L1739" s="262"/>
      <c r="N1739" s="250"/>
      <c r="O1739" s="260"/>
      <c r="P1739" s="257"/>
      <c r="Q1739" s="250"/>
      <c r="R1739" s="250"/>
      <c r="S1739" s="250"/>
      <c r="T1739" s="250"/>
      <c r="U1739" s="250"/>
      <c r="V1739" s="250"/>
      <c r="W1739" s="250"/>
      <c r="X1739" s="250"/>
      <c r="Y1739" s="250"/>
      <c r="Z1739" s="250"/>
      <c r="AA1739" s="250"/>
      <c r="AB1739" s="250"/>
      <c r="AC1739" s="250"/>
      <c r="AD1739" s="250"/>
      <c r="AE1739" s="247"/>
      <c r="AF1739" s="250"/>
      <c r="AG1739" s="250"/>
      <c r="AH1739" s="250"/>
      <c r="AI1739" s="250"/>
    </row>
    <row r="1740" spans="1:35" ht="15" customHeight="1" x14ac:dyDescent="0.3">
      <c r="A1740" s="261"/>
      <c r="B1740" s="262"/>
      <c r="C1740" s="262"/>
      <c r="D1740" s="262"/>
      <c r="E1740" s="262"/>
      <c r="F1740" s="262"/>
      <c r="G1740" s="263"/>
      <c r="H1740" s="262"/>
      <c r="I1740" s="258"/>
      <c r="J1740" s="261"/>
      <c r="K1740" s="250"/>
      <c r="L1740" s="262"/>
      <c r="N1740" s="250"/>
      <c r="O1740" s="260"/>
      <c r="P1740" s="257"/>
      <c r="Q1740" s="250"/>
      <c r="R1740" s="250"/>
      <c r="S1740" s="250"/>
      <c r="T1740" s="250"/>
      <c r="U1740" s="250"/>
      <c r="V1740" s="250"/>
      <c r="W1740" s="250"/>
      <c r="X1740" s="250"/>
      <c r="Y1740" s="250"/>
      <c r="Z1740" s="250"/>
      <c r="AA1740" s="250"/>
      <c r="AB1740" s="250"/>
      <c r="AC1740" s="250"/>
      <c r="AD1740" s="250"/>
      <c r="AE1740" s="246"/>
      <c r="AF1740" s="250"/>
      <c r="AG1740" s="250"/>
      <c r="AH1740" s="250"/>
      <c r="AI1740" s="250"/>
    </row>
    <row r="1741" spans="1:35" ht="15" customHeight="1" x14ac:dyDescent="0.3">
      <c r="A1741" s="261"/>
      <c r="B1741" s="262"/>
      <c r="C1741" s="262"/>
      <c r="D1741" s="262"/>
      <c r="E1741" s="262"/>
      <c r="F1741" s="262"/>
      <c r="G1741" s="263"/>
      <c r="H1741" s="262"/>
      <c r="I1741" s="258"/>
      <c r="J1741" s="261"/>
      <c r="K1741" s="250"/>
      <c r="L1741" s="262"/>
      <c r="N1741" s="250"/>
      <c r="O1741" s="260"/>
      <c r="P1741" s="257"/>
      <c r="Q1741" s="250"/>
      <c r="R1741" s="250"/>
      <c r="S1741" s="250"/>
      <c r="T1741" s="250"/>
      <c r="U1741" s="250"/>
      <c r="V1741" s="250"/>
      <c r="W1741" s="250"/>
      <c r="X1741" s="250"/>
      <c r="Y1741" s="250"/>
      <c r="Z1741" s="250"/>
      <c r="AA1741" s="250"/>
      <c r="AB1741" s="250"/>
      <c r="AC1741" s="250"/>
      <c r="AD1741" s="250"/>
      <c r="AE1741" s="246"/>
      <c r="AF1741" s="250"/>
      <c r="AG1741" s="250"/>
      <c r="AH1741" s="250"/>
      <c r="AI1741" s="250"/>
    </row>
    <row r="1742" spans="1:35" ht="15" customHeight="1" x14ac:dyDescent="0.3">
      <c r="A1742" s="261"/>
      <c r="B1742" s="262"/>
      <c r="C1742" s="262"/>
      <c r="D1742" s="262"/>
      <c r="E1742" s="262"/>
      <c r="F1742" s="262"/>
      <c r="G1742" s="263"/>
      <c r="H1742" s="262"/>
      <c r="I1742" s="258"/>
      <c r="J1742" s="262"/>
      <c r="K1742" s="250"/>
      <c r="L1742" s="262"/>
      <c r="N1742" s="250"/>
      <c r="O1742" s="260"/>
      <c r="P1742" s="257"/>
      <c r="Q1742" s="250"/>
      <c r="R1742" s="250"/>
      <c r="S1742" s="250"/>
      <c r="T1742" s="250"/>
      <c r="U1742" s="250"/>
      <c r="V1742" s="250"/>
      <c r="W1742" s="250"/>
      <c r="X1742" s="250"/>
      <c r="Y1742" s="250"/>
      <c r="Z1742" s="250"/>
      <c r="AA1742" s="250"/>
      <c r="AB1742" s="250"/>
      <c r="AC1742" s="250"/>
      <c r="AD1742" s="250"/>
      <c r="AE1742" s="247"/>
      <c r="AF1742" s="250"/>
      <c r="AG1742" s="250"/>
      <c r="AH1742" s="250"/>
      <c r="AI1742" s="250"/>
    </row>
    <row r="1743" spans="1:35" ht="15" customHeight="1" x14ac:dyDescent="0.3">
      <c r="A1743" s="261"/>
      <c r="B1743" s="262"/>
      <c r="C1743" s="262"/>
      <c r="D1743" s="262"/>
      <c r="E1743" s="262"/>
      <c r="F1743" s="262"/>
      <c r="G1743" s="263"/>
      <c r="H1743" s="262"/>
      <c r="I1743" s="258"/>
      <c r="J1743" s="262"/>
      <c r="K1743" s="257"/>
      <c r="L1743" s="262"/>
      <c r="N1743" s="250"/>
      <c r="O1743" s="260"/>
      <c r="P1743" s="257"/>
      <c r="Q1743" s="250"/>
      <c r="R1743" s="250"/>
      <c r="S1743" s="250"/>
      <c r="T1743" s="250"/>
      <c r="U1743" s="250"/>
      <c r="V1743" s="250"/>
      <c r="W1743" s="250"/>
      <c r="X1743" s="250"/>
      <c r="Y1743" s="250"/>
      <c r="Z1743" s="250"/>
      <c r="AA1743" s="250"/>
      <c r="AB1743" s="250"/>
      <c r="AC1743" s="250"/>
      <c r="AD1743" s="250"/>
      <c r="AE1743" s="247"/>
      <c r="AF1743" s="250"/>
      <c r="AG1743" s="250"/>
      <c r="AH1743" s="250"/>
      <c r="AI1743" s="250"/>
    </row>
    <row r="1744" spans="1:35" ht="15" customHeight="1" x14ac:dyDescent="0.3">
      <c r="A1744" s="261"/>
      <c r="B1744" s="262"/>
      <c r="C1744" s="262"/>
      <c r="D1744" s="262"/>
      <c r="E1744" s="262"/>
      <c r="F1744" s="262"/>
      <c r="G1744" s="263"/>
      <c r="H1744" s="262"/>
      <c r="I1744" s="258"/>
      <c r="J1744" s="250"/>
      <c r="K1744" s="262"/>
      <c r="L1744" s="262"/>
      <c r="N1744" s="250"/>
      <c r="O1744" s="260"/>
      <c r="P1744" s="257"/>
      <c r="Q1744" s="250"/>
      <c r="R1744" s="250"/>
      <c r="S1744" s="250"/>
      <c r="T1744" s="250"/>
      <c r="U1744" s="250"/>
      <c r="V1744" s="250"/>
      <c r="W1744" s="250"/>
      <c r="X1744" s="250"/>
      <c r="Y1744" s="250"/>
      <c r="Z1744" s="250"/>
      <c r="AA1744" s="250"/>
      <c r="AB1744" s="250"/>
      <c r="AC1744" s="250"/>
      <c r="AD1744" s="250"/>
      <c r="AE1744" s="246"/>
      <c r="AF1744" s="250"/>
      <c r="AG1744" s="250"/>
      <c r="AH1744" s="250"/>
      <c r="AI1744" s="250"/>
    </row>
    <row r="1745" spans="1:35" ht="15" customHeight="1" x14ac:dyDescent="0.3">
      <c r="A1745" s="261"/>
      <c r="B1745" s="262"/>
      <c r="C1745" s="262"/>
      <c r="D1745" s="262"/>
      <c r="E1745" s="262"/>
      <c r="F1745" s="262"/>
      <c r="G1745" s="263"/>
      <c r="H1745" s="262"/>
      <c r="I1745" s="258"/>
      <c r="J1745" s="262"/>
      <c r="K1745" s="250"/>
      <c r="L1745" s="262"/>
      <c r="N1745" s="250"/>
      <c r="O1745" s="260"/>
      <c r="P1745" s="257"/>
      <c r="Q1745" s="250"/>
      <c r="R1745" s="250"/>
      <c r="S1745" s="250"/>
      <c r="T1745" s="250"/>
      <c r="U1745" s="250"/>
      <c r="V1745" s="250"/>
      <c r="W1745" s="250"/>
      <c r="X1745" s="250"/>
      <c r="Y1745" s="250"/>
      <c r="Z1745" s="250"/>
      <c r="AA1745" s="250"/>
      <c r="AB1745" s="250"/>
      <c r="AC1745" s="250"/>
      <c r="AD1745" s="250"/>
      <c r="AE1745" s="246"/>
      <c r="AF1745" s="250"/>
      <c r="AG1745" s="250"/>
      <c r="AH1745" s="250"/>
      <c r="AI1745" s="250"/>
    </row>
    <row r="1746" spans="1:35" ht="15" customHeight="1" x14ac:dyDescent="0.3">
      <c r="A1746" s="261"/>
      <c r="B1746" s="262"/>
      <c r="C1746" s="262"/>
      <c r="D1746" s="262"/>
      <c r="E1746" s="262"/>
      <c r="F1746" s="262"/>
      <c r="G1746" s="263"/>
      <c r="H1746" s="262"/>
      <c r="I1746" s="258"/>
      <c r="J1746" s="261"/>
      <c r="K1746" s="262"/>
      <c r="L1746" s="250"/>
      <c r="N1746" s="250"/>
      <c r="O1746" s="260"/>
      <c r="P1746" s="257"/>
      <c r="Q1746" s="250"/>
      <c r="R1746" s="250"/>
      <c r="S1746" s="250"/>
      <c r="T1746" s="250"/>
      <c r="U1746" s="250"/>
      <c r="V1746" s="250"/>
      <c r="W1746" s="250"/>
      <c r="X1746" s="250"/>
      <c r="Y1746" s="250"/>
      <c r="Z1746" s="250"/>
      <c r="AA1746" s="250"/>
      <c r="AB1746" s="250"/>
      <c r="AC1746" s="250"/>
      <c r="AD1746" s="250"/>
      <c r="AE1746" s="247"/>
      <c r="AF1746" s="250"/>
      <c r="AG1746" s="250"/>
      <c r="AH1746" s="250"/>
      <c r="AI1746" s="250"/>
    </row>
    <row r="1747" spans="1:35" ht="15" customHeight="1" x14ac:dyDescent="0.3">
      <c r="A1747" s="261"/>
      <c r="B1747" s="262"/>
      <c r="C1747" s="262"/>
      <c r="D1747" s="262"/>
      <c r="E1747" s="262"/>
      <c r="F1747" s="262"/>
      <c r="G1747" s="263"/>
      <c r="H1747" s="262"/>
      <c r="I1747" s="258"/>
      <c r="J1747" s="261"/>
      <c r="K1747" s="250"/>
      <c r="L1747" s="262"/>
      <c r="N1747" s="250"/>
      <c r="O1747" s="260"/>
      <c r="P1747" s="257"/>
      <c r="Q1747" s="250"/>
      <c r="R1747" s="250"/>
      <c r="S1747" s="250"/>
      <c r="T1747" s="250"/>
      <c r="U1747" s="250"/>
      <c r="V1747" s="250"/>
      <c r="W1747" s="250"/>
      <c r="X1747" s="250"/>
      <c r="Y1747" s="250"/>
      <c r="Z1747" s="250"/>
      <c r="AA1747" s="250"/>
      <c r="AB1747" s="250"/>
      <c r="AC1747" s="250"/>
      <c r="AD1747" s="250"/>
      <c r="AE1747" s="247"/>
      <c r="AF1747" s="250"/>
      <c r="AG1747" s="250"/>
      <c r="AH1747" s="250"/>
      <c r="AI1747" s="250"/>
    </row>
    <row r="1748" spans="1:35" ht="15" customHeight="1" x14ac:dyDescent="0.3">
      <c r="A1748" s="261"/>
      <c r="B1748" s="262"/>
      <c r="C1748" s="262"/>
      <c r="D1748" s="262"/>
      <c r="E1748" s="262"/>
      <c r="F1748" s="262"/>
      <c r="G1748" s="263"/>
      <c r="H1748" s="262"/>
      <c r="I1748" s="258"/>
      <c r="J1748" s="261"/>
      <c r="K1748" s="250"/>
      <c r="L1748" s="262"/>
      <c r="N1748" s="250"/>
      <c r="O1748" s="260"/>
      <c r="P1748" s="257"/>
      <c r="Q1748" s="250"/>
      <c r="R1748" s="250"/>
      <c r="S1748" s="250"/>
      <c r="T1748" s="250"/>
      <c r="U1748" s="250"/>
      <c r="V1748" s="250"/>
      <c r="W1748" s="250"/>
      <c r="X1748" s="250"/>
      <c r="Y1748" s="250"/>
      <c r="Z1748" s="250"/>
      <c r="AA1748" s="250"/>
      <c r="AB1748" s="250"/>
      <c r="AC1748" s="250"/>
      <c r="AD1748" s="250"/>
      <c r="AE1748" s="246"/>
      <c r="AF1748" s="250"/>
      <c r="AG1748" s="250"/>
      <c r="AH1748" s="250"/>
      <c r="AI1748" s="250"/>
    </row>
    <row r="1749" spans="1:35" ht="15" customHeight="1" x14ac:dyDescent="0.3">
      <c r="A1749" s="261"/>
      <c r="B1749" s="262"/>
      <c r="C1749" s="262"/>
      <c r="D1749" s="262"/>
      <c r="E1749" s="262"/>
      <c r="F1749" s="262"/>
      <c r="G1749" s="263"/>
      <c r="H1749" s="262"/>
      <c r="I1749" s="258"/>
      <c r="J1749" s="261"/>
      <c r="K1749" s="250"/>
      <c r="L1749" s="262"/>
      <c r="N1749" s="250"/>
      <c r="O1749" s="260"/>
      <c r="P1749" s="257"/>
      <c r="Q1749" s="250"/>
      <c r="R1749" s="250"/>
      <c r="S1749" s="250"/>
      <c r="T1749" s="250"/>
      <c r="U1749" s="250"/>
      <c r="V1749" s="250"/>
      <c r="W1749" s="250"/>
      <c r="X1749" s="250"/>
      <c r="Y1749" s="250"/>
      <c r="Z1749" s="250"/>
      <c r="AA1749" s="250"/>
      <c r="AB1749" s="250"/>
      <c r="AC1749" s="250"/>
      <c r="AD1749" s="250"/>
      <c r="AE1749" s="246"/>
      <c r="AF1749" s="250"/>
      <c r="AG1749" s="250"/>
      <c r="AH1749" s="250"/>
      <c r="AI1749" s="250"/>
    </row>
    <row r="1750" spans="1:35" ht="15" customHeight="1" x14ac:dyDescent="0.3">
      <c r="A1750" s="261"/>
      <c r="B1750" s="262"/>
      <c r="C1750" s="262"/>
      <c r="D1750" s="262"/>
      <c r="E1750" s="262"/>
      <c r="F1750" s="262"/>
      <c r="G1750" s="263"/>
      <c r="H1750" s="262"/>
      <c r="I1750" s="258"/>
      <c r="J1750" s="262"/>
      <c r="K1750" s="250"/>
      <c r="L1750" s="262"/>
      <c r="N1750" s="250"/>
      <c r="O1750" s="260"/>
      <c r="P1750" s="257"/>
      <c r="Q1750" s="250"/>
      <c r="R1750" s="250"/>
      <c r="S1750" s="250"/>
      <c r="T1750" s="250"/>
      <c r="U1750" s="250"/>
      <c r="V1750" s="250"/>
      <c r="W1750" s="250"/>
      <c r="X1750" s="250"/>
      <c r="Y1750" s="250"/>
      <c r="Z1750" s="250"/>
      <c r="AA1750" s="250"/>
      <c r="AB1750" s="250"/>
      <c r="AC1750" s="250"/>
      <c r="AD1750" s="250"/>
      <c r="AE1750" s="246"/>
      <c r="AF1750" s="250"/>
      <c r="AG1750" s="250"/>
      <c r="AH1750" s="250"/>
      <c r="AI1750" s="250"/>
    </row>
    <row r="1751" spans="1:35" ht="15" customHeight="1" x14ac:dyDescent="0.3">
      <c r="A1751" s="261"/>
      <c r="B1751" s="262"/>
      <c r="C1751" s="262"/>
      <c r="D1751" s="262"/>
      <c r="E1751" s="262"/>
      <c r="F1751" s="262"/>
      <c r="G1751" s="263"/>
      <c r="H1751" s="262"/>
      <c r="I1751" s="258"/>
      <c r="J1751" s="250"/>
      <c r="K1751" s="262"/>
      <c r="L1751" s="262"/>
      <c r="N1751" s="250"/>
      <c r="O1751" s="260"/>
      <c r="P1751" s="257"/>
      <c r="Q1751" s="250"/>
      <c r="R1751" s="250"/>
      <c r="S1751" s="250"/>
      <c r="T1751" s="250"/>
      <c r="U1751" s="250"/>
      <c r="V1751" s="250"/>
      <c r="W1751" s="250"/>
      <c r="X1751" s="250"/>
      <c r="Y1751" s="250"/>
      <c r="Z1751" s="250"/>
      <c r="AA1751" s="250"/>
      <c r="AB1751" s="250"/>
      <c r="AC1751" s="250"/>
      <c r="AD1751" s="250"/>
      <c r="AE1751" s="246"/>
      <c r="AF1751" s="250"/>
      <c r="AG1751" s="250"/>
      <c r="AH1751" s="250"/>
      <c r="AI1751" s="250"/>
    </row>
    <row r="1752" spans="1:35" ht="15" customHeight="1" x14ac:dyDescent="0.3">
      <c r="A1752" s="261"/>
      <c r="B1752" s="262"/>
      <c r="C1752" s="262"/>
      <c r="D1752" s="262"/>
      <c r="E1752" s="262"/>
      <c r="F1752" s="262"/>
      <c r="G1752" s="263"/>
      <c r="H1752" s="262"/>
      <c r="I1752" s="258"/>
      <c r="J1752" s="262"/>
      <c r="K1752" s="250"/>
      <c r="L1752" s="262"/>
      <c r="N1752" s="250"/>
      <c r="O1752" s="260"/>
      <c r="P1752" s="257"/>
      <c r="Q1752" s="250"/>
      <c r="R1752" s="250"/>
      <c r="S1752" s="250"/>
      <c r="T1752" s="250"/>
      <c r="U1752" s="250"/>
      <c r="V1752" s="250"/>
      <c r="W1752" s="250"/>
      <c r="X1752" s="250"/>
      <c r="Y1752" s="250"/>
      <c r="Z1752" s="250"/>
      <c r="AA1752" s="250"/>
      <c r="AB1752" s="250"/>
      <c r="AC1752" s="250"/>
      <c r="AD1752" s="250"/>
      <c r="AE1752" s="246"/>
      <c r="AF1752" s="250"/>
      <c r="AG1752" s="250"/>
      <c r="AH1752" s="250"/>
      <c r="AI1752" s="250"/>
    </row>
    <row r="1753" spans="1:35" ht="15" customHeight="1" x14ac:dyDescent="0.3">
      <c r="A1753" s="261"/>
      <c r="B1753" s="262"/>
      <c r="C1753" s="262"/>
      <c r="D1753" s="262"/>
      <c r="E1753" s="262"/>
      <c r="F1753" s="262"/>
      <c r="G1753" s="263"/>
      <c r="H1753" s="262"/>
      <c r="I1753" s="258"/>
      <c r="J1753" s="262"/>
      <c r="K1753" s="265"/>
      <c r="L1753" s="262"/>
      <c r="N1753" s="250"/>
      <c r="O1753" s="260"/>
      <c r="P1753" s="257"/>
      <c r="Q1753" s="250"/>
      <c r="R1753" s="250"/>
      <c r="S1753" s="250"/>
      <c r="T1753" s="250"/>
      <c r="U1753" s="250"/>
      <c r="V1753" s="250"/>
      <c r="W1753" s="250"/>
      <c r="X1753" s="250"/>
      <c r="Y1753" s="250"/>
      <c r="Z1753" s="250"/>
      <c r="AA1753" s="250"/>
      <c r="AB1753" s="250"/>
      <c r="AC1753" s="250"/>
      <c r="AD1753" s="250"/>
      <c r="AE1753" s="247"/>
      <c r="AF1753" s="250"/>
      <c r="AG1753" s="250"/>
      <c r="AH1753" s="250"/>
      <c r="AI1753" s="250"/>
    </row>
    <row r="1754" spans="1:35" ht="15" customHeight="1" x14ac:dyDescent="0.3">
      <c r="A1754" s="261"/>
      <c r="B1754" s="262"/>
      <c r="C1754" s="262"/>
      <c r="D1754" s="262"/>
      <c r="E1754" s="262"/>
      <c r="F1754" s="262"/>
      <c r="G1754" s="263"/>
      <c r="H1754" s="262"/>
      <c r="I1754" s="258"/>
      <c r="J1754" s="250"/>
      <c r="K1754" s="262"/>
      <c r="L1754" s="262"/>
      <c r="N1754" s="250"/>
      <c r="O1754" s="260"/>
      <c r="P1754" s="257"/>
      <c r="Q1754" s="250"/>
      <c r="R1754" s="250"/>
      <c r="S1754" s="250"/>
      <c r="T1754" s="250"/>
      <c r="U1754" s="250"/>
      <c r="V1754" s="250"/>
      <c r="W1754" s="250"/>
      <c r="X1754" s="250"/>
      <c r="Y1754" s="250"/>
      <c r="Z1754" s="250"/>
      <c r="AA1754" s="250"/>
      <c r="AB1754" s="250"/>
      <c r="AC1754" s="250"/>
      <c r="AD1754" s="250"/>
      <c r="AE1754" s="247"/>
      <c r="AF1754" s="250"/>
      <c r="AG1754" s="250"/>
      <c r="AH1754" s="250"/>
      <c r="AI1754" s="250"/>
    </row>
    <row r="1755" spans="1:35" ht="15" customHeight="1" x14ac:dyDescent="0.3">
      <c r="A1755" s="261"/>
      <c r="B1755" s="262"/>
      <c r="C1755" s="262"/>
      <c r="D1755" s="262"/>
      <c r="E1755" s="262"/>
      <c r="F1755" s="262"/>
      <c r="G1755" s="263"/>
      <c r="H1755" s="262"/>
      <c r="I1755" s="258"/>
      <c r="J1755" s="250"/>
      <c r="K1755" s="262"/>
      <c r="L1755" s="262"/>
      <c r="N1755" s="250"/>
      <c r="O1755" s="260"/>
      <c r="P1755" s="257"/>
      <c r="Q1755" s="250"/>
      <c r="R1755" s="250"/>
      <c r="S1755" s="250"/>
      <c r="T1755" s="250"/>
      <c r="U1755" s="250"/>
      <c r="V1755" s="250"/>
      <c r="W1755" s="250"/>
      <c r="X1755" s="250"/>
      <c r="Y1755" s="250"/>
      <c r="Z1755" s="250"/>
      <c r="AA1755" s="250"/>
      <c r="AB1755" s="250"/>
      <c r="AC1755" s="250"/>
      <c r="AD1755" s="250"/>
      <c r="AE1755" s="247"/>
      <c r="AF1755" s="250"/>
      <c r="AG1755" s="250"/>
      <c r="AH1755" s="250"/>
      <c r="AI1755" s="250"/>
    </row>
    <row r="1756" spans="1:35" ht="15" customHeight="1" x14ac:dyDescent="0.3">
      <c r="A1756" s="261"/>
      <c r="B1756" s="262"/>
      <c r="C1756" s="262"/>
      <c r="D1756" s="262"/>
      <c r="E1756" s="262"/>
      <c r="F1756" s="262"/>
      <c r="G1756" s="263"/>
      <c r="H1756" s="262"/>
      <c r="I1756" s="258"/>
      <c r="J1756" s="261"/>
      <c r="K1756" s="250"/>
      <c r="L1756" s="262"/>
      <c r="N1756" s="250"/>
      <c r="O1756" s="260"/>
      <c r="P1756" s="257"/>
      <c r="Q1756" s="250"/>
      <c r="R1756" s="250"/>
      <c r="S1756" s="250"/>
      <c r="T1756" s="250"/>
      <c r="U1756" s="250"/>
      <c r="V1756" s="250"/>
      <c r="W1756" s="250"/>
      <c r="X1756" s="250"/>
      <c r="Y1756" s="250"/>
      <c r="Z1756" s="250"/>
      <c r="AA1756" s="250"/>
      <c r="AB1756" s="250"/>
      <c r="AC1756" s="250"/>
      <c r="AD1756" s="250"/>
      <c r="AE1756" s="246"/>
      <c r="AF1756" s="250"/>
      <c r="AG1756" s="250"/>
      <c r="AH1756" s="250"/>
      <c r="AI1756" s="250"/>
    </row>
    <row r="1757" spans="1:35" ht="15" customHeight="1" x14ac:dyDescent="0.3">
      <c r="A1757" s="261"/>
      <c r="B1757" s="262"/>
      <c r="C1757" s="262"/>
      <c r="D1757" s="262"/>
      <c r="E1757" s="262"/>
      <c r="F1757" s="262"/>
      <c r="G1757" s="263"/>
      <c r="H1757" s="262"/>
      <c r="I1757" s="258"/>
      <c r="J1757" s="262"/>
      <c r="K1757" s="257"/>
      <c r="L1757" s="262"/>
      <c r="N1757" s="250"/>
      <c r="O1757" s="260"/>
      <c r="P1757" s="257"/>
      <c r="Q1757" s="250"/>
      <c r="R1757" s="250"/>
      <c r="S1757" s="250"/>
      <c r="T1757" s="250"/>
      <c r="U1757" s="250"/>
      <c r="V1757" s="250"/>
      <c r="W1757" s="250"/>
      <c r="X1757" s="250"/>
      <c r="Y1757" s="250"/>
      <c r="Z1757" s="250"/>
      <c r="AA1757" s="250"/>
      <c r="AB1757" s="250"/>
      <c r="AC1757" s="250"/>
      <c r="AD1757" s="250"/>
      <c r="AE1757" s="246"/>
      <c r="AF1757" s="250"/>
      <c r="AG1757" s="250"/>
      <c r="AH1757" s="250"/>
      <c r="AI1757" s="250"/>
    </row>
    <row r="1758" spans="1:35" ht="15" customHeight="1" x14ac:dyDescent="0.3">
      <c r="A1758" s="261"/>
      <c r="B1758" s="262"/>
      <c r="C1758" s="262"/>
      <c r="D1758" s="262"/>
      <c r="E1758" s="262"/>
      <c r="F1758" s="262"/>
      <c r="G1758" s="263"/>
      <c r="H1758" s="262"/>
      <c r="I1758" s="258"/>
      <c r="J1758" s="262"/>
      <c r="K1758" s="250"/>
      <c r="L1758" s="262"/>
      <c r="N1758" s="250"/>
      <c r="O1758" s="260"/>
      <c r="P1758" s="257"/>
      <c r="Q1758" s="250"/>
      <c r="R1758" s="250"/>
      <c r="S1758" s="250"/>
      <c r="T1758" s="250"/>
      <c r="U1758" s="250"/>
      <c r="V1758" s="250"/>
      <c r="W1758" s="250"/>
      <c r="X1758" s="250"/>
      <c r="Y1758" s="250"/>
      <c r="Z1758" s="250"/>
      <c r="AA1758" s="250"/>
      <c r="AB1758" s="250"/>
      <c r="AC1758" s="250"/>
      <c r="AD1758" s="250"/>
      <c r="AE1758" s="246"/>
      <c r="AF1758" s="250"/>
      <c r="AG1758" s="250"/>
      <c r="AH1758" s="250"/>
      <c r="AI1758" s="250"/>
    </row>
    <row r="1759" spans="1:35" ht="15" customHeight="1" x14ac:dyDescent="0.3">
      <c r="A1759" s="261"/>
      <c r="B1759" s="262"/>
      <c r="C1759" s="262"/>
      <c r="D1759" s="262"/>
      <c r="E1759" s="262"/>
      <c r="F1759" s="262"/>
      <c r="G1759" s="263"/>
      <c r="H1759" s="262"/>
      <c r="I1759" s="258"/>
      <c r="J1759" s="261"/>
      <c r="K1759" s="250"/>
      <c r="L1759" s="262"/>
      <c r="N1759" s="250"/>
      <c r="O1759" s="260"/>
      <c r="P1759" s="257"/>
      <c r="Q1759" s="250"/>
      <c r="R1759" s="250"/>
      <c r="S1759" s="250"/>
      <c r="T1759" s="250"/>
      <c r="U1759" s="250"/>
      <c r="V1759" s="250"/>
      <c r="W1759" s="250"/>
      <c r="X1759" s="250"/>
      <c r="Y1759" s="250"/>
      <c r="Z1759" s="250"/>
      <c r="AA1759" s="250"/>
      <c r="AB1759" s="250"/>
      <c r="AC1759" s="250"/>
      <c r="AD1759" s="250"/>
      <c r="AE1759" s="246"/>
      <c r="AF1759" s="250"/>
      <c r="AG1759" s="250"/>
      <c r="AH1759" s="250"/>
      <c r="AI1759" s="250"/>
    </row>
    <row r="1760" spans="1:35" ht="15" customHeight="1" x14ac:dyDescent="0.3">
      <c r="A1760" s="261"/>
      <c r="B1760" s="262"/>
      <c r="C1760" s="262"/>
      <c r="D1760" s="262"/>
      <c r="E1760" s="262"/>
      <c r="F1760" s="262"/>
      <c r="G1760" s="263"/>
      <c r="H1760" s="262"/>
      <c r="I1760" s="258"/>
      <c r="J1760" s="262"/>
      <c r="K1760" s="257"/>
      <c r="L1760" s="262"/>
      <c r="N1760" s="250"/>
      <c r="O1760" s="260"/>
      <c r="P1760" s="257"/>
      <c r="Q1760" s="250"/>
      <c r="R1760" s="250"/>
      <c r="S1760" s="250"/>
      <c r="T1760" s="250"/>
      <c r="U1760" s="250"/>
      <c r="V1760" s="250"/>
      <c r="W1760" s="250"/>
      <c r="X1760" s="250"/>
      <c r="Y1760" s="250"/>
      <c r="Z1760" s="250"/>
      <c r="AA1760" s="250"/>
      <c r="AB1760" s="250"/>
      <c r="AC1760" s="250"/>
      <c r="AD1760" s="250"/>
      <c r="AE1760" s="246"/>
      <c r="AF1760" s="250"/>
      <c r="AG1760" s="250"/>
      <c r="AH1760" s="250"/>
      <c r="AI1760" s="250"/>
    </row>
    <row r="1761" spans="1:35" ht="15" customHeight="1" x14ac:dyDescent="0.3">
      <c r="A1761" s="261"/>
      <c r="B1761" s="262"/>
      <c r="C1761" s="262"/>
      <c r="D1761" s="262"/>
      <c r="E1761" s="262"/>
      <c r="F1761" s="262"/>
      <c r="G1761" s="263"/>
      <c r="H1761" s="262"/>
      <c r="I1761" s="258"/>
      <c r="J1761" s="262"/>
      <c r="K1761" s="250"/>
      <c r="L1761" s="262"/>
      <c r="N1761" s="250"/>
      <c r="O1761" s="260"/>
      <c r="P1761" s="257"/>
      <c r="Q1761" s="250"/>
      <c r="R1761" s="250"/>
      <c r="S1761" s="250"/>
      <c r="T1761" s="250"/>
      <c r="U1761" s="250"/>
      <c r="V1761" s="250"/>
      <c r="W1761" s="250"/>
      <c r="X1761" s="250"/>
      <c r="Y1761" s="250"/>
      <c r="Z1761" s="250"/>
      <c r="AA1761" s="250"/>
      <c r="AB1761" s="250"/>
      <c r="AC1761" s="250"/>
      <c r="AD1761" s="250"/>
      <c r="AE1761" s="246"/>
      <c r="AF1761" s="250"/>
      <c r="AG1761" s="250"/>
      <c r="AH1761" s="250"/>
      <c r="AI1761" s="250"/>
    </row>
    <row r="1762" spans="1:35" ht="15" customHeight="1" x14ac:dyDescent="0.3">
      <c r="A1762" s="261"/>
      <c r="B1762" s="262"/>
      <c r="C1762" s="262"/>
      <c r="D1762" s="262"/>
      <c r="E1762" s="262"/>
      <c r="F1762" s="262"/>
      <c r="G1762" s="263"/>
      <c r="H1762" s="262"/>
      <c r="I1762" s="258"/>
      <c r="J1762" s="262"/>
      <c r="K1762" s="257"/>
      <c r="L1762" s="262"/>
      <c r="N1762" s="250"/>
      <c r="O1762" s="260"/>
      <c r="P1762" s="257"/>
      <c r="Q1762" s="250"/>
      <c r="R1762" s="250"/>
      <c r="S1762" s="250"/>
      <c r="T1762" s="250"/>
      <c r="U1762" s="250"/>
      <c r="V1762" s="250"/>
      <c r="W1762" s="250"/>
      <c r="X1762" s="250"/>
      <c r="Y1762" s="250"/>
      <c r="Z1762" s="250"/>
      <c r="AA1762" s="250"/>
      <c r="AB1762" s="250"/>
      <c r="AC1762" s="250"/>
      <c r="AD1762" s="250"/>
      <c r="AE1762" s="246"/>
      <c r="AF1762" s="250"/>
      <c r="AG1762" s="250"/>
      <c r="AH1762" s="250"/>
      <c r="AI1762" s="250"/>
    </row>
    <row r="1763" spans="1:35" ht="15" customHeight="1" x14ac:dyDescent="0.3">
      <c r="A1763" s="261"/>
      <c r="B1763" s="262"/>
      <c r="C1763" s="262"/>
      <c r="D1763" s="262"/>
      <c r="E1763" s="262"/>
      <c r="F1763" s="262"/>
      <c r="G1763" s="263"/>
      <c r="H1763" s="262"/>
      <c r="I1763" s="258"/>
      <c r="J1763" s="262"/>
      <c r="K1763" s="250"/>
      <c r="L1763" s="262"/>
      <c r="N1763" s="250"/>
      <c r="O1763" s="260"/>
      <c r="P1763" s="257"/>
      <c r="Q1763" s="250"/>
      <c r="R1763" s="250"/>
      <c r="S1763" s="250"/>
      <c r="T1763" s="250"/>
      <c r="U1763" s="250"/>
      <c r="V1763" s="250"/>
      <c r="W1763" s="250"/>
      <c r="X1763" s="250"/>
      <c r="Y1763" s="250"/>
      <c r="Z1763" s="250"/>
      <c r="AA1763" s="250"/>
      <c r="AB1763" s="250"/>
      <c r="AC1763" s="250"/>
      <c r="AD1763" s="250"/>
      <c r="AE1763" s="246"/>
      <c r="AF1763" s="250"/>
      <c r="AG1763" s="250"/>
      <c r="AH1763" s="250"/>
      <c r="AI1763" s="250"/>
    </row>
    <row r="1764" spans="1:35" ht="15" customHeight="1" x14ac:dyDescent="0.3">
      <c r="A1764" s="261"/>
      <c r="B1764" s="262"/>
      <c r="C1764" s="262"/>
      <c r="D1764" s="262"/>
      <c r="E1764" s="262"/>
      <c r="F1764" s="262"/>
      <c r="G1764" s="263"/>
      <c r="H1764" s="262"/>
      <c r="I1764" s="258"/>
      <c r="J1764" s="262"/>
      <c r="K1764" s="250"/>
      <c r="L1764" s="262"/>
      <c r="N1764" s="250"/>
      <c r="O1764" s="260"/>
      <c r="P1764" s="257"/>
      <c r="Q1764" s="250"/>
      <c r="R1764" s="250"/>
      <c r="S1764" s="250"/>
      <c r="T1764" s="250"/>
      <c r="U1764" s="250"/>
      <c r="V1764" s="250"/>
      <c r="W1764" s="250"/>
      <c r="X1764" s="250"/>
      <c r="Y1764" s="250"/>
      <c r="Z1764" s="250"/>
      <c r="AA1764" s="250"/>
      <c r="AB1764" s="250"/>
      <c r="AC1764" s="250"/>
      <c r="AD1764" s="250"/>
      <c r="AE1764" s="247"/>
      <c r="AF1764" s="250"/>
      <c r="AG1764" s="250"/>
      <c r="AH1764" s="250"/>
      <c r="AI1764" s="250"/>
    </row>
    <row r="1765" spans="1:35" ht="15" customHeight="1" x14ac:dyDescent="0.3">
      <c r="A1765" s="261"/>
      <c r="B1765" s="262"/>
      <c r="C1765" s="262"/>
      <c r="D1765" s="262"/>
      <c r="E1765" s="262"/>
      <c r="F1765" s="262"/>
      <c r="G1765" s="263"/>
      <c r="H1765" s="262"/>
      <c r="I1765" s="258"/>
      <c r="J1765" s="262"/>
      <c r="K1765" s="250"/>
      <c r="L1765" s="262"/>
      <c r="N1765" s="250"/>
      <c r="O1765" s="260"/>
      <c r="P1765" s="257"/>
      <c r="Q1765" s="250"/>
      <c r="R1765" s="250"/>
      <c r="S1765" s="250"/>
      <c r="T1765" s="250"/>
      <c r="U1765" s="250"/>
      <c r="V1765" s="250"/>
      <c r="W1765" s="250"/>
      <c r="X1765" s="250"/>
      <c r="Y1765" s="250"/>
      <c r="Z1765" s="250"/>
      <c r="AA1765" s="250"/>
      <c r="AB1765" s="250"/>
      <c r="AC1765" s="250"/>
      <c r="AD1765" s="250"/>
      <c r="AE1765" s="246"/>
      <c r="AF1765" s="250"/>
      <c r="AG1765" s="250"/>
      <c r="AH1765" s="250"/>
      <c r="AI1765" s="250"/>
    </row>
    <row r="1766" spans="1:35" ht="15" customHeight="1" x14ac:dyDescent="0.3">
      <c r="A1766" s="261"/>
      <c r="B1766" s="262"/>
      <c r="C1766" s="262"/>
      <c r="D1766" s="262"/>
      <c r="E1766" s="262"/>
      <c r="F1766" s="262"/>
      <c r="G1766" s="263"/>
      <c r="H1766" s="262"/>
      <c r="I1766" s="258"/>
      <c r="J1766" s="262"/>
      <c r="K1766" s="257"/>
      <c r="L1766" s="262"/>
      <c r="N1766" s="250"/>
      <c r="O1766" s="260"/>
      <c r="P1766" s="257"/>
      <c r="Q1766" s="250"/>
      <c r="R1766" s="250"/>
      <c r="S1766" s="250"/>
      <c r="T1766" s="250"/>
      <c r="U1766" s="250"/>
      <c r="V1766" s="250"/>
      <c r="W1766" s="250"/>
      <c r="X1766" s="250"/>
      <c r="Y1766" s="250"/>
      <c r="Z1766" s="250"/>
      <c r="AA1766" s="250"/>
      <c r="AB1766" s="250"/>
      <c r="AC1766" s="250"/>
      <c r="AD1766" s="250"/>
      <c r="AE1766" s="247"/>
      <c r="AF1766" s="250"/>
      <c r="AG1766" s="250"/>
      <c r="AH1766" s="250"/>
      <c r="AI1766" s="250"/>
    </row>
    <row r="1767" spans="1:35" ht="15" customHeight="1" x14ac:dyDescent="0.3">
      <c r="A1767" s="261"/>
      <c r="B1767" s="262"/>
      <c r="C1767" s="262"/>
      <c r="D1767" s="262"/>
      <c r="E1767" s="262"/>
      <c r="F1767" s="262"/>
      <c r="G1767" s="263"/>
      <c r="H1767" s="262"/>
      <c r="I1767" s="258"/>
      <c r="J1767" s="261"/>
      <c r="K1767" s="250"/>
      <c r="L1767" s="262"/>
      <c r="N1767" s="250"/>
      <c r="O1767" s="260"/>
      <c r="P1767" s="257"/>
      <c r="Q1767" s="250"/>
      <c r="R1767" s="250"/>
      <c r="S1767" s="250"/>
      <c r="T1767" s="250"/>
      <c r="U1767" s="250"/>
      <c r="V1767" s="250"/>
      <c r="W1767" s="250"/>
      <c r="X1767" s="250"/>
      <c r="Y1767" s="250"/>
      <c r="Z1767" s="250"/>
      <c r="AA1767" s="250"/>
      <c r="AB1767" s="250"/>
      <c r="AC1767" s="250"/>
      <c r="AD1767" s="250"/>
      <c r="AE1767" s="246"/>
      <c r="AF1767" s="250"/>
      <c r="AG1767" s="250"/>
      <c r="AH1767" s="250"/>
      <c r="AI1767" s="250"/>
    </row>
    <row r="1768" spans="1:35" ht="15" customHeight="1" x14ac:dyDescent="0.3">
      <c r="A1768" s="261"/>
      <c r="B1768" s="262"/>
      <c r="C1768" s="262"/>
      <c r="D1768" s="262"/>
      <c r="E1768" s="262"/>
      <c r="F1768" s="262"/>
      <c r="G1768" s="263"/>
      <c r="H1768" s="262"/>
      <c r="I1768" s="258"/>
      <c r="J1768" s="262"/>
      <c r="K1768" s="250"/>
      <c r="L1768" s="262"/>
      <c r="N1768" s="250"/>
      <c r="O1768" s="260"/>
      <c r="P1768" s="257"/>
      <c r="Q1768" s="250"/>
      <c r="R1768" s="250"/>
      <c r="S1768" s="250"/>
      <c r="T1768" s="250"/>
      <c r="U1768" s="250"/>
      <c r="V1768" s="250"/>
      <c r="W1768" s="250"/>
      <c r="X1768" s="250"/>
      <c r="Y1768" s="250"/>
      <c r="Z1768" s="250"/>
      <c r="AA1768" s="250"/>
      <c r="AB1768" s="250"/>
      <c r="AC1768" s="250"/>
      <c r="AD1768" s="250"/>
      <c r="AE1768" s="246"/>
      <c r="AF1768" s="250"/>
      <c r="AG1768" s="250"/>
      <c r="AH1768" s="250"/>
      <c r="AI1768" s="250"/>
    </row>
    <row r="1769" spans="1:35" ht="15" customHeight="1" x14ac:dyDescent="0.3">
      <c r="A1769" s="261"/>
      <c r="B1769" s="262"/>
      <c r="C1769" s="262"/>
      <c r="D1769" s="262"/>
      <c r="E1769" s="262"/>
      <c r="F1769" s="262"/>
      <c r="G1769" s="263"/>
      <c r="H1769" s="262"/>
      <c r="I1769" s="258"/>
      <c r="J1769" s="262"/>
      <c r="K1769" s="257"/>
      <c r="L1769" s="262"/>
      <c r="N1769" s="250"/>
      <c r="O1769" s="260"/>
      <c r="P1769" s="257"/>
      <c r="Q1769" s="250"/>
      <c r="R1769" s="250"/>
      <c r="S1769" s="250"/>
      <c r="T1769" s="250"/>
      <c r="U1769" s="250"/>
      <c r="V1769" s="250"/>
      <c r="W1769" s="250"/>
      <c r="X1769" s="250"/>
      <c r="Y1769" s="250"/>
      <c r="Z1769" s="250"/>
      <c r="AA1769" s="250"/>
      <c r="AB1769" s="250"/>
      <c r="AC1769" s="250"/>
      <c r="AD1769" s="250"/>
      <c r="AE1769" s="247"/>
      <c r="AF1769" s="250"/>
      <c r="AG1769" s="250"/>
      <c r="AH1769" s="250"/>
      <c r="AI1769" s="250"/>
    </row>
    <row r="1770" spans="1:35" ht="15" customHeight="1" x14ac:dyDescent="0.3">
      <c r="A1770" s="261"/>
      <c r="B1770" s="262"/>
      <c r="C1770" s="262"/>
      <c r="D1770" s="262"/>
      <c r="E1770" s="262"/>
      <c r="F1770" s="262"/>
      <c r="G1770" s="263"/>
      <c r="H1770" s="262"/>
      <c r="I1770" s="258"/>
      <c r="J1770" s="262"/>
      <c r="K1770" s="262"/>
      <c r="L1770" s="262"/>
      <c r="N1770" s="250"/>
      <c r="O1770" s="260"/>
      <c r="P1770" s="257"/>
      <c r="Q1770" s="250"/>
      <c r="R1770" s="250"/>
      <c r="S1770" s="250"/>
      <c r="T1770" s="250"/>
      <c r="U1770" s="250"/>
      <c r="V1770" s="250"/>
      <c r="W1770" s="250"/>
      <c r="X1770" s="250"/>
      <c r="Y1770" s="250"/>
      <c r="Z1770" s="250"/>
      <c r="AA1770" s="250"/>
      <c r="AB1770" s="250"/>
      <c r="AC1770" s="250"/>
      <c r="AD1770" s="250"/>
      <c r="AE1770" s="246"/>
      <c r="AF1770" s="250"/>
      <c r="AG1770" s="250"/>
      <c r="AH1770" s="250"/>
      <c r="AI1770" s="250"/>
    </row>
    <row r="1771" spans="1:35" ht="15" customHeight="1" x14ac:dyDescent="0.3">
      <c r="A1771" s="261"/>
      <c r="B1771" s="262"/>
      <c r="C1771" s="262"/>
      <c r="D1771" s="262"/>
      <c r="E1771" s="262"/>
      <c r="F1771" s="262"/>
      <c r="G1771" s="263"/>
      <c r="H1771" s="262"/>
      <c r="I1771" s="258"/>
      <c r="J1771" s="262"/>
      <c r="K1771" s="257"/>
      <c r="L1771" s="262"/>
      <c r="N1771" s="250"/>
      <c r="O1771" s="260"/>
      <c r="P1771" s="257"/>
      <c r="Q1771" s="250"/>
      <c r="R1771" s="250"/>
      <c r="S1771" s="250"/>
      <c r="T1771" s="250"/>
      <c r="U1771" s="250"/>
      <c r="V1771" s="250"/>
      <c r="W1771" s="250"/>
      <c r="X1771" s="250"/>
      <c r="Y1771" s="250"/>
      <c r="Z1771" s="250"/>
      <c r="AA1771" s="250"/>
      <c r="AB1771" s="250"/>
      <c r="AC1771" s="250"/>
      <c r="AD1771" s="250"/>
      <c r="AE1771" s="247"/>
      <c r="AF1771" s="250"/>
      <c r="AG1771" s="250"/>
      <c r="AH1771" s="250"/>
      <c r="AI1771" s="250"/>
    </row>
    <row r="1772" spans="1:35" ht="15" customHeight="1" x14ac:dyDescent="0.3">
      <c r="A1772" s="261"/>
      <c r="B1772" s="262"/>
      <c r="C1772" s="262"/>
      <c r="D1772" s="262"/>
      <c r="E1772" s="262"/>
      <c r="F1772" s="262"/>
      <c r="G1772" s="263"/>
      <c r="H1772" s="262"/>
      <c r="I1772" s="258"/>
      <c r="J1772" s="261"/>
      <c r="K1772" s="250"/>
      <c r="L1772" s="262"/>
      <c r="N1772" s="250"/>
      <c r="O1772" s="260"/>
      <c r="P1772" s="257"/>
      <c r="Q1772" s="250"/>
      <c r="R1772" s="250"/>
      <c r="S1772" s="250"/>
      <c r="T1772" s="250"/>
      <c r="U1772" s="250"/>
      <c r="V1772" s="250"/>
      <c r="W1772" s="250"/>
      <c r="X1772" s="250"/>
      <c r="Y1772" s="250"/>
      <c r="Z1772" s="250"/>
      <c r="AA1772" s="250"/>
      <c r="AB1772" s="250"/>
      <c r="AC1772" s="250"/>
      <c r="AD1772" s="250"/>
      <c r="AE1772" s="246"/>
      <c r="AF1772" s="250"/>
      <c r="AG1772" s="250"/>
      <c r="AH1772" s="250"/>
      <c r="AI1772" s="250"/>
    </row>
    <row r="1773" spans="1:35" ht="15" customHeight="1" x14ac:dyDescent="0.3">
      <c r="A1773" s="261"/>
      <c r="B1773" s="262"/>
      <c r="C1773" s="262"/>
      <c r="D1773" s="262"/>
      <c r="E1773" s="262"/>
      <c r="F1773" s="262"/>
      <c r="G1773" s="263"/>
      <c r="H1773" s="262"/>
      <c r="I1773" s="258"/>
      <c r="J1773" s="261"/>
      <c r="K1773" s="250"/>
      <c r="L1773" s="262"/>
      <c r="N1773" s="250"/>
      <c r="O1773" s="260"/>
      <c r="P1773" s="257"/>
      <c r="Q1773" s="250"/>
      <c r="R1773" s="250"/>
      <c r="S1773" s="250"/>
      <c r="T1773" s="250"/>
      <c r="U1773" s="250"/>
      <c r="V1773" s="250"/>
      <c r="W1773" s="250"/>
      <c r="X1773" s="250"/>
      <c r="Y1773" s="250"/>
      <c r="Z1773" s="250"/>
      <c r="AA1773" s="250"/>
      <c r="AB1773" s="250"/>
      <c r="AC1773" s="250"/>
      <c r="AD1773" s="250"/>
      <c r="AE1773" s="246"/>
      <c r="AF1773" s="250"/>
      <c r="AG1773" s="250"/>
      <c r="AH1773" s="250"/>
      <c r="AI1773" s="250"/>
    </row>
    <row r="1774" spans="1:35" ht="15" customHeight="1" x14ac:dyDescent="0.3">
      <c r="A1774" s="261"/>
      <c r="B1774" s="262"/>
      <c r="C1774" s="262"/>
      <c r="D1774" s="262"/>
      <c r="E1774" s="262"/>
      <c r="F1774" s="262"/>
      <c r="G1774" s="263"/>
      <c r="H1774" s="262"/>
      <c r="I1774" s="258"/>
      <c r="J1774" s="250"/>
      <c r="K1774" s="262"/>
      <c r="L1774" s="262"/>
      <c r="N1774" s="250"/>
      <c r="O1774" s="260"/>
      <c r="P1774" s="257"/>
      <c r="Q1774" s="250"/>
      <c r="R1774" s="250"/>
      <c r="S1774" s="250"/>
      <c r="T1774" s="250"/>
      <c r="U1774" s="250"/>
      <c r="V1774" s="250"/>
      <c r="W1774" s="250"/>
      <c r="X1774" s="250"/>
      <c r="Y1774" s="250"/>
      <c r="Z1774" s="250"/>
      <c r="AA1774" s="250"/>
      <c r="AB1774" s="250"/>
      <c r="AC1774" s="250"/>
      <c r="AD1774" s="250"/>
      <c r="AE1774" s="246"/>
      <c r="AF1774" s="250"/>
      <c r="AG1774" s="250"/>
      <c r="AH1774" s="250"/>
      <c r="AI1774" s="250"/>
    </row>
    <row r="1775" spans="1:35" ht="15" customHeight="1" x14ac:dyDescent="0.3">
      <c r="A1775" s="261"/>
      <c r="B1775" s="262"/>
      <c r="C1775" s="262"/>
      <c r="D1775" s="262"/>
      <c r="E1775" s="262"/>
      <c r="F1775" s="262"/>
      <c r="G1775" s="263"/>
      <c r="H1775" s="262"/>
      <c r="I1775" s="258"/>
      <c r="J1775" s="261"/>
      <c r="K1775" s="250"/>
      <c r="L1775" s="262"/>
      <c r="N1775" s="250"/>
      <c r="O1775" s="260"/>
      <c r="P1775" s="257"/>
      <c r="Q1775" s="250"/>
      <c r="R1775" s="250"/>
      <c r="S1775" s="250"/>
      <c r="T1775" s="250"/>
      <c r="U1775" s="250"/>
      <c r="V1775" s="250"/>
      <c r="W1775" s="250"/>
      <c r="X1775" s="250"/>
      <c r="Y1775" s="250"/>
      <c r="Z1775" s="250"/>
      <c r="AA1775" s="250"/>
      <c r="AB1775" s="250"/>
      <c r="AC1775" s="250"/>
      <c r="AD1775" s="250"/>
      <c r="AE1775" s="246"/>
      <c r="AF1775" s="250"/>
      <c r="AG1775" s="250"/>
      <c r="AH1775" s="250"/>
      <c r="AI1775" s="250"/>
    </row>
    <row r="1776" spans="1:35" ht="15" customHeight="1" x14ac:dyDescent="0.3">
      <c r="A1776" s="261"/>
      <c r="B1776" s="262"/>
      <c r="C1776" s="262"/>
      <c r="D1776" s="262"/>
      <c r="E1776" s="262"/>
      <c r="F1776" s="262"/>
      <c r="G1776" s="263"/>
      <c r="H1776" s="262"/>
      <c r="I1776" s="258"/>
      <c r="J1776" s="262"/>
      <c r="K1776" s="257"/>
      <c r="L1776" s="262"/>
      <c r="N1776" s="250"/>
      <c r="O1776" s="260"/>
      <c r="P1776" s="257"/>
      <c r="Q1776" s="250"/>
      <c r="R1776" s="250"/>
      <c r="S1776" s="250"/>
      <c r="T1776" s="250"/>
      <c r="U1776" s="250"/>
      <c r="V1776" s="250"/>
      <c r="W1776" s="250"/>
      <c r="X1776" s="250"/>
      <c r="Y1776" s="250"/>
      <c r="Z1776" s="250"/>
      <c r="AA1776" s="250"/>
      <c r="AB1776" s="250"/>
      <c r="AC1776" s="250"/>
      <c r="AD1776" s="250"/>
      <c r="AE1776" s="247"/>
      <c r="AF1776" s="250"/>
      <c r="AG1776" s="250"/>
      <c r="AH1776" s="250"/>
      <c r="AI1776" s="250"/>
    </row>
    <row r="1777" spans="1:35" ht="15" customHeight="1" x14ac:dyDescent="0.3">
      <c r="A1777" s="261"/>
      <c r="B1777" s="262"/>
      <c r="C1777" s="262"/>
      <c r="D1777" s="262"/>
      <c r="E1777" s="262"/>
      <c r="F1777" s="262"/>
      <c r="G1777" s="263"/>
      <c r="H1777" s="262"/>
      <c r="I1777" s="258"/>
      <c r="J1777" s="261"/>
      <c r="K1777" s="250"/>
      <c r="L1777" s="262"/>
      <c r="N1777" s="250"/>
      <c r="O1777" s="260"/>
      <c r="P1777" s="257"/>
      <c r="Q1777" s="250"/>
      <c r="R1777" s="250"/>
      <c r="S1777" s="250"/>
      <c r="T1777" s="250"/>
      <c r="U1777" s="250"/>
      <c r="V1777" s="250"/>
      <c r="W1777" s="250"/>
      <c r="X1777" s="250"/>
      <c r="Y1777" s="250"/>
      <c r="Z1777" s="250"/>
      <c r="AA1777" s="250"/>
      <c r="AB1777" s="250"/>
      <c r="AC1777" s="250"/>
      <c r="AD1777" s="250"/>
      <c r="AE1777" s="246"/>
      <c r="AF1777" s="250"/>
      <c r="AG1777" s="250"/>
      <c r="AH1777" s="250"/>
      <c r="AI1777" s="250"/>
    </row>
    <row r="1778" spans="1:35" ht="15" customHeight="1" x14ac:dyDescent="0.3">
      <c r="A1778" s="261"/>
      <c r="B1778" s="262"/>
      <c r="C1778" s="262"/>
      <c r="D1778" s="262"/>
      <c r="E1778" s="262"/>
      <c r="F1778" s="262"/>
      <c r="G1778" s="263"/>
      <c r="H1778" s="262"/>
      <c r="I1778" s="258"/>
      <c r="J1778" s="261"/>
      <c r="K1778" s="250"/>
      <c r="L1778" s="262"/>
      <c r="N1778" s="250"/>
      <c r="O1778" s="260"/>
      <c r="P1778" s="257"/>
      <c r="Q1778" s="250"/>
      <c r="R1778" s="250"/>
      <c r="S1778" s="250"/>
      <c r="T1778" s="250"/>
      <c r="U1778" s="250"/>
      <c r="V1778" s="250"/>
      <c r="W1778" s="250"/>
      <c r="X1778" s="250"/>
      <c r="Y1778" s="250"/>
      <c r="Z1778" s="250"/>
      <c r="AA1778" s="250"/>
      <c r="AB1778" s="250"/>
      <c r="AC1778" s="250"/>
      <c r="AD1778" s="250"/>
      <c r="AE1778" s="247"/>
      <c r="AF1778" s="250"/>
      <c r="AG1778" s="250"/>
      <c r="AH1778" s="250"/>
      <c r="AI1778" s="250"/>
    </row>
    <row r="1779" spans="1:35" ht="15" customHeight="1" x14ac:dyDescent="0.3">
      <c r="A1779" s="261"/>
      <c r="B1779" s="262"/>
      <c r="C1779" s="262"/>
      <c r="D1779" s="262"/>
      <c r="E1779" s="262"/>
      <c r="F1779" s="262"/>
      <c r="G1779" s="263"/>
      <c r="H1779" s="262"/>
      <c r="I1779" s="258"/>
      <c r="J1779" s="261"/>
      <c r="K1779" s="250"/>
      <c r="L1779" s="262"/>
      <c r="N1779" s="250"/>
      <c r="O1779" s="260"/>
      <c r="P1779" s="257"/>
      <c r="Q1779" s="250"/>
      <c r="R1779" s="250"/>
      <c r="S1779" s="250"/>
      <c r="T1779" s="250"/>
      <c r="U1779" s="250"/>
      <c r="V1779" s="250"/>
      <c r="W1779" s="250"/>
      <c r="X1779" s="250"/>
      <c r="Y1779" s="250"/>
      <c r="Z1779" s="250"/>
      <c r="AA1779" s="250"/>
      <c r="AB1779" s="250"/>
      <c r="AC1779" s="250"/>
      <c r="AD1779" s="250"/>
      <c r="AE1779" s="247"/>
      <c r="AF1779" s="250"/>
      <c r="AG1779" s="250"/>
      <c r="AH1779" s="250"/>
      <c r="AI1779" s="250"/>
    </row>
    <row r="1780" spans="1:35" ht="15" customHeight="1" x14ac:dyDescent="0.3">
      <c r="A1780" s="261"/>
      <c r="B1780" s="262"/>
      <c r="C1780" s="262"/>
      <c r="D1780" s="262"/>
      <c r="E1780" s="262"/>
      <c r="F1780" s="262"/>
      <c r="G1780" s="263"/>
      <c r="H1780" s="262"/>
      <c r="I1780" s="258"/>
      <c r="J1780" s="262"/>
      <c r="K1780" s="250"/>
      <c r="L1780" s="262"/>
      <c r="N1780" s="250"/>
      <c r="O1780" s="260"/>
      <c r="P1780" s="257"/>
      <c r="Q1780" s="250"/>
      <c r="R1780" s="250"/>
      <c r="S1780" s="250"/>
      <c r="T1780" s="250"/>
      <c r="U1780" s="250"/>
      <c r="V1780" s="250"/>
      <c r="W1780" s="250"/>
      <c r="X1780" s="250"/>
      <c r="Y1780" s="250"/>
      <c r="Z1780" s="250"/>
      <c r="AA1780" s="250"/>
      <c r="AB1780" s="250"/>
      <c r="AC1780" s="250"/>
      <c r="AD1780" s="250"/>
      <c r="AE1780" s="247"/>
      <c r="AF1780" s="250"/>
      <c r="AG1780" s="250"/>
      <c r="AH1780" s="250"/>
      <c r="AI1780" s="250"/>
    </row>
    <row r="1781" spans="1:35" ht="15" customHeight="1" x14ac:dyDescent="0.3">
      <c r="A1781" s="261"/>
      <c r="B1781" s="262"/>
      <c r="C1781" s="262"/>
      <c r="D1781" s="262"/>
      <c r="E1781" s="262"/>
      <c r="F1781" s="262"/>
      <c r="G1781" s="263"/>
      <c r="H1781" s="262"/>
      <c r="I1781" s="258"/>
      <c r="J1781" s="262"/>
      <c r="K1781" s="257"/>
      <c r="L1781" s="262"/>
      <c r="N1781" s="250"/>
      <c r="O1781" s="260"/>
      <c r="P1781" s="257"/>
      <c r="Q1781" s="250"/>
      <c r="R1781" s="250"/>
      <c r="S1781" s="250"/>
      <c r="T1781" s="250"/>
      <c r="U1781" s="250"/>
      <c r="V1781" s="250"/>
      <c r="W1781" s="250"/>
      <c r="X1781" s="250"/>
      <c r="Y1781" s="250"/>
      <c r="Z1781" s="250"/>
      <c r="AA1781" s="250"/>
      <c r="AB1781" s="250"/>
      <c r="AC1781" s="250"/>
      <c r="AD1781" s="250"/>
      <c r="AE1781" s="246"/>
      <c r="AF1781" s="250"/>
      <c r="AG1781" s="250"/>
      <c r="AH1781" s="250"/>
      <c r="AI1781" s="250"/>
    </row>
    <row r="1782" spans="1:35" ht="15" customHeight="1" x14ac:dyDescent="0.3">
      <c r="A1782" s="261"/>
      <c r="B1782" s="262"/>
      <c r="C1782" s="262"/>
      <c r="D1782" s="262"/>
      <c r="E1782" s="262"/>
      <c r="F1782" s="262"/>
      <c r="G1782" s="263"/>
      <c r="H1782" s="262"/>
      <c r="I1782" s="258"/>
      <c r="J1782" s="262"/>
      <c r="K1782" s="250"/>
      <c r="L1782" s="262"/>
      <c r="N1782" s="250"/>
      <c r="O1782" s="260"/>
      <c r="P1782" s="257"/>
      <c r="Q1782" s="250"/>
      <c r="R1782" s="250"/>
      <c r="S1782" s="250"/>
      <c r="T1782" s="250"/>
      <c r="U1782" s="250"/>
      <c r="V1782" s="250"/>
      <c r="W1782" s="250"/>
      <c r="X1782" s="250"/>
      <c r="Y1782" s="250"/>
      <c r="Z1782" s="250"/>
      <c r="AA1782" s="250"/>
      <c r="AB1782" s="250"/>
      <c r="AC1782" s="250"/>
      <c r="AD1782" s="250"/>
      <c r="AE1782" s="246"/>
      <c r="AF1782" s="250"/>
      <c r="AG1782" s="250"/>
      <c r="AH1782" s="250"/>
      <c r="AI1782" s="250"/>
    </row>
    <row r="1783" spans="1:35" ht="15" customHeight="1" x14ac:dyDescent="0.3">
      <c r="A1783" s="261"/>
      <c r="B1783" s="262"/>
      <c r="C1783" s="262"/>
      <c r="D1783" s="262"/>
      <c r="E1783" s="262"/>
      <c r="F1783" s="262"/>
      <c r="G1783" s="263"/>
      <c r="H1783" s="262"/>
      <c r="I1783" s="258"/>
      <c r="J1783" s="261"/>
      <c r="K1783" s="250"/>
      <c r="L1783" s="262"/>
      <c r="N1783" s="250"/>
      <c r="O1783" s="260"/>
      <c r="P1783" s="257"/>
      <c r="Q1783" s="250"/>
      <c r="R1783" s="250"/>
      <c r="S1783" s="250"/>
      <c r="T1783" s="250"/>
      <c r="U1783" s="250"/>
      <c r="V1783" s="250"/>
      <c r="W1783" s="250"/>
      <c r="X1783" s="250"/>
      <c r="Y1783" s="250"/>
      <c r="Z1783" s="250"/>
      <c r="AA1783" s="250"/>
      <c r="AB1783" s="250"/>
      <c r="AC1783" s="250"/>
      <c r="AD1783" s="250"/>
      <c r="AE1783" s="247"/>
      <c r="AF1783" s="250"/>
      <c r="AG1783" s="250"/>
      <c r="AH1783" s="250"/>
      <c r="AI1783" s="250"/>
    </row>
    <row r="1784" spans="1:35" ht="15" customHeight="1" x14ac:dyDescent="0.3">
      <c r="A1784" s="261"/>
      <c r="B1784" s="262"/>
      <c r="C1784" s="262"/>
      <c r="D1784" s="262"/>
      <c r="E1784" s="262"/>
      <c r="F1784" s="262"/>
      <c r="G1784" s="263"/>
      <c r="H1784" s="262"/>
      <c r="I1784" s="258"/>
      <c r="J1784" s="262"/>
      <c r="K1784" s="265"/>
      <c r="L1784" s="262"/>
      <c r="N1784" s="250"/>
      <c r="O1784" s="260"/>
      <c r="P1784" s="257"/>
      <c r="Q1784" s="250"/>
      <c r="R1784" s="250"/>
      <c r="S1784" s="250"/>
      <c r="T1784" s="250"/>
      <c r="U1784" s="250"/>
      <c r="V1784" s="250"/>
      <c r="W1784" s="250"/>
      <c r="X1784" s="250"/>
      <c r="Y1784" s="250"/>
      <c r="Z1784" s="250"/>
      <c r="AA1784" s="250"/>
      <c r="AB1784" s="250"/>
      <c r="AC1784" s="250"/>
      <c r="AD1784" s="250"/>
      <c r="AE1784" s="246"/>
      <c r="AF1784" s="250"/>
      <c r="AG1784" s="250"/>
      <c r="AH1784" s="250"/>
      <c r="AI1784" s="250"/>
    </row>
    <row r="1785" spans="1:35" ht="15" customHeight="1" x14ac:dyDescent="0.3">
      <c r="A1785" s="261"/>
      <c r="B1785" s="262"/>
      <c r="C1785" s="262"/>
      <c r="D1785" s="262"/>
      <c r="E1785" s="262"/>
      <c r="F1785" s="262"/>
      <c r="G1785" s="263"/>
      <c r="H1785" s="262"/>
      <c r="I1785" s="258"/>
      <c r="J1785" s="262"/>
      <c r="K1785" s="257"/>
      <c r="L1785" s="262"/>
      <c r="N1785" s="250"/>
      <c r="O1785" s="260"/>
      <c r="P1785" s="257"/>
      <c r="Q1785" s="250"/>
      <c r="R1785" s="250"/>
      <c r="S1785" s="250"/>
      <c r="T1785" s="250"/>
      <c r="U1785" s="250"/>
      <c r="V1785" s="250"/>
      <c r="W1785" s="250"/>
      <c r="X1785" s="250"/>
      <c r="Y1785" s="250"/>
      <c r="Z1785" s="250"/>
      <c r="AA1785" s="250"/>
      <c r="AB1785" s="250"/>
      <c r="AC1785" s="250"/>
      <c r="AD1785" s="250"/>
      <c r="AE1785" s="246"/>
      <c r="AF1785" s="250"/>
      <c r="AG1785" s="250"/>
      <c r="AH1785" s="250"/>
      <c r="AI1785" s="250"/>
    </row>
    <row r="1786" spans="1:35" ht="15" customHeight="1" x14ac:dyDescent="0.3">
      <c r="A1786" s="261"/>
      <c r="B1786" s="262"/>
      <c r="C1786" s="262"/>
      <c r="D1786" s="262"/>
      <c r="E1786" s="262"/>
      <c r="F1786" s="262"/>
      <c r="G1786" s="263"/>
      <c r="H1786" s="262"/>
      <c r="I1786" s="258"/>
      <c r="J1786" s="262"/>
      <c r="K1786" s="250"/>
      <c r="L1786" s="262"/>
      <c r="N1786" s="250"/>
      <c r="O1786" s="260"/>
      <c r="P1786" s="257"/>
      <c r="Q1786" s="250"/>
      <c r="R1786" s="250"/>
      <c r="S1786" s="250"/>
      <c r="T1786" s="250"/>
      <c r="U1786" s="250"/>
      <c r="V1786" s="250"/>
      <c r="W1786" s="250"/>
      <c r="X1786" s="250"/>
      <c r="Y1786" s="250"/>
      <c r="Z1786" s="250"/>
      <c r="AA1786" s="250"/>
      <c r="AB1786" s="250"/>
      <c r="AC1786" s="250"/>
      <c r="AD1786" s="250"/>
      <c r="AE1786" s="246"/>
      <c r="AF1786" s="250"/>
      <c r="AG1786" s="250"/>
      <c r="AH1786" s="250"/>
      <c r="AI1786" s="250"/>
    </row>
    <row r="1787" spans="1:35" ht="15" customHeight="1" x14ac:dyDescent="0.3">
      <c r="A1787" s="261"/>
      <c r="B1787" s="262"/>
      <c r="C1787" s="262"/>
      <c r="D1787" s="262"/>
      <c r="E1787" s="262"/>
      <c r="F1787" s="262"/>
      <c r="G1787" s="263"/>
      <c r="H1787" s="262"/>
      <c r="I1787" s="258"/>
      <c r="J1787" s="262"/>
      <c r="K1787" s="250"/>
      <c r="L1787" s="262"/>
      <c r="N1787" s="250"/>
      <c r="O1787" s="260"/>
      <c r="P1787" s="257"/>
      <c r="Q1787" s="250"/>
      <c r="R1787" s="250"/>
      <c r="S1787" s="250"/>
      <c r="T1787" s="250"/>
      <c r="U1787" s="250"/>
      <c r="V1787" s="250"/>
      <c r="W1787" s="250"/>
      <c r="X1787" s="250"/>
      <c r="Y1787" s="250"/>
      <c r="Z1787" s="250"/>
      <c r="AA1787" s="250"/>
      <c r="AB1787" s="250"/>
      <c r="AC1787" s="250"/>
      <c r="AD1787" s="250"/>
      <c r="AE1787" s="246"/>
      <c r="AF1787" s="250"/>
      <c r="AG1787" s="250"/>
      <c r="AH1787" s="250"/>
      <c r="AI1787" s="250"/>
    </row>
    <row r="1788" spans="1:35" ht="15" customHeight="1" x14ac:dyDescent="0.3">
      <c r="A1788" s="261"/>
      <c r="B1788" s="262"/>
      <c r="C1788" s="262"/>
      <c r="D1788" s="262"/>
      <c r="E1788" s="262"/>
      <c r="F1788" s="262"/>
      <c r="G1788" s="263"/>
      <c r="H1788" s="262"/>
      <c r="I1788" s="258"/>
      <c r="J1788" s="262"/>
      <c r="K1788" s="250"/>
      <c r="L1788" s="262"/>
      <c r="N1788" s="250"/>
      <c r="O1788" s="260"/>
      <c r="P1788" s="257"/>
      <c r="Q1788" s="250"/>
      <c r="R1788" s="250"/>
      <c r="S1788" s="250"/>
      <c r="T1788" s="250"/>
      <c r="U1788" s="250"/>
      <c r="V1788" s="250"/>
      <c r="W1788" s="250"/>
      <c r="X1788" s="250"/>
      <c r="Y1788" s="250"/>
      <c r="Z1788" s="250"/>
      <c r="AA1788" s="250"/>
      <c r="AB1788" s="250"/>
      <c r="AC1788" s="250"/>
      <c r="AD1788" s="250"/>
      <c r="AE1788" s="247"/>
      <c r="AF1788" s="250"/>
      <c r="AG1788" s="250"/>
      <c r="AH1788" s="250"/>
      <c r="AI1788" s="250"/>
    </row>
    <row r="1789" spans="1:35" ht="15" customHeight="1" x14ac:dyDescent="0.3">
      <c r="A1789" s="261"/>
      <c r="B1789" s="262"/>
      <c r="C1789" s="262"/>
      <c r="D1789" s="262"/>
      <c r="E1789" s="262"/>
      <c r="F1789" s="262"/>
      <c r="G1789" s="263"/>
      <c r="H1789" s="262"/>
      <c r="I1789" s="258"/>
      <c r="J1789" s="261"/>
      <c r="K1789" s="262"/>
      <c r="L1789" s="250"/>
      <c r="N1789" s="250"/>
      <c r="O1789" s="260"/>
      <c r="P1789" s="257"/>
      <c r="Q1789" s="250"/>
      <c r="R1789" s="250"/>
      <c r="S1789" s="250"/>
      <c r="T1789" s="250"/>
      <c r="U1789" s="250"/>
      <c r="V1789" s="250"/>
      <c r="W1789" s="250"/>
      <c r="X1789" s="250"/>
      <c r="Y1789" s="250"/>
      <c r="Z1789" s="250"/>
      <c r="AA1789" s="250"/>
      <c r="AB1789" s="250"/>
      <c r="AC1789" s="250"/>
      <c r="AD1789" s="250"/>
      <c r="AE1789" s="247"/>
      <c r="AF1789" s="250"/>
      <c r="AG1789" s="250"/>
      <c r="AH1789" s="250"/>
      <c r="AI1789" s="250"/>
    </row>
    <row r="1790" spans="1:35" ht="15" customHeight="1" x14ac:dyDescent="0.3">
      <c r="A1790" s="261"/>
      <c r="B1790" s="262"/>
      <c r="C1790" s="262"/>
      <c r="D1790" s="262"/>
      <c r="E1790" s="262"/>
      <c r="F1790" s="262"/>
      <c r="G1790" s="263"/>
      <c r="H1790" s="262"/>
      <c r="I1790" s="258"/>
      <c r="J1790" s="261"/>
      <c r="K1790" s="250"/>
      <c r="L1790" s="262"/>
      <c r="N1790" s="250"/>
      <c r="O1790" s="260"/>
      <c r="P1790" s="257"/>
      <c r="Q1790" s="250"/>
      <c r="R1790" s="250"/>
      <c r="S1790" s="250"/>
      <c r="T1790" s="250"/>
      <c r="U1790" s="250"/>
      <c r="V1790" s="250"/>
      <c r="W1790" s="250"/>
      <c r="X1790" s="250"/>
      <c r="Y1790" s="250"/>
      <c r="Z1790" s="250"/>
      <c r="AA1790" s="250"/>
      <c r="AB1790" s="250"/>
      <c r="AC1790" s="250"/>
      <c r="AD1790" s="250"/>
      <c r="AE1790" s="247"/>
      <c r="AF1790" s="250"/>
      <c r="AG1790" s="250"/>
      <c r="AH1790" s="250"/>
      <c r="AI1790" s="250"/>
    </row>
    <row r="1791" spans="1:35" ht="15" customHeight="1" x14ac:dyDescent="0.3">
      <c r="A1791" s="261"/>
      <c r="B1791" s="262"/>
      <c r="C1791" s="262"/>
      <c r="D1791" s="262"/>
      <c r="E1791" s="262"/>
      <c r="F1791" s="262"/>
      <c r="G1791" s="263"/>
      <c r="H1791" s="262"/>
      <c r="I1791" s="258"/>
      <c r="J1791" s="262"/>
      <c r="K1791" s="250"/>
      <c r="L1791" s="262"/>
      <c r="N1791" s="250"/>
      <c r="O1791" s="260"/>
      <c r="P1791" s="257"/>
      <c r="Q1791" s="250"/>
      <c r="R1791" s="250"/>
      <c r="S1791" s="250"/>
      <c r="T1791" s="250"/>
      <c r="U1791" s="250"/>
      <c r="V1791" s="250"/>
      <c r="W1791" s="250"/>
      <c r="X1791" s="250"/>
      <c r="Y1791" s="250"/>
      <c r="Z1791" s="250"/>
      <c r="AA1791" s="250"/>
      <c r="AB1791" s="250"/>
      <c r="AC1791" s="250"/>
      <c r="AD1791" s="250"/>
      <c r="AE1791" s="250"/>
      <c r="AF1791" s="250"/>
      <c r="AG1791" s="250"/>
      <c r="AH1791" s="250"/>
      <c r="AI1791" s="250"/>
    </row>
    <row r="1792" spans="1:35" ht="15" customHeight="1" x14ac:dyDescent="0.3">
      <c r="A1792" s="261"/>
      <c r="B1792" s="262"/>
      <c r="C1792" s="262"/>
      <c r="D1792" s="262"/>
      <c r="E1792" s="262"/>
      <c r="F1792" s="262"/>
      <c r="G1792" s="263"/>
      <c r="H1792" s="262"/>
      <c r="I1792" s="258"/>
      <c r="J1792" s="262"/>
      <c r="K1792" s="257"/>
      <c r="L1792" s="262"/>
      <c r="N1792" s="250"/>
      <c r="O1792" s="260"/>
      <c r="P1792" s="257"/>
      <c r="Q1792" s="250"/>
      <c r="R1792" s="250"/>
      <c r="S1792" s="250"/>
      <c r="T1792" s="250"/>
      <c r="U1792" s="250"/>
      <c r="V1792" s="250"/>
      <c r="W1792" s="250"/>
      <c r="X1792" s="250"/>
      <c r="Y1792" s="250"/>
      <c r="Z1792" s="250"/>
      <c r="AA1792" s="250"/>
      <c r="AB1792" s="250"/>
      <c r="AC1792" s="250"/>
      <c r="AD1792" s="250"/>
      <c r="AE1792" s="246"/>
      <c r="AF1792" s="250"/>
      <c r="AG1792" s="250"/>
      <c r="AH1792" s="250"/>
      <c r="AI1792" s="250"/>
    </row>
    <row r="1793" spans="1:35" ht="15" customHeight="1" x14ac:dyDescent="0.3">
      <c r="A1793" s="261"/>
      <c r="B1793" s="262"/>
      <c r="C1793" s="262"/>
      <c r="D1793" s="262"/>
      <c r="E1793" s="262"/>
      <c r="F1793" s="262"/>
      <c r="G1793" s="263"/>
      <c r="H1793" s="262"/>
      <c r="I1793" s="258"/>
      <c r="J1793" s="262"/>
      <c r="K1793" s="257"/>
      <c r="L1793" s="262"/>
      <c r="N1793" s="250"/>
      <c r="O1793" s="260"/>
      <c r="P1793" s="257"/>
      <c r="Q1793" s="250"/>
      <c r="R1793" s="250"/>
      <c r="S1793" s="250"/>
      <c r="T1793" s="250"/>
      <c r="U1793" s="250"/>
      <c r="V1793" s="250"/>
      <c r="W1793" s="250"/>
      <c r="X1793" s="250"/>
      <c r="Y1793" s="250"/>
      <c r="Z1793" s="250"/>
      <c r="AA1793" s="250"/>
      <c r="AB1793" s="250"/>
      <c r="AC1793" s="250"/>
      <c r="AD1793" s="250"/>
      <c r="AE1793" s="247"/>
      <c r="AF1793" s="250"/>
      <c r="AG1793" s="250"/>
      <c r="AH1793" s="250"/>
      <c r="AI1793" s="250"/>
    </row>
    <row r="1794" spans="1:35" ht="15" customHeight="1" x14ac:dyDescent="0.3">
      <c r="A1794" s="261"/>
      <c r="B1794" s="262"/>
      <c r="C1794" s="262"/>
      <c r="D1794" s="262"/>
      <c r="E1794" s="262"/>
      <c r="F1794" s="262"/>
      <c r="G1794" s="263"/>
      <c r="H1794" s="262"/>
      <c r="I1794" s="258"/>
      <c r="J1794" s="261"/>
      <c r="K1794" s="262"/>
      <c r="L1794" s="250"/>
      <c r="N1794" s="250"/>
      <c r="O1794" s="260"/>
      <c r="P1794" s="257"/>
      <c r="Q1794" s="250"/>
      <c r="R1794" s="250"/>
      <c r="S1794" s="250"/>
      <c r="T1794" s="250"/>
      <c r="U1794" s="250"/>
      <c r="V1794" s="250"/>
      <c r="W1794" s="250"/>
      <c r="X1794" s="250"/>
      <c r="Y1794" s="250"/>
      <c r="Z1794" s="250"/>
      <c r="AA1794" s="250"/>
      <c r="AB1794" s="250"/>
      <c r="AC1794" s="250"/>
      <c r="AD1794" s="250"/>
      <c r="AE1794" s="246"/>
      <c r="AF1794" s="250"/>
      <c r="AG1794" s="250"/>
      <c r="AH1794" s="250"/>
      <c r="AI1794" s="250"/>
    </row>
    <row r="1795" spans="1:35" ht="15" customHeight="1" x14ac:dyDescent="0.3">
      <c r="A1795" s="261"/>
      <c r="B1795" s="262"/>
      <c r="C1795" s="262"/>
      <c r="D1795" s="262"/>
      <c r="E1795" s="262"/>
      <c r="F1795" s="262"/>
      <c r="G1795" s="263"/>
      <c r="H1795" s="262"/>
      <c r="I1795" s="258"/>
      <c r="J1795" s="262"/>
      <c r="K1795" s="257"/>
      <c r="L1795" s="262"/>
      <c r="N1795" s="250"/>
      <c r="O1795" s="260"/>
      <c r="P1795" s="257"/>
      <c r="Q1795" s="250"/>
      <c r="R1795" s="250"/>
      <c r="S1795" s="250"/>
      <c r="T1795" s="250"/>
      <c r="U1795" s="250"/>
      <c r="V1795" s="250"/>
      <c r="W1795" s="250"/>
      <c r="X1795" s="250"/>
      <c r="Y1795" s="250"/>
      <c r="Z1795" s="250"/>
      <c r="AA1795" s="250"/>
      <c r="AB1795" s="250"/>
      <c r="AC1795" s="250"/>
      <c r="AD1795" s="250"/>
      <c r="AE1795" s="247"/>
      <c r="AF1795" s="250"/>
      <c r="AG1795" s="250"/>
      <c r="AH1795" s="250"/>
      <c r="AI1795" s="250"/>
    </row>
    <row r="1796" spans="1:35" ht="15" customHeight="1" x14ac:dyDescent="0.3">
      <c r="A1796" s="261"/>
      <c r="B1796" s="262"/>
      <c r="C1796" s="262"/>
      <c r="D1796" s="262"/>
      <c r="E1796" s="262"/>
      <c r="F1796" s="262"/>
      <c r="G1796" s="263"/>
      <c r="H1796" s="262"/>
      <c r="I1796" s="258"/>
      <c r="J1796" s="262"/>
      <c r="K1796" s="250"/>
      <c r="L1796" s="262"/>
      <c r="N1796" s="250"/>
      <c r="O1796" s="260"/>
      <c r="P1796" s="257"/>
      <c r="Q1796" s="250"/>
      <c r="R1796" s="250"/>
      <c r="S1796" s="250"/>
      <c r="T1796" s="250"/>
      <c r="U1796" s="250"/>
      <c r="V1796" s="250"/>
      <c r="W1796" s="250"/>
      <c r="X1796" s="250"/>
      <c r="Y1796" s="250"/>
      <c r="Z1796" s="250"/>
      <c r="AA1796" s="250"/>
      <c r="AB1796" s="250"/>
      <c r="AC1796" s="250"/>
      <c r="AD1796" s="250"/>
      <c r="AE1796" s="246"/>
      <c r="AF1796" s="250"/>
      <c r="AG1796" s="250"/>
      <c r="AH1796" s="250"/>
      <c r="AI1796" s="250"/>
    </row>
    <row r="1797" spans="1:35" ht="15" customHeight="1" x14ac:dyDescent="0.3">
      <c r="A1797" s="261"/>
      <c r="B1797" s="262"/>
      <c r="C1797" s="262"/>
      <c r="D1797" s="262"/>
      <c r="E1797" s="262"/>
      <c r="F1797" s="262"/>
      <c r="G1797" s="263"/>
      <c r="H1797" s="262"/>
      <c r="I1797" s="258"/>
      <c r="J1797" s="262"/>
      <c r="K1797" s="257"/>
      <c r="L1797" s="262"/>
      <c r="N1797" s="250"/>
      <c r="O1797" s="260"/>
      <c r="P1797" s="257"/>
      <c r="Q1797" s="250"/>
      <c r="R1797" s="250"/>
      <c r="S1797" s="250"/>
      <c r="T1797" s="250"/>
      <c r="U1797" s="250"/>
      <c r="V1797" s="250"/>
      <c r="W1797" s="250"/>
      <c r="X1797" s="250"/>
      <c r="Y1797" s="250"/>
      <c r="Z1797" s="250"/>
      <c r="AA1797" s="250"/>
      <c r="AB1797" s="250"/>
      <c r="AC1797" s="250"/>
      <c r="AD1797" s="250"/>
      <c r="AE1797" s="246"/>
      <c r="AF1797" s="250"/>
      <c r="AG1797" s="250"/>
      <c r="AH1797" s="250"/>
      <c r="AI1797" s="250"/>
    </row>
    <row r="1798" spans="1:35" ht="15" customHeight="1" x14ac:dyDescent="0.3">
      <c r="A1798" s="261"/>
      <c r="B1798" s="262"/>
      <c r="C1798" s="262"/>
      <c r="D1798" s="262"/>
      <c r="E1798" s="262"/>
      <c r="F1798" s="262"/>
      <c r="G1798" s="263"/>
      <c r="H1798" s="262"/>
      <c r="I1798" s="258"/>
      <c r="J1798" s="262"/>
      <c r="K1798" s="250"/>
      <c r="L1798" s="262"/>
      <c r="N1798" s="250"/>
      <c r="O1798" s="260"/>
      <c r="P1798" s="257"/>
      <c r="Q1798" s="250"/>
      <c r="R1798" s="250"/>
      <c r="S1798" s="250"/>
      <c r="T1798" s="250"/>
      <c r="U1798" s="250"/>
      <c r="V1798" s="250"/>
      <c r="W1798" s="250"/>
      <c r="X1798" s="250"/>
      <c r="Y1798" s="250"/>
      <c r="Z1798" s="250"/>
      <c r="AA1798" s="250"/>
      <c r="AB1798" s="250"/>
      <c r="AC1798" s="250"/>
      <c r="AD1798" s="250"/>
      <c r="AE1798" s="246"/>
      <c r="AF1798" s="250"/>
      <c r="AG1798" s="250"/>
      <c r="AH1798" s="250"/>
      <c r="AI1798" s="250"/>
    </row>
    <row r="1799" spans="1:35" ht="15" customHeight="1" x14ac:dyDescent="0.3">
      <c r="A1799" s="261"/>
      <c r="B1799" s="262"/>
      <c r="C1799" s="262"/>
      <c r="D1799" s="262"/>
      <c r="E1799" s="262"/>
      <c r="F1799" s="262"/>
      <c r="G1799" s="263"/>
      <c r="H1799" s="262"/>
      <c r="I1799" s="258"/>
      <c r="J1799" s="250"/>
      <c r="K1799" s="262"/>
      <c r="L1799" s="262"/>
      <c r="N1799" s="250"/>
      <c r="O1799" s="260"/>
      <c r="P1799" s="257"/>
      <c r="Q1799" s="250"/>
      <c r="R1799" s="250"/>
      <c r="S1799" s="250"/>
      <c r="T1799" s="250"/>
      <c r="U1799" s="250"/>
      <c r="V1799" s="250"/>
      <c r="W1799" s="250"/>
      <c r="X1799" s="250"/>
      <c r="Y1799" s="250"/>
      <c r="Z1799" s="250"/>
      <c r="AA1799" s="250"/>
      <c r="AB1799" s="250"/>
      <c r="AC1799" s="250"/>
      <c r="AD1799" s="250"/>
      <c r="AE1799" s="246"/>
      <c r="AF1799" s="250"/>
      <c r="AG1799" s="250"/>
      <c r="AH1799" s="250"/>
      <c r="AI1799" s="250"/>
    </row>
    <row r="1800" spans="1:35" ht="15" customHeight="1" x14ac:dyDescent="0.3">
      <c r="A1800" s="261"/>
      <c r="B1800" s="262"/>
      <c r="C1800" s="262"/>
      <c r="D1800" s="262"/>
      <c r="E1800" s="262"/>
      <c r="F1800" s="262"/>
      <c r="G1800" s="263"/>
      <c r="H1800" s="262"/>
      <c r="I1800" s="258"/>
      <c r="J1800" s="250"/>
      <c r="K1800" s="262"/>
      <c r="L1800" s="262"/>
      <c r="N1800" s="250"/>
      <c r="O1800" s="260"/>
      <c r="P1800" s="257"/>
      <c r="Q1800" s="250"/>
      <c r="R1800" s="250"/>
      <c r="S1800" s="250"/>
      <c r="T1800" s="250"/>
      <c r="U1800" s="250"/>
      <c r="V1800" s="250"/>
      <c r="W1800" s="250"/>
      <c r="X1800" s="250"/>
      <c r="Y1800" s="250"/>
      <c r="Z1800" s="250"/>
      <c r="AA1800" s="250"/>
      <c r="AB1800" s="250"/>
      <c r="AC1800" s="250"/>
      <c r="AD1800" s="250"/>
      <c r="AE1800" s="246"/>
      <c r="AF1800" s="250"/>
      <c r="AG1800" s="250"/>
      <c r="AH1800" s="250"/>
      <c r="AI1800" s="250"/>
    </row>
    <row r="1801" spans="1:35" ht="15" customHeight="1" x14ac:dyDescent="0.3">
      <c r="A1801" s="261"/>
      <c r="B1801" s="262"/>
      <c r="C1801" s="262"/>
      <c r="D1801" s="262"/>
      <c r="E1801" s="262"/>
      <c r="F1801" s="262"/>
      <c r="G1801" s="263"/>
      <c r="H1801" s="262"/>
      <c r="I1801" s="258"/>
      <c r="J1801" s="262"/>
      <c r="K1801" s="257"/>
      <c r="L1801" s="262"/>
      <c r="N1801" s="250"/>
      <c r="O1801" s="260"/>
      <c r="P1801" s="257"/>
      <c r="Q1801" s="250"/>
      <c r="R1801" s="250"/>
      <c r="S1801" s="250"/>
      <c r="T1801" s="250"/>
      <c r="U1801" s="250"/>
      <c r="V1801" s="250"/>
      <c r="W1801" s="250"/>
      <c r="X1801" s="250"/>
      <c r="Y1801" s="250"/>
      <c r="Z1801" s="250"/>
      <c r="AA1801" s="250"/>
      <c r="AB1801" s="250"/>
      <c r="AC1801" s="250"/>
      <c r="AD1801" s="250"/>
      <c r="AE1801" s="246"/>
      <c r="AF1801" s="250"/>
      <c r="AG1801" s="250"/>
      <c r="AH1801" s="250"/>
      <c r="AI1801" s="250"/>
    </row>
    <row r="1802" spans="1:35" ht="15" customHeight="1" x14ac:dyDescent="0.3">
      <c r="A1802" s="261"/>
      <c r="B1802" s="262"/>
      <c r="C1802" s="262"/>
      <c r="D1802" s="262"/>
      <c r="E1802" s="262"/>
      <c r="F1802" s="262"/>
      <c r="G1802" s="263"/>
      <c r="H1802" s="262"/>
      <c r="I1802" s="258"/>
      <c r="J1802" s="262"/>
      <c r="K1802" s="257"/>
      <c r="L1802" s="262"/>
      <c r="N1802" s="250"/>
      <c r="O1802" s="260"/>
      <c r="P1802" s="257"/>
      <c r="Q1802" s="250"/>
      <c r="R1802" s="250"/>
      <c r="S1802" s="250"/>
      <c r="T1802" s="250"/>
      <c r="U1802" s="250"/>
      <c r="V1802" s="250"/>
      <c r="W1802" s="250"/>
      <c r="X1802" s="250"/>
      <c r="Y1802" s="250"/>
      <c r="Z1802" s="250"/>
      <c r="AA1802" s="250"/>
      <c r="AB1802" s="250"/>
      <c r="AC1802" s="250"/>
      <c r="AD1802" s="250"/>
      <c r="AE1802" s="247"/>
      <c r="AF1802" s="250"/>
      <c r="AG1802" s="250"/>
      <c r="AH1802" s="250"/>
      <c r="AI1802" s="250"/>
    </row>
    <row r="1803" spans="1:35" ht="15" customHeight="1" x14ac:dyDescent="0.3">
      <c r="A1803" s="261"/>
      <c r="B1803" s="262"/>
      <c r="C1803" s="262"/>
      <c r="D1803" s="262"/>
      <c r="E1803" s="262"/>
      <c r="F1803" s="262"/>
      <c r="G1803" s="263"/>
      <c r="H1803" s="262"/>
      <c r="I1803" s="258"/>
      <c r="J1803" s="262"/>
      <c r="K1803" s="250"/>
      <c r="L1803" s="262"/>
      <c r="N1803" s="250"/>
      <c r="O1803" s="260"/>
      <c r="P1803" s="257"/>
      <c r="Q1803" s="250"/>
      <c r="R1803" s="250"/>
      <c r="S1803" s="250"/>
      <c r="T1803" s="250"/>
      <c r="U1803" s="250"/>
      <c r="V1803" s="250"/>
      <c r="W1803" s="250"/>
      <c r="X1803" s="250"/>
      <c r="Y1803" s="250"/>
      <c r="Z1803" s="250"/>
      <c r="AA1803" s="250"/>
      <c r="AB1803" s="250"/>
      <c r="AC1803" s="250"/>
      <c r="AD1803" s="250"/>
      <c r="AE1803" s="246"/>
      <c r="AF1803" s="250"/>
      <c r="AG1803" s="250"/>
      <c r="AH1803" s="250"/>
      <c r="AI1803" s="250"/>
    </row>
    <row r="1804" spans="1:35" ht="15" customHeight="1" x14ac:dyDescent="0.3">
      <c r="A1804" s="261"/>
      <c r="B1804" s="262"/>
      <c r="C1804" s="262"/>
      <c r="D1804" s="262"/>
      <c r="E1804" s="262"/>
      <c r="F1804" s="262"/>
      <c r="G1804" s="263"/>
      <c r="H1804" s="262"/>
      <c r="I1804" s="258"/>
      <c r="J1804" s="262"/>
      <c r="K1804" s="250"/>
      <c r="L1804" s="262"/>
      <c r="N1804" s="250"/>
      <c r="O1804" s="260"/>
      <c r="P1804" s="257"/>
      <c r="Q1804" s="250"/>
      <c r="R1804" s="250"/>
      <c r="S1804" s="250"/>
      <c r="T1804" s="250"/>
      <c r="U1804" s="250"/>
      <c r="V1804" s="250"/>
      <c r="W1804" s="250"/>
      <c r="X1804" s="250"/>
      <c r="Y1804" s="250"/>
      <c r="Z1804" s="250"/>
      <c r="AA1804" s="250"/>
      <c r="AB1804" s="250"/>
      <c r="AC1804" s="250"/>
      <c r="AD1804" s="250"/>
      <c r="AE1804" s="247"/>
      <c r="AF1804" s="250"/>
      <c r="AG1804" s="250"/>
      <c r="AH1804" s="250"/>
      <c r="AI1804" s="250"/>
    </row>
    <row r="1805" spans="1:35" ht="15" customHeight="1" x14ac:dyDescent="0.3">
      <c r="A1805" s="261"/>
      <c r="B1805" s="262"/>
      <c r="C1805" s="262"/>
      <c r="D1805" s="262"/>
      <c r="E1805" s="262"/>
      <c r="F1805" s="262"/>
      <c r="G1805" s="263"/>
      <c r="H1805" s="262"/>
      <c r="I1805" s="258"/>
      <c r="J1805" s="262"/>
      <c r="K1805" s="257"/>
      <c r="L1805" s="262"/>
      <c r="N1805" s="250"/>
      <c r="O1805" s="260"/>
      <c r="P1805" s="257"/>
      <c r="Q1805" s="250"/>
      <c r="R1805" s="250"/>
      <c r="S1805" s="250"/>
      <c r="T1805" s="250"/>
      <c r="U1805" s="250"/>
      <c r="V1805" s="250"/>
      <c r="W1805" s="250"/>
      <c r="X1805" s="250"/>
      <c r="Y1805" s="250"/>
      <c r="Z1805" s="250"/>
      <c r="AA1805" s="250"/>
      <c r="AB1805" s="250"/>
      <c r="AC1805" s="250"/>
      <c r="AD1805" s="250"/>
      <c r="AE1805" s="246"/>
      <c r="AF1805" s="250"/>
      <c r="AG1805" s="250"/>
      <c r="AH1805" s="250"/>
      <c r="AI1805" s="250"/>
    </row>
    <row r="1806" spans="1:35" ht="15" customHeight="1" x14ac:dyDescent="0.3">
      <c r="A1806" s="261"/>
      <c r="B1806" s="262"/>
      <c r="C1806" s="262"/>
      <c r="D1806" s="262"/>
      <c r="E1806" s="262"/>
      <c r="F1806" s="262"/>
      <c r="G1806" s="263"/>
      <c r="H1806" s="262"/>
      <c r="I1806" s="258"/>
      <c r="J1806" s="250"/>
      <c r="K1806" s="262"/>
      <c r="L1806" s="262"/>
      <c r="N1806" s="250"/>
      <c r="O1806" s="260"/>
      <c r="P1806" s="257"/>
      <c r="Q1806" s="250"/>
      <c r="R1806" s="250"/>
      <c r="S1806" s="250"/>
      <c r="T1806" s="250"/>
      <c r="U1806" s="250"/>
      <c r="V1806" s="250"/>
      <c r="W1806" s="250"/>
      <c r="X1806" s="250"/>
      <c r="Y1806" s="250"/>
      <c r="Z1806" s="250"/>
      <c r="AA1806" s="250"/>
      <c r="AB1806" s="250"/>
      <c r="AC1806" s="250"/>
      <c r="AD1806" s="250"/>
      <c r="AE1806" s="250"/>
      <c r="AF1806" s="250"/>
      <c r="AG1806" s="250"/>
      <c r="AH1806" s="250"/>
      <c r="AI1806" s="250"/>
    </row>
    <row r="1807" spans="1:35" ht="15" customHeight="1" x14ac:dyDescent="0.3">
      <c r="A1807" s="261"/>
      <c r="B1807" s="262"/>
      <c r="C1807" s="262"/>
      <c r="D1807" s="262"/>
      <c r="E1807" s="262"/>
      <c r="F1807" s="262"/>
      <c r="G1807" s="263"/>
      <c r="H1807" s="262"/>
      <c r="I1807" s="258"/>
      <c r="J1807" s="262"/>
      <c r="K1807" s="257"/>
      <c r="L1807" s="262"/>
      <c r="N1807" s="250"/>
      <c r="O1807" s="260"/>
      <c r="P1807" s="257"/>
      <c r="Q1807" s="250"/>
      <c r="R1807" s="250"/>
      <c r="S1807" s="250"/>
      <c r="T1807" s="250"/>
      <c r="U1807" s="250"/>
      <c r="V1807" s="250"/>
      <c r="W1807" s="250"/>
      <c r="X1807" s="250"/>
      <c r="Y1807" s="250"/>
      <c r="Z1807" s="250"/>
      <c r="AA1807" s="250"/>
      <c r="AB1807" s="250"/>
      <c r="AC1807" s="250"/>
      <c r="AD1807" s="250"/>
      <c r="AE1807" s="247"/>
      <c r="AF1807" s="250"/>
      <c r="AG1807" s="250"/>
      <c r="AH1807" s="250"/>
      <c r="AI1807" s="250"/>
    </row>
    <row r="1808" spans="1:35" ht="15" customHeight="1" x14ac:dyDescent="0.3">
      <c r="A1808" s="261"/>
      <c r="B1808" s="262"/>
      <c r="C1808" s="262"/>
      <c r="D1808" s="262"/>
      <c r="E1808" s="262"/>
      <c r="F1808" s="262"/>
      <c r="G1808" s="263"/>
      <c r="H1808" s="262"/>
      <c r="I1808" s="258"/>
      <c r="J1808" s="262"/>
      <c r="K1808" s="250"/>
      <c r="L1808" s="262"/>
      <c r="N1808" s="250"/>
      <c r="O1808" s="260"/>
      <c r="P1808" s="257"/>
      <c r="Q1808" s="250"/>
      <c r="R1808" s="250"/>
      <c r="S1808" s="250"/>
      <c r="T1808" s="250"/>
      <c r="U1808" s="250"/>
      <c r="V1808" s="250"/>
      <c r="W1808" s="250"/>
      <c r="X1808" s="250"/>
      <c r="Y1808" s="250"/>
      <c r="Z1808" s="250"/>
      <c r="AA1808" s="250"/>
      <c r="AB1808" s="250"/>
      <c r="AC1808" s="250"/>
      <c r="AD1808" s="250"/>
      <c r="AE1808" s="246"/>
      <c r="AF1808" s="250"/>
      <c r="AG1808" s="250"/>
      <c r="AH1808" s="250"/>
      <c r="AI1808" s="250"/>
    </row>
    <row r="1809" spans="1:35" ht="15" customHeight="1" x14ac:dyDescent="0.3">
      <c r="A1809" s="261"/>
      <c r="B1809" s="262"/>
      <c r="C1809" s="262"/>
      <c r="D1809" s="262"/>
      <c r="E1809" s="262"/>
      <c r="F1809" s="262"/>
      <c r="G1809" s="263"/>
      <c r="H1809" s="262"/>
      <c r="I1809" s="258"/>
      <c r="J1809" s="262"/>
      <c r="K1809" s="262"/>
      <c r="L1809" s="262"/>
      <c r="N1809" s="250"/>
      <c r="O1809" s="260"/>
      <c r="P1809" s="257"/>
      <c r="Q1809" s="250"/>
      <c r="R1809" s="250"/>
      <c r="S1809" s="250"/>
      <c r="T1809" s="250"/>
      <c r="U1809" s="250"/>
      <c r="V1809" s="250"/>
      <c r="W1809" s="250"/>
      <c r="X1809" s="250"/>
      <c r="Y1809" s="250"/>
      <c r="Z1809" s="250"/>
      <c r="AA1809" s="250"/>
      <c r="AB1809" s="250"/>
      <c r="AC1809" s="250"/>
      <c r="AD1809" s="250"/>
      <c r="AE1809" s="246"/>
      <c r="AF1809" s="250"/>
      <c r="AG1809" s="250"/>
      <c r="AH1809" s="250"/>
      <c r="AI1809" s="250"/>
    </row>
    <row r="1810" spans="1:35" ht="15" customHeight="1" x14ac:dyDescent="0.3">
      <c r="A1810" s="261"/>
      <c r="B1810" s="262"/>
      <c r="C1810" s="262"/>
      <c r="D1810" s="262"/>
      <c r="E1810" s="262"/>
      <c r="F1810" s="262"/>
      <c r="G1810" s="263"/>
      <c r="H1810" s="262"/>
      <c r="I1810" s="258"/>
      <c r="J1810" s="262"/>
      <c r="K1810" s="257"/>
      <c r="L1810" s="262"/>
      <c r="N1810" s="250"/>
      <c r="O1810" s="260"/>
      <c r="P1810" s="257"/>
      <c r="Q1810" s="250"/>
      <c r="R1810" s="250"/>
      <c r="S1810" s="250"/>
      <c r="T1810" s="250"/>
      <c r="U1810" s="250"/>
      <c r="V1810" s="250"/>
      <c r="W1810" s="250"/>
      <c r="X1810" s="250"/>
      <c r="Y1810" s="250"/>
      <c r="Z1810" s="250"/>
      <c r="AA1810" s="250"/>
      <c r="AB1810" s="250"/>
      <c r="AC1810" s="250"/>
      <c r="AD1810" s="250"/>
      <c r="AE1810" s="246"/>
      <c r="AF1810" s="250"/>
      <c r="AG1810" s="250"/>
      <c r="AH1810" s="250"/>
      <c r="AI1810" s="250"/>
    </row>
    <row r="1811" spans="1:35" ht="15" customHeight="1" x14ac:dyDescent="0.3">
      <c r="A1811" s="261"/>
      <c r="B1811" s="262"/>
      <c r="C1811" s="262"/>
      <c r="D1811" s="262"/>
      <c r="E1811" s="262"/>
      <c r="F1811" s="262"/>
      <c r="G1811" s="263"/>
      <c r="H1811" s="262"/>
      <c r="I1811" s="258"/>
      <c r="J1811" s="262"/>
      <c r="K1811" s="250"/>
      <c r="L1811" s="262"/>
      <c r="N1811" s="250"/>
      <c r="O1811" s="260"/>
      <c r="P1811" s="257"/>
      <c r="Q1811" s="250"/>
      <c r="R1811" s="250"/>
      <c r="S1811" s="250"/>
      <c r="T1811" s="250"/>
      <c r="U1811" s="250"/>
      <c r="V1811" s="250"/>
      <c r="W1811" s="250"/>
      <c r="X1811" s="250"/>
      <c r="Y1811" s="250"/>
      <c r="Z1811" s="250"/>
      <c r="AA1811" s="250"/>
      <c r="AB1811" s="250"/>
      <c r="AC1811" s="250"/>
      <c r="AD1811" s="250"/>
      <c r="AE1811" s="246"/>
      <c r="AF1811" s="250"/>
      <c r="AG1811" s="250"/>
      <c r="AH1811" s="250"/>
      <c r="AI1811" s="250"/>
    </row>
    <row r="1812" spans="1:35" ht="15" customHeight="1" x14ac:dyDescent="0.3">
      <c r="A1812" s="261"/>
      <c r="B1812" s="262"/>
      <c r="C1812" s="262"/>
      <c r="D1812" s="262"/>
      <c r="E1812" s="262"/>
      <c r="F1812" s="262"/>
      <c r="G1812" s="263"/>
      <c r="H1812" s="262"/>
      <c r="I1812" s="258"/>
      <c r="J1812" s="262"/>
      <c r="K1812" s="250"/>
      <c r="L1812" s="262"/>
      <c r="N1812" s="250"/>
      <c r="O1812" s="260"/>
      <c r="P1812" s="257"/>
      <c r="Q1812" s="250"/>
      <c r="R1812" s="250"/>
      <c r="S1812" s="250"/>
      <c r="T1812" s="250"/>
      <c r="U1812" s="250"/>
      <c r="V1812" s="250"/>
      <c r="W1812" s="250"/>
      <c r="X1812" s="250"/>
      <c r="Y1812" s="250"/>
      <c r="Z1812" s="250"/>
      <c r="AA1812" s="250"/>
      <c r="AB1812" s="250"/>
      <c r="AC1812" s="250"/>
      <c r="AD1812" s="250"/>
      <c r="AE1812" s="246"/>
      <c r="AF1812" s="250"/>
      <c r="AG1812" s="250"/>
      <c r="AH1812" s="250"/>
      <c r="AI1812" s="250"/>
    </row>
    <row r="1813" spans="1:35" ht="15" customHeight="1" x14ac:dyDescent="0.3">
      <c r="A1813" s="261"/>
      <c r="B1813" s="262"/>
      <c r="C1813" s="262"/>
      <c r="D1813" s="262"/>
      <c r="E1813" s="262"/>
      <c r="F1813" s="262"/>
      <c r="G1813" s="263"/>
      <c r="H1813" s="262"/>
      <c r="I1813" s="258"/>
      <c r="J1813" s="261"/>
      <c r="K1813" s="262"/>
      <c r="L1813" s="250"/>
      <c r="N1813" s="250"/>
      <c r="O1813" s="260"/>
      <c r="P1813" s="257"/>
      <c r="Q1813" s="250"/>
      <c r="R1813" s="250"/>
      <c r="S1813" s="250"/>
      <c r="T1813" s="250"/>
      <c r="U1813" s="250"/>
      <c r="V1813" s="250"/>
      <c r="W1813" s="250"/>
      <c r="X1813" s="250"/>
      <c r="Y1813" s="250"/>
      <c r="Z1813" s="250"/>
      <c r="AA1813" s="250"/>
      <c r="AB1813" s="250"/>
      <c r="AC1813" s="250"/>
      <c r="AD1813" s="250"/>
      <c r="AE1813" s="246"/>
      <c r="AF1813" s="250"/>
      <c r="AG1813" s="250"/>
      <c r="AH1813" s="250"/>
      <c r="AI1813" s="250"/>
    </row>
    <row r="1814" spans="1:35" ht="15" customHeight="1" x14ac:dyDescent="0.3">
      <c r="A1814" s="261"/>
      <c r="B1814" s="262"/>
      <c r="C1814" s="262"/>
      <c r="D1814" s="262"/>
      <c r="E1814" s="262"/>
      <c r="F1814" s="262"/>
      <c r="G1814" s="263"/>
      <c r="H1814" s="262"/>
      <c r="I1814" s="258"/>
      <c r="J1814" s="261"/>
      <c r="K1814" s="250"/>
      <c r="L1814" s="262"/>
      <c r="N1814" s="250"/>
      <c r="O1814" s="260"/>
      <c r="P1814" s="257"/>
      <c r="Q1814" s="250"/>
      <c r="R1814" s="250"/>
      <c r="S1814" s="250"/>
      <c r="T1814" s="250"/>
      <c r="U1814" s="250"/>
      <c r="V1814" s="250"/>
      <c r="W1814" s="250"/>
      <c r="X1814" s="250"/>
      <c r="Y1814" s="250"/>
      <c r="Z1814" s="250"/>
      <c r="AA1814" s="250"/>
      <c r="AB1814" s="250"/>
      <c r="AC1814" s="250"/>
      <c r="AD1814" s="250"/>
      <c r="AE1814" s="246"/>
      <c r="AF1814" s="250"/>
      <c r="AG1814" s="250"/>
      <c r="AH1814" s="250"/>
      <c r="AI1814" s="250"/>
    </row>
    <row r="1815" spans="1:35" ht="15" customHeight="1" x14ac:dyDescent="0.3">
      <c r="A1815" s="261"/>
      <c r="B1815" s="262"/>
      <c r="C1815" s="262"/>
      <c r="D1815" s="262"/>
      <c r="E1815" s="262"/>
      <c r="F1815" s="262"/>
      <c r="G1815" s="263"/>
      <c r="H1815" s="262"/>
      <c r="I1815" s="258"/>
      <c r="J1815" s="261"/>
      <c r="K1815" s="250"/>
      <c r="L1815" s="262"/>
      <c r="N1815" s="250"/>
      <c r="O1815" s="260"/>
      <c r="P1815" s="257"/>
      <c r="Q1815" s="250"/>
      <c r="R1815" s="250"/>
      <c r="S1815" s="250"/>
      <c r="T1815" s="250"/>
      <c r="U1815" s="250"/>
      <c r="V1815" s="250"/>
      <c r="W1815" s="250"/>
      <c r="X1815" s="250"/>
      <c r="Y1815" s="250"/>
      <c r="Z1815" s="250"/>
      <c r="AA1815" s="250"/>
      <c r="AB1815" s="250"/>
      <c r="AC1815" s="250"/>
      <c r="AD1815" s="250"/>
      <c r="AE1815" s="246"/>
      <c r="AF1815" s="250"/>
      <c r="AG1815" s="250"/>
      <c r="AH1815" s="250"/>
      <c r="AI1815" s="250"/>
    </row>
    <row r="1816" spans="1:35" ht="15" customHeight="1" x14ac:dyDescent="0.3">
      <c r="A1816" s="261"/>
      <c r="B1816" s="262"/>
      <c r="C1816" s="262"/>
      <c r="D1816" s="262"/>
      <c r="E1816" s="262"/>
      <c r="F1816" s="262"/>
      <c r="G1816" s="263"/>
      <c r="H1816" s="262"/>
      <c r="I1816" s="258"/>
      <c r="J1816" s="261"/>
      <c r="K1816" s="250"/>
      <c r="L1816" s="262"/>
      <c r="N1816" s="250"/>
      <c r="O1816" s="260"/>
      <c r="P1816" s="257"/>
      <c r="Q1816" s="250"/>
      <c r="R1816" s="250"/>
      <c r="S1816" s="250"/>
      <c r="T1816" s="250"/>
      <c r="U1816" s="250"/>
      <c r="V1816" s="250"/>
      <c r="W1816" s="250"/>
      <c r="X1816" s="250"/>
      <c r="Y1816" s="250"/>
      <c r="Z1816" s="250"/>
      <c r="AA1816" s="250"/>
      <c r="AB1816" s="250"/>
      <c r="AC1816" s="250"/>
      <c r="AD1816" s="250"/>
      <c r="AE1816" s="246"/>
      <c r="AF1816" s="250"/>
      <c r="AG1816" s="250"/>
      <c r="AH1816" s="250"/>
      <c r="AI1816" s="250"/>
    </row>
    <row r="1817" spans="1:35" ht="15" customHeight="1" x14ac:dyDescent="0.3">
      <c r="A1817" s="261"/>
      <c r="B1817" s="262"/>
      <c r="C1817" s="262"/>
      <c r="D1817" s="262"/>
      <c r="E1817" s="262"/>
      <c r="F1817" s="262"/>
      <c r="G1817" s="263"/>
      <c r="H1817" s="262"/>
      <c r="I1817" s="258"/>
      <c r="J1817" s="262"/>
      <c r="K1817" s="250"/>
      <c r="L1817" s="262"/>
      <c r="N1817" s="250"/>
      <c r="O1817" s="260"/>
      <c r="P1817" s="257"/>
      <c r="Q1817" s="250"/>
      <c r="R1817" s="257"/>
      <c r="S1817" s="250"/>
      <c r="T1817" s="250"/>
      <c r="U1817" s="250"/>
      <c r="V1817" s="250"/>
      <c r="W1817" s="250"/>
      <c r="X1817" s="250"/>
      <c r="Y1817" s="250"/>
      <c r="Z1817" s="250"/>
      <c r="AA1817" s="250"/>
      <c r="AB1817" s="250"/>
      <c r="AC1817" s="250"/>
      <c r="AD1817" s="250"/>
      <c r="AE1817" s="247"/>
      <c r="AF1817" s="250"/>
      <c r="AG1817" s="250"/>
      <c r="AH1817" s="250"/>
      <c r="AI1817" s="250"/>
    </row>
    <row r="1818" spans="1:35" ht="15" customHeight="1" x14ac:dyDescent="0.3">
      <c r="A1818" s="256"/>
      <c r="B1818" s="257"/>
      <c r="C1818" s="257"/>
      <c r="D1818" s="257"/>
      <c r="E1818" s="257"/>
      <c r="F1818" s="257"/>
      <c r="G1818" s="257"/>
      <c r="H1818" s="257"/>
      <c r="I1818" s="258"/>
      <c r="J1818" s="257"/>
      <c r="K1818" s="257"/>
      <c r="L1818" s="257"/>
      <c r="N1818" s="250"/>
      <c r="O1818" s="260"/>
      <c r="P1818" s="257"/>
      <c r="Q1818" s="257"/>
      <c r="R1818" s="250"/>
      <c r="S1818" s="257"/>
      <c r="T1818" s="257"/>
      <c r="U1818" s="257"/>
      <c r="V1818" s="257"/>
      <c r="W1818" s="257"/>
      <c r="X1818" s="257"/>
      <c r="Y1818" s="257"/>
      <c r="Z1818" s="257"/>
      <c r="AA1818" s="257"/>
      <c r="AB1818" s="257"/>
      <c r="AC1818" s="257"/>
      <c r="AD1818" s="257"/>
      <c r="AE1818" s="246"/>
      <c r="AF1818" s="257"/>
      <c r="AG1818" s="257"/>
      <c r="AH1818" s="257"/>
      <c r="AI1818" s="257"/>
    </row>
    <row r="1819" spans="1:35" ht="15" customHeight="1" x14ac:dyDescent="0.3">
      <c r="A1819" s="261"/>
      <c r="B1819" s="262"/>
      <c r="C1819" s="262"/>
      <c r="D1819" s="262"/>
      <c r="E1819" s="262"/>
      <c r="F1819" s="262"/>
      <c r="G1819" s="263"/>
      <c r="H1819" s="262"/>
      <c r="I1819" s="258"/>
      <c r="J1819" s="261"/>
      <c r="K1819" s="250"/>
      <c r="L1819" s="262"/>
      <c r="N1819" s="250"/>
      <c r="O1819" s="260"/>
      <c r="P1819" s="257"/>
      <c r="Q1819" s="250"/>
      <c r="R1819" s="250"/>
      <c r="S1819" s="250"/>
      <c r="T1819" s="250"/>
      <c r="U1819" s="250"/>
      <c r="V1819" s="250"/>
      <c r="W1819" s="250"/>
      <c r="X1819" s="250"/>
      <c r="Y1819" s="250"/>
      <c r="Z1819" s="250"/>
      <c r="AA1819" s="250"/>
      <c r="AB1819" s="250"/>
      <c r="AC1819" s="250"/>
      <c r="AD1819" s="250"/>
      <c r="AE1819" s="246"/>
      <c r="AF1819" s="250"/>
      <c r="AG1819" s="250"/>
      <c r="AH1819" s="250"/>
      <c r="AI1819" s="250"/>
    </row>
    <row r="1820" spans="1:35" ht="15" customHeight="1" x14ac:dyDescent="0.3">
      <c r="A1820" s="261"/>
      <c r="B1820" s="262"/>
      <c r="C1820" s="262"/>
      <c r="D1820" s="262"/>
      <c r="E1820" s="262"/>
      <c r="F1820" s="262"/>
      <c r="G1820" s="263"/>
      <c r="H1820" s="262"/>
      <c r="I1820" s="258"/>
      <c r="J1820" s="262"/>
      <c r="K1820" s="257"/>
      <c r="L1820" s="262"/>
      <c r="N1820" s="250"/>
      <c r="O1820" s="260"/>
      <c r="P1820" s="257"/>
      <c r="Q1820" s="250"/>
      <c r="R1820" s="250"/>
      <c r="S1820" s="250"/>
      <c r="T1820" s="250"/>
      <c r="U1820" s="250"/>
      <c r="V1820" s="250"/>
      <c r="W1820" s="250"/>
      <c r="X1820" s="250"/>
      <c r="Y1820" s="250"/>
      <c r="Z1820" s="250"/>
      <c r="AA1820" s="250"/>
      <c r="AB1820" s="250"/>
      <c r="AC1820" s="250"/>
      <c r="AD1820" s="250"/>
      <c r="AE1820" s="246"/>
      <c r="AF1820" s="250"/>
      <c r="AG1820" s="250"/>
      <c r="AH1820" s="250"/>
      <c r="AI1820" s="250"/>
    </row>
    <row r="1821" spans="1:35" ht="15" customHeight="1" x14ac:dyDescent="0.3">
      <c r="A1821" s="261"/>
      <c r="B1821" s="262"/>
      <c r="C1821" s="262"/>
      <c r="D1821" s="262"/>
      <c r="E1821" s="262"/>
      <c r="F1821" s="262"/>
      <c r="G1821" s="263"/>
      <c r="H1821" s="262"/>
      <c r="I1821" s="258"/>
      <c r="J1821" s="262"/>
      <c r="K1821" s="250"/>
      <c r="L1821" s="262"/>
      <c r="N1821" s="250"/>
      <c r="O1821" s="260"/>
      <c r="P1821" s="257"/>
      <c r="Q1821" s="250"/>
      <c r="R1821" s="250"/>
      <c r="S1821" s="250"/>
      <c r="T1821" s="250"/>
      <c r="U1821" s="250"/>
      <c r="V1821" s="250"/>
      <c r="W1821" s="250"/>
      <c r="X1821" s="250"/>
      <c r="Y1821" s="250"/>
      <c r="Z1821" s="250"/>
      <c r="AA1821" s="250"/>
      <c r="AB1821" s="250"/>
      <c r="AC1821" s="250"/>
      <c r="AD1821" s="250"/>
      <c r="AE1821" s="247"/>
      <c r="AF1821" s="250"/>
      <c r="AG1821" s="250"/>
      <c r="AH1821" s="250"/>
      <c r="AI1821" s="250"/>
    </row>
    <row r="1822" spans="1:35" ht="15" customHeight="1" x14ac:dyDescent="0.3">
      <c r="A1822" s="261"/>
      <c r="B1822" s="262"/>
      <c r="C1822" s="262"/>
      <c r="D1822" s="262"/>
      <c r="E1822" s="262"/>
      <c r="F1822" s="262"/>
      <c r="G1822" s="263"/>
      <c r="H1822" s="262"/>
      <c r="I1822" s="258"/>
      <c r="J1822" s="262"/>
      <c r="K1822" s="250"/>
      <c r="L1822" s="262"/>
      <c r="N1822" s="250"/>
      <c r="O1822" s="260"/>
      <c r="P1822" s="257"/>
      <c r="Q1822" s="250"/>
      <c r="R1822" s="250"/>
      <c r="S1822" s="250"/>
      <c r="T1822" s="250"/>
      <c r="U1822" s="250"/>
      <c r="V1822" s="250"/>
      <c r="W1822" s="250"/>
      <c r="X1822" s="250"/>
      <c r="Y1822" s="250"/>
      <c r="Z1822" s="250"/>
      <c r="AA1822" s="250"/>
      <c r="AB1822" s="250"/>
      <c r="AC1822" s="250"/>
      <c r="AD1822" s="250"/>
      <c r="AE1822" s="247"/>
      <c r="AF1822" s="250"/>
      <c r="AG1822" s="250"/>
      <c r="AH1822" s="250"/>
      <c r="AI1822" s="250"/>
    </row>
    <row r="1823" spans="1:35" ht="15" customHeight="1" x14ac:dyDescent="0.3">
      <c r="A1823" s="261"/>
      <c r="B1823" s="262"/>
      <c r="C1823" s="262"/>
      <c r="D1823" s="262"/>
      <c r="E1823" s="262"/>
      <c r="F1823" s="262"/>
      <c r="G1823" s="263"/>
      <c r="H1823" s="262"/>
      <c r="I1823" s="258"/>
      <c r="J1823" s="261"/>
      <c r="K1823" s="250"/>
      <c r="L1823" s="262"/>
      <c r="N1823" s="250"/>
      <c r="O1823" s="260"/>
      <c r="P1823" s="257"/>
      <c r="Q1823" s="250"/>
      <c r="R1823" s="250"/>
      <c r="S1823" s="250"/>
      <c r="T1823" s="250"/>
      <c r="U1823" s="250"/>
      <c r="V1823" s="250"/>
      <c r="W1823" s="250"/>
      <c r="X1823" s="250"/>
      <c r="Y1823" s="250"/>
      <c r="Z1823" s="250"/>
      <c r="AA1823" s="250"/>
      <c r="AB1823" s="250"/>
      <c r="AC1823" s="250"/>
      <c r="AD1823" s="250"/>
      <c r="AE1823" s="246"/>
      <c r="AF1823" s="250"/>
      <c r="AG1823" s="250"/>
      <c r="AH1823" s="250"/>
      <c r="AI1823" s="250"/>
    </row>
    <row r="1824" spans="1:35" ht="15" customHeight="1" x14ac:dyDescent="0.3">
      <c r="A1824" s="261"/>
      <c r="B1824" s="262"/>
      <c r="C1824" s="262"/>
      <c r="D1824" s="262"/>
      <c r="E1824" s="262"/>
      <c r="F1824" s="262"/>
      <c r="G1824" s="263"/>
      <c r="H1824" s="262"/>
      <c r="I1824" s="258"/>
      <c r="J1824" s="261"/>
      <c r="K1824" s="250"/>
      <c r="L1824" s="262"/>
      <c r="N1824" s="250"/>
      <c r="O1824" s="260"/>
      <c r="P1824" s="257"/>
      <c r="Q1824" s="250"/>
      <c r="R1824" s="250"/>
      <c r="S1824" s="250"/>
      <c r="T1824" s="250"/>
      <c r="U1824" s="250"/>
      <c r="V1824" s="250"/>
      <c r="W1824" s="250"/>
      <c r="X1824" s="250"/>
      <c r="Y1824" s="250"/>
      <c r="Z1824" s="250"/>
      <c r="AA1824" s="250"/>
      <c r="AB1824" s="250"/>
      <c r="AC1824" s="250"/>
      <c r="AD1824" s="250"/>
      <c r="AE1824" s="246"/>
      <c r="AF1824" s="250"/>
      <c r="AG1824" s="250"/>
      <c r="AH1824" s="250"/>
      <c r="AI1824" s="250"/>
    </row>
    <row r="1825" spans="1:35" ht="15" customHeight="1" x14ac:dyDescent="0.3">
      <c r="A1825" s="261"/>
      <c r="B1825" s="262"/>
      <c r="C1825" s="262"/>
      <c r="D1825" s="262"/>
      <c r="E1825" s="262"/>
      <c r="F1825" s="262"/>
      <c r="G1825" s="263"/>
      <c r="H1825" s="262"/>
      <c r="I1825" s="258"/>
      <c r="J1825" s="262"/>
      <c r="K1825" s="250"/>
      <c r="L1825" s="262"/>
      <c r="N1825" s="250"/>
      <c r="O1825" s="260"/>
      <c r="P1825" s="257"/>
      <c r="Q1825" s="250"/>
      <c r="R1825" s="250"/>
      <c r="S1825" s="250"/>
      <c r="T1825" s="250"/>
      <c r="U1825" s="250"/>
      <c r="V1825" s="250"/>
      <c r="W1825" s="250"/>
      <c r="X1825" s="250"/>
      <c r="Y1825" s="250"/>
      <c r="Z1825" s="250"/>
      <c r="AA1825" s="250"/>
      <c r="AB1825" s="250"/>
      <c r="AC1825" s="250"/>
      <c r="AD1825" s="250"/>
      <c r="AE1825" s="247"/>
      <c r="AF1825" s="250"/>
      <c r="AG1825" s="250"/>
      <c r="AH1825" s="250"/>
      <c r="AI1825" s="250"/>
    </row>
    <row r="1826" spans="1:35" ht="15" customHeight="1" x14ac:dyDescent="0.3">
      <c r="A1826" s="261"/>
      <c r="B1826" s="262"/>
      <c r="C1826" s="262"/>
      <c r="D1826" s="262"/>
      <c r="E1826" s="262"/>
      <c r="F1826" s="262"/>
      <c r="G1826" s="263"/>
      <c r="H1826" s="262"/>
      <c r="I1826" s="258"/>
      <c r="J1826" s="262"/>
      <c r="K1826" s="265"/>
      <c r="L1826" s="262"/>
      <c r="N1826" s="250"/>
      <c r="O1826" s="260"/>
      <c r="P1826" s="257"/>
      <c r="Q1826" s="250"/>
      <c r="R1826" s="250"/>
      <c r="S1826" s="250"/>
      <c r="T1826" s="250"/>
      <c r="U1826" s="250"/>
      <c r="V1826" s="250"/>
      <c r="W1826" s="250"/>
      <c r="X1826" s="250"/>
      <c r="Y1826" s="250"/>
      <c r="Z1826" s="250"/>
      <c r="AA1826" s="250"/>
      <c r="AB1826" s="250"/>
      <c r="AC1826" s="250"/>
      <c r="AD1826" s="250"/>
      <c r="AE1826" s="247"/>
      <c r="AF1826" s="250"/>
      <c r="AG1826" s="250"/>
      <c r="AH1826" s="250"/>
      <c r="AI1826" s="250"/>
    </row>
    <row r="1827" spans="1:35" ht="15" customHeight="1" x14ac:dyDescent="0.3">
      <c r="A1827" s="261"/>
      <c r="B1827" s="262"/>
      <c r="C1827" s="262"/>
      <c r="D1827" s="262"/>
      <c r="E1827" s="262"/>
      <c r="F1827" s="262"/>
      <c r="G1827" s="263"/>
      <c r="H1827" s="262"/>
      <c r="I1827" s="258"/>
      <c r="J1827" s="262"/>
      <c r="K1827" s="250"/>
      <c r="L1827" s="262"/>
      <c r="N1827" s="250"/>
      <c r="O1827" s="260"/>
      <c r="P1827" s="257"/>
      <c r="Q1827" s="250"/>
      <c r="R1827" s="250"/>
      <c r="S1827" s="250"/>
      <c r="T1827" s="250"/>
      <c r="U1827" s="250"/>
      <c r="V1827" s="250"/>
      <c r="W1827" s="250"/>
      <c r="X1827" s="250"/>
      <c r="Y1827" s="250"/>
      <c r="Z1827" s="250"/>
      <c r="AA1827" s="250"/>
      <c r="AB1827" s="250"/>
      <c r="AC1827" s="250"/>
      <c r="AD1827" s="250"/>
      <c r="AE1827" s="246"/>
      <c r="AF1827" s="250"/>
      <c r="AG1827" s="250"/>
      <c r="AH1827" s="250"/>
      <c r="AI1827" s="250"/>
    </row>
    <row r="1828" spans="1:35" ht="15" customHeight="1" x14ac:dyDescent="0.3">
      <c r="A1828" s="261"/>
      <c r="B1828" s="262"/>
      <c r="C1828" s="262"/>
      <c r="D1828" s="262"/>
      <c r="E1828" s="262"/>
      <c r="F1828" s="262"/>
      <c r="G1828" s="263"/>
      <c r="H1828" s="262"/>
      <c r="I1828" s="258"/>
      <c r="J1828" s="262"/>
      <c r="K1828" s="250"/>
      <c r="L1828" s="262"/>
      <c r="N1828" s="250"/>
      <c r="O1828" s="260"/>
      <c r="P1828" s="257"/>
      <c r="Q1828" s="250"/>
      <c r="R1828" s="250"/>
      <c r="S1828" s="250"/>
      <c r="T1828" s="250"/>
      <c r="U1828" s="250"/>
      <c r="V1828" s="250"/>
      <c r="W1828" s="250"/>
      <c r="X1828" s="250"/>
      <c r="Y1828" s="250"/>
      <c r="Z1828" s="250"/>
      <c r="AA1828" s="250"/>
      <c r="AB1828" s="250"/>
      <c r="AC1828" s="250"/>
      <c r="AD1828" s="250"/>
      <c r="AE1828" s="247"/>
      <c r="AF1828" s="250"/>
      <c r="AG1828" s="250"/>
      <c r="AH1828" s="250"/>
      <c r="AI1828" s="250"/>
    </row>
    <row r="1829" spans="1:35" ht="15" customHeight="1" x14ac:dyDescent="0.3">
      <c r="A1829" s="261"/>
      <c r="B1829" s="262"/>
      <c r="C1829" s="262"/>
      <c r="D1829" s="262"/>
      <c r="E1829" s="262"/>
      <c r="F1829" s="262"/>
      <c r="G1829" s="263"/>
      <c r="H1829" s="262"/>
      <c r="I1829" s="258"/>
      <c r="J1829" s="262"/>
      <c r="K1829" s="257"/>
      <c r="L1829" s="262"/>
      <c r="N1829" s="250"/>
      <c r="O1829" s="260"/>
      <c r="P1829" s="257"/>
      <c r="Q1829" s="250"/>
      <c r="R1829" s="250"/>
      <c r="S1829" s="250"/>
      <c r="T1829" s="250"/>
      <c r="U1829" s="250"/>
      <c r="V1829" s="250"/>
      <c r="W1829" s="250"/>
      <c r="X1829" s="250"/>
      <c r="Y1829" s="250"/>
      <c r="Z1829" s="250"/>
      <c r="AA1829" s="250"/>
      <c r="AB1829" s="250"/>
      <c r="AC1829" s="250"/>
      <c r="AD1829" s="250"/>
      <c r="AE1829" s="246"/>
      <c r="AF1829" s="250"/>
      <c r="AG1829" s="250"/>
      <c r="AH1829" s="250"/>
      <c r="AI1829" s="250"/>
    </row>
    <row r="1830" spans="1:35" ht="15" customHeight="1" x14ac:dyDescent="0.3">
      <c r="A1830" s="261"/>
      <c r="B1830" s="262"/>
      <c r="C1830" s="262"/>
      <c r="D1830" s="262"/>
      <c r="E1830" s="262"/>
      <c r="F1830" s="262"/>
      <c r="G1830" s="263"/>
      <c r="H1830" s="262"/>
      <c r="I1830" s="258"/>
      <c r="J1830" s="262"/>
      <c r="K1830" s="250"/>
      <c r="L1830" s="262"/>
      <c r="N1830" s="250"/>
      <c r="O1830" s="260"/>
      <c r="P1830" s="257"/>
      <c r="Q1830" s="250"/>
      <c r="R1830" s="250"/>
      <c r="S1830" s="250"/>
      <c r="T1830" s="250"/>
      <c r="U1830" s="250"/>
      <c r="V1830" s="250"/>
      <c r="W1830" s="250"/>
      <c r="X1830" s="250"/>
      <c r="Y1830" s="250"/>
      <c r="Z1830" s="250"/>
      <c r="AA1830" s="250"/>
      <c r="AB1830" s="250"/>
      <c r="AC1830" s="250"/>
      <c r="AD1830" s="250"/>
      <c r="AE1830" s="246"/>
      <c r="AF1830" s="250"/>
      <c r="AG1830" s="250"/>
      <c r="AH1830" s="250"/>
      <c r="AI1830" s="250"/>
    </row>
    <row r="1831" spans="1:35" ht="15" customHeight="1" x14ac:dyDescent="0.3">
      <c r="A1831" s="261"/>
      <c r="B1831" s="262"/>
      <c r="C1831" s="262"/>
      <c r="D1831" s="262"/>
      <c r="E1831" s="262"/>
      <c r="F1831" s="262"/>
      <c r="G1831" s="263"/>
      <c r="H1831" s="262"/>
      <c r="I1831" s="258"/>
      <c r="J1831" s="250"/>
      <c r="K1831" s="262"/>
      <c r="L1831" s="262"/>
      <c r="N1831" s="250"/>
      <c r="O1831" s="260"/>
      <c r="P1831" s="257"/>
      <c r="Q1831" s="250"/>
      <c r="R1831" s="250"/>
      <c r="S1831" s="250"/>
      <c r="T1831" s="250"/>
      <c r="U1831" s="250"/>
      <c r="V1831" s="250"/>
      <c r="W1831" s="250"/>
      <c r="X1831" s="250"/>
      <c r="Y1831" s="250"/>
      <c r="Z1831" s="250"/>
      <c r="AA1831" s="250"/>
      <c r="AB1831" s="250"/>
      <c r="AC1831" s="250"/>
      <c r="AD1831" s="250"/>
      <c r="AE1831" s="247"/>
      <c r="AF1831" s="250"/>
      <c r="AG1831" s="250"/>
      <c r="AH1831" s="250"/>
      <c r="AI1831" s="250"/>
    </row>
    <row r="1832" spans="1:35" ht="15" customHeight="1" x14ac:dyDescent="0.3">
      <c r="A1832" s="261"/>
      <c r="B1832" s="262"/>
      <c r="C1832" s="262"/>
      <c r="D1832" s="262"/>
      <c r="E1832" s="262"/>
      <c r="F1832" s="262"/>
      <c r="G1832" s="263"/>
      <c r="H1832" s="262"/>
      <c r="I1832" s="258"/>
      <c r="J1832" s="262"/>
      <c r="K1832" s="250"/>
      <c r="L1832" s="262"/>
      <c r="N1832" s="250"/>
      <c r="O1832" s="260"/>
      <c r="P1832" s="257"/>
      <c r="Q1832" s="250"/>
      <c r="R1832" s="250"/>
      <c r="S1832" s="250"/>
      <c r="T1832" s="250"/>
      <c r="U1832" s="250"/>
      <c r="V1832" s="250"/>
      <c r="W1832" s="250"/>
      <c r="X1832" s="250"/>
      <c r="Y1832" s="250"/>
      <c r="Z1832" s="250"/>
      <c r="AA1832" s="250"/>
      <c r="AB1832" s="250"/>
      <c r="AC1832" s="250"/>
      <c r="AD1832" s="250"/>
      <c r="AE1832" s="246"/>
      <c r="AF1832" s="250"/>
      <c r="AG1832" s="250"/>
      <c r="AH1832" s="250"/>
      <c r="AI1832" s="250"/>
    </row>
    <row r="1833" spans="1:35" ht="15" customHeight="1" x14ac:dyDescent="0.3">
      <c r="A1833" s="261"/>
      <c r="B1833" s="262"/>
      <c r="C1833" s="262"/>
      <c r="D1833" s="262"/>
      <c r="E1833" s="262"/>
      <c r="F1833" s="262"/>
      <c r="G1833" s="263"/>
      <c r="H1833" s="262"/>
      <c r="I1833" s="258"/>
      <c r="J1833" s="261"/>
      <c r="K1833" s="250"/>
      <c r="L1833" s="262"/>
      <c r="N1833" s="250"/>
      <c r="O1833" s="260"/>
      <c r="P1833" s="257"/>
      <c r="Q1833" s="250"/>
      <c r="R1833" s="250"/>
      <c r="S1833" s="250"/>
      <c r="T1833" s="250"/>
      <c r="U1833" s="250"/>
      <c r="V1833" s="250"/>
      <c r="W1833" s="250"/>
      <c r="X1833" s="250"/>
      <c r="Y1833" s="250"/>
      <c r="Z1833" s="250"/>
      <c r="AA1833" s="250"/>
      <c r="AB1833" s="250"/>
      <c r="AC1833" s="250"/>
      <c r="AD1833" s="250"/>
      <c r="AE1833" s="246"/>
      <c r="AF1833" s="250"/>
      <c r="AG1833" s="250"/>
      <c r="AH1833" s="250"/>
      <c r="AI1833" s="250"/>
    </row>
    <row r="1834" spans="1:35" ht="15" customHeight="1" x14ac:dyDescent="0.3">
      <c r="A1834" s="261"/>
      <c r="B1834" s="262"/>
      <c r="C1834" s="262"/>
      <c r="D1834" s="262"/>
      <c r="E1834" s="262"/>
      <c r="F1834" s="262"/>
      <c r="G1834" s="263"/>
      <c r="H1834" s="262"/>
      <c r="I1834" s="258"/>
      <c r="J1834" s="261"/>
      <c r="K1834" s="250"/>
      <c r="L1834" s="262"/>
      <c r="N1834" s="250"/>
      <c r="O1834" s="260"/>
      <c r="P1834" s="257"/>
      <c r="Q1834" s="250"/>
      <c r="R1834" s="250"/>
      <c r="S1834" s="250"/>
      <c r="T1834" s="250"/>
      <c r="U1834" s="250"/>
      <c r="V1834" s="250"/>
      <c r="W1834" s="250"/>
      <c r="X1834" s="250"/>
      <c r="Y1834" s="250"/>
      <c r="Z1834" s="250"/>
      <c r="AA1834" s="250"/>
      <c r="AB1834" s="250"/>
      <c r="AC1834" s="250"/>
      <c r="AD1834" s="250"/>
      <c r="AE1834" s="246"/>
      <c r="AF1834" s="250"/>
      <c r="AG1834" s="250"/>
      <c r="AH1834" s="250"/>
      <c r="AI1834" s="250"/>
    </row>
    <row r="1835" spans="1:35" ht="15" customHeight="1" x14ac:dyDescent="0.3">
      <c r="A1835" s="261"/>
      <c r="B1835" s="262"/>
      <c r="C1835" s="262"/>
      <c r="D1835" s="262"/>
      <c r="E1835" s="262"/>
      <c r="F1835" s="262"/>
      <c r="G1835" s="263"/>
      <c r="H1835" s="262"/>
      <c r="I1835" s="258"/>
      <c r="J1835" s="262"/>
      <c r="K1835" s="262"/>
      <c r="L1835" s="262"/>
      <c r="N1835" s="250"/>
      <c r="O1835" s="260"/>
      <c r="P1835" s="257"/>
      <c r="Q1835" s="250"/>
      <c r="R1835" s="250"/>
      <c r="S1835" s="250"/>
      <c r="T1835" s="250"/>
      <c r="U1835" s="250"/>
      <c r="V1835" s="250"/>
      <c r="W1835" s="250"/>
      <c r="X1835" s="250"/>
      <c r="Y1835" s="250"/>
      <c r="Z1835" s="250"/>
      <c r="AA1835" s="250"/>
      <c r="AB1835" s="250"/>
      <c r="AC1835" s="250"/>
      <c r="AD1835" s="250"/>
      <c r="AE1835" s="246"/>
      <c r="AF1835" s="250"/>
      <c r="AG1835" s="250"/>
      <c r="AH1835" s="250"/>
      <c r="AI1835" s="250"/>
    </row>
    <row r="1836" spans="1:35" ht="15" customHeight="1" x14ac:dyDescent="0.3">
      <c r="A1836" s="261"/>
      <c r="B1836" s="262"/>
      <c r="C1836" s="262"/>
      <c r="D1836" s="262"/>
      <c r="E1836" s="262"/>
      <c r="F1836" s="262"/>
      <c r="G1836" s="263"/>
      <c r="H1836" s="262"/>
      <c r="I1836" s="258"/>
      <c r="J1836" s="262"/>
      <c r="K1836" s="262"/>
      <c r="L1836" s="262"/>
      <c r="N1836" s="250"/>
      <c r="O1836" s="260"/>
      <c r="P1836" s="257"/>
      <c r="Q1836" s="250"/>
      <c r="R1836" s="250"/>
      <c r="S1836" s="250"/>
      <c r="T1836" s="250"/>
      <c r="U1836" s="250"/>
      <c r="V1836" s="250"/>
      <c r="W1836" s="250"/>
      <c r="X1836" s="250"/>
      <c r="Y1836" s="250"/>
      <c r="Z1836" s="250"/>
      <c r="AA1836" s="250"/>
      <c r="AB1836" s="250"/>
      <c r="AC1836" s="250"/>
      <c r="AD1836" s="250"/>
      <c r="AE1836" s="247"/>
      <c r="AF1836" s="250"/>
      <c r="AG1836" s="250"/>
      <c r="AH1836" s="250"/>
      <c r="AI1836" s="250"/>
    </row>
    <row r="1837" spans="1:35" ht="15" customHeight="1" x14ac:dyDescent="0.3">
      <c r="A1837" s="261"/>
      <c r="B1837" s="262"/>
      <c r="C1837" s="262"/>
      <c r="D1837" s="262"/>
      <c r="E1837" s="262"/>
      <c r="F1837" s="262"/>
      <c r="G1837" s="263"/>
      <c r="H1837" s="262"/>
      <c r="I1837" s="258"/>
      <c r="J1837" s="262"/>
      <c r="K1837" s="250"/>
      <c r="L1837" s="262"/>
      <c r="N1837" s="250"/>
      <c r="O1837" s="260"/>
      <c r="P1837" s="257"/>
      <c r="Q1837" s="250"/>
      <c r="R1837" s="250"/>
      <c r="S1837" s="250"/>
      <c r="T1837" s="250"/>
      <c r="U1837" s="250"/>
      <c r="V1837" s="250"/>
      <c r="W1837" s="250"/>
      <c r="X1837" s="250"/>
      <c r="Y1837" s="250"/>
      <c r="Z1837" s="250"/>
      <c r="AA1837" s="250"/>
      <c r="AB1837" s="250"/>
      <c r="AC1837" s="250"/>
      <c r="AD1837" s="250"/>
      <c r="AE1837" s="246"/>
      <c r="AF1837" s="250"/>
      <c r="AG1837" s="250"/>
      <c r="AH1837" s="250"/>
      <c r="AI1837" s="250"/>
    </row>
    <row r="1838" spans="1:35" ht="15" customHeight="1" x14ac:dyDescent="0.3">
      <c r="A1838" s="261"/>
      <c r="B1838" s="262"/>
      <c r="C1838" s="262"/>
      <c r="D1838" s="262"/>
      <c r="E1838" s="262"/>
      <c r="F1838" s="262"/>
      <c r="G1838" s="263"/>
      <c r="H1838" s="262"/>
      <c r="I1838" s="258"/>
      <c r="J1838" s="262"/>
      <c r="K1838" s="250"/>
      <c r="L1838" s="262"/>
      <c r="N1838" s="250"/>
      <c r="O1838" s="260"/>
      <c r="P1838" s="257"/>
      <c r="Q1838" s="250"/>
      <c r="R1838" s="250"/>
      <c r="S1838" s="250"/>
      <c r="T1838" s="250"/>
      <c r="U1838" s="250"/>
      <c r="V1838" s="250"/>
      <c r="W1838" s="250"/>
      <c r="X1838" s="250"/>
      <c r="Y1838" s="250"/>
      <c r="Z1838" s="250"/>
      <c r="AA1838" s="250"/>
      <c r="AB1838" s="250"/>
      <c r="AC1838" s="250"/>
      <c r="AD1838" s="250"/>
      <c r="AE1838" s="247"/>
      <c r="AF1838" s="250"/>
      <c r="AG1838" s="250"/>
      <c r="AH1838" s="250"/>
      <c r="AI1838" s="250"/>
    </row>
    <row r="1839" spans="1:35" ht="15" customHeight="1" x14ac:dyDescent="0.3">
      <c r="A1839" s="261"/>
      <c r="B1839" s="262"/>
      <c r="C1839" s="262"/>
      <c r="D1839" s="262"/>
      <c r="E1839" s="262"/>
      <c r="F1839" s="262"/>
      <c r="G1839" s="263"/>
      <c r="H1839" s="262"/>
      <c r="I1839" s="258"/>
      <c r="J1839" s="261"/>
      <c r="K1839" s="250"/>
      <c r="L1839" s="262"/>
      <c r="N1839" s="250"/>
      <c r="O1839" s="260"/>
      <c r="P1839" s="257"/>
      <c r="Q1839" s="250"/>
      <c r="R1839" s="250"/>
      <c r="S1839" s="250"/>
      <c r="T1839" s="250"/>
      <c r="U1839" s="250"/>
      <c r="V1839" s="250"/>
      <c r="W1839" s="250"/>
      <c r="X1839" s="250"/>
      <c r="Y1839" s="250"/>
      <c r="Z1839" s="250"/>
      <c r="AA1839" s="250"/>
      <c r="AB1839" s="250"/>
      <c r="AC1839" s="250"/>
      <c r="AD1839" s="250"/>
      <c r="AE1839" s="246"/>
      <c r="AF1839" s="250"/>
      <c r="AG1839" s="250"/>
      <c r="AH1839" s="250"/>
      <c r="AI1839" s="250"/>
    </row>
    <row r="1840" spans="1:35" ht="15" customHeight="1" x14ac:dyDescent="0.3">
      <c r="A1840" s="261"/>
      <c r="B1840" s="262"/>
      <c r="C1840" s="262"/>
      <c r="D1840" s="262"/>
      <c r="E1840" s="262"/>
      <c r="F1840" s="262"/>
      <c r="G1840" s="263"/>
      <c r="H1840" s="262"/>
      <c r="I1840" s="258"/>
      <c r="J1840" s="261"/>
      <c r="K1840" s="250"/>
      <c r="L1840" s="262"/>
      <c r="N1840" s="250"/>
      <c r="O1840" s="260"/>
      <c r="P1840" s="257"/>
      <c r="Q1840" s="250"/>
      <c r="R1840" s="250"/>
      <c r="S1840" s="250"/>
      <c r="T1840" s="250"/>
      <c r="U1840" s="250"/>
      <c r="V1840" s="250"/>
      <c r="W1840" s="250"/>
      <c r="X1840" s="250"/>
      <c r="Y1840" s="250"/>
      <c r="Z1840" s="250"/>
      <c r="AA1840" s="250"/>
      <c r="AB1840" s="250"/>
      <c r="AC1840" s="250"/>
      <c r="AD1840" s="250"/>
      <c r="AE1840" s="246"/>
      <c r="AF1840" s="250"/>
      <c r="AG1840" s="250"/>
      <c r="AH1840" s="250"/>
      <c r="AI1840" s="250"/>
    </row>
    <row r="1841" spans="1:35" ht="15" customHeight="1" x14ac:dyDescent="0.3">
      <c r="A1841" s="261"/>
      <c r="B1841" s="262"/>
      <c r="C1841" s="262"/>
      <c r="D1841" s="262"/>
      <c r="E1841" s="262"/>
      <c r="F1841" s="262"/>
      <c r="G1841" s="263"/>
      <c r="H1841" s="262"/>
      <c r="I1841" s="258"/>
      <c r="J1841" s="262"/>
      <c r="K1841" s="250"/>
      <c r="L1841" s="262"/>
      <c r="N1841" s="250"/>
      <c r="O1841" s="260"/>
      <c r="P1841" s="257"/>
      <c r="Q1841" s="250"/>
      <c r="R1841" s="250"/>
      <c r="S1841" s="250"/>
      <c r="T1841" s="250"/>
      <c r="U1841" s="250"/>
      <c r="V1841" s="250"/>
      <c r="W1841" s="250"/>
      <c r="X1841" s="250"/>
      <c r="Y1841" s="250"/>
      <c r="Z1841" s="250"/>
      <c r="AA1841" s="250"/>
      <c r="AB1841" s="250"/>
      <c r="AC1841" s="250"/>
      <c r="AD1841" s="250"/>
      <c r="AE1841" s="246"/>
      <c r="AF1841" s="250"/>
      <c r="AG1841" s="250"/>
      <c r="AH1841" s="250"/>
      <c r="AI1841" s="250"/>
    </row>
    <row r="1842" spans="1:35" ht="15" customHeight="1" x14ac:dyDescent="0.3">
      <c r="A1842" s="261"/>
      <c r="B1842" s="262"/>
      <c r="C1842" s="262"/>
      <c r="D1842" s="262"/>
      <c r="E1842" s="262"/>
      <c r="F1842" s="262"/>
      <c r="G1842" s="263"/>
      <c r="H1842" s="262"/>
      <c r="I1842" s="258"/>
      <c r="J1842" s="262"/>
      <c r="K1842" s="250"/>
      <c r="L1842" s="262"/>
      <c r="N1842" s="250"/>
      <c r="O1842" s="260"/>
      <c r="P1842" s="257"/>
      <c r="Q1842" s="250"/>
      <c r="R1842" s="250"/>
      <c r="S1842" s="250"/>
      <c r="T1842" s="250"/>
      <c r="U1842" s="250"/>
      <c r="V1842" s="250"/>
      <c r="W1842" s="250"/>
      <c r="X1842" s="250"/>
      <c r="Y1842" s="250"/>
      <c r="Z1842" s="250"/>
      <c r="AA1842" s="250"/>
      <c r="AB1842" s="250"/>
      <c r="AC1842" s="250"/>
      <c r="AD1842" s="250"/>
      <c r="AE1842" s="246"/>
      <c r="AF1842" s="250"/>
      <c r="AG1842" s="250"/>
      <c r="AH1842" s="250"/>
      <c r="AI1842" s="250"/>
    </row>
    <row r="1843" spans="1:35" ht="15" customHeight="1" x14ac:dyDescent="0.3">
      <c r="A1843" s="261"/>
      <c r="B1843" s="262"/>
      <c r="C1843" s="262"/>
      <c r="D1843" s="262"/>
      <c r="E1843" s="262"/>
      <c r="F1843" s="262"/>
      <c r="G1843" s="263"/>
      <c r="H1843" s="262"/>
      <c r="I1843" s="258"/>
      <c r="J1843" s="262"/>
      <c r="K1843" s="250"/>
      <c r="L1843" s="262"/>
      <c r="N1843" s="250"/>
      <c r="O1843" s="260"/>
      <c r="P1843" s="257"/>
      <c r="Q1843" s="250"/>
      <c r="R1843" s="250"/>
      <c r="S1843" s="250"/>
      <c r="T1843" s="250"/>
      <c r="U1843" s="250"/>
      <c r="V1843" s="250"/>
      <c r="W1843" s="250"/>
      <c r="X1843" s="250"/>
      <c r="Y1843" s="250"/>
      <c r="Z1843" s="250"/>
      <c r="AA1843" s="250"/>
      <c r="AB1843" s="250"/>
      <c r="AC1843" s="250"/>
      <c r="AD1843" s="250"/>
      <c r="AE1843" s="246"/>
      <c r="AF1843" s="250"/>
      <c r="AG1843" s="250"/>
      <c r="AH1843" s="250"/>
      <c r="AI1843" s="250"/>
    </row>
    <row r="1844" spans="1:35" ht="15" customHeight="1" x14ac:dyDescent="0.3">
      <c r="A1844" s="261"/>
      <c r="B1844" s="262"/>
      <c r="C1844" s="262"/>
      <c r="D1844" s="262"/>
      <c r="E1844" s="262"/>
      <c r="F1844" s="262"/>
      <c r="G1844" s="263"/>
      <c r="H1844" s="262"/>
      <c r="I1844" s="258"/>
      <c r="J1844" s="262"/>
      <c r="K1844" s="250"/>
      <c r="L1844" s="262"/>
      <c r="N1844" s="250"/>
      <c r="O1844" s="260"/>
      <c r="P1844" s="257"/>
      <c r="Q1844" s="250"/>
      <c r="R1844" s="250"/>
      <c r="S1844" s="250"/>
      <c r="T1844" s="250"/>
      <c r="U1844" s="250"/>
      <c r="V1844" s="250"/>
      <c r="W1844" s="250"/>
      <c r="X1844" s="250"/>
      <c r="Y1844" s="250"/>
      <c r="Z1844" s="250"/>
      <c r="AA1844" s="250"/>
      <c r="AB1844" s="250"/>
      <c r="AC1844" s="250"/>
      <c r="AD1844" s="250"/>
      <c r="AE1844" s="246"/>
      <c r="AF1844" s="250"/>
      <c r="AG1844" s="250"/>
      <c r="AH1844" s="250"/>
      <c r="AI1844" s="250"/>
    </row>
    <row r="1845" spans="1:35" ht="15" customHeight="1" x14ac:dyDescent="0.3">
      <c r="A1845" s="261"/>
      <c r="B1845" s="262"/>
      <c r="C1845" s="262"/>
      <c r="D1845" s="262"/>
      <c r="E1845" s="262"/>
      <c r="F1845" s="262"/>
      <c r="G1845" s="263"/>
      <c r="H1845" s="262"/>
      <c r="I1845" s="258"/>
      <c r="J1845" s="262"/>
      <c r="K1845" s="257"/>
      <c r="L1845" s="262"/>
      <c r="N1845" s="250"/>
      <c r="O1845" s="260"/>
      <c r="P1845" s="257"/>
      <c r="Q1845" s="250"/>
      <c r="R1845" s="250"/>
      <c r="S1845" s="250"/>
      <c r="T1845" s="250"/>
      <c r="U1845" s="250"/>
      <c r="V1845" s="250"/>
      <c r="W1845" s="250"/>
      <c r="X1845" s="250"/>
      <c r="Y1845" s="250"/>
      <c r="Z1845" s="250"/>
      <c r="AA1845" s="250"/>
      <c r="AB1845" s="250"/>
      <c r="AC1845" s="250"/>
      <c r="AD1845" s="250"/>
      <c r="AE1845" s="246"/>
      <c r="AF1845" s="250"/>
      <c r="AG1845" s="250"/>
      <c r="AH1845" s="250"/>
      <c r="AI1845" s="250"/>
    </row>
    <row r="1846" spans="1:35" ht="15" customHeight="1" x14ac:dyDescent="0.3">
      <c r="A1846" s="261"/>
      <c r="B1846" s="262"/>
      <c r="C1846" s="262"/>
      <c r="D1846" s="262"/>
      <c r="E1846" s="262"/>
      <c r="F1846" s="262"/>
      <c r="G1846" s="263"/>
      <c r="H1846" s="262"/>
      <c r="I1846" s="258"/>
      <c r="J1846" s="261"/>
      <c r="K1846" s="250"/>
      <c r="L1846" s="262"/>
      <c r="N1846" s="250"/>
      <c r="O1846" s="260"/>
      <c r="P1846" s="257"/>
      <c r="Q1846" s="250"/>
      <c r="R1846" s="250"/>
      <c r="S1846" s="250"/>
      <c r="T1846" s="250"/>
      <c r="U1846" s="250"/>
      <c r="V1846" s="250"/>
      <c r="W1846" s="250"/>
      <c r="X1846" s="250"/>
      <c r="Y1846" s="250"/>
      <c r="Z1846" s="250"/>
      <c r="AA1846" s="250"/>
      <c r="AB1846" s="250"/>
      <c r="AC1846" s="250"/>
      <c r="AD1846" s="250"/>
      <c r="AE1846" s="247"/>
      <c r="AF1846" s="250"/>
      <c r="AG1846" s="250"/>
      <c r="AH1846" s="250"/>
      <c r="AI1846" s="250"/>
    </row>
    <row r="1847" spans="1:35" ht="15" customHeight="1" x14ac:dyDescent="0.3">
      <c r="A1847" s="261"/>
      <c r="B1847" s="262"/>
      <c r="C1847" s="262"/>
      <c r="D1847" s="262"/>
      <c r="E1847" s="262"/>
      <c r="F1847" s="262"/>
      <c r="G1847" s="263"/>
      <c r="H1847" s="262"/>
      <c r="I1847" s="258"/>
      <c r="J1847" s="262"/>
      <c r="K1847" s="257"/>
      <c r="L1847" s="262"/>
      <c r="N1847" s="250"/>
      <c r="O1847" s="260"/>
      <c r="P1847" s="257"/>
      <c r="Q1847" s="250"/>
      <c r="R1847" s="250"/>
      <c r="S1847" s="250"/>
      <c r="T1847" s="250"/>
      <c r="U1847" s="250"/>
      <c r="V1847" s="250"/>
      <c r="W1847" s="250"/>
      <c r="X1847" s="250"/>
      <c r="Y1847" s="250"/>
      <c r="Z1847" s="250"/>
      <c r="AA1847" s="250"/>
      <c r="AB1847" s="250"/>
      <c r="AC1847" s="250"/>
      <c r="AD1847" s="250"/>
      <c r="AE1847" s="247"/>
      <c r="AF1847" s="250"/>
      <c r="AG1847" s="250"/>
      <c r="AH1847" s="250"/>
      <c r="AI1847" s="250"/>
    </row>
    <row r="1848" spans="1:35" ht="15" customHeight="1" x14ac:dyDescent="0.3">
      <c r="A1848" s="261"/>
      <c r="B1848" s="262"/>
      <c r="C1848" s="262"/>
      <c r="D1848" s="262"/>
      <c r="E1848" s="262"/>
      <c r="F1848" s="262"/>
      <c r="G1848" s="263"/>
      <c r="H1848" s="262"/>
      <c r="I1848" s="258"/>
      <c r="J1848" s="262"/>
      <c r="K1848" s="257"/>
      <c r="L1848" s="262"/>
      <c r="N1848" s="250"/>
      <c r="O1848" s="260"/>
      <c r="P1848" s="257"/>
      <c r="Q1848" s="250"/>
      <c r="R1848" s="250"/>
      <c r="S1848" s="250"/>
      <c r="T1848" s="250"/>
      <c r="U1848" s="250"/>
      <c r="V1848" s="250"/>
      <c r="W1848" s="250"/>
      <c r="X1848" s="250"/>
      <c r="Y1848" s="250"/>
      <c r="Z1848" s="250"/>
      <c r="AA1848" s="250"/>
      <c r="AB1848" s="250"/>
      <c r="AC1848" s="250"/>
      <c r="AD1848" s="250"/>
      <c r="AE1848" s="246"/>
      <c r="AF1848" s="250"/>
      <c r="AG1848" s="250"/>
      <c r="AH1848" s="250"/>
      <c r="AI1848" s="250"/>
    </row>
    <row r="1849" spans="1:35" ht="15" customHeight="1" x14ac:dyDescent="0.3">
      <c r="A1849" s="261"/>
      <c r="B1849" s="262"/>
      <c r="C1849" s="262"/>
      <c r="D1849" s="262"/>
      <c r="E1849" s="262"/>
      <c r="F1849" s="262"/>
      <c r="G1849" s="263"/>
      <c r="H1849" s="262"/>
      <c r="I1849" s="258"/>
      <c r="J1849" s="262"/>
      <c r="K1849" s="262"/>
      <c r="L1849" s="262"/>
      <c r="N1849" s="250"/>
      <c r="O1849" s="260"/>
      <c r="P1849" s="257"/>
      <c r="Q1849" s="250"/>
      <c r="R1849" s="250"/>
      <c r="S1849" s="250"/>
      <c r="T1849" s="250"/>
      <c r="U1849" s="250"/>
      <c r="V1849" s="250"/>
      <c r="W1849" s="250"/>
      <c r="X1849" s="250"/>
      <c r="Y1849" s="250"/>
      <c r="Z1849" s="250"/>
      <c r="AA1849" s="250"/>
      <c r="AB1849" s="250"/>
      <c r="AC1849" s="250"/>
      <c r="AD1849" s="250"/>
      <c r="AE1849" s="246"/>
      <c r="AF1849" s="250"/>
      <c r="AG1849" s="250"/>
      <c r="AH1849" s="250"/>
      <c r="AI1849" s="250"/>
    </row>
    <row r="1850" spans="1:35" ht="15" customHeight="1" x14ac:dyDescent="0.3">
      <c r="A1850" s="261"/>
      <c r="B1850" s="262"/>
      <c r="C1850" s="262"/>
      <c r="D1850" s="262"/>
      <c r="E1850" s="262"/>
      <c r="F1850" s="262"/>
      <c r="G1850" s="263"/>
      <c r="H1850" s="262"/>
      <c r="I1850" s="258"/>
      <c r="J1850" s="261"/>
      <c r="K1850" s="250"/>
      <c r="L1850" s="262"/>
      <c r="N1850" s="250"/>
      <c r="O1850" s="260"/>
      <c r="P1850" s="257"/>
      <c r="Q1850" s="250"/>
      <c r="R1850" s="250"/>
      <c r="S1850" s="250"/>
      <c r="T1850" s="250"/>
      <c r="U1850" s="250"/>
      <c r="V1850" s="250"/>
      <c r="W1850" s="250"/>
      <c r="X1850" s="250"/>
      <c r="Y1850" s="250"/>
      <c r="Z1850" s="250"/>
      <c r="AA1850" s="250"/>
      <c r="AB1850" s="250"/>
      <c r="AC1850" s="250"/>
      <c r="AD1850" s="250"/>
      <c r="AE1850" s="247"/>
      <c r="AF1850" s="250"/>
      <c r="AG1850" s="250"/>
      <c r="AH1850" s="250"/>
      <c r="AI1850" s="250"/>
    </row>
    <row r="1851" spans="1:35" ht="15" customHeight="1" x14ac:dyDescent="0.3">
      <c r="A1851" s="261"/>
      <c r="B1851" s="262"/>
      <c r="C1851" s="262"/>
      <c r="D1851" s="262"/>
      <c r="E1851" s="262"/>
      <c r="F1851" s="262"/>
      <c r="G1851" s="263"/>
      <c r="H1851" s="262"/>
      <c r="I1851" s="258"/>
      <c r="J1851" s="262"/>
      <c r="K1851" s="257"/>
      <c r="L1851" s="262"/>
      <c r="N1851" s="250"/>
      <c r="O1851" s="260"/>
      <c r="P1851" s="257"/>
      <c r="Q1851" s="250"/>
      <c r="R1851" s="250"/>
      <c r="S1851" s="250"/>
      <c r="T1851" s="250"/>
      <c r="U1851" s="250"/>
      <c r="V1851" s="250"/>
      <c r="W1851" s="250"/>
      <c r="X1851" s="250"/>
      <c r="Y1851" s="250"/>
      <c r="Z1851" s="250"/>
      <c r="AA1851" s="250"/>
      <c r="AB1851" s="250"/>
      <c r="AC1851" s="250"/>
      <c r="AD1851" s="250"/>
      <c r="AE1851" s="246"/>
      <c r="AF1851" s="250"/>
      <c r="AG1851" s="250"/>
      <c r="AH1851" s="250"/>
      <c r="AI1851" s="250"/>
    </row>
    <row r="1852" spans="1:35" ht="15" customHeight="1" x14ac:dyDescent="0.3">
      <c r="A1852" s="261"/>
      <c r="B1852" s="262"/>
      <c r="C1852" s="262"/>
      <c r="D1852" s="262"/>
      <c r="E1852" s="262"/>
      <c r="F1852" s="262"/>
      <c r="G1852" s="263"/>
      <c r="H1852" s="262"/>
      <c r="I1852" s="258"/>
      <c r="J1852" s="262"/>
      <c r="K1852" s="250"/>
      <c r="L1852" s="262"/>
      <c r="N1852" s="250"/>
      <c r="O1852" s="260"/>
      <c r="P1852" s="257"/>
      <c r="Q1852" s="250"/>
      <c r="R1852" s="250"/>
      <c r="S1852" s="250"/>
      <c r="T1852" s="250"/>
      <c r="U1852" s="250"/>
      <c r="V1852" s="250"/>
      <c r="W1852" s="250"/>
      <c r="X1852" s="250"/>
      <c r="Y1852" s="250"/>
      <c r="Z1852" s="250"/>
      <c r="AA1852" s="250"/>
      <c r="AB1852" s="250"/>
      <c r="AC1852" s="250"/>
      <c r="AD1852" s="250"/>
      <c r="AE1852" s="246"/>
      <c r="AF1852" s="250"/>
      <c r="AG1852" s="250"/>
      <c r="AH1852" s="250"/>
      <c r="AI1852" s="250"/>
    </row>
    <row r="1853" spans="1:35" ht="15" customHeight="1" x14ac:dyDescent="0.3">
      <c r="A1853" s="261"/>
      <c r="B1853" s="262"/>
      <c r="C1853" s="262"/>
      <c r="D1853" s="262"/>
      <c r="E1853" s="262"/>
      <c r="F1853" s="262"/>
      <c r="G1853" s="263"/>
      <c r="H1853" s="262"/>
      <c r="I1853" s="258"/>
      <c r="J1853" s="262"/>
      <c r="K1853" s="250"/>
      <c r="L1853" s="262"/>
      <c r="N1853" s="250"/>
      <c r="O1853" s="260"/>
      <c r="P1853" s="257"/>
      <c r="Q1853" s="250"/>
      <c r="R1853" s="250"/>
      <c r="S1853" s="250"/>
      <c r="T1853" s="250"/>
      <c r="U1853" s="250"/>
      <c r="V1853" s="250"/>
      <c r="W1853" s="250"/>
      <c r="X1853" s="250"/>
      <c r="Y1853" s="250"/>
      <c r="Z1853" s="250"/>
      <c r="AA1853" s="250"/>
      <c r="AB1853" s="250"/>
      <c r="AC1853" s="250"/>
      <c r="AD1853" s="250"/>
      <c r="AE1853" s="246"/>
      <c r="AF1853" s="250"/>
      <c r="AG1853" s="250"/>
      <c r="AH1853" s="250"/>
      <c r="AI1853" s="250"/>
    </row>
    <row r="1854" spans="1:35" ht="15" customHeight="1" x14ac:dyDescent="0.3">
      <c r="A1854" s="261"/>
      <c r="B1854" s="262"/>
      <c r="C1854" s="262"/>
      <c r="D1854" s="262"/>
      <c r="E1854" s="262"/>
      <c r="F1854" s="262"/>
      <c r="G1854" s="263"/>
      <c r="H1854" s="262"/>
      <c r="I1854" s="258"/>
      <c r="J1854" s="250"/>
      <c r="K1854" s="262"/>
      <c r="L1854" s="262"/>
      <c r="N1854" s="250"/>
      <c r="O1854" s="260"/>
      <c r="P1854" s="257"/>
      <c r="Q1854" s="250"/>
      <c r="R1854" s="250"/>
      <c r="S1854" s="250"/>
      <c r="T1854" s="250"/>
      <c r="U1854" s="250"/>
      <c r="V1854" s="250"/>
      <c r="W1854" s="250"/>
      <c r="X1854" s="250"/>
      <c r="Y1854" s="250"/>
      <c r="Z1854" s="250"/>
      <c r="AA1854" s="250"/>
      <c r="AB1854" s="250"/>
      <c r="AC1854" s="250"/>
      <c r="AD1854" s="250"/>
      <c r="AE1854" s="246"/>
      <c r="AF1854" s="250"/>
      <c r="AG1854" s="250"/>
      <c r="AH1854" s="250"/>
      <c r="AI1854" s="250"/>
    </row>
    <row r="1855" spans="1:35" ht="15" customHeight="1" x14ac:dyDescent="0.3">
      <c r="A1855" s="261"/>
      <c r="B1855" s="262"/>
      <c r="C1855" s="262"/>
      <c r="D1855" s="262"/>
      <c r="E1855" s="262"/>
      <c r="F1855" s="262"/>
      <c r="G1855" s="263"/>
      <c r="H1855" s="262"/>
      <c r="I1855" s="258"/>
      <c r="J1855" s="250"/>
      <c r="K1855" s="262"/>
      <c r="L1855" s="262"/>
      <c r="N1855" s="250"/>
      <c r="O1855" s="260"/>
      <c r="P1855" s="257"/>
      <c r="Q1855" s="250"/>
      <c r="R1855" s="250"/>
      <c r="S1855" s="250"/>
      <c r="T1855" s="250"/>
      <c r="U1855" s="250"/>
      <c r="V1855" s="250"/>
      <c r="W1855" s="250"/>
      <c r="X1855" s="250"/>
      <c r="Y1855" s="250"/>
      <c r="Z1855" s="250"/>
      <c r="AA1855" s="250"/>
      <c r="AB1855" s="250"/>
      <c r="AC1855" s="250"/>
      <c r="AD1855" s="250"/>
      <c r="AE1855" s="246"/>
      <c r="AF1855" s="250"/>
      <c r="AG1855" s="250"/>
      <c r="AH1855" s="250"/>
      <c r="AI1855" s="250"/>
    </row>
    <row r="1856" spans="1:35" ht="15" customHeight="1" x14ac:dyDescent="0.3">
      <c r="A1856" s="261"/>
      <c r="B1856" s="262"/>
      <c r="C1856" s="262"/>
      <c r="D1856" s="262"/>
      <c r="E1856" s="262"/>
      <c r="F1856" s="262"/>
      <c r="G1856" s="263"/>
      <c r="H1856" s="262"/>
      <c r="I1856" s="258"/>
      <c r="J1856" s="261"/>
      <c r="K1856" s="250"/>
      <c r="L1856" s="262"/>
      <c r="N1856" s="250"/>
      <c r="O1856" s="260"/>
      <c r="P1856" s="257"/>
      <c r="Q1856" s="250"/>
      <c r="R1856" s="250"/>
      <c r="S1856" s="250"/>
      <c r="T1856" s="250"/>
      <c r="U1856" s="250"/>
      <c r="V1856" s="250"/>
      <c r="W1856" s="250"/>
      <c r="X1856" s="250"/>
      <c r="Y1856" s="250"/>
      <c r="Z1856" s="250"/>
      <c r="AA1856" s="250"/>
      <c r="AB1856" s="250"/>
      <c r="AC1856" s="250"/>
      <c r="AD1856" s="250"/>
      <c r="AE1856" s="247"/>
      <c r="AF1856" s="250"/>
      <c r="AG1856" s="250"/>
      <c r="AH1856" s="250"/>
      <c r="AI1856" s="250"/>
    </row>
    <row r="1857" spans="1:35" ht="15" customHeight="1" x14ac:dyDescent="0.3">
      <c r="A1857" s="261"/>
      <c r="B1857" s="262"/>
      <c r="C1857" s="262"/>
      <c r="D1857" s="262"/>
      <c r="E1857" s="262"/>
      <c r="F1857" s="262"/>
      <c r="G1857" s="263"/>
      <c r="H1857" s="262"/>
      <c r="I1857" s="258"/>
      <c r="J1857" s="262"/>
      <c r="K1857" s="257"/>
      <c r="L1857" s="262"/>
      <c r="N1857" s="250"/>
      <c r="O1857" s="260"/>
      <c r="P1857" s="257"/>
      <c r="Q1857" s="250"/>
      <c r="R1857" s="250"/>
      <c r="S1857" s="250"/>
      <c r="T1857" s="250"/>
      <c r="U1857" s="250"/>
      <c r="V1857" s="250"/>
      <c r="W1857" s="250"/>
      <c r="X1857" s="250"/>
      <c r="Y1857" s="250"/>
      <c r="Z1857" s="250"/>
      <c r="AA1857" s="250"/>
      <c r="AB1857" s="250"/>
      <c r="AC1857" s="250"/>
      <c r="AD1857" s="250"/>
      <c r="AE1857" s="246"/>
      <c r="AF1857" s="250"/>
      <c r="AG1857" s="250"/>
      <c r="AH1857" s="250"/>
      <c r="AI1857" s="250"/>
    </row>
    <row r="1858" spans="1:35" ht="15" customHeight="1" x14ac:dyDescent="0.3">
      <c r="A1858" s="261"/>
      <c r="B1858" s="262"/>
      <c r="C1858" s="262"/>
      <c r="D1858" s="262"/>
      <c r="E1858" s="262"/>
      <c r="F1858" s="262"/>
      <c r="G1858" s="263"/>
      <c r="H1858" s="262"/>
      <c r="I1858" s="258"/>
      <c r="J1858" s="250"/>
      <c r="K1858" s="262"/>
      <c r="L1858" s="262"/>
      <c r="N1858" s="250"/>
      <c r="O1858" s="260"/>
      <c r="P1858" s="257"/>
      <c r="Q1858" s="250"/>
      <c r="R1858" s="250"/>
      <c r="S1858" s="250"/>
      <c r="T1858" s="250"/>
      <c r="U1858" s="250"/>
      <c r="V1858" s="250"/>
      <c r="W1858" s="250"/>
      <c r="X1858" s="250"/>
      <c r="Y1858" s="250"/>
      <c r="Z1858" s="250"/>
      <c r="AA1858" s="250"/>
      <c r="AB1858" s="250"/>
      <c r="AC1858" s="250"/>
      <c r="AD1858" s="250"/>
      <c r="AE1858" s="247"/>
      <c r="AF1858" s="250"/>
      <c r="AG1858" s="250"/>
      <c r="AH1858" s="250"/>
      <c r="AI1858" s="250"/>
    </row>
    <row r="1859" spans="1:35" ht="15" customHeight="1" x14ac:dyDescent="0.3">
      <c r="A1859" s="261"/>
      <c r="B1859" s="262"/>
      <c r="C1859" s="262"/>
      <c r="D1859" s="262"/>
      <c r="E1859" s="262"/>
      <c r="F1859" s="262"/>
      <c r="G1859" s="263"/>
      <c r="H1859" s="262"/>
      <c r="I1859" s="258"/>
      <c r="J1859" s="262"/>
      <c r="K1859" s="250"/>
      <c r="L1859" s="262"/>
      <c r="N1859" s="250"/>
      <c r="O1859" s="260"/>
      <c r="P1859" s="257"/>
      <c r="Q1859" s="250"/>
      <c r="R1859" s="250"/>
      <c r="S1859" s="250"/>
      <c r="T1859" s="250"/>
      <c r="U1859" s="250"/>
      <c r="V1859" s="250"/>
      <c r="W1859" s="250"/>
      <c r="X1859" s="250"/>
      <c r="Y1859" s="250"/>
      <c r="Z1859" s="250"/>
      <c r="AA1859" s="250"/>
      <c r="AB1859" s="250"/>
      <c r="AC1859" s="250"/>
      <c r="AD1859" s="250"/>
      <c r="AE1859" s="247"/>
      <c r="AF1859" s="250"/>
      <c r="AG1859" s="250"/>
      <c r="AH1859" s="250"/>
      <c r="AI1859" s="250"/>
    </row>
    <row r="1860" spans="1:35" ht="15" customHeight="1" x14ac:dyDescent="0.3">
      <c r="A1860" s="261"/>
      <c r="B1860" s="262"/>
      <c r="C1860" s="262"/>
      <c r="D1860" s="262"/>
      <c r="E1860" s="262"/>
      <c r="F1860" s="262"/>
      <c r="G1860" s="263"/>
      <c r="H1860" s="262"/>
      <c r="I1860" s="258"/>
      <c r="J1860" s="262"/>
      <c r="K1860" s="250"/>
      <c r="L1860" s="262"/>
      <c r="N1860" s="250"/>
      <c r="O1860" s="260"/>
      <c r="P1860" s="257"/>
      <c r="Q1860" s="250"/>
      <c r="R1860" s="250"/>
      <c r="S1860" s="250"/>
      <c r="T1860" s="250"/>
      <c r="U1860" s="250"/>
      <c r="V1860" s="250"/>
      <c r="W1860" s="250"/>
      <c r="X1860" s="250"/>
      <c r="Y1860" s="250"/>
      <c r="Z1860" s="250"/>
      <c r="AA1860" s="250"/>
      <c r="AB1860" s="250"/>
      <c r="AC1860" s="250"/>
      <c r="AD1860" s="250"/>
      <c r="AE1860" s="247"/>
      <c r="AF1860" s="250"/>
      <c r="AG1860" s="250"/>
      <c r="AH1860" s="250"/>
      <c r="AI1860" s="250"/>
    </row>
    <row r="1861" spans="1:35" ht="15" customHeight="1" x14ac:dyDescent="0.3">
      <c r="A1861" s="261"/>
      <c r="B1861" s="262"/>
      <c r="C1861" s="262"/>
      <c r="D1861" s="262"/>
      <c r="E1861" s="262"/>
      <c r="F1861" s="262"/>
      <c r="G1861" s="263"/>
      <c r="H1861" s="262"/>
      <c r="I1861" s="258"/>
      <c r="J1861" s="262"/>
      <c r="K1861" s="257"/>
      <c r="L1861" s="262"/>
      <c r="N1861" s="250"/>
      <c r="O1861" s="260"/>
      <c r="P1861" s="257"/>
      <c r="Q1861" s="250"/>
      <c r="R1861" s="250"/>
      <c r="S1861" s="250"/>
      <c r="T1861" s="250"/>
      <c r="U1861" s="250"/>
      <c r="V1861" s="250"/>
      <c r="W1861" s="250"/>
      <c r="X1861" s="250"/>
      <c r="Y1861" s="250"/>
      <c r="Z1861" s="250"/>
      <c r="AA1861" s="250"/>
      <c r="AB1861" s="250"/>
      <c r="AC1861" s="250"/>
      <c r="AD1861" s="250"/>
      <c r="AE1861" s="246"/>
      <c r="AF1861" s="250"/>
      <c r="AG1861" s="250"/>
      <c r="AH1861" s="250"/>
      <c r="AI1861" s="250"/>
    </row>
    <row r="1862" spans="1:35" ht="15" customHeight="1" x14ac:dyDescent="0.3">
      <c r="A1862" s="261"/>
      <c r="B1862" s="262"/>
      <c r="C1862" s="262"/>
      <c r="D1862" s="262"/>
      <c r="E1862" s="262"/>
      <c r="F1862" s="262"/>
      <c r="G1862" s="263"/>
      <c r="H1862" s="262"/>
      <c r="I1862" s="258"/>
      <c r="J1862" s="262"/>
      <c r="K1862" s="257"/>
      <c r="L1862" s="262"/>
      <c r="N1862" s="250"/>
      <c r="O1862" s="260"/>
      <c r="P1862" s="257"/>
      <c r="Q1862" s="250"/>
      <c r="R1862" s="250"/>
      <c r="S1862" s="250"/>
      <c r="T1862" s="250"/>
      <c r="U1862" s="250"/>
      <c r="V1862" s="250"/>
      <c r="W1862" s="250"/>
      <c r="X1862" s="250"/>
      <c r="Y1862" s="250"/>
      <c r="Z1862" s="250"/>
      <c r="AA1862" s="250"/>
      <c r="AB1862" s="250"/>
      <c r="AC1862" s="250"/>
      <c r="AD1862" s="250"/>
      <c r="AE1862" s="246"/>
      <c r="AF1862" s="250"/>
      <c r="AG1862" s="250"/>
      <c r="AH1862" s="250"/>
      <c r="AI1862" s="250"/>
    </row>
    <row r="1863" spans="1:35" ht="15" customHeight="1" x14ac:dyDescent="0.3">
      <c r="A1863" s="261"/>
      <c r="B1863" s="262"/>
      <c r="C1863" s="262"/>
      <c r="D1863" s="262"/>
      <c r="E1863" s="262"/>
      <c r="F1863" s="262"/>
      <c r="G1863" s="263"/>
      <c r="H1863" s="262"/>
      <c r="I1863" s="258"/>
      <c r="J1863" s="262"/>
      <c r="K1863" s="250"/>
      <c r="L1863" s="262"/>
      <c r="N1863" s="250"/>
      <c r="O1863" s="260"/>
      <c r="P1863" s="257"/>
      <c r="Q1863" s="250"/>
      <c r="R1863" s="250"/>
      <c r="S1863" s="250"/>
      <c r="T1863" s="250"/>
      <c r="U1863" s="250"/>
      <c r="V1863" s="250"/>
      <c r="W1863" s="250"/>
      <c r="X1863" s="250"/>
      <c r="Y1863" s="250"/>
      <c r="Z1863" s="250"/>
      <c r="AA1863" s="250"/>
      <c r="AB1863" s="250"/>
      <c r="AC1863" s="250"/>
      <c r="AD1863" s="250"/>
      <c r="AE1863" s="246"/>
      <c r="AF1863" s="250"/>
      <c r="AG1863" s="250"/>
      <c r="AH1863" s="250"/>
      <c r="AI1863" s="250"/>
    </row>
    <row r="1864" spans="1:35" ht="15" customHeight="1" x14ac:dyDescent="0.3">
      <c r="A1864" s="261"/>
      <c r="B1864" s="262"/>
      <c r="C1864" s="262"/>
      <c r="D1864" s="262"/>
      <c r="E1864" s="262"/>
      <c r="F1864" s="262"/>
      <c r="G1864" s="263"/>
      <c r="H1864" s="262"/>
      <c r="I1864" s="258"/>
      <c r="J1864" s="262"/>
      <c r="K1864" s="250"/>
      <c r="L1864" s="262"/>
      <c r="N1864" s="250"/>
      <c r="O1864" s="260"/>
      <c r="P1864" s="257"/>
      <c r="Q1864" s="250"/>
      <c r="R1864" s="250"/>
      <c r="S1864" s="250"/>
      <c r="T1864" s="250"/>
      <c r="U1864" s="250"/>
      <c r="V1864" s="250"/>
      <c r="W1864" s="250"/>
      <c r="X1864" s="250"/>
      <c r="Y1864" s="250"/>
      <c r="Z1864" s="250"/>
      <c r="AA1864" s="250"/>
      <c r="AB1864" s="250"/>
      <c r="AC1864" s="250"/>
      <c r="AD1864" s="250"/>
      <c r="AE1864" s="247"/>
      <c r="AF1864" s="250"/>
      <c r="AG1864" s="250"/>
      <c r="AH1864" s="250"/>
      <c r="AI1864" s="250"/>
    </row>
    <row r="1865" spans="1:35" ht="15" customHeight="1" x14ac:dyDescent="0.3">
      <c r="A1865" s="261"/>
      <c r="B1865" s="262"/>
      <c r="C1865" s="262"/>
      <c r="D1865" s="262"/>
      <c r="E1865" s="262"/>
      <c r="F1865" s="262"/>
      <c r="G1865" s="263"/>
      <c r="H1865" s="262"/>
      <c r="I1865" s="258"/>
      <c r="J1865" s="262"/>
      <c r="K1865" s="250"/>
      <c r="L1865" s="262"/>
      <c r="N1865" s="250"/>
      <c r="O1865" s="260"/>
      <c r="P1865" s="257"/>
      <c r="Q1865" s="250"/>
      <c r="R1865" s="250"/>
      <c r="S1865" s="250"/>
      <c r="T1865" s="250"/>
      <c r="U1865" s="250"/>
      <c r="V1865" s="250"/>
      <c r="W1865" s="250"/>
      <c r="X1865" s="250"/>
      <c r="Y1865" s="250"/>
      <c r="Z1865" s="250"/>
      <c r="AA1865" s="250"/>
      <c r="AB1865" s="250"/>
      <c r="AC1865" s="250"/>
      <c r="AD1865" s="250"/>
      <c r="AE1865" s="246"/>
      <c r="AF1865" s="250"/>
      <c r="AG1865" s="250"/>
      <c r="AH1865" s="250"/>
      <c r="AI1865" s="250"/>
    </row>
    <row r="1866" spans="1:35" ht="15" customHeight="1" x14ac:dyDescent="0.3">
      <c r="A1866" s="261"/>
      <c r="B1866" s="262"/>
      <c r="C1866" s="262"/>
      <c r="D1866" s="262"/>
      <c r="E1866" s="262"/>
      <c r="F1866" s="262"/>
      <c r="G1866" s="263"/>
      <c r="H1866" s="262"/>
      <c r="I1866" s="258"/>
      <c r="J1866" s="262"/>
      <c r="K1866" s="250"/>
      <c r="L1866" s="262"/>
      <c r="N1866" s="250"/>
      <c r="O1866" s="260"/>
      <c r="P1866" s="257"/>
      <c r="Q1866" s="250"/>
      <c r="R1866" s="250"/>
      <c r="S1866" s="250"/>
      <c r="T1866" s="250"/>
      <c r="U1866" s="250"/>
      <c r="V1866" s="250"/>
      <c r="W1866" s="250"/>
      <c r="X1866" s="250"/>
      <c r="Y1866" s="250"/>
      <c r="Z1866" s="250"/>
      <c r="AA1866" s="250"/>
      <c r="AB1866" s="250"/>
      <c r="AC1866" s="250"/>
      <c r="AD1866" s="250"/>
      <c r="AE1866" s="247"/>
      <c r="AF1866" s="250"/>
      <c r="AG1866" s="250"/>
      <c r="AH1866" s="250"/>
      <c r="AI1866" s="250"/>
    </row>
    <row r="1867" spans="1:35" ht="15" customHeight="1" x14ac:dyDescent="0.3">
      <c r="A1867" s="261"/>
      <c r="B1867" s="262"/>
      <c r="C1867" s="262"/>
      <c r="D1867" s="262"/>
      <c r="E1867" s="262"/>
      <c r="F1867" s="262"/>
      <c r="G1867" s="263"/>
      <c r="H1867" s="262"/>
      <c r="I1867" s="258"/>
      <c r="J1867" s="262"/>
      <c r="K1867" s="262"/>
      <c r="L1867" s="262"/>
      <c r="N1867" s="250"/>
      <c r="O1867" s="260"/>
      <c r="P1867" s="257"/>
      <c r="Q1867" s="250"/>
      <c r="R1867" s="250"/>
      <c r="S1867" s="250"/>
      <c r="T1867" s="250"/>
      <c r="U1867" s="250"/>
      <c r="V1867" s="250"/>
      <c r="W1867" s="250"/>
      <c r="X1867" s="250"/>
      <c r="Y1867" s="250"/>
      <c r="Z1867" s="250"/>
      <c r="AA1867" s="250"/>
      <c r="AB1867" s="250"/>
      <c r="AC1867" s="250"/>
      <c r="AD1867" s="250"/>
      <c r="AE1867" s="246"/>
      <c r="AF1867" s="250"/>
      <c r="AG1867" s="250"/>
      <c r="AH1867" s="250"/>
      <c r="AI1867" s="250"/>
    </row>
    <row r="1868" spans="1:35" ht="15" customHeight="1" x14ac:dyDescent="0.3">
      <c r="A1868" s="261"/>
      <c r="B1868" s="262"/>
      <c r="C1868" s="262"/>
      <c r="D1868" s="262"/>
      <c r="E1868" s="262"/>
      <c r="F1868" s="262"/>
      <c r="G1868" s="263"/>
      <c r="H1868" s="262"/>
      <c r="I1868" s="258"/>
      <c r="J1868" s="261"/>
      <c r="K1868" s="257"/>
      <c r="L1868" s="262"/>
      <c r="N1868" s="250"/>
      <c r="O1868" s="260"/>
      <c r="P1868" s="257"/>
      <c r="Q1868" s="250"/>
      <c r="R1868" s="250"/>
      <c r="S1868" s="250"/>
      <c r="T1868" s="250"/>
      <c r="U1868" s="250"/>
      <c r="V1868" s="250"/>
      <c r="W1868" s="250"/>
      <c r="X1868" s="250"/>
      <c r="Y1868" s="250"/>
      <c r="Z1868" s="250"/>
      <c r="AA1868" s="250"/>
      <c r="AB1868" s="250"/>
      <c r="AC1868" s="250"/>
      <c r="AD1868" s="250"/>
      <c r="AE1868" s="246"/>
      <c r="AF1868" s="250"/>
      <c r="AG1868" s="250"/>
      <c r="AH1868" s="250"/>
      <c r="AI1868" s="250"/>
    </row>
    <row r="1869" spans="1:35" ht="15" customHeight="1" x14ac:dyDescent="0.3">
      <c r="A1869" s="261"/>
      <c r="B1869" s="262"/>
      <c r="C1869" s="262"/>
      <c r="D1869" s="262"/>
      <c r="E1869" s="262"/>
      <c r="F1869" s="262"/>
      <c r="G1869" s="263"/>
      <c r="H1869" s="262"/>
      <c r="I1869" s="258"/>
      <c r="J1869" s="262"/>
      <c r="K1869" s="257"/>
      <c r="L1869" s="262"/>
      <c r="N1869" s="250"/>
      <c r="O1869" s="260"/>
      <c r="P1869" s="257"/>
      <c r="Q1869" s="250"/>
      <c r="R1869" s="250"/>
      <c r="S1869" s="250"/>
      <c r="T1869" s="250"/>
      <c r="U1869" s="250"/>
      <c r="V1869" s="250"/>
      <c r="W1869" s="250"/>
      <c r="X1869" s="250"/>
      <c r="Y1869" s="250"/>
      <c r="Z1869" s="250"/>
      <c r="AA1869" s="250"/>
      <c r="AB1869" s="250"/>
      <c r="AC1869" s="250"/>
      <c r="AD1869" s="250"/>
      <c r="AE1869" s="246"/>
      <c r="AF1869" s="250"/>
      <c r="AG1869" s="250"/>
      <c r="AH1869" s="250"/>
      <c r="AI1869" s="250"/>
    </row>
    <row r="1870" spans="1:35" ht="15" customHeight="1" x14ac:dyDescent="0.3">
      <c r="A1870" s="261"/>
      <c r="B1870" s="262"/>
      <c r="C1870" s="262"/>
      <c r="D1870" s="262"/>
      <c r="E1870" s="262"/>
      <c r="F1870" s="262"/>
      <c r="G1870" s="263"/>
      <c r="H1870" s="262"/>
      <c r="I1870" s="258"/>
      <c r="J1870" s="261"/>
      <c r="K1870" s="262"/>
      <c r="L1870" s="250"/>
      <c r="N1870" s="250"/>
      <c r="O1870" s="260"/>
      <c r="P1870" s="257"/>
      <c r="Q1870" s="250"/>
      <c r="R1870" s="250"/>
      <c r="S1870" s="250"/>
      <c r="T1870" s="250"/>
      <c r="U1870" s="250"/>
      <c r="V1870" s="250"/>
      <c r="W1870" s="250"/>
      <c r="X1870" s="250"/>
      <c r="Y1870" s="250"/>
      <c r="Z1870" s="250"/>
      <c r="AA1870" s="250"/>
      <c r="AB1870" s="250"/>
      <c r="AC1870" s="250"/>
      <c r="AD1870" s="250"/>
      <c r="AE1870" s="246"/>
      <c r="AF1870" s="250"/>
      <c r="AG1870" s="250"/>
      <c r="AH1870" s="250"/>
      <c r="AI1870" s="250"/>
    </row>
    <row r="1871" spans="1:35" ht="15" customHeight="1" x14ac:dyDescent="0.3">
      <c r="A1871" s="261"/>
      <c r="B1871" s="262"/>
      <c r="C1871" s="262"/>
      <c r="D1871" s="262"/>
      <c r="E1871" s="262"/>
      <c r="F1871" s="262"/>
      <c r="G1871" s="263"/>
      <c r="H1871" s="262"/>
      <c r="I1871" s="258"/>
      <c r="J1871" s="250"/>
      <c r="K1871" s="262"/>
      <c r="L1871" s="262"/>
      <c r="N1871" s="250"/>
      <c r="O1871" s="260"/>
      <c r="P1871" s="257"/>
      <c r="Q1871" s="250"/>
      <c r="R1871" s="250"/>
      <c r="S1871" s="250"/>
      <c r="T1871" s="250"/>
      <c r="U1871" s="250"/>
      <c r="V1871" s="250"/>
      <c r="W1871" s="250"/>
      <c r="X1871" s="250"/>
      <c r="Y1871" s="250"/>
      <c r="Z1871" s="250"/>
      <c r="AA1871" s="250"/>
      <c r="AB1871" s="250"/>
      <c r="AC1871" s="250"/>
      <c r="AD1871" s="250"/>
      <c r="AE1871" s="247"/>
      <c r="AF1871" s="250"/>
      <c r="AG1871" s="250"/>
      <c r="AH1871" s="250"/>
      <c r="AI1871" s="250"/>
    </row>
    <row r="1872" spans="1:35" ht="15" customHeight="1" x14ac:dyDescent="0.3">
      <c r="A1872" s="261"/>
      <c r="B1872" s="262"/>
      <c r="C1872" s="262"/>
      <c r="D1872" s="262"/>
      <c r="E1872" s="262"/>
      <c r="F1872" s="262"/>
      <c r="G1872" s="263"/>
      <c r="H1872" s="262"/>
      <c r="I1872" s="258"/>
      <c r="J1872" s="262"/>
      <c r="K1872" s="250"/>
      <c r="L1872" s="262"/>
      <c r="N1872" s="250"/>
      <c r="O1872" s="260"/>
      <c r="P1872" s="257"/>
      <c r="Q1872" s="250"/>
      <c r="R1872" s="250"/>
      <c r="S1872" s="250"/>
      <c r="T1872" s="250"/>
      <c r="U1872" s="250"/>
      <c r="V1872" s="250"/>
      <c r="W1872" s="250"/>
      <c r="X1872" s="250"/>
      <c r="Y1872" s="250"/>
      <c r="Z1872" s="250"/>
      <c r="AA1872" s="250"/>
      <c r="AB1872" s="250"/>
      <c r="AC1872" s="250"/>
      <c r="AD1872" s="250"/>
      <c r="AE1872" s="246"/>
      <c r="AF1872" s="250"/>
      <c r="AG1872" s="250"/>
      <c r="AH1872" s="250"/>
      <c r="AI1872" s="250"/>
    </row>
    <row r="1873" spans="1:35" ht="15" customHeight="1" x14ac:dyDescent="0.3">
      <c r="A1873" s="261"/>
      <c r="B1873" s="262"/>
      <c r="C1873" s="262"/>
      <c r="D1873" s="262"/>
      <c r="E1873" s="262"/>
      <c r="F1873" s="262"/>
      <c r="G1873" s="263"/>
      <c r="H1873" s="262"/>
      <c r="I1873" s="258"/>
      <c r="J1873" s="261"/>
      <c r="K1873" s="250"/>
      <c r="L1873" s="262"/>
      <c r="N1873" s="250"/>
      <c r="O1873" s="260"/>
      <c r="P1873" s="257"/>
      <c r="Q1873" s="250"/>
      <c r="R1873" s="250"/>
      <c r="S1873" s="250"/>
      <c r="T1873" s="250"/>
      <c r="U1873" s="250"/>
      <c r="V1873" s="250"/>
      <c r="W1873" s="250"/>
      <c r="X1873" s="250"/>
      <c r="Y1873" s="250"/>
      <c r="Z1873" s="250"/>
      <c r="AA1873" s="250"/>
      <c r="AB1873" s="250"/>
      <c r="AC1873" s="250"/>
      <c r="AD1873" s="250"/>
      <c r="AE1873" s="246"/>
      <c r="AF1873" s="250"/>
      <c r="AG1873" s="250"/>
      <c r="AH1873" s="250"/>
      <c r="AI1873" s="250"/>
    </row>
    <row r="1874" spans="1:35" ht="15" customHeight="1" x14ac:dyDescent="0.3">
      <c r="A1874" s="261"/>
      <c r="B1874" s="262"/>
      <c r="C1874" s="262"/>
      <c r="D1874" s="262"/>
      <c r="E1874" s="262"/>
      <c r="F1874" s="262"/>
      <c r="G1874" s="263"/>
      <c r="H1874" s="262"/>
      <c r="I1874" s="258"/>
      <c r="J1874" s="262"/>
      <c r="K1874" s="257"/>
      <c r="L1874" s="262"/>
      <c r="N1874" s="250"/>
      <c r="O1874" s="260"/>
      <c r="P1874" s="257"/>
      <c r="Q1874" s="250"/>
      <c r="R1874" s="250"/>
      <c r="S1874" s="250"/>
      <c r="T1874" s="250"/>
      <c r="U1874" s="250"/>
      <c r="V1874" s="250"/>
      <c r="W1874" s="250"/>
      <c r="X1874" s="250"/>
      <c r="Y1874" s="250"/>
      <c r="Z1874" s="250"/>
      <c r="AA1874" s="250"/>
      <c r="AB1874" s="250"/>
      <c r="AC1874" s="250"/>
      <c r="AD1874" s="250"/>
      <c r="AE1874" s="246"/>
      <c r="AF1874" s="250"/>
      <c r="AG1874" s="250"/>
      <c r="AH1874" s="250"/>
      <c r="AI1874" s="250"/>
    </row>
    <row r="1875" spans="1:35" ht="15" customHeight="1" x14ac:dyDescent="0.3">
      <c r="A1875" s="261"/>
      <c r="B1875" s="262"/>
      <c r="C1875" s="262"/>
      <c r="D1875" s="262"/>
      <c r="E1875" s="262"/>
      <c r="F1875" s="262"/>
      <c r="G1875" s="263"/>
      <c r="H1875" s="262"/>
      <c r="I1875" s="258"/>
      <c r="J1875" s="262"/>
      <c r="K1875" s="257"/>
      <c r="L1875" s="262"/>
      <c r="N1875" s="250"/>
      <c r="O1875" s="260"/>
      <c r="P1875" s="257"/>
      <c r="Q1875" s="250"/>
      <c r="R1875" s="250"/>
      <c r="S1875" s="250"/>
      <c r="T1875" s="250"/>
      <c r="U1875" s="250"/>
      <c r="V1875" s="250"/>
      <c r="W1875" s="250"/>
      <c r="X1875" s="250"/>
      <c r="Y1875" s="250"/>
      <c r="Z1875" s="250"/>
      <c r="AA1875" s="250"/>
      <c r="AB1875" s="250"/>
      <c r="AC1875" s="250"/>
      <c r="AD1875" s="250"/>
      <c r="AE1875" s="247"/>
      <c r="AF1875" s="250"/>
      <c r="AG1875" s="250"/>
      <c r="AH1875" s="250"/>
      <c r="AI1875" s="250"/>
    </row>
    <row r="1876" spans="1:35" ht="15" customHeight="1" x14ac:dyDescent="0.3">
      <c r="A1876" s="261"/>
      <c r="B1876" s="262"/>
      <c r="C1876" s="262"/>
      <c r="D1876" s="262"/>
      <c r="E1876" s="262"/>
      <c r="F1876" s="262"/>
      <c r="G1876" s="263"/>
      <c r="H1876" s="262"/>
      <c r="I1876" s="258"/>
      <c r="J1876" s="262"/>
      <c r="K1876" s="257"/>
      <c r="L1876" s="262"/>
      <c r="N1876" s="250"/>
      <c r="O1876" s="260"/>
      <c r="P1876" s="257"/>
      <c r="Q1876" s="250"/>
      <c r="R1876" s="250"/>
      <c r="S1876" s="250"/>
      <c r="T1876" s="250"/>
      <c r="U1876" s="250"/>
      <c r="V1876" s="250"/>
      <c r="W1876" s="250"/>
      <c r="X1876" s="250"/>
      <c r="Y1876" s="250"/>
      <c r="Z1876" s="250"/>
      <c r="AA1876" s="250"/>
      <c r="AB1876" s="250"/>
      <c r="AC1876" s="250"/>
      <c r="AD1876" s="250"/>
      <c r="AE1876" s="246"/>
      <c r="AF1876" s="250"/>
      <c r="AG1876" s="250"/>
      <c r="AH1876" s="250"/>
      <c r="AI1876" s="250"/>
    </row>
    <row r="1877" spans="1:35" ht="15" customHeight="1" x14ac:dyDescent="0.3">
      <c r="A1877" s="261"/>
      <c r="B1877" s="262"/>
      <c r="C1877" s="262"/>
      <c r="D1877" s="262"/>
      <c r="E1877" s="262"/>
      <c r="F1877" s="262"/>
      <c r="G1877" s="263"/>
      <c r="H1877" s="262"/>
      <c r="I1877" s="258"/>
      <c r="J1877" s="262"/>
      <c r="K1877" s="250"/>
      <c r="L1877" s="262"/>
      <c r="N1877" s="250"/>
      <c r="O1877" s="260"/>
      <c r="P1877" s="257"/>
      <c r="Q1877" s="250"/>
      <c r="R1877" s="250"/>
      <c r="S1877" s="250"/>
      <c r="T1877" s="250"/>
      <c r="U1877" s="250"/>
      <c r="V1877" s="250"/>
      <c r="W1877" s="250"/>
      <c r="X1877" s="250"/>
      <c r="Y1877" s="250"/>
      <c r="Z1877" s="250"/>
      <c r="AA1877" s="250"/>
      <c r="AB1877" s="250"/>
      <c r="AC1877" s="250"/>
      <c r="AD1877" s="250"/>
      <c r="AE1877" s="246"/>
      <c r="AF1877" s="250"/>
      <c r="AG1877" s="250"/>
      <c r="AH1877" s="250"/>
      <c r="AI1877" s="250"/>
    </row>
    <row r="1878" spans="1:35" ht="15" customHeight="1" x14ac:dyDescent="0.3">
      <c r="A1878" s="261"/>
      <c r="B1878" s="262"/>
      <c r="C1878" s="262"/>
      <c r="D1878" s="262"/>
      <c r="E1878" s="262"/>
      <c r="F1878" s="262"/>
      <c r="G1878" s="263"/>
      <c r="H1878" s="262"/>
      <c r="I1878" s="258"/>
      <c r="J1878" s="261"/>
      <c r="K1878" s="250"/>
      <c r="L1878" s="262"/>
      <c r="N1878" s="250"/>
      <c r="O1878" s="260"/>
      <c r="P1878" s="257"/>
      <c r="Q1878" s="250"/>
      <c r="R1878" s="250"/>
      <c r="S1878" s="250"/>
      <c r="T1878" s="250"/>
      <c r="U1878" s="250"/>
      <c r="V1878" s="250"/>
      <c r="W1878" s="250"/>
      <c r="X1878" s="250"/>
      <c r="Y1878" s="250"/>
      <c r="Z1878" s="250"/>
      <c r="AA1878" s="250"/>
      <c r="AB1878" s="250"/>
      <c r="AC1878" s="250"/>
      <c r="AD1878" s="250"/>
      <c r="AE1878" s="246"/>
      <c r="AF1878" s="250"/>
      <c r="AG1878" s="250"/>
      <c r="AH1878" s="250"/>
      <c r="AI1878" s="250"/>
    </row>
    <row r="1879" spans="1:35" ht="15" customHeight="1" x14ac:dyDescent="0.3">
      <c r="A1879" s="261"/>
      <c r="B1879" s="262"/>
      <c r="C1879" s="262"/>
      <c r="D1879" s="262"/>
      <c r="E1879" s="262"/>
      <c r="F1879" s="262"/>
      <c r="G1879" s="263"/>
      <c r="H1879" s="262"/>
      <c r="I1879" s="258"/>
      <c r="J1879" s="262"/>
      <c r="K1879" s="257"/>
      <c r="L1879" s="262"/>
      <c r="N1879" s="250"/>
      <c r="O1879" s="260"/>
      <c r="P1879" s="257"/>
      <c r="Q1879" s="250"/>
      <c r="R1879" s="250"/>
      <c r="S1879" s="250"/>
      <c r="T1879" s="250"/>
      <c r="U1879" s="250"/>
      <c r="V1879" s="250"/>
      <c r="W1879" s="250"/>
      <c r="X1879" s="250"/>
      <c r="Y1879" s="250"/>
      <c r="Z1879" s="250"/>
      <c r="AA1879" s="250"/>
      <c r="AB1879" s="250"/>
      <c r="AC1879" s="250"/>
      <c r="AD1879" s="250"/>
      <c r="AE1879" s="246"/>
      <c r="AF1879" s="250"/>
      <c r="AG1879" s="250"/>
      <c r="AH1879" s="250"/>
      <c r="AI1879" s="250"/>
    </row>
    <row r="1880" spans="1:35" ht="15" customHeight="1" x14ac:dyDescent="0.3">
      <c r="A1880" s="261"/>
      <c r="B1880" s="262"/>
      <c r="C1880" s="262"/>
      <c r="D1880" s="262"/>
      <c r="E1880" s="262"/>
      <c r="F1880" s="262"/>
      <c r="G1880" s="263"/>
      <c r="H1880" s="262"/>
      <c r="I1880" s="258"/>
      <c r="J1880" s="261"/>
      <c r="K1880" s="250"/>
      <c r="L1880" s="262"/>
      <c r="N1880" s="250"/>
      <c r="O1880" s="260"/>
      <c r="P1880" s="257"/>
      <c r="Q1880" s="250"/>
      <c r="R1880" s="250"/>
      <c r="S1880" s="250"/>
      <c r="T1880" s="250"/>
      <c r="U1880" s="250"/>
      <c r="V1880" s="250"/>
      <c r="W1880" s="250"/>
      <c r="X1880" s="250"/>
      <c r="Y1880" s="250"/>
      <c r="Z1880" s="250"/>
      <c r="AA1880" s="250"/>
      <c r="AB1880" s="250"/>
      <c r="AC1880" s="250"/>
      <c r="AD1880" s="250"/>
      <c r="AE1880" s="246"/>
      <c r="AF1880" s="250"/>
      <c r="AG1880" s="250"/>
      <c r="AH1880" s="250"/>
      <c r="AI1880" s="250"/>
    </row>
    <row r="1881" spans="1:35" ht="15" customHeight="1" x14ac:dyDescent="0.3">
      <c r="A1881" s="261"/>
      <c r="B1881" s="262"/>
      <c r="C1881" s="262"/>
      <c r="D1881" s="262"/>
      <c r="E1881" s="262"/>
      <c r="F1881" s="262"/>
      <c r="G1881" s="263"/>
      <c r="H1881" s="262"/>
      <c r="I1881" s="258"/>
      <c r="J1881" s="261"/>
      <c r="K1881" s="250"/>
      <c r="L1881" s="262"/>
      <c r="N1881" s="250"/>
      <c r="O1881" s="260"/>
      <c r="P1881" s="257"/>
      <c r="Q1881" s="250"/>
      <c r="R1881" s="250"/>
      <c r="S1881" s="250"/>
      <c r="T1881" s="250"/>
      <c r="U1881" s="250"/>
      <c r="V1881" s="250"/>
      <c r="W1881" s="250"/>
      <c r="X1881" s="250"/>
      <c r="Y1881" s="250"/>
      <c r="Z1881" s="250"/>
      <c r="AA1881" s="250"/>
      <c r="AB1881" s="250"/>
      <c r="AC1881" s="250"/>
      <c r="AD1881" s="250"/>
      <c r="AE1881" s="246"/>
      <c r="AF1881" s="250"/>
      <c r="AG1881" s="250"/>
      <c r="AH1881" s="250"/>
      <c r="AI1881" s="250"/>
    </row>
    <row r="1882" spans="1:35" ht="15" customHeight="1" x14ac:dyDescent="0.3">
      <c r="A1882" s="261"/>
      <c r="B1882" s="262"/>
      <c r="C1882" s="262"/>
      <c r="D1882" s="262"/>
      <c r="E1882" s="262"/>
      <c r="F1882" s="262"/>
      <c r="G1882" s="263"/>
      <c r="H1882" s="262"/>
      <c r="I1882" s="258"/>
      <c r="J1882" s="261"/>
      <c r="K1882" s="250"/>
      <c r="L1882" s="262"/>
      <c r="N1882" s="250"/>
      <c r="O1882" s="260"/>
      <c r="P1882" s="257"/>
      <c r="Q1882" s="250"/>
      <c r="R1882" s="250"/>
      <c r="S1882" s="250"/>
      <c r="T1882" s="250"/>
      <c r="U1882" s="250"/>
      <c r="V1882" s="250"/>
      <c r="W1882" s="250"/>
      <c r="X1882" s="250"/>
      <c r="Y1882" s="250"/>
      <c r="Z1882" s="250"/>
      <c r="AA1882" s="250"/>
      <c r="AB1882" s="250"/>
      <c r="AC1882" s="250"/>
      <c r="AD1882" s="250"/>
      <c r="AE1882" s="246"/>
      <c r="AF1882" s="250"/>
      <c r="AG1882" s="250"/>
      <c r="AH1882" s="250"/>
      <c r="AI1882" s="250"/>
    </row>
    <row r="1883" spans="1:35" ht="15" customHeight="1" x14ac:dyDescent="0.3">
      <c r="A1883" s="261"/>
      <c r="B1883" s="262"/>
      <c r="C1883" s="262"/>
      <c r="D1883" s="262"/>
      <c r="E1883" s="262"/>
      <c r="F1883" s="262"/>
      <c r="G1883" s="263"/>
      <c r="H1883" s="262"/>
      <c r="I1883" s="258"/>
      <c r="J1883" s="261"/>
      <c r="K1883" s="250"/>
      <c r="L1883" s="262"/>
      <c r="N1883" s="250"/>
      <c r="O1883" s="260"/>
      <c r="P1883" s="257"/>
      <c r="Q1883" s="250"/>
      <c r="R1883" s="250"/>
      <c r="S1883" s="250"/>
      <c r="T1883" s="250"/>
      <c r="U1883" s="250"/>
      <c r="V1883" s="250"/>
      <c r="W1883" s="250"/>
      <c r="X1883" s="250"/>
      <c r="Y1883" s="250"/>
      <c r="Z1883" s="250"/>
      <c r="AA1883" s="250"/>
      <c r="AB1883" s="250"/>
      <c r="AC1883" s="250"/>
      <c r="AD1883" s="250"/>
      <c r="AE1883" s="246"/>
      <c r="AF1883" s="250"/>
      <c r="AG1883" s="250"/>
      <c r="AH1883" s="250"/>
      <c r="AI1883" s="250"/>
    </row>
    <row r="1884" spans="1:35" ht="15" customHeight="1" x14ac:dyDescent="0.3">
      <c r="A1884" s="261"/>
      <c r="B1884" s="262"/>
      <c r="C1884" s="262"/>
      <c r="D1884" s="262"/>
      <c r="E1884" s="262"/>
      <c r="F1884" s="262"/>
      <c r="G1884" s="263"/>
      <c r="H1884" s="262"/>
      <c r="I1884" s="258"/>
      <c r="J1884" s="250"/>
      <c r="K1884" s="262"/>
      <c r="L1884" s="262"/>
      <c r="N1884" s="250"/>
      <c r="O1884" s="260"/>
      <c r="P1884" s="257"/>
      <c r="Q1884" s="250"/>
      <c r="R1884" s="250"/>
      <c r="S1884" s="250"/>
      <c r="T1884" s="250"/>
      <c r="U1884" s="250"/>
      <c r="V1884" s="250"/>
      <c r="W1884" s="250"/>
      <c r="X1884" s="250"/>
      <c r="Y1884" s="250"/>
      <c r="Z1884" s="250"/>
      <c r="AA1884" s="250"/>
      <c r="AB1884" s="250"/>
      <c r="AC1884" s="250"/>
      <c r="AD1884" s="250"/>
      <c r="AE1884" s="246"/>
      <c r="AF1884" s="250"/>
      <c r="AG1884" s="250"/>
      <c r="AH1884" s="250"/>
      <c r="AI1884" s="250"/>
    </row>
    <row r="1885" spans="1:35" ht="15" customHeight="1" x14ac:dyDescent="0.3">
      <c r="A1885" s="261"/>
      <c r="B1885" s="262"/>
      <c r="C1885" s="262"/>
      <c r="D1885" s="262"/>
      <c r="E1885" s="262"/>
      <c r="F1885" s="262"/>
      <c r="G1885" s="263"/>
      <c r="H1885" s="262"/>
      <c r="I1885" s="258"/>
      <c r="J1885" s="262"/>
      <c r="K1885" s="257"/>
      <c r="L1885" s="262"/>
      <c r="N1885" s="250"/>
      <c r="O1885" s="260"/>
      <c r="P1885" s="257"/>
      <c r="Q1885" s="250"/>
      <c r="R1885" s="250"/>
      <c r="S1885" s="250"/>
      <c r="T1885" s="250"/>
      <c r="U1885" s="250"/>
      <c r="V1885" s="250"/>
      <c r="W1885" s="250"/>
      <c r="X1885" s="250"/>
      <c r="Y1885" s="250"/>
      <c r="Z1885" s="250"/>
      <c r="AA1885" s="250"/>
      <c r="AB1885" s="250"/>
      <c r="AC1885" s="250"/>
      <c r="AD1885" s="250"/>
      <c r="AE1885" s="246"/>
      <c r="AF1885" s="250"/>
      <c r="AG1885" s="250"/>
      <c r="AH1885" s="250"/>
      <c r="AI1885" s="250"/>
    </row>
    <row r="1886" spans="1:35" ht="15" customHeight="1" x14ac:dyDescent="0.3">
      <c r="A1886" s="261"/>
      <c r="B1886" s="262"/>
      <c r="C1886" s="262"/>
      <c r="D1886" s="262"/>
      <c r="E1886" s="262"/>
      <c r="F1886" s="262"/>
      <c r="G1886" s="263"/>
      <c r="H1886" s="262"/>
      <c r="I1886" s="258"/>
      <c r="J1886" s="250"/>
      <c r="K1886" s="262"/>
      <c r="L1886" s="262"/>
      <c r="N1886" s="250"/>
      <c r="O1886" s="260"/>
      <c r="P1886" s="257"/>
      <c r="Q1886" s="250"/>
      <c r="R1886" s="250"/>
      <c r="S1886" s="250"/>
      <c r="T1886" s="250"/>
      <c r="U1886" s="250"/>
      <c r="V1886" s="250"/>
      <c r="W1886" s="250"/>
      <c r="X1886" s="250"/>
      <c r="Y1886" s="250"/>
      <c r="Z1886" s="250"/>
      <c r="AA1886" s="250"/>
      <c r="AB1886" s="250"/>
      <c r="AC1886" s="250"/>
      <c r="AD1886" s="250"/>
      <c r="AE1886" s="247"/>
      <c r="AF1886" s="250"/>
      <c r="AG1886" s="250"/>
      <c r="AH1886" s="250"/>
      <c r="AI1886" s="250"/>
    </row>
    <row r="1887" spans="1:35" ht="15" customHeight="1" x14ac:dyDescent="0.3">
      <c r="A1887" s="261"/>
      <c r="B1887" s="262"/>
      <c r="C1887" s="262"/>
      <c r="D1887" s="262"/>
      <c r="E1887" s="262"/>
      <c r="F1887" s="262"/>
      <c r="G1887" s="263"/>
      <c r="H1887" s="262"/>
      <c r="I1887" s="258"/>
      <c r="J1887" s="262"/>
      <c r="K1887" s="257"/>
      <c r="L1887" s="262"/>
      <c r="N1887" s="250"/>
      <c r="O1887" s="260"/>
      <c r="P1887" s="257"/>
      <c r="Q1887" s="250"/>
      <c r="R1887" s="250"/>
      <c r="S1887" s="250"/>
      <c r="T1887" s="250"/>
      <c r="U1887" s="250"/>
      <c r="V1887" s="250"/>
      <c r="W1887" s="250"/>
      <c r="X1887" s="250"/>
      <c r="Y1887" s="250"/>
      <c r="Z1887" s="250"/>
      <c r="AA1887" s="250"/>
      <c r="AB1887" s="250"/>
      <c r="AC1887" s="250"/>
      <c r="AD1887" s="250"/>
      <c r="AE1887" s="246"/>
      <c r="AF1887" s="250"/>
      <c r="AG1887" s="250"/>
      <c r="AH1887" s="250"/>
      <c r="AI1887" s="250"/>
    </row>
    <row r="1888" spans="1:35" ht="15" customHeight="1" x14ac:dyDescent="0.3">
      <c r="A1888" s="261"/>
      <c r="B1888" s="262"/>
      <c r="C1888" s="262"/>
      <c r="D1888" s="262"/>
      <c r="E1888" s="262"/>
      <c r="F1888" s="262"/>
      <c r="G1888" s="263"/>
      <c r="H1888" s="262"/>
      <c r="I1888" s="258"/>
      <c r="J1888" s="261"/>
      <c r="K1888" s="250"/>
      <c r="L1888" s="262"/>
      <c r="N1888" s="250"/>
      <c r="O1888" s="260"/>
      <c r="P1888" s="257"/>
      <c r="Q1888" s="250"/>
      <c r="R1888" s="250"/>
      <c r="S1888" s="250"/>
      <c r="T1888" s="250"/>
      <c r="U1888" s="250"/>
      <c r="V1888" s="250"/>
      <c r="W1888" s="250"/>
      <c r="X1888" s="250"/>
      <c r="Y1888" s="250"/>
      <c r="Z1888" s="250"/>
      <c r="AA1888" s="250"/>
      <c r="AB1888" s="250"/>
      <c r="AC1888" s="250"/>
      <c r="AD1888" s="250"/>
      <c r="AE1888" s="247"/>
      <c r="AF1888" s="250"/>
      <c r="AG1888" s="250"/>
      <c r="AH1888" s="250"/>
      <c r="AI1888" s="250"/>
    </row>
    <row r="1889" spans="1:35" ht="15" customHeight="1" x14ac:dyDescent="0.3">
      <c r="A1889" s="261"/>
      <c r="B1889" s="262"/>
      <c r="C1889" s="262"/>
      <c r="D1889" s="262"/>
      <c r="E1889" s="262"/>
      <c r="F1889" s="262"/>
      <c r="G1889" s="263"/>
      <c r="H1889" s="262"/>
      <c r="I1889" s="258"/>
      <c r="J1889" s="262"/>
      <c r="K1889" s="257"/>
      <c r="L1889" s="262"/>
      <c r="N1889" s="250"/>
      <c r="O1889" s="260"/>
      <c r="P1889" s="257"/>
      <c r="Q1889" s="250"/>
      <c r="R1889" s="250"/>
      <c r="S1889" s="250"/>
      <c r="T1889" s="250"/>
      <c r="U1889" s="250"/>
      <c r="V1889" s="250"/>
      <c r="W1889" s="250"/>
      <c r="X1889" s="250"/>
      <c r="Y1889" s="250"/>
      <c r="Z1889" s="250"/>
      <c r="AA1889" s="250"/>
      <c r="AB1889" s="250"/>
      <c r="AC1889" s="250"/>
      <c r="AD1889" s="250"/>
      <c r="AE1889" s="246"/>
      <c r="AF1889" s="250"/>
      <c r="AG1889" s="250"/>
      <c r="AH1889" s="250"/>
      <c r="AI1889" s="250"/>
    </row>
    <row r="1890" spans="1:35" ht="15" customHeight="1" x14ac:dyDescent="0.3">
      <c r="A1890" s="261"/>
      <c r="B1890" s="262"/>
      <c r="C1890" s="262"/>
      <c r="D1890" s="262"/>
      <c r="E1890" s="262"/>
      <c r="F1890" s="262"/>
      <c r="G1890" s="263"/>
      <c r="H1890" s="262"/>
      <c r="I1890" s="258"/>
      <c r="J1890" s="262"/>
      <c r="K1890" s="257"/>
      <c r="L1890" s="262"/>
      <c r="N1890" s="250"/>
      <c r="O1890" s="260"/>
      <c r="P1890" s="257"/>
      <c r="Q1890" s="250"/>
      <c r="R1890" s="250"/>
      <c r="S1890" s="250"/>
      <c r="T1890" s="250"/>
      <c r="U1890" s="250"/>
      <c r="V1890" s="250"/>
      <c r="W1890" s="250"/>
      <c r="X1890" s="250"/>
      <c r="Y1890" s="250"/>
      <c r="Z1890" s="250"/>
      <c r="AA1890" s="250"/>
      <c r="AB1890" s="250"/>
      <c r="AC1890" s="250"/>
      <c r="AD1890" s="250"/>
      <c r="AE1890" s="246"/>
      <c r="AF1890" s="250"/>
      <c r="AG1890" s="250"/>
      <c r="AH1890" s="250"/>
      <c r="AI1890" s="250"/>
    </row>
    <row r="1891" spans="1:35" ht="15" customHeight="1" x14ac:dyDescent="0.3">
      <c r="A1891" s="261"/>
      <c r="B1891" s="262"/>
      <c r="C1891" s="262"/>
      <c r="D1891" s="262"/>
      <c r="E1891" s="262"/>
      <c r="F1891" s="262"/>
      <c r="G1891" s="263"/>
      <c r="H1891" s="262"/>
      <c r="I1891" s="258"/>
      <c r="J1891" s="250"/>
      <c r="K1891" s="262"/>
      <c r="L1891" s="262"/>
      <c r="N1891" s="250"/>
      <c r="O1891" s="260"/>
      <c r="P1891" s="257"/>
      <c r="Q1891" s="250"/>
      <c r="R1891" s="250"/>
      <c r="S1891" s="250"/>
      <c r="T1891" s="250"/>
      <c r="U1891" s="250"/>
      <c r="V1891" s="250"/>
      <c r="W1891" s="250"/>
      <c r="X1891" s="250"/>
      <c r="Y1891" s="250"/>
      <c r="Z1891" s="250"/>
      <c r="AA1891" s="250"/>
      <c r="AB1891" s="250"/>
      <c r="AC1891" s="250"/>
      <c r="AD1891" s="250"/>
      <c r="AE1891" s="247"/>
      <c r="AF1891" s="250"/>
      <c r="AG1891" s="250"/>
      <c r="AH1891" s="250"/>
      <c r="AI1891" s="250"/>
    </row>
    <row r="1892" spans="1:35" ht="15" customHeight="1" x14ac:dyDescent="0.3">
      <c r="A1892" s="261"/>
      <c r="B1892" s="262"/>
      <c r="C1892" s="262"/>
      <c r="D1892" s="262"/>
      <c r="E1892" s="262"/>
      <c r="F1892" s="262"/>
      <c r="G1892" s="263"/>
      <c r="H1892" s="262"/>
      <c r="I1892" s="258"/>
      <c r="J1892" s="261"/>
      <c r="K1892" s="250"/>
      <c r="L1892" s="262"/>
      <c r="N1892" s="250"/>
      <c r="O1892" s="260"/>
      <c r="P1892" s="257"/>
      <c r="Q1892" s="250"/>
      <c r="R1892" s="250"/>
      <c r="S1892" s="250"/>
      <c r="T1892" s="250"/>
      <c r="U1892" s="250"/>
      <c r="V1892" s="250"/>
      <c r="W1892" s="250"/>
      <c r="X1892" s="250"/>
      <c r="Y1892" s="250"/>
      <c r="Z1892" s="250"/>
      <c r="AA1892" s="250"/>
      <c r="AB1892" s="250"/>
      <c r="AC1892" s="250"/>
      <c r="AD1892" s="250"/>
      <c r="AE1892" s="247"/>
      <c r="AF1892" s="250"/>
      <c r="AG1892" s="250"/>
      <c r="AH1892" s="250"/>
      <c r="AI1892" s="250"/>
    </row>
    <row r="1893" spans="1:35" ht="15" customHeight="1" x14ac:dyDescent="0.3">
      <c r="A1893" s="261"/>
      <c r="B1893" s="262"/>
      <c r="C1893" s="262"/>
      <c r="D1893" s="262"/>
      <c r="E1893" s="262"/>
      <c r="F1893" s="262"/>
      <c r="G1893" s="263"/>
      <c r="H1893" s="262"/>
      <c r="I1893" s="258"/>
      <c r="J1893" s="262"/>
      <c r="K1893" s="257"/>
      <c r="L1893" s="262"/>
      <c r="N1893" s="250"/>
      <c r="O1893" s="260"/>
      <c r="P1893" s="257"/>
      <c r="Q1893" s="250"/>
      <c r="R1893" s="250"/>
      <c r="S1893" s="250"/>
      <c r="T1893" s="250"/>
      <c r="U1893" s="250"/>
      <c r="V1893" s="250"/>
      <c r="W1893" s="250"/>
      <c r="X1893" s="250"/>
      <c r="Y1893" s="250"/>
      <c r="Z1893" s="250"/>
      <c r="AA1893" s="250"/>
      <c r="AB1893" s="250"/>
      <c r="AC1893" s="250"/>
      <c r="AD1893" s="250"/>
      <c r="AE1893" s="246"/>
      <c r="AF1893" s="250"/>
      <c r="AG1893" s="250"/>
      <c r="AH1893" s="250"/>
      <c r="AI1893" s="250"/>
    </row>
    <row r="1894" spans="1:35" ht="15" customHeight="1" x14ac:dyDescent="0.3">
      <c r="A1894" s="261"/>
      <c r="B1894" s="262"/>
      <c r="C1894" s="262"/>
      <c r="D1894" s="262"/>
      <c r="E1894" s="262"/>
      <c r="F1894" s="262"/>
      <c r="G1894" s="263"/>
      <c r="H1894" s="262"/>
      <c r="I1894" s="258"/>
      <c r="J1894" s="262"/>
      <c r="K1894" s="250"/>
      <c r="L1894" s="262"/>
      <c r="N1894" s="250"/>
      <c r="O1894" s="260"/>
      <c r="P1894" s="257"/>
      <c r="Q1894" s="250"/>
      <c r="R1894" s="250"/>
      <c r="S1894" s="250"/>
      <c r="T1894" s="250"/>
      <c r="U1894" s="250"/>
      <c r="V1894" s="250"/>
      <c r="W1894" s="250"/>
      <c r="X1894" s="250"/>
      <c r="Y1894" s="250"/>
      <c r="Z1894" s="250"/>
      <c r="AA1894" s="250"/>
      <c r="AB1894" s="250"/>
      <c r="AC1894" s="250"/>
      <c r="AD1894" s="250"/>
      <c r="AE1894" s="246"/>
      <c r="AF1894" s="250"/>
      <c r="AG1894" s="250"/>
      <c r="AH1894" s="250"/>
      <c r="AI1894" s="250"/>
    </row>
    <row r="1895" spans="1:35" ht="15" customHeight="1" x14ac:dyDescent="0.3">
      <c r="A1895" s="261"/>
      <c r="B1895" s="262"/>
      <c r="C1895" s="262"/>
      <c r="D1895" s="262"/>
      <c r="E1895" s="262"/>
      <c r="F1895" s="262"/>
      <c r="G1895" s="263"/>
      <c r="H1895" s="262"/>
      <c r="I1895" s="258"/>
      <c r="J1895" s="250"/>
      <c r="K1895" s="262"/>
      <c r="L1895" s="262"/>
      <c r="N1895" s="250"/>
      <c r="O1895" s="260"/>
      <c r="P1895" s="257"/>
      <c r="Q1895" s="250"/>
      <c r="R1895" s="250"/>
      <c r="S1895" s="250"/>
      <c r="T1895" s="250"/>
      <c r="U1895" s="250"/>
      <c r="V1895" s="250"/>
      <c r="W1895" s="250"/>
      <c r="X1895" s="250"/>
      <c r="Y1895" s="250"/>
      <c r="Z1895" s="250"/>
      <c r="AA1895" s="250"/>
      <c r="AB1895" s="250"/>
      <c r="AC1895" s="250"/>
      <c r="AD1895" s="250"/>
      <c r="AE1895" s="246"/>
      <c r="AF1895" s="250"/>
      <c r="AG1895" s="250"/>
      <c r="AH1895" s="250"/>
      <c r="AI1895" s="250"/>
    </row>
    <row r="1896" spans="1:35" ht="15" customHeight="1" x14ac:dyDescent="0.3">
      <c r="A1896" s="261"/>
      <c r="B1896" s="262"/>
      <c r="C1896" s="262"/>
      <c r="D1896" s="262"/>
      <c r="E1896" s="262"/>
      <c r="F1896" s="262"/>
      <c r="G1896" s="263"/>
      <c r="H1896" s="262"/>
      <c r="I1896" s="258"/>
      <c r="J1896" s="261"/>
      <c r="K1896" s="250"/>
      <c r="L1896" s="262"/>
      <c r="N1896" s="250"/>
      <c r="O1896" s="260"/>
      <c r="P1896" s="257"/>
      <c r="Q1896" s="250"/>
      <c r="R1896" s="250"/>
      <c r="S1896" s="250"/>
      <c r="T1896" s="250"/>
      <c r="U1896" s="250"/>
      <c r="V1896" s="250"/>
      <c r="W1896" s="250"/>
      <c r="X1896" s="250"/>
      <c r="Y1896" s="250"/>
      <c r="Z1896" s="250"/>
      <c r="AA1896" s="250"/>
      <c r="AB1896" s="250"/>
      <c r="AC1896" s="250"/>
      <c r="AD1896" s="250"/>
      <c r="AE1896" s="246"/>
      <c r="AF1896" s="250"/>
      <c r="AG1896" s="250"/>
      <c r="AH1896" s="250"/>
      <c r="AI1896" s="250"/>
    </row>
    <row r="1897" spans="1:35" ht="15" customHeight="1" x14ac:dyDescent="0.3">
      <c r="A1897" s="261"/>
      <c r="B1897" s="262"/>
      <c r="C1897" s="262"/>
      <c r="D1897" s="262"/>
      <c r="E1897" s="262"/>
      <c r="F1897" s="262"/>
      <c r="G1897" s="263"/>
      <c r="H1897" s="262"/>
      <c r="I1897" s="258"/>
      <c r="J1897" s="262"/>
      <c r="K1897" s="250"/>
      <c r="L1897" s="262"/>
      <c r="N1897" s="250"/>
      <c r="O1897" s="260"/>
      <c r="P1897" s="257"/>
      <c r="Q1897" s="250"/>
      <c r="R1897" s="250"/>
      <c r="S1897" s="250"/>
      <c r="T1897" s="250"/>
      <c r="U1897" s="250"/>
      <c r="V1897" s="250"/>
      <c r="W1897" s="250"/>
      <c r="X1897" s="250"/>
      <c r="Y1897" s="250"/>
      <c r="Z1897" s="250"/>
      <c r="AA1897" s="250"/>
      <c r="AB1897" s="250"/>
      <c r="AC1897" s="250"/>
      <c r="AD1897" s="250"/>
      <c r="AE1897" s="246"/>
      <c r="AF1897" s="250"/>
      <c r="AG1897" s="250"/>
      <c r="AH1897" s="250"/>
      <c r="AI1897" s="250"/>
    </row>
    <row r="1898" spans="1:35" ht="15" customHeight="1" x14ac:dyDescent="0.3">
      <c r="A1898" s="261"/>
      <c r="B1898" s="262"/>
      <c r="C1898" s="262"/>
      <c r="D1898" s="262"/>
      <c r="E1898" s="262"/>
      <c r="F1898" s="262"/>
      <c r="G1898" s="263"/>
      <c r="H1898" s="262"/>
      <c r="I1898" s="258"/>
      <c r="J1898" s="250"/>
      <c r="K1898" s="262"/>
      <c r="L1898" s="262"/>
      <c r="N1898" s="250"/>
      <c r="O1898" s="260"/>
      <c r="P1898" s="257"/>
      <c r="Q1898" s="250"/>
      <c r="R1898" s="250"/>
      <c r="S1898" s="250"/>
      <c r="T1898" s="250"/>
      <c r="U1898" s="250"/>
      <c r="V1898" s="250"/>
      <c r="W1898" s="250"/>
      <c r="X1898" s="250"/>
      <c r="Y1898" s="250"/>
      <c r="Z1898" s="250"/>
      <c r="AA1898" s="250"/>
      <c r="AB1898" s="250"/>
      <c r="AC1898" s="250"/>
      <c r="AD1898" s="250"/>
      <c r="AE1898" s="247"/>
      <c r="AF1898" s="250"/>
      <c r="AG1898" s="250"/>
      <c r="AH1898" s="250"/>
      <c r="AI1898" s="250"/>
    </row>
    <row r="1899" spans="1:35" ht="15" customHeight="1" x14ac:dyDescent="0.3">
      <c r="A1899" s="261"/>
      <c r="B1899" s="262"/>
      <c r="C1899" s="262"/>
      <c r="D1899" s="262"/>
      <c r="E1899" s="262"/>
      <c r="F1899" s="262"/>
      <c r="G1899" s="263"/>
      <c r="H1899" s="262"/>
      <c r="I1899" s="258"/>
      <c r="J1899" s="262"/>
      <c r="K1899" s="257"/>
      <c r="L1899" s="262"/>
      <c r="N1899" s="250"/>
      <c r="O1899" s="260"/>
      <c r="P1899" s="257"/>
      <c r="Q1899" s="250"/>
      <c r="R1899" s="250"/>
      <c r="S1899" s="250"/>
      <c r="T1899" s="250"/>
      <c r="U1899" s="250"/>
      <c r="V1899" s="250"/>
      <c r="W1899" s="250"/>
      <c r="X1899" s="250"/>
      <c r="Y1899" s="250"/>
      <c r="Z1899" s="250"/>
      <c r="AA1899" s="250"/>
      <c r="AB1899" s="250"/>
      <c r="AC1899" s="250"/>
      <c r="AD1899" s="250"/>
      <c r="AE1899" s="246"/>
      <c r="AF1899" s="250"/>
      <c r="AG1899" s="250"/>
      <c r="AH1899" s="250"/>
      <c r="AI1899" s="250"/>
    </row>
    <row r="1900" spans="1:35" ht="15" customHeight="1" x14ac:dyDescent="0.3">
      <c r="A1900" s="261"/>
      <c r="B1900" s="262"/>
      <c r="C1900" s="262"/>
      <c r="D1900" s="262"/>
      <c r="E1900" s="262"/>
      <c r="F1900" s="262"/>
      <c r="G1900" s="263"/>
      <c r="H1900" s="262"/>
      <c r="I1900" s="258"/>
      <c r="J1900" s="262"/>
      <c r="K1900" s="250"/>
      <c r="L1900" s="262"/>
      <c r="N1900" s="250"/>
      <c r="O1900" s="260"/>
      <c r="P1900" s="257"/>
      <c r="Q1900" s="250"/>
      <c r="R1900" s="250"/>
      <c r="S1900" s="250"/>
      <c r="T1900" s="250"/>
      <c r="U1900" s="250"/>
      <c r="V1900" s="250"/>
      <c r="W1900" s="250"/>
      <c r="X1900" s="250"/>
      <c r="Y1900" s="250"/>
      <c r="Z1900" s="250"/>
      <c r="AA1900" s="250"/>
      <c r="AB1900" s="250"/>
      <c r="AC1900" s="250"/>
      <c r="AD1900" s="250"/>
      <c r="AE1900" s="246"/>
      <c r="AF1900" s="250"/>
      <c r="AG1900" s="250"/>
      <c r="AH1900" s="250"/>
      <c r="AI1900" s="250"/>
    </row>
    <row r="1901" spans="1:35" ht="15" customHeight="1" x14ac:dyDescent="0.3">
      <c r="A1901" s="261"/>
      <c r="B1901" s="262"/>
      <c r="C1901" s="262"/>
      <c r="D1901" s="262"/>
      <c r="E1901" s="262"/>
      <c r="F1901" s="262"/>
      <c r="G1901" s="263"/>
      <c r="H1901" s="262"/>
      <c r="I1901" s="258"/>
      <c r="J1901" s="262"/>
      <c r="K1901" s="250"/>
      <c r="L1901" s="262"/>
      <c r="N1901" s="250"/>
      <c r="O1901" s="260"/>
      <c r="P1901" s="257"/>
      <c r="Q1901" s="250"/>
      <c r="R1901" s="250"/>
      <c r="S1901" s="250"/>
      <c r="T1901" s="250"/>
      <c r="U1901" s="250"/>
      <c r="V1901" s="250"/>
      <c r="W1901" s="250"/>
      <c r="X1901" s="250"/>
      <c r="Y1901" s="250"/>
      <c r="Z1901" s="250"/>
      <c r="AA1901" s="250"/>
      <c r="AB1901" s="250"/>
      <c r="AC1901" s="250"/>
      <c r="AD1901" s="250"/>
      <c r="AE1901" s="246"/>
      <c r="AF1901" s="250"/>
      <c r="AG1901" s="250"/>
      <c r="AH1901" s="250"/>
      <c r="AI1901" s="250"/>
    </row>
    <row r="1902" spans="1:35" ht="15" customHeight="1" x14ac:dyDescent="0.3">
      <c r="A1902" s="261"/>
      <c r="B1902" s="262"/>
      <c r="C1902" s="262"/>
      <c r="D1902" s="262"/>
      <c r="E1902" s="262"/>
      <c r="F1902" s="262"/>
      <c r="G1902" s="263"/>
      <c r="H1902" s="262"/>
      <c r="I1902" s="258"/>
      <c r="J1902" s="262"/>
      <c r="K1902" s="250"/>
      <c r="L1902" s="262"/>
      <c r="N1902" s="250"/>
      <c r="O1902" s="260"/>
      <c r="P1902" s="257"/>
      <c r="Q1902" s="250"/>
      <c r="R1902" s="250"/>
      <c r="S1902" s="250"/>
      <c r="T1902" s="250"/>
      <c r="U1902" s="250"/>
      <c r="V1902" s="250"/>
      <c r="W1902" s="250"/>
      <c r="X1902" s="250"/>
      <c r="Y1902" s="250"/>
      <c r="Z1902" s="250"/>
      <c r="AA1902" s="250"/>
      <c r="AB1902" s="250"/>
      <c r="AC1902" s="250"/>
      <c r="AD1902" s="250"/>
      <c r="AE1902" s="247"/>
      <c r="AF1902" s="250"/>
      <c r="AG1902" s="250"/>
      <c r="AH1902" s="250"/>
      <c r="AI1902" s="250"/>
    </row>
    <row r="1903" spans="1:35" ht="15" customHeight="1" x14ac:dyDescent="0.3">
      <c r="A1903" s="261"/>
      <c r="B1903" s="262"/>
      <c r="C1903" s="262"/>
      <c r="D1903" s="262"/>
      <c r="E1903" s="262"/>
      <c r="F1903" s="262"/>
      <c r="G1903" s="263"/>
      <c r="H1903" s="262"/>
      <c r="I1903" s="258"/>
      <c r="J1903" s="262"/>
      <c r="K1903" s="257"/>
      <c r="L1903" s="262"/>
      <c r="N1903" s="250"/>
      <c r="O1903" s="260"/>
      <c r="P1903" s="257"/>
      <c r="Q1903" s="250"/>
      <c r="R1903" s="250"/>
      <c r="S1903" s="250"/>
      <c r="T1903" s="250"/>
      <c r="U1903" s="250"/>
      <c r="V1903" s="250"/>
      <c r="W1903" s="250"/>
      <c r="X1903" s="250"/>
      <c r="Y1903" s="250"/>
      <c r="Z1903" s="250"/>
      <c r="AA1903" s="250"/>
      <c r="AB1903" s="250"/>
      <c r="AC1903" s="250"/>
      <c r="AD1903" s="250"/>
      <c r="AE1903" s="246"/>
      <c r="AF1903" s="250"/>
      <c r="AG1903" s="250"/>
      <c r="AH1903" s="250"/>
      <c r="AI1903" s="250"/>
    </row>
    <row r="1904" spans="1:35" ht="15" customHeight="1" x14ac:dyDescent="0.3">
      <c r="A1904" s="261"/>
      <c r="B1904" s="262"/>
      <c r="C1904" s="262"/>
      <c r="D1904" s="262"/>
      <c r="E1904" s="262"/>
      <c r="F1904" s="262"/>
      <c r="G1904" s="263"/>
      <c r="H1904" s="262"/>
      <c r="I1904" s="258"/>
      <c r="J1904" s="261"/>
      <c r="K1904" s="250"/>
      <c r="L1904" s="262"/>
      <c r="N1904" s="250"/>
      <c r="O1904" s="260"/>
      <c r="P1904" s="257"/>
      <c r="Q1904" s="250"/>
      <c r="R1904" s="250"/>
      <c r="S1904" s="250"/>
      <c r="T1904" s="250"/>
      <c r="U1904" s="250"/>
      <c r="V1904" s="250"/>
      <c r="W1904" s="250"/>
      <c r="X1904" s="250"/>
      <c r="Y1904" s="250"/>
      <c r="Z1904" s="250"/>
      <c r="AA1904" s="250"/>
      <c r="AB1904" s="250"/>
      <c r="AC1904" s="250"/>
      <c r="AD1904" s="250"/>
      <c r="AE1904" s="247"/>
      <c r="AF1904" s="250"/>
      <c r="AG1904" s="250"/>
      <c r="AH1904" s="250"/>
      <c r="AI1904" s="250"/>
    </row>
    <row r="1905" spans="1:35" ht="15" customHeight="1" x14ac:dyDescent="0.3">
      <c r="A1905" s="261"/>
      <c r="B1905" s="262"/>
      <c r="C1905" s="262"/>
      <c r="D1905" s="262"/>
      <c r="E1905" s="262"/>
      <c r="F1905" s="262"/>
      <c r="G1905" s="263"/>
      <c r="H1905" s="262"/>
      <c r="I1905" s="258"/>
      <c r="J1905" s="261"/>
      <c r="K1905" s="250"/>
      <c r="L1905" s="262"/>
      <c r="N1905" s="250"/>
      <c r="O1905" s="260"/>
      <c r="P1905" s="257"/>
      <c r="Q1905" s="250"/>
      <c r="R1905" s="250"/>
      <c r="S1905" s="250"/>
      <c r="T1905" s="250"/>
      <c r="U1905" s="250"/>
      <c r="V1905" s="250"/>
      <c r="W1905" s="250"/>
      <c r="X1905" s="250"/>
      <c r="Y1905" s="250"/>
      <c r="Z1905" s="250"/>
      <c r="AA1905" s="250"/>
      <c r="AB1905" s="250"/>
      <c r="AC1905" s="250"/>
      <c r="AD1905" s="250"/>
      <c r="AE1905" s="246"/>
      <c r="AF1905" s="250"/>
      <c r="AG1905" s="250"/>
      <c r="AH1905" s="250"/>
      <c r="AI1905" s="250"/>
    </row>
    <row r="1906" spans="1:35" ht="15" customHeight="1" x14ac:dyDescent="0.3">
      <c r="A1906" s="261"/>
      <c r="B1906" s="262"/>
      <c r="C1906" s="262"/>
      <c r="D1906" s="262"/>
      <c r="E1906" s="262"/>
      <c r="F1906" s="262"/>
      <c r="G1906" s="263"/>
      <c r="H1906" s="262"/>
      <c r="I1906" s="258"/>
      <c r="J1906" s="262"/>
      <c r="K1906" s="257"/>
      <c r="L1906" s="262"/>
      <c r="N1906" s="250"/>
      <c r="O1906" s="260"/>
      <c r="P1906" s="257"/>
      <c r="Q1906" s="250"/>
      <c r="R1906" s="250"/>
      <c r="S1906" s="250"/>
      <c r="T1906" s="250"/>
      <c r="U1906" s="250"/>
      <c r="V1906" s="250"/>
      <c r="W1906" s="250"/>
      <c r="X1906" s="250"/>
      <c r="Y1906" s="250"/>
      <c r="Z1906" s="250"/>
      <c r="AA1906" s="250"/>
      <c r="AB1906" s="250"/>
      <c r="AC1906" s="250"/>
      <c r="AD1906" s="250"/>
      <c r="AE1906" s="246"/>
      <c r="AF1906" s="250"/>
      <c r="AG1906" s="250"/>
      <c r="AH1906" s="250"/>
      <c r="AI1906" s="250"/>
    </row>
    <row r="1907" spans="1:35" ht="15" customHeight="1" x14ac:dyDescent="0.3">
      <c r="A1907" s="261"/>
      <c r="B1907" s="262"/>
      <c r="C1907" s="262"/>
      <c r="D1907" s="262"/>
      <c r="E1907" s="262"/>
      <c r="F1907" s="262"/>
      <c r="G1907" s="263"/>
      <c r="H1907" s="262"/>
      <c r="I1907" s="258"/>
      <c r="J1907" s="262"/>
      <c r="K1907" s="250"/>
      <c r="L1907" s="262"/>
      <c r="N1907" s="250"/>
      <c r="O1907" s="260"/>
      <c r="P1907" s="257"/>
      <c r="Q1907" s="250"/>
      <c r="R1907" s="250"/>
      <c r="S1907" s="250"/>
      <c r="T1907" s="250"/>
      <c r="U1907" s="250"/>
      <c r="V1907" s="250"/>
      <c r="W1907" s="250"/>
      <c r="X1907" s="250"/>
      <c r="Y1907" s="250"/>
      <c r="Z1907" s="250"/>
      <c r="AA1907" s="250"/>
      <c r="AB1907" s="250"/>
      <c r="AC1907" s="250"/>
      <c r="AD1907" s="250"/>
      <c r="AE1907" s="246"/>
      <c r="AF1907" s="250"/>
      <c r="AG1907" s="250"/>
      <c r="AH1907" s="250"/>
      <c r="AI1907" s="250"/>
    </row>
    <row r="1908" spans="1:35" ht="15" customHeight="1" x14ac:dyDescent="0.3">
      <c r="A1908" s="261"/>
      <c r="B1908" s="262"/>
      <c r="C1908" s="262"/>
      <c r="D1908" s="262"/>
      <c r="E1908" s="262"/>
      <c r="F1908" s="262"/>
      <c r="G1908" s="263"/>
      <c r="H1908" s="262"/>
      <c r="I1908" s="258"/>
      <c r="J1908" s="262"/>
      <c r="K1908" s="257"/>
      <c r="L1908" s="262"/>
      <c r="N1908" s="250"/>
      <c r="O1908" s="260"/>
      <c r="P1908" s="257"/>
      <c r="Q1908" s="250"/>
      <c r="R1908" s="250"/>
      <c r="S1908" s="250"/>
      <c r="T1908" s="250"/>
      <c r="U1908" s="250"/>
      <c r="V1908" s="250"/>
      <c r="W1908" s="250"/>
      <c r="X1908" s="250"/>
      <c r="Y1908" s="250"/>
      <c r="Z1908" s="250"/>
      <c r="AA1908" s="250"/>
      <c r="AB1908" s="250"/>
      <c r="AC1908" s="250"/>
      <c r="AD1908" s="250"/>
      <c r="AE1908" s="247"/>
      <c r="AF1908" s="250"/>
      <c r="AG1908" s="250"/>
      <c r="AH1908" s="250"/>
      <c r="AI1908" s="250"/>
    </row>
    <row r="1909" spans="1:35" ht="15" customHeight="1" x14ac:dyDescent="0.3">
      <c r="A1909" s="261"/>
      <c r="B1909" s="262"/>
      <c r="C1909" s="262"/>
      <c r="D1909" s="262"/>
      <c r="E1909" s="262"/>
      <c r="F1909" s="262"/>
      <c r="G1909" s="263"/>
      <c r="H1909" s="262"/>
      <c r="I1909" s="258"/>
      <c r="J1909" s="261"/>
      <c r="K1909" s="250"/>
      <c r="L1909" s="262"/>
      <c r="N1909" s="250"/>
      <c r="O1909" s="260"/>
      <c r="P1909" s="257"/>
      <c r="Q1909" s="250"/>
      <c r="R1909" s="250"/>
      <c r="S1909" s="250"/>
      <c r="T1909" s="250"/>
      <c r="U1909" s="250"/>
      <c r="V1909" s="250"/>
      <c r="W1909" s="250"/>
      <c r="X1909" s="250"/>
      <c r="Y1909" s="250"/>
      <c r="Z1909" s="250"/>
      <c r="AA1909" s="250"/>
      <c r="AB1909" s="250"/>
      <c r="AC1909" s="250"/>
      <c r="AD1909" s="250"/>
      <c r="AE1909" s="246"/>
      <c r="AF1909" s="250"/>
      <c r="AG1909" s="250"/>
      <c r="AH1909" s="250"/>
      <c r="AI1909" s="250"/>
    </row>
    <row r="1910" spans="1:35" ht="15" customHeight="1" x14ac:dyDescent="0.3">
      <c r="A1910" s="261"/>
      <c r="B1910" s="262"/>
      <c r="C1910" s="262"/>
      <c r="D1910" s="262"/>
      <c r="E1910" s="262"/>
      <c r="F1910" s="262"/>
      <c r="G1910" s="263"/>
      <c r="H1910" s="262"/>
      <c r="I1910" s="258"/>
      <c r="J1910" s="262"/>
      <c r="K1910" s="250"/>
      <c r="L1910" s="262"/>
      <c r="N1910" s="250"/>
      <c r="O1910" s="260"/>
      <c r="P1910" s="257"/>
      <c r="Q1910" s="250"/>
      <c r="R1910" s="250"/>
      <c r="S1910" s="250"/>
      <c r="T1910" s="250"/>
      <c r="U1910" s="250"/>
      <c r="V1910" s="250"/>
      <c r="W1910" s="250"/>
      <c r="X1910" s="250"/>
      <c r="Y1910" s="250"/>
      <c r="Z1910" s="250"/>
      <c r="AA1910" s="250"/>
      <c r="AB1910" s="250"/>
      <c r="AC1910" s="250"/>
      <c r="AD1910" s="250"/>
      <c r="AE1910" s="246"/>
      <c r="AF1910" s="250"/>
      <c r="AG1910" s="250"/>
      <c r="AH1910" s="250"/>
      <c r="AI1910" s="250"/>
    </row>
    <row r="1911" spans="1:35" ht="15" customHeight="1" x14ac:dyDescent="0.3">
      <c r="A1911" s="261"/>
      <c r="B1911" s="262"/>
      <c r="C1911" s="262"/>
      <c r="D1911" s="262"/>
      <c r="E1911" s="262"/>
      <c r="F1911" s="262"/>
      <c r="G1911" s="263"/>
      <c r="H1911" s="262"/>
      <c r="I1911" s="258"/>
      <c r="J1911" s="262"/>
      <c r="K1911" s="250"/>
      <c r="L1911" s="262"/>
      <c r="N1911" s="250"/>
      <c r="O1911" s="260"/>
      <c r="P1911" s="257"/>
      <c r="Q1911" s="250"/>
      <c r="R1911" s="250"/>
      <c r="S1911" s="250"/>
      <c r="T1911" s="250"/>
      <c r="U1911" s="250"/>
      <c r="V1911" s="250"/>
      <c r="W1911" s="250"/>
      <c r="X1911" s="250"/>
      <c r="Y1911" s="250"/>
      <c r="Z1911" s="250"/>
      <c r="AA1911" s="250"/>
      <c r="AB1911" s="250"/>
      <c r="AC1911" s="250"/>
      <c r="AD1911" s="250"/>
      <c r="AE1911" s="246"/>
      <c r="AF1911" s="250"/>
      <c r="AG1911" s="250"/>
      <c r="AH1911" s="250"/>
      <c r="AI1911" s="250"/>
    </row>
    <row r="1912" spans="1:35" ht="15" customHeight="1" x14ac:dyDescent="0.3">
      <c r="A1912" s="261"/>
      <c r="B1912" s="262"/>
      <c r="C1912" s="262"/>
      <c r="D1912" s="262"/>
      <c r="E1912" s="262"/>
      <c r="F1912" s="262"/>
      <c r="G1912" s="263"/>
      <c r="H1912" s="262"/>
      <c r="I1912" s="258"/>
      <c r="J1912" s="261"/>
      <c r="K1912" s="262"/>
      <c r="L1912" s="250"/>
      <c r="N1912" s="250"/>
      <c r="O1912" s="260"/>
      <c r="P1912" s="257"/>
      <c r="Q1912" s="250"/>
      <c r="R1912" s="250"/>
      <c r="S1912" s="250"/>
      <c r="T1912" s="250"/>
      <c r="U1912" s="250"/>
      <c r="V1912" s="250"/>
      <c r="W1912" s="250"/>
      <c r="X1912" s="250"/>
      <c r="Y1912" s="250"/>
      <c r="Z1912" s="250"/>
      <c r="AA1912" s="250"/>
      <c r="AB1912" s="250"/>
      <c r="AC1912" s="250"/>
      <c r="AD1912" s="250"/>
      <c r="AE1912" s="247"/>
      <c r="AF1912" s="250"/>
      <c r="AG1912" s="250"/>
      <c r="AH1912" s="250"/>
      <c r="AI1912" s="250"/>
    </row>
    <row r="1913" spans="1:35" ht="15" customHeight="1" x14ac:dyDescent="0.3">
      <c r="A1913" s="261"/>
      <c r="B1913" s="262"/>
      <c r="C1913" s="262"/>
      <c r="D1913" s="262"/>
      <c r="E1913" s="262"/>
      <c r="F1913" s="262"/>
      <c r="G1913" s="263"/>
      <c r="H1913" s="262"/>
      <c r="I1913" s="258"/>
      <c r="J1913" s="262"/>
      <c r="K1913" s="257"/>
      <c r="L1913" s="262"/>
      <c r="N1913" s="250"/>
      <c r="O1913" s="260"/>
      <c r="P1913" s="257"/>
      <c r="Q1913" s="250"/>
      <c r="R1913" s="250"/>
      <c r="S1913" s="250"/>
      <c r="T1913" s="250"/>
      <c r="U1913" s="250"/>
      <c r="V1913" s="250"/>
      <c r="W1913" s="250"/>
      <c r="X1913" s="250"/>
      <c r="Y1913" s="250"/>
      <c r="Z1913" s="250"/>
      <c r="AA1913" s="250"/>
      <c r="AB1913" s="250"/>
      <c r="AC1913" s="250"/>
      <c r="AD1913" s="250"/>
      <c r="AE1913" s="247"/>
      <c r="AF1913" s="250"/>
      <c r="AG1913" s="250"/>
      <c r="AH1913" s="250"/>
      <c r="AI1913" s="250"/>
    </row>
    <row r="1914" spans="1:35" ht="15" customHeight="1" x14ac:dyDescent="0.3">
      <c r="A1914" s="261"/>
      <c r="B1914" s="262"/>
      <c r="C1914" s="262"/>
      <c r="D1914" s="262"/>
      <c r="E1914" s="262"/>
      <c r="F1914" s="262"/>
      <c r="G1914" s="263"/>
      <c r="H1914" s="262"/>
      <c r="I1914" s="258"/>
      <c r="J1914" s="262"/>
      <c r="K1914" s="257"/>
      <c r="L1914" s="262"/>
      <c r="N1914" s="250"/>
      <c r="O1914" s="260"/>
      <c r="P1914" s="257"/>
      <c r="Q1914" s="250"/>
      <c r="R1914" s="250"/>
      <c r="S1914" s="250"/>
      <c r="T1914" s="250"/>
      <c r="U1914" s="250"/>
      <c r="V1914" s="250"/>
      <c r="W1914" s="250"/>
      <c r="X1914" s="250"/>
      <c r="Y1914" s="250"/>
      <c r="Z1914" s="250"/>
      <c r="AA1914" s="250"/>
      <c r="AB1914" s="250"/>
      <c r="AC1914" s="250"/>
      <c r="AD1914" s="250"/>
      <c r="AE1914" s="247"/>
      <c r="AF1914" s="250"/>
      <c r="AG1914" s="250"/>
      <c r="AH1914" s="250"/>
      <c r="AI1914" s="250"/>
    </row>
    <row r="1915" spans="1:35" ht="15" customHeight="1" x14ac:dyDescent="0.3">
      <c r="A1915" s="261"/>
      <c r="B1915" s="262"/>
      <c r="C1915" s="262"/>
      <c r="D1915" s="262"/>
      <c r="E1915" s="262"/>
      <c r="F1915" s="262"/>
      <c r="G1915" s="263"/>
      <c r="H1915" s="262"/>
      <c r="I1915" s="258"/>
      <c r="J1915" s="262"/>
      <c r="K1915" s="250"/>
      <c r="L1915" s="262"/>
      <c r="N1915" s="250"/>
      <c r="O1915" s="260"/>
      <c r="P1915" s="257"/>
      <c r="Q1915" s="250"/>
      <c r="R1915" s="250"/>
      <c r="S1915" s="250"/>
      <c r="T1915" s="250"/>
      <c r="U1915" s="250"/>
      <c r="V1915" s="250"/>
      <c r="W1915" s="250"/>
      <c r="X1915" s="250"/>
      <c r="Y1915" s="250"/>
      <c r="Z1915" s="250"/>
      <c r="AA1915" s="250"/>
      <c r="AB1915" s="250"/>
      <c r="AC1915" s="250"/>
      <c r="AD1915" s="250"/>
      <c r="AE1915" s="246"/>
      <c r="AF1915" s="250"/>
      <c r="AG1915" s="250"/>
      <c r="AH1915" s="250"/>
      <c r="AI1915" s="250"/>
    </row>
    <row r="1916" spans="1:35" ht="15" customHeight="1" x14ac:dyDescent="0.3">
      <c r="A1916" s="261"/>
      <c r="B1916" s="262"/>
      <c r="C1916" s="262"/>
      <c r="D1916" s="262"/>
      <c r="E1916" s="262"/>
      <c r="F1916" s="262"/>
      <c r="G1916" s="263"/>
      <c r="H1916" s="262"/>
      <c r="I1916" s="258"/>
      <c r="J1916" s="261"/>
      <c r="K1916" s="250"/>
      <c r="L1916" s="262"/>
      <c r="N1916" s="250"/>
      <c r="O1916" s="260"/>
      <c r="P1916" s="257"/>
      <c r="Q1916" s="250"/>
      <c r="R1916" s="250"/>
      <c r="S1916" s="250"/>
      <c r="T1916" s="250"/>
      <c r="U1916" s="250"/>
      <c r="V1916" s="250"/>
      <c r="W1916" s="250"/>
      <c r="X1916" s="250"/>
      <c r="Y1916" s="250"/>
      <c r="Z1916" s="250"/>
      <c r="AA1916" s="250"/>
      <c r="AB1916" s="250"/>
      <c r="AC1916" s="250"/>
      <c r="AD1916" s="250"/>
      <c r="AE1916" s="246"/>
      <c r="AF1916" s="250"/>
      <c r="AG1916" s="250"/>
      <c r="AH1916" s="250"/>
      <c r="AI1916" s="250"/>
    </row>
    <row r="1917" spans="1:35" ht="15" customHeight="1" x14ac:dyDescent="0.3">
      <c r="A1917" s="261"/>
      <c r="B1917" s="262"/>
      <c r="C1917" s="262"/>
      <c r="D1917" s="262"/>
      <c r="E1917" s="262"/>
      <c r="F1917" s="262"/>
      <c r="G1917" s="263"/>
      <c r="H1917" s="262"/>
      <c r="I1917" s="258"/>
      <c r="J1917" s="262"/>
      <c r="K1917" s="257"/>
      <c r="L1917" s="262"/>
      <c r="N1917" s="250"/>
      <c r="O1917" s="260"/>
      <c r="P1917" s="257"/>
      <c r="Q1917" s="250"/>
      <c r="R1917" s="250"/>
      <c r="S1917" s="250"/>
      <c r="T1917" s="250"/>
      <c r="U1917" s="250"/>
      <c r="V1917" s="250"/>
      <c r="W1917" s="250"/>
      <c r="X1917" s="250"/>
      <c r="Y1917" s="250"/>
      <c r="Z1917" s="250"/>
      <c r="AA1917" s="250"/>
      <c r="AB1917" s="250"/>
      <c r="AC1917" s="250"/>
      <c r="AD1917" s="250"/>
      <c r="AE1917" s="246"/>
      <c r="AF1917" s="250"/>
      <c r="AG1917" s="250"/>
      <c r="AH1917" s="250"/>
      <c r="AI1917" s="250"/>
    </row>
    <row r="1918" spans="1:35" ht="15" customHeight="1" x14ac:dyDescent="0.3">
      <c r="A1918" s="261"/>
      <c r="B1918" s="262"/>
      <c r="C1918" s="262"/>
      <c r="D1918" s="262"/>
      <c r="E1918" s="262"/>
      <c r="F1918" s="262"/>
      <c r="G1918" s="263"/>
      <c r="H1918" s="262"/>
      <c r="I1918" s="258"/>
      <c r="J1918" s="262"/>
      <c r="K1918" s="257"/>
      <c r="L1918" s="262"/>
      <c r="N1918" s="250"/>
      <c r="O1918" s="260"/>
      <c r="P1918" s="257"/>
      <c r="Q1918" s="250"/>
      <c r="R1918" s="250"/>
      <c r="S1918" s="250"/>
      <c r="T1918" s="250"/>
      <c r="U1918" s="250"/>
      <c r="V1918" s="250"/>
      <c r="W1918" s="250"/>
      <c r="X1918" s="250"/>
      <c r="Y1918" s="250"/>
      <c r="Z1918" s="250"/>
      <c r="AA1918" s="250"/>
      <c r="AB1918" s="250"/>
      <c r="AC1918" s="250"/>
      <c r="AD1918" s="250"/>
      <c r="AE1918" s="247"/>
      <c r="AF1918" s="250"/>
      <c r="AG1918" s="250"/>
      <c r="AH1918" s="250"/>
      <c r="AI1918" s="250"/>
    </row>
    <row r="1919" spans="1:35" ht="15" customHeight="1" x14ac:dyDescent="0.3">
      <c r="A1919" s="261"/>
      <c r="B1919" s="262"/>
      <c r="C1919" s="262"/>
      <c r="D1919" s="262"/>
      <c r="E1919" s="262"/>
      <c r="F1919" s="262"/>
      <c r="G1919" s="263"/>
      <c r="H1919" s="262"/>
      <c r="I1919" s="258"/>
      <c r="J1919" s="262"/>
      <c r="K1919" s="250"/>
      <c r="L1919" s="262"/>
      <c r="N1919" s="250"/>
      <c r="O1919" s="260"/>
      <c r="P1919" s="257"/>
      <c r="Q1919" s="250"/>
      <c r="R1919" s="250"/>
      <c r="S1919" s="250"/>
      <c r="T1919" s="250"/>
      <c r="U1919" s="250"/>
      <c r="V1919" s="250"/>
      <c r="W1919" s="250"/>
      <c r="X1919" s="250"/>
      <c r="Y1919" s="250"/>
      <c r="Z1919" s="250"/>
      <c r="AA1919" s="250"/>
      <c r="AB1919" s="250"/>
      <c r="AC1919" s="250"/>
      <c r="AD1919" s="250"/>
      <c r="AE1919" s="246"/>
      <c r="AF1919" s="250"/>
      <c r="AG1919" s="250"/>
      <c r="AH1919" s="250"/>
      <c r="AI1919" s="250"/>
    </row>
    <row r="1920" spans="1:35" ht="15" customHeight="1" x14ac:dyDescent="0.3">
      <c r="A1920" s="261"/>
      <c r="B1920" s="262"/>
      <c r="C1920" s="262"/>
      <c r="D1920" s="262"/>
      <c r="E1920" s="262"/>
      <c r="F1920" s="262"/>
      <c r="G1920" s="263"/>
      <c r="H1920" s="262"/>
      <c r="I1920" s="258"/>
      <c r="J1920" s="261"/>
      <c r="K1920" s="250"/>
      <c r="L1920" s="262"/>
      <c r="N1920" s="250"/>
      <c r="O1920" s="260"/>
      <c r="P1920" s="257"/>
      <c r="Q1920" s="250"/>
      <c r="R1920" s="250"/>
      <c r="S1920" s="250"/>
      <c r="T1920" s="250"/>
      <c r="U1920" s="250"/>
      <c r="V1920" s="250"/>
      <c r="W1920" s="250"/>
      <c r="X1920" s="250"/>
      <c r="Y1920" s="250"/>
      <c r="Z1920" s="250"/>
      <c r="AA1920" s="250"/>
      <c r="AB1920" s="250"/>
      <c r="AC1920" s="250"/>
      <c r="AD1920" s="250"/>
      <c r="AE1920" s="246"/>
      <c r="AF1920" s="250"/>
      <c r="AG1920" s="250"/>
      <c r="AH1920" s="250"/>
      <c r="AI1920" s="250"/>
    </row>
    <row r="1921" spans="1:35" ht="15" customHeight="1" x14ac:dyDescent="0.3">
      <c r="A1921" s="261"/>
      <c r="B1921" s="262"/>
      <c r="C1921" s="262"/>
      <c r="D1921" s="262"/>
      <c r="E1921" s="262"/>
      <c r="F1921" s="262"/>
      <c r="G1921" s="263"/>
      <c r="H1921" s="262"/>
      <c r="I1921" s="258"/>
      <c r="J1921" s="250"/>
      <c r="K1921" s="262"/>
      <c r="L1921" s="262"/>
      <c r="N1921" s="250"/>
      <c r="O1921" s="260"/>
      <c r="P1921" s="257"/>
      <c r="Q1921" s="250"/>
      <c r="R1921" s="250"/>
      <c r="S1921" s="250"/>
      <c r="T1921" s="250"/>
      <c r="U1921" s="250"/>
      <c r="V1921" s="250"/>
      <c r="W1921" s="250"/>
      <c r="X1921" s="250"/>
      <c r="Y1921" s="250"/>
      <c r="Z1921" s="250"/>
      <c r="AA1921" s="250"/>
      <c r="AB1921" s="250"/>
      <c r="AC1921" s="250"/>
      <c r="AD1921" s="250"/>
      <c r="AE1921" s="246"/>
      <c r="AF1921" s="250"/>
      <c r="AG1921" s="250"/>
      <c r="AH1921" s="250"/>
      <c r="AI1921" s="250"/>
    </row>
    <row r="1922" spans="1:35" ht="15" customHeight="1" x14ac:dyDescent="0.3">
      <c r="A1922" s="261"/>
      <c r="B1922" s="262"/>
      <c r="C1922" s="262"/>
      <c r="D1922" s="262"/>
      <c r="E1922" s="262"/>
      <c r="F1922" s="262"/>
      <c r="G1922" s="263"/>
      <c r="H1922" s="262"/>
      <c r="I1922" s="258"/>
      <c r="J1922" s="250"/>
      <c r="K1922" s="262"/>
      <c r="L1922" s="262"/>
      <c r="N1922" s="250"/>
      <c r="O1922" s="260"/>
      <c r="P1922" s="257"/>
      <c r="Q1922" s="250"/>
      <c r="R1922" s="250"/>
      <c r="S1922" s="250"/>
      <c r="T1922" s="250"/>
      <c r="U1922" s="250"/>
      <c r="V1922" s="250"/>
      <c r="W1922" s="250"/>
      <c r="X1922" s="250"/>
      <c r="Y1922" s="250"/>
      <c r="Z1922" s="250"/>
      <c r="AA1922" s="250"/>
      <c r="AB1922" s="250"/>
      <c r="AC1922" s="250"/>
      <c r="AD1922" s="250"/>
      <c r="AE1922" s="247"/>
      <c r="AF1922" s="250"/>
      <c r="AG1922" s="250"/>
      <c r="AH1922" s="250"/>
      <c r="AI1922" s="250"/>
    </row>
    <row r="1923" spans="1:35" ht="15" customHeight="1" x14ac:dyDescent="0.3">
      <c r="A1923" s="261"/>
      <c r="B1923" s="262"/>
      <c r="C1923" s="262"/>
      <c r="D1923" s="262"/>
      <c r="E1923" s="262"/>
      <c r="F1923" s="262"/>
      <c r="G1923" s="263"/>
      <c r="H1923" s="262"/>
      <c r="I1923" s="258"/>
      <c r="J1923" s="262"/>
      <c r="K1923" s="257"/>
      <c r="L1923" s="262"/>
      <c r="N1923" s="250"/>
      <c r="O1923" s="260"/>
      <c r="P1923" s="257"/>
      <c r="Q1923" s="250"/>
      <c r="R1923" s="250"/>
      <c r="S1923" s="250"/>
      <c r="T1923" s="250"/>
      <c r="U1923" s="250"/>
      <c r="V1923" s="250"/>
      <c r="W1923" s="250"/>
      <c r="X1923" s="250"/>
      <c r="Y1923" s="250"/>
      <c r="Z1923" s="250"/>
      <c r="AA1923" s="250"/>
      <c r="AB1923" s="250"/>
      <c r="AC1923" s="250"/>
      <c r="AD1923" s="250"/>
      <c r="AE1923" s="246"/>
      <c r="AF1923" s="250"/>
      <c r="AG1923" s="250"/>
      <c r="AH1923" s="250"/>
      <c r="AI1923" s="250"/>
    </row>
    <row r="1924" spans="1:35" ht="15" customHeight="1" x14ac:dyDescent="0.3">
      <c r="A1924" s="261"/>
      <c r="B1924" s="262"/>
      <c r="C1924" s="262"/>
      <c r="D1924" s="262"/>
      <c r="E1924" s="262"/>
      <c r="F1924" s="262"/>
      <c r="G1924" s="263"/>
      <c r="H1924" s="262"/>
      <c r="I1924" s="258"/>
      <c r="J1924" s="262"/>
      <c r="K1924" s="257"/>
      <c r="L1924" s="262"/>
      <c r="N1924" s="250"/>
      <c r="O1924" s="260"/>
      <c r="P1924" s="257"/>
      <c r="Q1924" s="250"/>
      <c r="R1924" s="257"/>
      <c r="S1924" s="250"/>
      <c r="T1924" s="250"/>
      <c r="U1924" s="250"/>
      <c r="V1924" s="250"/>
      <c r="W1924" s="250"/>
      <c r="X1924" s="250"/>
      <c r="Y1924" s="250"/>
      <c r="Z1924" s="250"/>
      <c r="AA1924" s="250"/>
      <c r="AB1924" s="250"/>
      <c r="AC1924" s="250"/>
      <c r="AD1924" s="250"/>
      <c r="AE1924" s="246"/>
      <c r="AF1924" s="250"/>
      <c r="AG1924" s="250"/>
      <c r="AH1924" s="250"/>
      <c r="AI1924" s="250"/>
    </row>
    <row r="1925" spans="1:35" ht="15" customHeight="1" x14ac:dyDescent="0.3">
      <c r="A1925" s="256"/>
      <c r="B1925" s="257"/>
      <c r="C1925" s="257"/>
      <c r="D1925" s="257"/>
      <c r="E1925" s="257"/>
      <c r="F1925" s="257"/>
      <c r="G1925" s="257"/>
      <c r="H1925" s="257"/>
      <c r="I1925" s="258"/>
      <c r="J1925" s="257"/>
      <c r="K1925" s="257"/>
      <c r="L1925" s="257"/>
      <c r="N1925" s="250"/>
      <c r="O1925" s="260"/>
      <c r="P1925" s="257"/>
      <c r="Q1925" s="257"/>
      <c r="R1925" s="250"/>
      <c r="S1925" s="257"/>
      <c r="T1925" s="257"/>
      <c r="U1925" s="257"/>
      <c r="V1925" s="257"/>
      <c r="W1925" s="257"/>
      <c r="X1925" s="257"/>
      <c r="Y1925" s="257"/>
      <c r="Z1925" s="257"/>
      <c r="AA1925" s="257"/>
      <c r="AB1925" s="257"/>
      <c r="AC1925" s="257"/>
      <c r="AD1925" s="257"/>
      <c r="AE1925" s="246"/>
      <c r="AF1925" s="257"/>
      <c r="AG1925" s="257"/>
      <c r="AH1925" s="257"/>
      <c r="AI1925" s="257"/>
    </row>
    <row r="1926" spans="1:35" ht="15" customHeight="1" x14ac:dyDescent="0.3">
      <c r="A1926" s="261"/>
      <c r="B1926" s="262"/>
      <c r="C1926" s="262"/>
      <c r="D1926" s="262"/>
      <c r="E1926" s="262"/>
      <c r="F1926" s="262"/>
      <c r="G1926" s="263"/>
      <c r="H1926" s="262"/>
      <c r="I1926" s="258"/>
      <c r="J1926" s="261"/>
      <c r="K1926" s="250"/>
      <c r="L1926" s="262"/>
      <c r="N1926" s="250"/>
      <c r="O1926" s="260"/>
      <c r="P1926" s="257"/>
      <c r="Q1926" s="250"/>
      <c r="R1926" s="250"/>
      <c r="S1926" s="250"/>
      <c r="T1926" s="250"/>
      <c r="U1926" s="250"/>
      <c r="V1926" s="250"/>
      <c r="W1926" s="250"/>
      <c r="X1926" s="250"/>
      <c r="Y1926" s="250"/>
      <c r="Z1926" s="250"/>
      <c r="AA1926" s="250"/>
      <c r="AB1926" s="250"/>
      <c r="AC1926" s="250"/>
      <c r="AD1926" s="250"/>
      <c r="AE1926" s="246"/>
      <c r="AF1926" s="250"/>
      <c r="AG1926" s="250"/>
      <c r="AH1926" s="250"/>
      <c r="AI1926" s="250"/>
    </row>
    <row r="1927" spans="1:35" ht="15" customHeight="1" x14ac:dyDescent="0.3">
      <c r="A1927" s="261"/>
      <c r="B1927" s="262"/>
      <c r="C1927" s="262"/>
      <c r="D1927" s="262"/>
      <c r="E1927" s="262"/>
      <c r="F1927" s="262"/>
      <c r="G1927" s="263"/>
      <c r="H1927" s="262"/>
      <c r="I1927" s="258"/>
      <c r="J1927" s="262"/>
      <c r="K1927" s="257"/>
      <c r="L1927" s="262"/>
      <c r="N1927" s="250"/>
      <c r="O1927" s="260"/>
      <c r="P1927" s="257"/>
      <c r="Q1927" s="250"/>
      <c r="R1927" s="250"/>
      <c r="S1927" s="250"/>
      <c r="T1927" s="250"/>
      <c r="U1927" s="250"/>
      <c r="V1927" s="250"/>
      <c r="W1927" s="250"/>
      <c r="X1927" s="250"/>
      <c r="Y1927" s="250"/>
      <c r="Z1927" s="250"/>
      <c r="AA1927" s="250"/>
      <c r="AB1927" s="250"/>
      <c r="AC1927" s="250"/>
      <c r="AD1927" s="250"/>
      <c r="AE1927" s="247"/>
      <c r="AF1927" s="250"/>
      <c r="AG1927" s="250"/>
      <c r="AH1927" s="250"/>
      <c r="AI1927" s="250"/>
    </row>
    <row r="1928" spans="1:35" ht="15" customHeight="1" x14ac:dyDescent="0.3">
      <c r="A1928" s="261"/>
      <c r="B1928" s="262"/>
      <c r="C1928" s="262"/>
      <c r="D1928" s="262"/>
      <c r="E1928" s="262"/>
      <c r="F1928" s="262"/>
      <c r="G1928" s="263"/>
      <c r="H1928" s="262"/>
      <c r="I1928" s="258"/>
      <c r="J1928" s="261"/>
      <c r="K1928" s="250"/>
      <c r="L1928" s="262"/>
      <c r="N1928" s="250"/>
      <c r="O1928" s="260"/>
      <c r="P1928" s="257"/>
      <c r="Q1928" s="250"/>
      <c r="R1928" s="250"/>
      <c r="S1928" s="250"/>
      <c r="T1928" s="250"/>
      <c r="U1928" s="250"/>
      <c r="V1928" s="250"/>
      <c r="W1928" s="250"/>
      <c r="X1928" s="250"/>
      <c r="Y1928" s="250"/>
      <c r="Z1928" s="250"/>
      <c r="AA1928" s="250"/>
      <c r="AB1928" s="250"/>
      <c r="AC1928" s="250"/>
      <c r="AD1928" s="250"/>
      <c r="AE1928" s="246"/>
      <c r="AF1928" s="250"/>
      <c r="AG1928" s="250"/>
      <c r="AH1928" s="250"/>
      <c r="AI1928" s="250"/>
    </row>
    <row r="1929" spans="1:35" ht="15" customHeight="1" x14ac:dyDescent="0.3">
      <c r="A1929" s="261"/>
      <c r="B1929" s="262"/>
      <c r="C1929" s="262"/>
      <c r="D1929" s="262"/>
      <c r="E1929" s="262"/>
      <c r="F1929" s="262"/>
      <c r="G1929" s="263"/>
      <c r="H1929" s="262"/>
      <c r="I1929" s="258"/>
      <c r="J1929" s="262"/>
      <c r="K1929" s="250"/>
      <c r="L1929" s="262"/>
      <c r="N1929" s="250"/>
      <c r="O1929" s="260"/>
      <c r="P1929" s="257"/>
      <c r="Q1929" s="250"/>
      <c r="R1929" s="250"/>
      <c r="S1929" s="250"/>
      <c r="T1929" s="250"/>
      <c r="U1929" s="250"/>
      <c r="V1929" s="250"/>
      <c r="W1929" s="250"/>
      <c r="X1929" s="250"/>
      <c r="Y1929" s="250"/>
      <c r="Z1929" s="250"/>
      <c r="AA1929" s="250"/>
      <c r="AB1929" s="250"/>
      <c r="AC1929" s="250"/>
      <c r="AD1929" s="250"/>
      <c r="AE1929" s="246"/>
      <c r="AF1929" s="250"/>
      <c r="AG1929" s="250"/>
      <c r="AH1929" s="250"/>
      <c r="AI1929" s="250"/>
    </row>
    <row r="1930" spans="1:35" ht="15" customHeight="1" x14ac:dyDescent="0.3">
      <c r="A1930" s="261"/>
      <c r="B1930" s="262"/>
      <c r="C1930" s="262"/>
      <c r="D1930" s="262"/>
      <c r="E1930" s="262"/>
      <c r="F1930" s="262"/>
      <c r="G1930" s="263"/>
      <c r="H1930" s="262"/>
      <c r="I1930" s="258"/>
      <c r="J1930" s="261"/>
      <c r="K1930" s="250"/>
      <c r="L1930" s="262"/>
      <c r="N1930" s="250"/>
      <c r="O1930" s="260"/>
      <c r="P1930" s="257"/>
      <c r="Q1930" s="250"/>
      <c r="R1930" s="250"/>
      <c r="S1930" s="250"/>
      <c r="T1930" s="250"/>
      <c r="U1930" s="250"/>
      <c r="V1930" s="250"/>
      <c r="W1930" s="250"/>
      <c r="X1930" s="250"/>
      <c r="Y1930" s="250"/>
      <c r="Z1930" s="250"/>
      <c r="AA1930" s="250"/>
      <c r="AB1930" s="250"/>
      <c r="AC1930" s="250"/>
      <c r="AD1930" s="250"/>
      <c r="AE1930" s="246"/>
      <c r="AF1930" s="250"/>
      <c r="AG1930" s="250"/>
      <c r="AH1930" s="250"/>
      <c r="AI1930" s="250"/>
    </row>
    <row r="1931" spans="1:35" ht="15" customHeight="1" x14ac:dyDescent="0.3">
      <c r="A1931" s="261"/>
      <c r="B1931" s="262"/>
      <c r="C1931" s="262"/>
      <c r="D1931" s="262"/>
      <c r="E1931" s="262"/>
      <c r="F1931" s="262"/>
      <c r="G1931" s="263"/>
      <c r="H1931" s="262"/>
      <c r="I1931" s="258"/>
      <c r="J1931" s="261"/>
      <c r="K1931" s="250"/>
      <c r="L1931" s="262"/>
      <c r="N1931" s="250"/>
      <c r="O1931" s="260"/>
      <c r="P1931" s="257"/>
      <c r="Q1931" s="250"/>
      <c r="R1931" s="250"/>
      <c r="S1931" s="250"/>
      <c r="T1931" s="250"/>
      <c r="U1931" s="250"/>
      <c r="V1931" s="250"/>
      <c r="W1931" s="250"/>
      <c r="X1931" s="250"/>
      <c r="Y1931" s="250"/>
      <c r="Z1931" s="250"/>
      <c r="AA1931" s="250"/>
      <c r="AB1931" s="250"/>
      <c r="AC1931" s="250"/>
      <c r="AD1931" s="250"/>
      <c r="AE1931" s="246"/>
      <c r="AF1931" s="250"/>
      <c r="AG1931" s="250"/>
      <c r="AH1931" s="250"/>
      <c r="AI1931" s="250"/>
    </row>
    <row r="1932" spans="1:35" ht="15" customHeight="1" x14ac:dyDescent="0.3">
      <c r="A1932" s="261"/>
      <c r="B1932" s="262"/>
      <c r="C1932" s="262"/>
      <c r="D1932" s="262"/>
      <c r="E1932" s="262"/>
      <c r="F1932" s="262"/>
      <c r="G1932" s="263"/>
      <c r="H1932" s="262"/>
      <c r="I1932" s="258"/>
      <c r="J1932" s="262"/>
      <c r="K1932" s="257"/>
      <c r="L1932" s="262"/>
      <c r="N1932" s="250"/>
      <c r="O1932" s="260"/>
      <c r="P1932" s="257"/>
      <c r="Q1932" s="250"/>
      <c r="R1932" s="250"/>
      <c r="S1932" s="250"/>
      <c r="T1932" s="250"/>
      <c r="U1932" s="250"/>
      <c r="V1932" s="250"/>
      <c r="W1932" s="250"/>
      <c r="X1932" s="250"/>
      <c r="Y1932" s="250"/>
      <c r="Z1932" s="250"/>
      <c r="AA1932" s="250"/>
      <c r="AB1932" s="250"/>
      <c r="AC1932" s="250"/>
      <c r="AD1932" s="250"/>
      <c r="AE1932" s="247"/>
      <c r="AF1932" s="250"/>
      <c r="AG1932" s="250"/>
      <c r="AH1932" s="250"/>
      <c r="AI1932" s="250"/>
    </row>
    <row r="1933" spans="1:35" ht="15" customHeight="1" x14ac:dyDescent="0.3">
      <c r="A1933" s="261"/>
      <c r="B1933" s="262"/>
      <c r="C1933" s="262"/>
      <c r="D1933" s="262"/>
      <c r="E1933" s="262"/>
      <c r="F1933" s="262"/>
      <c r="G1933" s="263"/>
      <c r="H1933" s="262"/>
      <c r="I1933" s="258"/>
      <c r="J1933" s="262"/>
      <c r="K1933" s="257"/>
      <c r="L1933" s="262"/>
      <c r="N1933" s="250"/>
      <c r="O1933" s="260"/>
      <c r="P1933" s="257"/>
      <c r="Q1933" s="250"/>
      <c r="R1933" s="250"/>
      <c r="S1933" s="250"/>
      <c r="T1933" s="250"/>
      <c r="U1933" s="250"/>
      <c r="V1933" s="250"/>
      <c r="W1933" s="250"/>
      <c r="X1933" s="250"/>
      <c r="Y1933" s="250"/>
      <c r="Z1933" s="250"/>
      <c r="AA1933" s="250"/>
      <c r="AB1933" s="250"/>
      <c r="AC1933" s="250"/>
      <c r="AD1933" s="250"/>
      <c r="AE1933" s="246"/>
      <c r="AF1933" s="250"/>
      <c r="AG1933" s="250"/>
      <c r="AH1933" s="250"/>
      <c r="AI1933" s="250"/>
    </row>
    <row r="1934" spans="1:35" ht="15" customHeight="1" x14ac:dyDescent="0.3">
      <c r="A1934" s="261"/>
      <c r="B1934" s="262"/>
      <c r="C1934" s="262"/>
      <c r="D1934" s="262"/>
      <c r="E1934" s="262"/>
      <c r="F1934" s="262"/>
      <c r="G1934" s="263"/>
      <c r="H1934" s="262"/>
      <c r="I1934" s="258"/>
      <c r="J1934" s="262"/>
      <c r="K1934" s="250"/>
      <c r="L1934" s="262"/>
      <c r="N1934" s="250"/>
      <c r="O1934" s="260"/>
      <c r="P1934" s="257"/>
      <c r="Q1934" s="250"/>
      <c r="R1934" s="250"/>
      <c r="S1934" s="250"/>
      <c r="T1934" s="250"/>
      <c r="U1934" s="250"/>
      <c r="V1934" s="250"/>
      <c r="W1934" s="250"/>
      <c r="X1934" s="250"/>
      <c r="Y1934" s="250"/>
      <c r="Z1934" s="250"/>
      <c r="AA1934" s="250"/>
      <c r="AB1934" s="250"/>
      <c r="AC1934" s="250"/>
      <c r="AD1934" s="250"/>
      <c r="AE1934" s="246"/>
      <c r="AF1934" s="250"/>
      <c r="AG1934" s="250"/>
      <c r="AH1934" s="250"/>
      <c r="AI1934" s="250"/>
    </row>
    <row r="1935" spans="1:35" ht="15" customHeight="1" x14ac:dyDescent="0.3">
      <c r="A1935" s="261"/>
      <c r="B1935" s="262"/>
      <c r="C1935" s="262"/>
      <c r="D1935" s="262"/>
      <c r="E1935" s="262"/>
      <c r="F1935" s="262"/>
      <c r="G1935" s="263"/>
      <c r="H1935" s="262"/>
      <c r="I1935" s="258"/>
      <c r="J1935" s="262"/>
      <c r="K1935" s="250"/>
      <c r="L1935" s="262"/>
      <c r="N1935" s="250"/>
      <c r="O1935" s="260"/>
      <c r="P1935" s="257"/>
      <c r="Q1935" s="250"/>
      <c r="R1935" s="250"/>
      <c r="S1935" s="250"/>
      <c r="T1935" s="250"/>
      <c r="U1935" s="250"/>
      <c r="V1935" s="250"/>
      <c r="W1935" s="250"/>
      <c r="X1935" s="250"/>
      <c r="Y1935" s="250"/>
      <c r="Z1935" s="250"/>
      <c r="AA1935" s="250"/>
      <c r="AB1935" s="250"/>
      <c r="AC1935" s="250"/>
      <c r="AD1935" s="250"/>
      <c r="AE1935" s="247"/>
      <c r="AF1935" s="250"/>
      <c r="AG1935" s="250"/>
      <c r="AH1935" s="250"/>
      <c r="AI1935" s="250"/>
    </row>
    <row r="1936" spans="1:35" ht="15" customHeight="1" x14ac:dyDescent="0.3">
      <c r="A1936" s="261"/>
      <c r="B1936" s="262"/>
      <c r="C1936" s="262"/>
      <c r="D1936" s="262"/>
      <c r="E1936" s="262"/>
      <c r="F1936" s="262"/>
      <c r="G1936" s="263"/>
      <c r="H1936" s="262"/>
      <c r="I1936" s="258"/>
      <c r="J1936" s="262"/>
      <c r="K1936" s="257"/>
      <c r="L1936" s="262"/>
      <c r="N1936" s="250"/>
      <c r="O1936" s="260"/>
      <c r="P1936" s="257"/>
      <c r="Q1936" s="250"/>
      <c r="R1936" s="250"/>
      <c r="S1936" s="250"/>
      <c r="T1936" s="250"/>
      <c r="U1936" s="250"/>
      <c r="V1936" s="250"/>
      <c r="W1936" s="250"/>
      <c r="X1936" s="250"/>
      <c r="Y1936" s="250"/>
      <c r="Z1936" s="250"/>
      <c r="AA1936" s="250"/>
      <c r="AB1936" s="250"/>
      <c r="AC1936" s="250"/>
      <c r="AD1936" s="250"/>
      <c r="AE1936" s="246"/>
      <c r="AF1936" s="250"/>
      <c r="AG1936" s="250"/>
      <c r="AH1936" s="250"/>
      <c r="AI1936" s="250"/>
    </row>
    <row r="1937" spans="1:35" ht="15" customHeight="1" x14ac:dyDescent="0.3">
      <c r="A1937" s="261"/>
      <c r="B1937" s="262"/>
      <c r="C1937" s="262"/>
      <c r="D1937" s="262"/>
      <c r="E1937" s="262"/>
      <c r="F1937" s="262"/>
      <c r="G1937" s="263"/>
      <c r="H1937" s="262"/>
      <c r="I1937" s="258"/>
      <c r="J1937" s="262"/>
      <c r="K1937" s="262"/>
      <c r="L1937" s="262"/>
      <c r="N1937" s="250"/>
      <c r="O1937" s="260"/>
      <c r="P1937" s="257"/>
      <c r="Q1937" s="250"/>
      <c r="R1937" s="250"/>
      <c r="S1937" s="250"/>
      <c r="T1937" s="250"/>
      <c r="U1937" s="250"/>
      <c r="V1937" s="250"/>
      <c r="W1937" s="250"/>
      <c r="X1937" s="250"/>
      <c r="Y1937" s="250"/>
      <c r="Z1937" s="250"/>
      <c r="AA1937" s="250"/>
      <c r="AB1937" s="250"/>
      <c r="AC1937" s="250"/>
      <c r="AD1937" s="250"/>
      <c r="AE1937" s="246"/>
      <c r="AF1937" s="250"/>
      <c r="AG1937" s="250"/>
      <c r="AH1937" s="250"/>
      <c r="AI1937" s="250"/>
    </row>
    <row r="1938" spans="1:35" ht="15" customHeight="1" x14ac:dyDescent="0.3">
      <c r="A1938" s="261"/>
      <c r="B1938" s="262"/>
      <c r="C1938" s="262"/>
      <c r="D1938" s="262"/>
      <c r="E1938" s="262"/>
      <c r="F1938" s="262"/>
      <c r="G1938" s="263"/>
      <c r="H1938" s="262"/>
      <c r="I1938" s="258"/>
      <c r="J1938" s="261"/>
      <c r="K1938" s="262"/>
      <c r="L1938" s="250"/>
      <c r="N1938" s="250"/>
      <c r="O1938" s="260"/>
      <c r="P1938" s="257"/>
      <c r="Q1938" s="250"/>
      <c r="R1938" s="250"/>
      <c r="S1938" s="250"/>
      <c r="T1938" s="250"/>
      <c r="U1938" s="250"/>
      <c r="V1938" s="250"/>
      <c r="W1938" s="250"/>
      <c r="X1938" s="250"/>
      <c r="Y1938" s="250"/>
      <c r="Z1938" s="250"/>
      <c r="AA1938" s="250"/>
      <c r="AB1938" s="250"/>
      <c r="AC1938" s="250"/>
      <c r="AD1938" s="250"/>
      <c r="AE1938" s="247"/>
      <c r="AF1938" s="250"/>
      <c r="AG1938" s="250"/>
      <c r="AH1938" s="250"/>
      <c r="AI1938" s="250"/>
    </row>
    <row r="1939" spans="1:35" ht="15" customHeight="1" x14ac:dyDescent="0.3">
      <c r="A1939" s="261"/>
      <c r="B1939" s="262"/>
      <c r="C1939" s="262"/>
      <c r="D1939" s="262"/>
      <c r="E1939" s="262"/>
      <c r="F1939" s="262"/>
      <c r="G1939" s="263"/>
      <c r="H1939" s="262"/>
      <c r="I1939" s="258"/>
      <c r="J1939" s="262"/>
      <c r="K1939" s="250"/>
      <c r="L1939" s="262"/>
      <c r="N1939" s="250"/>
      <c r="O1939" s="260"/>
      <c r="P1939" s="257"/>
      <c r="Q1939" s="250"/>
      <c r="R1939" s="250"/>
      <c r="S1939" s="250"/>
      <c r="T1939" s="250"/>
      <c r="U1939" s="250"/>
      <c r="V1939" s="250"/>
      <c r="W1939" s="250"/>
      <c r="X1939" s="250"/>
      <c r="Y1939" s="250"/>
      <c r="Z1939" s="250"/>
      <c r="AA1939" s="250"/>
      <c r="AB1939" s="250"/>
      <c r="AC1939" s="250"/>
      <c r="AD1939" s="250"/>
      <c r="AE1939" s="246"/>
      <c r="AF1939" s="250"/>
      <c r="AG1939" s="250"/>
      <c r="AH1939" s="250"/>
      <c r="AI1939" s="250"/>
    </row>
    <row r="1940" spans="1:35" ht="15" customHeight="1" x14ac:dyDescent="0.3">
      <c r="A1940" s="261"/>
      <c r="B1940" s="262"/>
      <c r="C1940" s="262"/>
      <c r="D1940" s="262"/>
      <c r="E1940" s="262"/>
      <c r="F1940" s="262"/>
      <c r="G1940" s="263"/>
      <c r="H1940" s="262"/>
      <c r="I1940" s="258"/>
      <c r="J1940" s="262"/>
      <c r="K1940" s="250"/>
      <c r="L1940" s="262"/>
      <c r="N1940" s="250"/>
      <c r="O1940" s="260"/>
      <c r="P1940" s="257"/>
      <c r="Q1940" s="250"/>
      <c r="R1940" s="250"/>
      <c r="S1940" s="250"/>
      <c r="T1940" s="250"/>
      <c r="U1940" s="250"/>
      <c r="V1940" s="250"/>
      <c r="W1940" s="250"/>
      <c r="X1940" s="250"/>
      <c r="Y1940" s="250"/>
      <c r="Z1940" s="250"/>
      <c r="AA1940" s="250"/>
      <c r="AB1940" s="250"/>
      <c r="AC1940" s="250"/>
      <c r="AD1940" s="250"/>
      <c r="AE1940" s="246"/>
      <c r="AF1940" s="250"/>
      <c r="AG1940" s="250"/>
      <c r="AH1940" s="250"/>
      <c r="AI1940" s="250"/>
    </row>
    <row r="1941" spans="1:35" ht="15" customHeight="1" x14ac:dyDescent="0.3">
      <c r="A1941" s="261"/>
      <c r="B1941" s="262"/>
      <c r="C1941" s="262"/>
      <c r="D1941" s="262"/>
      <c r="E1941" s="262"/>
      <c r="F1941" s="262"/>
      <c r="G1941" s="263"/>
      <c r="H1941" s="262"/>
      <c r="I1941" s="258"/>
      <c r="J1941" s="261"/>
      <c r="K1941" s="250"/>
      <c r="L1941" s="262"/>
      <c r="N1941" s="250"/>
      <c r="O1941" s="260"/>
      <c r="P1941" s="257"/>
      <c r="Q1941" s="250"/>
      <c r="R1941" s="250"/>
      <c r="S1941" s="250"/>
      <c r="T1941" s="250"/>
      <c r="U1941" s="250"/>
      <c r="V1941" s="250"/>
      <c r="W1941" s="250"/>
      <c r="X1941" s="250"/>
      <c r="Y1941" s="250"/>
      <c r="Z1941" s="250"/>
      <c r="AA1941" s="250"/>
      <c r="AB1941" s="250"/>
      <c r="AC1941" s="250"/>
      <c r="AD1941" s="250"/>
      <c r="AE1941" s="246"/>
      <c r="AF1941" s="250"/>
      <c r="AG1941" s="250"/>
      <c r="AH1941" s="250"/>
      <c r="AI1941" s="250"/>
    </row>
    <row r="1942" spans="1:35" ht="15" customHeight="1" x14ac:dyDescent="0.3">
      <c r="A1942" s="261"/>
      <c r="B1942" s="262"/>
      <c r="C1942" s="262"/>
      <c r="D1942" s="262"/>
      <c r="E1942" s="262"/>
      <c r="F1942" s="262"/>
      <c r="G1942" s="263"/>
      <c r="H1942" s="262"/>
      <c r="I1942" s="258"/>
      <c r="J1942" s="261"/>
      <c r="K1942" s="250"/>
      <c r="L1942" s="262"/>
      <c r="N1942" s="250"/>
      <c r="O1942" s="260"/>
      <c r="P1942" s="257"/>
      <c r="Q1942" s="250"/>
      <c r="R1942" s="250"/>
      <c r="S1942" s="250"/>
      <c r="T1942" s="250"/>
      <c r="U1942" s="250"/>
      <c r="V1942" s="250"/>
      <c r="W1942" s="250"/>
      <c r="X1942" s="250"/>
      <c r="Y1942" s="250"/>
      <c r="Z1942" s="250"/>
      <c r="AA1942" s="250"/>
      <c r="AB1942" s="250"/>
      <c r="AC1942" s="250"/>
      <c r="AD1942" s="250"/>
      <c r="AE1942" s="247"/>
      <c r="AF1942" s="250"/>
      <c r="AG1942" s="250"/>
      <c r="AH1942" s="250"/>
      <c r="AI1942" s="250"/>
    </row>
    <row r="1943" spans="1:35" ht="15" customHeight="1" x14ac:dyDescent="0.3">
      <c r="A1943" s="261"/>
      <c r="B1943" s="262"/>
      <c r="C1943" s="262"/>
      <c r="D1943" s="262"/>
      <c r="E1943" s="262"/>
      <c r="F1943" s="262"/>
      <c r="G1943" s="263"/>
      <c r="H1943" s="262"/>
      <c r="I1943" s="258"/>
      <c r="J1943" s="262"/>
      <c r="K1943" s="250"/>
      <c r="L1943" s="262"/>
      <c r="N1943" s="250"/>
      <c r="O1943" s="260"/>
      <c r="P1943" s="257"/>
      <c r="Q1943" s="250"/>
      <c r="R1943" s="250"/>
      <c r="S1943" s="250"/>
      <c r="T1943" s="250"/>
      <c r="U1943" s="250"/>
      <c r="V1943" s="250"/>
      <c r="W1943" s="250"/>
      <c r="X1943" s="250"/>
      <c r="Y1943" s="250"/>
      <c r="Z1943" s="250"/>
      <c r="AA1943" s="250"/>
      <c r="AB1943" s="250"/>
      <c r="AC1943" s="250"/>
      <c r="AD1943" s="250"/>
      <c r="AE1943" s="246"/>
      <c r="AF1943" s="250"/>
      <c r="AG1943" s="250"/>
      <c r="AH1943" s="250"/>
      <c r="AI1943" s="250"/>
    </row>
    <row r="1944" spans="1:35" ht="15" customHeight="1" x14ac:dyDescent="0.3">
      <c r="A1944" s="261"/>
      <c r="B1944" s="262"/>
      <c r="C1944" s="262"/>
      <c r="D1944" s="262"/>
      <c r="E1944" s="262"/>
      <c r="F1944" s="262"/>
      <c r="G1944" s="263"/>
      <c r="H1944" s="262"/>
      <c r="I1944" s="258"/>
      <c r="J1944" s="262"/>
      <c r="K1944" s="257"/>
      <c r="L1944" s="262"/>
      <c r="N1944" s="250"/>
      <c r="O1944" s="260"/>
      <c r="P1944" s="257"/>
      <c r="Q1944" s="250"/>
      <c r="R1944" s="250"/>
      <c r="S1944" s="250"/>
      <c r="T1944" s="250"/>
      <c r="U1944" s="250"/>
      <c r="V1944" s="250"/>
      <c r="W1944" s="250"/>
      <c r="X1944" s="250"/>
      <c r="Y1944" s="250"/>
      <c r="Z1944" s="250"/>
      <c r="AA1944" s="250"/>
      <c r="AB1944" s="250"/>
      <c r="AC1944" s="250"/>
      <c r="AD1944" s="250"/>
      <c r="AE1944" s="246"/>
      <c r="AF1944" s="250"/>
      <c r="AG1944" s="250"/>
      <c r="AH1944" s="250"/>
      <c r="AI1944" s="250"/>
    </row>
    <row r="1945" spans="1:35" ht="15" customHeight="1" x14ac:dyDescent="0.3">
      <c r="A1945" s="261"/>
      <c r="B1945" s="262"/>
      <c r="C1945" s="262"/>
      <c r="D1945" s="262"/>
      <c r="E1945" s="262"/>
      <c r="F1945" s="262"/>
      <c r="G1945" s="263"/>
      <c r="H1945" s="262"/>
      <c r="I1945" s="258"/>
      <c r="J1945" s="262"/>
      <c r="K1945" s="250"/>
      <c r="L1945" s="262"/>
      <c r="N1945" s="250"/>
      <c r="O1945" s="260"/>
      <c r="P1945" s="257"/>
      <c r="Q1945" s="250"/>
      <c r="R1945" s="250"/>
      <c r="S1945" s="250"/>
      <c r="T1945" s="250"/>
      <c r="U1945" s="250"/>
      <c r="V1945" s="250"/>
      <c r="W1945" s="250"/>
      <c r="X1945" s="250"/>
      <c r="Y1945" s="250"/>
      <c r="Z1945" s="250"/>
      <c r="AA1945" s="250"/>
      <c r="AB1945" s="250"/>
      <c r="AC1945" s="250"/>
      <c r="AD1945" s="250"/>
      <c r="AE1945" s="246"/>
      <c r="AF1945" s="250"/>
      <c r="AG1945" s="250"/>
      <c r="AH1945" s="250"/>
      <c r="AI1945" s="250"/>
    </row>
    <row r="1946" spans="1:35" ht="15" customHeight="1" x14ac:dyDescent="0.3">
      <c r="A1946" s="261"/>
      <c r="B1946" s="262"/>
      <c r="C1946" s="262"/>
      <c r="D1946" s="262"/>
      <c r="E1946" s="262"/>
      <c r="F1946" s="262"/>
      <c r="G1946" s="263"/>
      <c r="H1946" s="262"/>
      <c r="I1946" s="258"/>
      <c r="J1946" s="262"/>
      <c r="K1946" s="250"/>
      <c r="L1946" s="262"/>
      <c r="N1946" s="250"/>
      <c r="O1946" s="260"/>
      <c r="P1946" s="257"/>
      <c r="Q1946" s="250"/>
      <c r="R1946" s="250"/>
      <c r="S1946" s="250"/>
      <c r="T1946" s="250"/>
      <c r="U1946" s="250"/>
      <c r="V1946" s="250"/>
      <c r="W1946" s="250"/>
      <c r="X1946" s="250"/>
      <c r="Y1946" s="250"/>
      <c r="Z1946" s="250"/>
      <c r="AA1946" s="250"/>
      <c r="AB1946" s="250"/>
      <c r="AC1946" s="250"/>
      <c r="AD1946" s="250"/>
      <c r="AE1946" s="247"/>
      <c r="AF1946" s="250"/>
      <c r="AG1946" s="250"/>
      <c r="AH1946" s="250"/>
      <c r="AI1946" s="250"/>
    </row>
    <row r="1947" spans="1:35" ht="15" customHeight="1" x14ac:dyDescent="0.3">
      <c r="A1947" s="261"/>
      <c r="B1947" s="262"/>
      <c r="C1947" s="262"/>
      <c r="D1947" s="262"/>
      <c r="E1947" s="262"/>
      <c r="F1947" s="262"/>
      <c r="G1947" s="263"/>
      <c r="H1947" s="262"/>
      <c r="I1947" s="258"/>
      <c r="J1947" s="250"/>
      <c r="K1947" s="262"/>
      <c r="L1947" s="262"/>
      <c r="N1947" s="250"/>
      <c r="O1947" s="260"/>
      <c r="P1947" s="257"/>
      <c r="Q1947" s="250"/>
      <c r="R1947" s="250"/>
      <c r="S1947" s="250"/>
      <c r="T1947" s="250"/>
      <c r="U1947" s="250"/>
      <c r="V1947" s="250"/>
      <c r="W1947" s="250"/>
      <c r="X1947" s="250"/>
      <c r="Y1947" s="250"/>
      <c r="Z1947" s="250"/>
      <c r="AA1947" s="250"/>
      <c r="AB1947" s="250"/>
      <c r="AC1947" s="250"/>
      <c r="AD1947" s="250"/>
      <c r="AE1947" s="246"/>
      <c r="AF1947" s="250"/>
      <c r="AG1947" s="250"/>
      <c r="AH1947" s="250"/>
      <c r="AI1947" s="250"/>
    </row>
    <row r="1948" spans="1:35" ht="15" customHeight="1" x14ac:dyDescent="0.3">
      <c r="A1948" s="261"/>
      <c r="B1948" s="262"/>
      <c r="C1948" s="262"/>
      <c r="D1948" s="262"/>
      <c r="E1948" s="262"/>
      <c r="F1948" s="262"/>
      <c r="G1948" s="263"/>
      <c r="H1948" s="262"/>
      <c r="I1948" s="258"/>
      <c r="J1948" s="262"/>
      <c r="K1948" s="250"/>
      <c r="L1948" s="262"/>
      <c r="N1948" s="250"/>
      <c r="O1948" s="260"/>
      <c r="P1948" s="257"/>
      <c r="Q1948" s="250"/>
      <c r="R1948" s="250"/>
      <c r="S1948" s="250"/>
      <c r="T1948" s="250"/>
      <c r="U1948" s="250"/>
      <c r="V1948" s="250"/>
      <c r="W1948" s="250"/>
      <c r="X1948" s="250"/>
      <c r="Y1948" s="250"/>
      <c r="Z1948" s="250"/>
      <c r="AA1948" s="250"/>
      <c r="AB1948" s="250"/>
      <c r="AC1948" s="250"/>
      <c r="AD1948" s="250"/>
      <c r="AE1948" s="247"/>
      <c r="AF1948" s="250"/>
      <c r="AG1948" s="250"/>
      <c r="AH1948" s="250"/>
      <c r="AI1948" s="250"/>
    </row>
    <row r="1949" spans="1:35" ht="15" customHeight="1" x14ac:dyDescent="0.3">
      <c r="A1949" s="261"/>
      <c r="B1949" s="262"/>
      <c r="C1949" s="262"/>
      <c r="D1949" s="262"/>
      <c r="E1949" s="262"/>
      <c r="F1949" s="262"/>
      <c r="G1949" s="267"/>
      <c r="H1949" s="262"/>
      <c r="I1949" s="258"/>
      <c r="J1949" s="262"/>
      <c r="K1949" s="250"/>
      <c r="L1949" s="262"/>
      <c r="N1949" s="250"/>
      <c r="O1949" s="260"/>
      <c r="P1949" s="257"/>
      <c r="Q1949" s="250"/>
      <c r="R1949" s="250"/>
      <c r="S1949" s="250"/>
      <c r="T1949" s="250"/>
      <c r="U1949" s="250"/>
      <c r="V1949" s="250"/>
      <c r="W1949" s="250"/>
      <c r="X1949" s="250"/>
      <c r="Y1949" s="250"/>
      <c r="Z1949" s="250"/>
      <c r="AA1949" s="250"/>
      <c r="AB1949" s="250"/>
      <c r="AC1949" s="250"/>
      <c r="AD1949" s="250"/>
      <c r="AE1949" s="246"/>
      <c r="AF1949" s="250"/>
      <c r="AG1949" s="250"/>
      <c r="AH1949" s="250"/>
      <c r="AI1949" s="250"/>
    </row>
    <row r="1950" spans="1:35" ht="15" customHeight="1" x14ac:dyDescent="0.3">
      <c r="A1950" s="261"/>
      <c r="B1950" s="262"/>
      <c r="C1950" s="262"/>
      <c r="D1950" s="262"/>
      <c r="E1950" s="262"/>
      <c r="F1950" s="262"/>
      <c r="G1950" s="267"/>
      <c r="H1950" s="262"/>
      <c r="I1950" s="258"/>
      <c r="J1950" s="261"/>
      <c r="K1950" s="250"/>
      <c r="L1950" s="262"/>
      <c r="N1950" s="250"/>
      <c r="O1950" s="260"/>
      <c r="P1950" s="257"/>
      <c r="Q1950" s="250"/>
      <c r="R1950" s="250"/>
      <c r="S1950" s="250"/>
      <c r="T1950" s="250"/>
      <c r="U1950" s="250"/>
      <c r="V1950" s="250"/>
      <c r="W1950" s="250"/>
      <c r="X1950" s="250"/>
      <c r="Y1950" s="250"/>
      <c r="Z1950" s="250"/>
      <c r="AA1950" s="250"/>
      <c r="AB1950" s="250"/>
      <c r="AC1950" s="250"/>
      <c r="AD1950" s="250"/>
      <c r="AE1950" s="246"/>
      <c r="AF1950" s="250"/>
      <c r="AG1950" s="250"/>
      <c r="AH1950" s="250"/>
      <c r="AI1950" s="250"/>
    </row>
    <row r="1951" spans="1:35" ht="15" customHeight="1" x14ac:dyDescent="0.3">
      <c r="A1951" s="261"/>
      <c r="B1951" s="262"/>
      <c r="C1951" s="262"/>
      <c r="D1951" s="262"/>
      <c r="E1951" s="262"/>
      <c r="F1951" s="262"/>
      <c r="G1951" s="267"/>
      <c r="H1951" s="262"/>
      <c r="I1951" s="258"/>
      <c r="J1951" s="261"/>
      <c r="K1951" s="250"/>
      <c r="L1951" s="262"/>
      <c r="N1951" s="250"/>
      <c r="O1951" s="260"/>
      <c r="P1951" s="257"/>
      <c r="Q1951" s="250"/>
      <c r="R1951" s="250"/>
      <c r="S1951" s="250"/>
      <c r="T1951" s="250"/>
      <c r="U1951" s="250"/>
      <c r="V1951" s="250"/>
      <c r="W1951" s="250"/>
      <c r="X1951" s="250"/>
      <c r="Y1951" s="250"/>
      <c r="Z1951" s="250"/>
      <c r="AA1951" s="250"/>
      <c r="AB1951" s="250"/>
      <c r="AC1951" s="250"/>
      <c r="AD1951" s="250"/>
      <c r="AE1951" s="246"/>
      <c r="AF1951" s="250"/>
      <c r="AG1951" s="250"/>
      <c r="AH1951" s="250"/>
      <c r="AI1951" s="250"/>
    </row>
    <row r="1952" spans="1:35" ht="15" customHeight="1" x14ac:dyDescent="0.3">
      <c r="A1952" s="261"/>
      <c r="B1952" s="262"/>
      <c r="C1952" s="262"/>
      <c r="D1952" s="262"/>
      <c r="E1952" s="262"/>
      <c r="F1952" s="262"/>
      <c r="G1952" s="267"/>
      <c r="H1952" s="262"/>
      <c r="I1952" s="258"/>
      <c r="J1952" s="261"/>
      <c r="K1952" s="250"/>
      <c r="L1952" s="262"/>
      <c r="N1952" s="250"/>
      <c r="O1952" s="260"/>
      <c r="P1952" s="257"/>
      <c r="Q1952" s="250"/>
      <c r="R1952" s="250"/>
      <c r="S1952" s="250"/>
      <c r="T1952" s="250"/>
      <c r="U1952" s="250"/>
      <c r="V1952" s="250"/>
      <c r="W1952" s="250"/>
      <c r="X1952" s="250"/>
      <c r="Y1952" s="250"/>
      <c r="Z1952" s="250"/>
      <c r="AA1952" s="250"/>
      <c r="AB1952" s="250"/>
      <c r="AC1952" s="250"/>
      <c r="AD1952" s="250"/>
      <c r="AE1952" s="246"/>
      <c r="AF1952" s="250"/>
      <c r="AG1952" s="250"/>
      <c r="AH1952" s="250"/>
      <c r="AI1952" s="250"/>
    </row>
    <row r="1953" spans="1:35" ht="15" customHeight="1" x14ac:dyDescent="0.3">
      <c r="A1953" s="261"/>
      <c r="B1953" s="262"/>
      <c r="C1953" s="262"/>
      <c r="D1953" s="262"/>
      <c r="E1953" s="262"/>
      <c r="F1953" s="262"/>
      <c r="G1953" s="267"/>
      <c r="H1953" s="262"/>
      <c r="I1953" s="258"/>
      <c r="J1953" s="262"/>
      <c r="K1953" s="257"/>
      <c r="L1953" s="262"/>
      <c r="N1953" s="250"/>
      <c r="O1953" s="260"/>
      <c r="P1953" s="257"/>
      <c r="Q1953" s="250"/>
      <c r="R1953" s="250"/>
      <c r="S1953" s="250"/>
      <c r="T1953" s="250"/>
      <c r="U1953" s="250"/>
      <c r="V1953" s="250"/>
      <c r="W1953" s="250"/>
      <c r="X1953" s="250"/>
      <c r="Y1953" s="250"/>
      <c r="Z1953" s="250"/>
      <c r="AA1953" s="250"/>
      <c r="AB1953" s="250"/>
      <c r="AC1953" s="250"/>
      <c r="AD1953" s="250"/>
      <c r="AE1953" s="246"/>
      <c r="AF1953" s="250"/>
      <c r="AG1953" s="250"/>
      <c r="AH1953" s="250"/>
      <c r="AI1953" s="250"/>
    </row>
    <row r="1954" spans="1:35" ht="15" customHeight="1" x14ac:dyDescent="0.3">
      <c r="A1954" s="261"/>
      <c r="B1954" s="262"/>
      <c r="C1954" s="262"/>
      <c r="D1954" s="262"/>
      <c r="E1954" s="262"/>
      <c r="F1954" s="262"/>
      <c r="G1954" s="267"/>
      <c r="H1954" s="262"/>
      <c r="I1954" s="258"/>
      <c r="J1954" s="261"/>
      <c r="K1954" s="257"/>
      <c r="L1954" s="262"/>
      <c r="N1954" s="250"/>
      <c r="O1954" s="260"/>
      <c r="P1954" s="257"/>
      <c r="Q1954" s="250"/>
      <c r="R1954" s="250"/>
      <c r="S1954" s="250"/>
      <c r="T1954" s="250"/>
      <c r="U1954" s="250"/>
      <c r="V1954" s="250"/>
      <c r="W1954" s="250"/>
      <c r="X1954" s="250"/>
      <c r="Y1954" s="250"/>
      <c r="Z1954" s="250"/>
      <c r="AA1954" s="250"/>
      <c r="AB1954" s="250"/>
      <c r="AC1954" s="250"/>
      <c r="AD1954" s="250"/>
      <c r="AE1954" s="247"/>
      <c r="AF1954" s="250"/>
      <c r="AG1954" s="250"/>
      <c r="AH1954" s="250"/>
      <c r="AI1954" s="250"/>
    </row>
    <row r="1955" spans="1:35" ht="15" customHeight="1" x14ac:dyDescent="0.3">
      <c r="A1955" s="261"/>
      <c r="B1955" s="262"/>
      <c r="C1955" s="262"/>
      <c r="D1955" s="262"/>
      <c r="E1955" s="262"/>
      <c r="F1955" s="262"/>
      <c r="G1955" s="267"/>
      <c r="H1955" s="262"/>
      <c r="I1955" s="258"/>
      <c r="J1955" s="261"/>
      <c r="K1955" s="250"/>
      <c r="L1955" s="262"/>
      <c r="N1955" s="250"/>
      <c r="O1955" s="260"/>
      <c r="P1955" s="257"/>
      <c r="Q1955" s="250"/>
      <c r="R1955" s="250"/>
      <c r="S1955" s="250"/>
      <c r="T1955" s="250"/>
      <c r="U1955" s="250"/>
      <c r="V1955" s="250"/>
      <c r="W1955" s="250"/>
      <c r="X1955" s="250"/>
      <c r="Y1955" s="250"/>
      <c r="Z1955" s="250"/>
      <c r="AA1955" s="250"/>
      <c r="AB1955" s="250"/>
      <c r="AC1955" s="250"/>
      <c r="AD1955" s="250"/>
      <c r="AE1955" s="246"/>
      <c r="AF1955" s="250"/>
      <c r="AG1955" s="250"/>
      <c r="AH1955" s="250"/>
      <c r="AI1955" s="250"/>
    </row>
    <row r="1956" spans="1:35" ht="15" customHeight="1" x14ac:dyDescent="0.3">
      <c r="A1956" s="261"/>
      <c r="B1956" s="262"/>
      <c r="C1956" s="262"/>
      <c r="D1956" s="262"/>
      <c r="E1956" s="262"/>
      <c r="F1956" s="262"/>
      <c r="G1956" s="267"/>
      <c r="H1956" s="262"/>
      <c r="I1956" s="258"/>
      <c r="J1956" s="262"/>
      <c r="K1956" s="257"/>
      <c r="L1956" s="262"/>
      <c r="N1956" s="250"/>
      <c r="O1956" s="260"/>
      <c r="P1956" s="257"/>
      <c r="Q1956" s="250"/>
      <c r="R1956" s="250"/>
      <c r="S1956" s="250"/>
      <c r="T1956" s="250"/>
      <c r="U1956" s="250"/>
      <c r="V1956" s="250"/>
      <c r="W1956" s="250"/>
      <c r="X1956" s="250"/>
      <c r="Y1956" s="250"/>
      <c r="Z1956" s="250"/>
      <c r="AA1956" s="250"/>
      <c r="AB1956" s="250"/>
      <c r="AC1956" s="250"/>
      <c r="AD1956" s="250"/>
      <c r="AE1956" s="246"/>
      <c r="AF1956" s="250"/>
      <c r="AG1956" s="250"/>
      <c r="AH1956" s="250"/>
      <c r="AI1956" s="250"/>
    </row>
    <row r="1957" spans="1:35" ht="15" customHeight="1" x14ac:dyDescent="0.3">
      <c r="A1957" s="261"/>
      <c r="B1957" s="262"/>
      <c r="C1957" s="262"/>
      <c r="D1957" s="262"/>
      <c r="E1957" s="262"/>
      <c r="F1957" s="262"/>
      <c r="G1957" s="267"/>
      <c r="H1957" s="262"/>
      <c r="I1957" s="258"/>
      <c r="J1957" s="262"/>
      <c r="K1957" s="257"/>
      <c r="L1957" s="262"/>
      <c r="N1957" s="250"/>
      <c r="O1957" s="260"/>
      <c r="P1957" s="257"/>
      <c r="Q1957" s="250"/>
      <c r="R1957" s="250"/>
      <c r="S1957" s="250"/>
      <c r="T1957" s="250"/>
      <c r="U1957" s="250"/>
      <c r="V1957" s="250"/>
      <c r="W1957" s="250"/>
      <c r="X1957" s="250"/>
      <c r="Y1957" s="250"/>
      <c r="Z1957" s="250"/>
      <c r="AA1957" s="250"/>
      <c r="AB1957" s="250"/>
      <c r="AC1957" s="250"/>
      <c r="AD1957" s="250"/>
      <c r="AE1957" s="247"/>
      <c r="AF1957" s="250"/>
      <c r="AG1957" s="250"/>
      <c r="AH1957" s="250"/>
      <c r="AI1957" s="250"/>
    </row>
    <row r="1958" spans="1:35" ht="15" customHeight="1" x14ac:dyDescent="0.3">
      <c r="A1958" s="261"/>
      <c r="B1958" s="262"/>
      <c r="C1958" s="262"/>
      <c r="D1958" s="262"/>
      <c r="E1958" s="262"/>
      <c r="F1958" s="262"/>
      <c r="G1958" s="267"/>
      <c r="H1958" s="262"/>
      <c r="I1958" s="258"/>
      <c r="J1958" s="262"/>
      <c r="K1958" s="257"/>
      <c r="L1958" s="262"/>
      <c r="N1958" s="250"/>
      <c r="O1958" s="260"/>
      <c r="P1958" s="257"/>
      <c r="Q1958" s="250"/>
      <c r="R1958" s="250"/>
      <c r="S1958" s="250"/>
      <c r="T1958" s="250"/>
      <c r="U1958" s="250"/>
      <c r="V1958" s="250"/>
      <c r="W1958" s="250"/>
      <c r="X1958" s="250"/>
      <c r="Y1958" s="250"/>
      <c r="Z1958" s="250"/>
      <c r="AA1958" s="250"/>
      <c r="AB1958" s="250"/>
      <c r="AC1958" s="250"/>
      <c r="AD1958" s="250"/>
      <c r="AE1958" s="246"/>
      <c r="AF1958" s="250"/>
      <c r="AG1958" s="250"/>
      <c r="AH1958" s="250"/>
      <c r="AI1958" s="250"/>
    </row>
    <row r="1959" spans="1:35" ht="15" customHeight="1" x14ac:dyDescent="0.3">
      <c r="A1959" s="261"/>
      <c r="B1959" s="262"/>
      <c r="C1959" s="262"/>
      <c r="D1959" s="262"/>
      <c r="E1959" s="262"/>
      <c r="F1959" s="262"/>
      <c r="G1959" s="267"/>
      <c r="H1959" s="262"/>
      <c r="I1959" s="258"/>
      <c r="J1959" s="262"/>
      <c r="K1959" s="250"/>
      <c r="L1959" s="262"/>
      <c r="N1959" s="250"/>
      <c r="O1959" s="260"/>
      <c r="P1959" s="257"/>
      <c r="Q1959" s="250"/>
      <c r="R1959" s="250"/>
      <c r="S1959" s="250"/>
      <c r="T1959" s="250"/>
      <c r="U1959" s="250"/>
      <c r="V1959" s="250"/>
      <c r="W1959" s="250"/>
      <c r="X1959" s="250"/>
      <c r="Y1959" s="250"/>
      <c r="Z1959" s="250"/>
      <c r="AA1959" s="250"/>
      <c r="AB1959" s="250"/>
      <c r="AC1959" s="250"/>
      <c r="AD1959" s="250"/>
      <c r="AE1959" s="247"/>
      <c r="AF1959" s="250"/>
      <c r="AG1959" s="250"/>
      <c r="AH1959" s="250"/>
      <c r="AI1959" s="250"/>
    </row>
    <row r="1960" spans="1:35" ht="15" customHeight="1" x14ac:dyDescent="0.3">
      <c r="A1960" s="261"/>
      <c r="B1960" s="262"/>
      <c r="C1960" s="262"/>
      <c r="D1960" s="262"/>
      <c r="E1960" s="262"/>
      <c r="F1960" s="262"/>
      <c r="G1960" s="267"/>
      <c r="H1960" s="262"/>
      <c r="I1960" s="258"/>
      <c r="J1960" s="262"/>
      <c r="K1960" s="257"/>
      <c r="L1960" s="262"/>
      <c r="N1960" s="250"/>
      <c r="O1960" s="260"/>
      <c r="P1960" s="257"/>
      <c r="Q1960" s="250"/>
      <c r="R1960" s="250"/>
      <c r="S1960" s="250"/>
      <c r="T1960" s="250"/>
      <c r="U1960" s="250"/>
      <c r="V1960" s="250"/>
      <c r="W1960" s="250"/>
      <c r="X1960" s="250"/>
      <c r="Y1960" s="250"/>
      <c r="Z1960" s="250"/>
      <c r="AA1960" s="250"/>
      <c r="AB1960" s="250"/>
      <c r="AC1960" s="250"/>
      <c r="AD1960" s="250"/>
      <c r="AE1960" s="247"/>
      <c r="AF1960" s="250"/>
      <c r="AG1960" s="250"/>
      <c r="AH1960" s="250"/>
      <c r="AI1960" s="250"/>
    </row>
    <row r="1961" spans="1:35" ht="15" customHeight="1" x14ac:dyDescent="0.3">
      <c r="A1961" s="261"/>
      <c r="B1961" s="262"/>
      <c r="C1961" s="262"/>
      <c r="D1961" s="262"/>
      <c r="E1961" s="262"/>
      <c r="F1961" s="262"/>
      <c r="G1961" s="267"/>
      <c r="H1961" s="262"/>
      <c r="I1961" s="258"/>
      <c r="J1961" s="261"/>
      <c r="K1961" s="250"/>
      <c r="L1961" s="262"/>
      <c r="N1961" s="250"/>
      <c r="O1961" s="260"/>
      <c r="P1961" s="257"/>
      <c r="Q1961" s="250"/>
      <c r="R1961" s="250"/>
      <c r="S1961" s="250"/>
      <c r="T1961" s="250"/>
      <c r="U1961" s="250"/>
      <c r="V1961" s="250"/>
      <c r="W1961" s="250"/>
      <c r="X1961" s="250"/>
      <c r="Y1961" s="250"/>
      <c r="Z1961" s="250"/>
      <c r="AA1961" s="250"/>
      <c r="AB1961" s="250"/>
      <c r="AC1961" s="250"/>
      <c r="AD1961" s="250"/>
      <c r="AE1961" s="246"/>
      <c r="AF1961" s="250"/>
      <c r="AG1961" s="250"/>
      <c r="AH1961" s="250"/>
      <c r="AI1961" s="250"/>
    </row>
    <row r="1962" spans="1:35" ht="15" customHeight="1" x14ac:dyDescent="0.3">
      <c r="A1962" s="261"/>
      <c r="B1962" s="262"/>
      <c r="C1962" s="262"/>
      <c r="D1962" s="262"/>
      <c r="E1962" s="262"/>
      <c r="F1962" s="262"/>
      <c r="H1962" s="257"/>
      <c r="I1962" s="258"/>
      <c r="J1962" s="261"/>
      <c r="K1962" s="262"/>
      <c r="L1962" s="250"/>
      <c r="N1962" s="250"/>
      <c r="O1962" s="260"/>
      <c r="P1962" s="257"/>
      <c r="Q1962" s="250"/>
      <c r="R1962" s="250"/>
      <c r="S1962" s="250"/>
      <c r="T1962" s="250"/>
      <c r="U1962" s="250"/>
      <c r="V1962" s="250"/>
      <c r="W1962" s="250"/>
      <c r="X1962" s="250"/>
      <c r="Y1962" s="250"/>
      <c r="Z1962" s="250"/>
      <c r="AA1962" s="250"/>
      <c r="AB1962" s="250"/>
      <c r="AC1962" s="250"/>
      <c r="AD1962" s="250"/>
      <c r="AE1962" s="246"/>
      <c r="AF1962" s="250"/>
      <c r="AG1962" s="250"/>
      <c r="AH1962" s="250"/>
      <c r="AI1962" s="250"/>
    </row>
    <row r="1963" spans="1:35" ht="15" customHeight="1" x14ac:dyDescent="0.3">
      <c r="A1963" s="261"/>
      <c r="B1963" s="262"/>
      <c r="C1963" s="262"/>
      <c r="D1963" s="262"/>
      <c r="E1963" s="262"/>
      <c r="F1963" s="262"/>
      <c r="G1963" s="267"/>
      <c r="H1963" s="262"/>
      <c r="I1963" s="258"/>
      <c r="J1963" s="261"/>
      <c r="K1963" s="250"/>
      <c r="L1963" s="262"/>
      <c r="N1963" s="250"/>
      <c r="O1963" s="260"/>
      <c r="P1963" s="257"/>
      <c r="Q1963" s="250"/>
      <c r="R1963" s="250"/>
      <c r="S1963" s="250"/>
      <c r="T1963" s="250"/>
      <c r="U1963" s="250"/>
      <c r="V1963" s="250"/>
      <c r="W1963" s="250"/>
      <c r="X1963" s="250"/>
      <c r="Y1963" s="250"/>
      <c r="Z1963" s="250"/>
      <c r="AA1963" s="250"/>
      <c r="AB1963" s="250"/>
      <c r="AC1963" s="250"/>
      <c r="AD1963" s="250"/>
      <c r="AE1963" s="246"/>
      <c r="AF1963" s="250"/>
      <c r="AG1963" s="250"/>
      <c r="AH1963" s="250"/>
      <c r="AI1963" s="250"/>
    </row>
    <row r="1964" spans="1:35" ht="15" customHeight="1" x14ac:dyDescent="0.3">
      <c r="A1964" s="261"/>
      <c r="B1964" s="262"/>
      <c r="C1964" s="262"/>
      <c r="D1964" s="262"/>
      <c r="E1964" s="262"/>
      <c r="F1964" s="262"/>
      <c r="G1964" s="267"/>
      <c r="H1964" s="262"/>
      <c r="I1964" s="258"/>
      <c r="J1964" s="262"/>
      <c r="K1964" s="257"/>
      <c r="L1964" s="262"/>
      <c r="N1964" s="250"/>
      <c r="O1964" s="260"/>
      <c r="P1964" s="257"/>
      <c r="Q1964" s="250"/>
      <c r="R1964" s="250"/>
      <c r="S1964" s="250"/>
      <c r="T1964" s="250"/>
      <c r="U1964" s="250"/>
      <c r="V1964" s="250"/>
      <c r="W1964" s="250"/>
      <c r="X1964" s="250"/>
      <c r="Y1964" s="250"/>
      <c r="Z1964" s="250"/>
      <c r="AA1964" s="250"/>
      <c r="AB1964" s="250"/>
      <c r="AC1964" s="250"/>
      <c r="AD1964" s="250"/>
      <c r="AE1964" s="246"/>
      <c r="AF1964" s="250"/>
      <c r="AG1964" s="250"/>
      <c r="AH1964" s="250"/>
      <c r="AI1964" s="250"/>
    </row>
    <row r="1965" spans="1:35" ht="15" customHeight="1" x14ac:dyDescent="0.3">
      <c r="A1965" s="261"/>
      <c r="B1965" s="262"/>
      <c r="C1965" s="262"/>
      <c r="D1965" s="262"/>
      <c r="E1965" s="262"/>
      <c r="F1965" s="262"/>
      <c r="G1965" s="267"/>
      <c r="H1965" s="262"/>
      <c r="I1965" s="258"/>
      <c r="J1965" s="250"/>
      <c r="K1965" s="262"/>
      <c r="L1965" s="262"/>
      <c r="N1965" s="250"/>
      <c r="O1965" s="260"/>
      <c r="P1965" s="257"/>
      <c r="Q1965" s="250"/>
      <c r="R1965" s="250"/>
      <c r="S1965" s="250"/>
      <c r="T1965" s="250"/>
      <c r="U1965" s="250"/>
      <c r="V1965" s="250"/>
      <c r="W1965" s="250"/>
      <c r="X1965" s="250"/>
      <c r="Y1965" s="250"/>
      <c r="Z1965" s="250"/>
      <c r="AA1965" s="250"/>
      <c r="AB1965" s="250"/>
      <c r="AC1965" s="250"/>
      <c r="AD1965" s="250"/>
      <c r="AE1965" s="250"/>
      <c r="AF1965" s="250"/>
      <c r="AG1965" s="250"/>
      <c r="AH1965" s="250"/>
      <c r="AI1965" s="250"/>
    </row>
    <row r="1966" spans="1:35" ht="14.4" customHeight="1" x14ac:dyDescent="0.3">
      <c r="A1966" s="261"/>
      <c r="B1966" s="262"/>
      <c r="C1966" s="262"/>
      <c r="D1966" s="262"/>
      <c r="E1966" s="262"/>
      <c r="F1966" s="262"/>
      <c r="G1966" s="267"/>
      <c r="H1966" s="262"/>
      <c r="I1966" s="258"/>
      <c r="J1966" s="262"/>
      <c r="K1966" s="257"/>
      <c r="L1966" s="262"/>
      <c r="N1966" s="250"/>
      <c r="O1966" s="260"/>
      <c r="P1966" s="257"/>
      <c r="Q1966" s="250"/>
      <c r="R1966" s="250"/>
      <c r="S1966" s="250"/>
      <c r="T1966" s="250"/>
      <c r="U1966" s="250"/>
      <c r="V1966" s="250"/>
      <c r="W1966" s="250"/>
      <c r="X1966" s="250"/>
      <c r="Y1966" s="250"/>
      <c r="Z1966" s="250"/>
      <c r="AA1966" s="250"/>
      <c r="AB1966" s="250"/>
      <c r="AC1966" s="250"/>
      <c r="AD1966" s="250"/>
      <c r="AE1966" s="247"/>
      <c r="AF1966" s="250"/>
      <c r="AG1966" s="250"/>
      <c r="AH1966" s="250"/>
      <c r="AI1966" s="250"/>
    </row>
    <row r="1967" spans="1:35" ht="14.4" customHeight="1" x14ac:dyDescent="0.3">
      <c r="A1967" s="261"/>
      <c r="B1967" s="262"/>
      <c r="C1967" s="262"/>
      <c r="D1967" s="262"/>
      <c r="E1967" s="262"/>
      <c r="F1967" s="262"/>
      <c r="G1967" s="267"/>
      <c r="H1967" s="262"/>
      <c r="I1967" s="258"/>
      <c r="J1967" s="262"/>
      <c r="K1967" s="257"/>
      <c r="L1967" s="262"/>
      <c r="N1967" s="250"/>
      <c r="O1967" s="260"/>
      <c r="P1967" s="257"/>
      <c r="Q1967" s="250"/>
      <c r="R1967" s="250"/>
      <c r="S1967" s="250"/>
      <c r="T1967" s="250"/>
      <c r="U1967" s="250"/>
      <c r="V1967" s="250"/>
      <c r="W1967" s="250"/>
      <c r="X1967" s="250"/>
      <c r="Y1967" s="250"/>
      <c r="Z1967" s="250"/>
      <c r="AA1967" s="250"/>
      <c r="AB1967" s="250"/>
      <c r="AC1967" s="250"/>
      <c r="AD1967" s="250"/>
      <c r="AE1967" s="247"/>
      <c r="AF1967" s="250"/>
      <c r="AG1967" s="250"/>
      <c r="AH1967" s="250"/>
      <c r="AI1967" s="250"/>
    </row>
    <row r="1968" spans="1:35" ht="14.4" customHeight="1" x14ac:dyDescent="0.3">
      <c r="A1968" s="261"/>
      <c r="B1968" s="262"/>
      <c r="C1968" s="262"/>
      <c r="D1968" s="262"/>
      <c r="E1968" s="262"/>
      <c r="F1968" s="262"/>
      <c r="G1968" s="267"/>
      <c r="H1968" s="262"/>
      <c r="I1968" s="258"/>
      <c r="J1968" s="262"/>
      <c r="K1968" s="257"/>
      <c r="L1968" s="262"/>
      <c r="N1968" s="250"/>
      <c r="O1968" s="260"/>
      <c r="P1968" s="257"/>
      <c r="Q1968" s="250"/>
      <c r="R1968" s="250"/>
      <c r="S1968" s="250"/>
      <c r="T1968" s="250"/>
      <c r="U1968" s="250"/>
      <c r="V1968" s="250"/>
      <c r="W1968" s="250"/>
      <c r="X1968" s="250"/>
      <c r="Y1968" s="250"/>
      <c r="Z1968" s="250"/>
      <c r="AA1968" s="250"/>
      <c r="AB1968" s="250"/>
      <c r="AC1968" s="250"/>
      <c r="AD1968" s="250"/>
      <c r="AE1968" s="247"/>
      <c r="AF1968" s="250"/>
      <c r="AG1968" s="250"/>
      <c r="AH1968" s="250"/>
      <c r="AI1968" s="250"/>
    </row>
    <row r="1969" spans="1:35" ht="14.4" customHeight="1" x14ac:dyDescent="0.3">
      <c r="A1969" s="261"/>
      <c r="B1969" s="262"/>
      <c r="C1969" s="262"/>
      <c r="D1969" s="262"/>
      <c r="E1969" s="262"/>
      <c r="F1969" s="262"/>
      <c r="G1969" s="267"/>
      <c r="H1969" s="262"/>
      <c r="I1969" s="258"/>
      <c r="J1969" s="262"/>
      <c r="K1969" s="257"/>
      <c r="L1969" s="262"/>
      <c r="N1969" s="250"/>
      <c r="O1969" s="260"/>
      <c r="P1969" s="257"/>
      <c r="Q1969" s="250"/>
      <c r="R1969" s="250"/>
      <c r="S1969" s="250"/>
      <c r="T1969" s="250"/>
      <c r="U1969" s="250"/>
      <c r="V1969" s="250"/>
      <c r="W1969" s="250"/>
      <c r="X1969" s="250"/>
      <c r="Y1969" s="250"/>
      <c r="Z1969" s="250"/>
      <c r="AA1969" s="250"/>
      <c r="AB1969" s="250"/>
      <c r="AC1969" s="250"/>
      <c r="AD1969" s="250"/>
      <c r="AE1969" s="247"/>
      <c r="AF1969" s="250"/>
      <c r="AG1969" s="250"/>
      <c r="AH1969" s="250"/>
      <c r="AI1969" s="250"/>
    </row>
    <row r="1970" spans="1:35" ht="14.4" customHeight="1" x14ac:dyDescent="0.3">
      <c r="A1970" s="261"/>
      <c r="B1970" s="262"/>
      <c r="C1970" s="262"/>
      <c r="D1970" s="262"/>
      <c r="E1970" s="262"/>
      <c r="F1970" s="262"/>
      <c r="G1970" s="267"/>
      <c r="H1970" s="262"/>
      <c r="I1970" s="258"/>
      <c r="J1970" s="262"/>
      <c r="K1970" s="257"/>
      <c r="L1970" s="262"/>
      <c r="N1970" s="250"/>
      <c r="O1970" s="260"/>
      <c r="P1970" s="257"/>
      <c r="Q1970" s="250"/>
      <c r="R1970" s="250"/>
      <c r="S1970" s="250"/>
      <c r="T1970" s="250"/>
      <c r="U1970" s="250"/>
      <c r="V1970" s="250"/>
      <c r="W1970" s="250"/>
      <c r="X1970" s="250"/>
      <c r="Y1970" s="250"/>
      <c r="Z1970" s="250"/>
      <c r="AA1970" s="250"/>
      <c r="AB1970" s="250"/>
      <c r="AC1970" s="250"/>
      <c r="AD1970" s="250"/>
      <c r="AE1970" s="247"/>
      <c r="AF1970" s="250"/>
      <c r="AG1970" s="250"/>
      <c r="AH1970" s="250"/>
      <c r="AI1970" s="250"/>
    </row>
    <row r="1971" spans="1:35" ht="14.4" customHeight="1" x14ac:dyDescent="0.3">
      <c r="A1971" s="261"/>
      <c r="B1971" s="262"/>
      <c r="C1971" s="262"/>
      <c r="D1971" s="262"/>
      <c r="E1971" s="262"/>
      <c r="F1971" s="262"/>
      <c r="G1971" s="267"/>
      <c r="H1971" s="262"/>
      <c r="I1971" s="258"/>
      <c r="J1971" s="262"/>
      <c r="K1971" s="257"/>
      <c r="L1971" s="262"/>
      <c r="N1971" s="250"/>
      <c r="O1971" s="260"/>
      <c r="P1971" s="257"/>
      <c r="Q1971" s="250"/>
      <c r="R1971" s="250"/>
      <c r="S1971" s="250"/>
      <c r="T1971" s="250"/>
      <c r="U1971" s="250"/>
      <c r="V1971" s="250"/>
      <c r="W1971" s="250"/>
      <c r="X1971" s="250"/>
      <c r="Y1971" s="250"/>
      <c r="Z1971" s="250"/>
      <c r="AA1971" s="250"/>
      <c r="AB1971" s="250"/>
      <c r="AC1971" s="250"/>
      <c r="AD1971" s="250"/>
      <c r="AE1971" s="247"/>
      <c r="AF1971" s="250"/>
      <c r="AG1971" s="250"/>
      <c r="AH1971" s="250"/>
      <c r="AI1971" s="250"/>
    </row>
    <row r="1972" spans="1:35" ht="14.4" customHeight="1" x14ac:dyDescent="0.3">
      <c r="A1972" s="261"/>
      <c r="B1972" s="262"/>
      <c r="C1972" s="262"/>
      <c r="D1972" s="262"/>
      <c r="E1972" s="262"/>
      <c r="F1972" s="262"/>
      <c r="G1972" s="267"/>
      <c r="H1972" s="262"/>
      <c r="I1972" s="258"/>
      <c r="J1972" s="262"/>
      <c r="K1972" s="257"/>
      <c r="L1972" s="262"/>
      <c r="N1972" s="250"/>
      <c r="O1972" s="260"/>
      <c r="P1972" s="257"/>
      <c r="Q1972" s="250"/>
      <c r="R1972" s="250"/>
      <c r="S1972" s="250"/>
      <c r="T1972" s="250"/>
      <c r="U1972" s="250"/>
      <c r="V1972" s="250"/>
      <c r="W1972" s="250"/>
      <c r="X1972" s="250"/>
      <c r="Y1972" s="250"/>
      <c r="Z1972" s="250"/>
      <c r="AA1972" s="250"/>
      <c r="AB1972" s="250"/>
      <c r="AC1972" s="250"/>
      <c r="AD1972" s="250"/>
      <c r="AE1972" s="247"/>
      <c r="AF1972" s="250"/>
      <c r="AG1972" s="250"/>
      <c r="AH1972" s="250"/>
      <c r="AI1972" s="250"/>
    </row>
    <row r="1973" spans="1:35" ht="14.4" customHeight="1" x14ac:dyDescent="0.3">
      <c r="A1973" s="261"/>
      <c r="B1973" s="262"/>
      <c r="C1973" s="262"/>
      <c r="D1973" s="262"/>
      <c r="E1973" s="262"/>
      <c r="F1973" s="262"/>
      <c r="G1973" s="267"/>
      <c r="H1973" s="262"/>
      <c r="I1973" s="258"/>
      <c r="J1973" s="262"/>
      <c r="K1973" s="257"/>
      <c r="L1973" s="262"/>
      <c r="N1973" s="250"/>
      <c r="O1973" s="260"/>
      <c r="P1973" s="257"/>
      <c r="Q1973" s="250"/>
      <c r="R1973" s="250"/>
      <c r="S1973" s="250"/>
      <c r="T1973" s="250"/>
      <c r="U1973" s="250"/>
      <c r="V1973" s="250"/>
      <c r="W1973" s="250"/>
      <c r="X1973" s="250"/>
      <c r="Y1973" s="250"/>
      <c r="Z1973" s="250"/>
      <c r="AA1973" s="250"/>
      <c r="AB1973" s="250"/>
      <c r="AC1973" s="250"/>
      <c r="AD1973" s="250"/>
      <c r="AE1973" s="247"/>
      <c r="AF1973" s="250"/>
      <c r="AG1973" s="250"/>
      <c r="AH1973" s="250"/>
      <c r="AI1973" s="250"/>
    </row>
    <row r="1974" spans="1:35" ht="14.4" customHeight="1" x14ac:dyDescent="0.3">
      <c r="A1974" s="261"/>
      <c r="B1974" s="262"/>
      <c r="C1974" s="262"/>
      <c r="D1974" s="262"/>
      <c r="E1974" s="262"/>
      <c r="F1974" s="262"/>
      <c r="G1974" s="267"/>
      <c r="H1974" s="262"/>
      <c r="I1974" s="258"/>
      <c r="J1974" s="262"/>
      <c r="K1974" s="257"/>
      <c r="L1974" s="262"/>
      <c r="N1974" s="250"/>
      <c r="O1974" s="260"/>
      <c r="P1974" s="257"/>
      <c r="Q1974" s="250"/>
      <c r="R1974" s="250"/>
      <c r="S1974" s="250"/>
      <c r="T1974" s="250"/>
      <c r="U1974" s="250"/>
      <c r="V1974" s="250"/>
      <c r="W1974" s="250"/>
      <c r="X1974" s="250"/>
      <c r="Y1974" s="250"/>
      <c r="Z1974" s="250"/>
      <c r="AA1974" s="250"/>
      <c r="AB1974" s="250"/>
      <c r="AC1974" s="250"/>
      <c r="AD1974" s="250"/>
      <c r="AE1974" s="247"/>
      <c r="AF1974" s="250"/>
      <c r="AG1974" s="250"/>
      <c r="AH1974" s="250"/>
      <c r="AI1974" s="250"/>
    </row>
    <row r="1975" spans="1:35" ht="14.4" customHeight="1" x14ac:dyDescent="0.3">
      <c r="A1975" s="261"/>
      <c r="B1975" s="262"/>
      <c r="C1975" s="262"/>
      <c r="D1975" s="262"/>
      <c r="E1975" s="262"/>
      <c r="F1975" s="262"/>
      <c r="G1975" s="267"/>
      <c r="H1975" s="262"/>
      <c r="I1975" s="258"/>
      <c r="J1975" s="262"/>
      <c r="K1975" s="257"/>
      <c r="L1975" s="262"/>
      <c r="N1975" s="250"/>
      <c r="O1975" s="260"/>
      <c r="P1975" s="257"/>
      <c r="Q1975" s="250"/>
      <c r="R1975" s="250"/>
      <c r="S1975" s="250"/>
      <c r="T1975" s="250"/>
      <c r="U1975" s="250"/>
      <c r="V1975" s="250"/>
      <c r="W1975" s="250"/>
      <c r="X1975" s="250"/>
      <c r="Y1975" s="250"/>
      <c r="Z1975" s="250"/>
      <c r="AA1975" s="250"/>
      <c r="AB1975" s="250"/>
      <c r="AC1975" s="250"/>
      <c r="AD1975" s="250"/>
      <c r="AE1975" s="247"/>
      <c r="AF1975" s="250"/>
      <c r="AG1975" s="250"/>
      <c r="AH1975" s="250"/>
      <c r="AI1975" s="250"/>
    </row>
    <row r="1976" spans="1:35" ht="14.4" customHeight="1" x14ac:dyDescent="0.3">
      <c r="A1976" s="261"/>
      <c r="B1976" s="262"/>
      <c r="C1976" s="262"/>
      <c r="D1976" s="262"/>
      <c r="E1976" s="262"/>
      <c r="F1976" s="262"/>
      <c r="G1976" s="267"/>
      <c r="H1976" s="262"/>
      <c r="I1976" s="258"/>
      <c r="J1976" s="262"/>
      <c r="K1976" s="257"/>
      <c r="L1976" s="262"/>
      <c r="N1976" s="250"/>
      <c r="O1976" s="260"/>
      <c r="P1976" s="257"/>
      <c r="Q1976" s="250"/>
      <c r="R1976" s="250"/>
      <c r="S1976" s="250"/>
      <c r="T1976" s="250"/>
      <c r="U1976" s="250"/>
      <c r="V1976" s="250"/>
      <c r="W1976" s="250"/>
      <c r="X1976" s="250"/>
      <c r="Y1976" s="250"/>
      <c r="Z1976" s="250"/>
      <c r="AA1976" s="250"/>
      <c r="AB1976" s="250"/>
      <c r="AC1976" s="250"/>
      <c r="AD1976" s="250"/>
      <c r="AE1976" s="247"/>
      <c r="AF1976" s="250"/>
      <c r="AG1976" s="250"/>
      <c r="AH1976" s="250"/>
      <c r="AI1976" s="250"/>
    </row>
    <row r="1977" spans="1:35" ht="14.4" customHeight="1" x14ac:dyDescent="0.3">
      <c r="A1977" s="261"/>
      <c r="B1977" s="262"/>
      <c r="C1977" s="262"/>
      <c r="D1977" s="262"/>
      <c r="E1977" s="262"/>
      <c r="F1977" s="262"/>
      <c r="G1977" s="267"/>
      <c r="H1977" s="262"/>
      <c r="I1977" s="258"/>
      <c r="J1977" s="262"/>
      <c r="K1977" s="257"/>
      <c r="L1977" s="262"/>
      <c r="N1977" s="250"/>
      <c r="O1977" s="260"/>
      <c r="P1977" s="257"/>
      <c r="Q1977" s="250"/>
      <c r="R1977" s="250"/>
      <c r="S1977" s="250"/>
      <c r="T1977" s="250"/>
      <c r="U1977" s="250"/>
      <c r="V1977" s="250"/>
      <c r="W1977" s="250"/>
      <c r="X1977" s="250"/>
      <c r="Y1977" s="250"/>
      <c r="Z1977" s="250"/>
      <c r="AA1977" s="250"/>
      <c r="AB1977" s="250"/>
      <c r="AC1977" s="250"/>
      <c r="AD1977" s="250"/>
      <c r="AE1977" s="247"/>
      <c r="AF1977" s="250"/>
      <c r="AG1977" s="250"/>
      <c r="AH1977" s="250"/>
      <c r="AI1977" s="250"/>
    </row>
    <row r="1978" spans="1:35" ht="14.4" customHeight="1" x14ac:dyDescent="0.3">
      <c r="A1978" s="261"/>
      <c r="B1978" s="262"/>
      <c r="C1978" s="262"/>
      <c r="D1978" s="262"/>
      <c r="E1978" s="262"/>
      <c r="F1978" s="262"/>
      <c r="G1978" s="267"/>
      <c r="H1978" s="262"/>
      <c r="I1978" s="258"/>
      <c r="J1978" s="262"/>
      <c r="K1978" s="257"/>
      <c r="L1978" s="262"/>
      <c r="N1978" s="250"/>
      <c r="O1978" s="260"/>
      <c r="P1978" s="257"/>
      <c r="Q1978" s="250"/>
      <c r="S1978" s="250"/>
      <c r="T1978" s="250"/>
      <c r="U1978" s="250"/>
      <c r="V1978" s="250"/>
      <c r="W1978" s="250"/>
      <c r="X1978" s="250"/>
      <c r="Y1978" s="250"/>
      <c r="Z1978" s="250"/>
      <c r="AA1978" s="250"/>
      <c r="AB1978" s="250"/>
      <c r="AC1978" s="250"/>
      <c r="AD1978" s="250"/>
      <c r="AE1978" s="247"/>
      <c r="AF1978" s="250"/>
      <c r="AG1978" s="250"/>
      <c r="AH1978" s="250"/>
      <c r="AI1978" s="250"/>
    </row>
    <row r="1979" spans="1:35" ht="14.4" x14ac:dyDescent="0.3">
      <c r="A1979" s="261"/>
      <c r="B1979" s="262"/>
      <c r="C1979" s="262"/>
      <c r="D1979" s="262"/>
      <c r="E1979" s="262"/>
      <c r="I1979" s="258"/>
    </row>
    <row r="1980" spans="1:35" ht="14.4" x14ac:dyDescent="0.3">
      <c r="A1980" s="261"/>
      <c r="B1980" s="262"/>
      <c r="C1980" s="262"/>
      <c r="D1980" s="262"/>
      <c r="E1980" s="262"/>
      <c r="I1980" s="258"/>
    </row>
    <row r="1981" spans="1:35" ht="14.4" x14ac:dyDescent="0.3">
      <c r="A1981" s="261"/>
      <c r="B1981" s="262"/>
      <c r="C1981" s="262"/>
      <c r="D1981" s="262"/>
      <c r="E1981" s="262"/>
      <c r="I1981" s="258"/>
    </row>
    <row r="1982" spans="1:35" ht="14.4" x14ac:dyDescent="0.3">
      <c r="A1982" s="261"/>
      <c r="B1982" s="262"/>
      <c r="C1982" s="262"/>
      <c r="D1982" s="262"/>
      <c r="E1982" s="262"/>
      <c r="I1982" s="258"/>
    </row>
    <row r="1983" spans="1:35" ht="14.4" x14ac:dyDescent="0.3">
      <c r="A1983" s="261"/>
      <c r="B1983" s="262"/>
      <c r="C1983" s="262"/>
      <c r="D1983" s="262"/>
      <c r="E1983" s="262"/>
      <c r="I1983" s="258"/>
    </row>
    <row r="1984" spans="1:35" ht="14.4" x14ac:dyDescent="0.3">
      <c r="A1984" s="261"/>
      <c r="B1984" s="262"/>
      <c r="C1984" s="262"/>
      <c r="D1984" s="262"/>
      <c r="E1984" s="262"/>
      <c r="I1984" s="258"/>
    </row>
    <row r="1985" spans="1:9" ht="14.4" x14ac:dyDescent="0.3">
      <c r="A1985" s="261"/>
      <c r="B1985" s="262"/>
      <c r="C1985" s="262"/>
      <c r="D1985" s="262"/>
      <c r="E1985" s="262"/>
      <c r="I1985" s="258"/>
    </row>
    <row r="1986" spans="1:9" ht="14.4" x14ac:dyDescent="0.3">
      <c r="A1986" s="261"/>
      <c r="B1986" s="262"/>
      <c r="C1986" s="262"/>
      <c r="D1986" s="262"/>
      <c r="E1986" s="262"/>
      <c r="I1986" s="258"/>
    </row>
    <row r="1987" spans="1:9" ht="14.4" x14ac:dyDescent="0.3">
      <c r="A1987" s="261"/>
      <c r="B1987" s="262"/>
      <c r="C1987" s="262"/>
      <c r="D1987" s="262"/>
      <c r="E1987" s="262"/>
      <c r="I1987" s="258"/>
    </row>
    <row r="1988" spans="1:9" ht="14.4" x14ac:dyDescent="0.3">
      <c r="A1988" s="261"/>
      <c r="B1988" s="262"/>
      <c r="C1988" s="262"/>
      <c r="D1988" s="262"/>
      <c r="E1988" s="262"/>
      <c r="I1988" s="258"/>
    </row>
    <row r="1989" spans="1:9" ht="14.4" x14ac:dyDescent="0.3">
      <c r="A1989" s="261"/>
      <c r="B1989" s="262"/>
      <c r="C1989" s="262"/>
      <c r="D1989" s="262"/>
      <c r="E1989" s="262"/>
      <c r="I1989" s="258"/>
    </row>
    <row r="1990" spans="1:9" ht="14.4" x14ac:dyDescent="0.3">
      <c r="A1990" s="261"/>
      <c r="B1990" s="262"/>
      <c r="C1990" s="262"/>
      <c r="D1990" s="262"/>
      <c r="E1990" s="262"/>
      <c r="I1990" s="258"/>
    </row>
    <row r="1991" spans="1:9" ht="14.4" x14ac:dyDescent="0.3">
      <c r="A1991" s="261"/>
      <c r="B1991" s="262"/>
      <c r="C1991" s="262"/>
      <c r="D1991" s="262"/>
      <c r="E1991" s="262"/>
      <c r="I1991" s="258"/>
    </row>
    <row r="1992" spans="1:9" ht="14.4" x14ac:dyDescent="0.3">
      <c r="A1992" s="261"/>
      <c r="B1992" s="262"/>
      <c r="C1992" s="262"/>
      <c r="D1992" s="262"/>
      <c r="E1992" s="262"/>
      <c r="I1992" s="258"/>
    </row>
    <row r="1993" spans="1:9" ht="14.4" x14ac:dyDescent="0.3">
      <c r="A1993" s="261"/>
      <c r="B1993" s="262"/>
      <c r="C1993" s="262"/>
      <c r="D1993" s="262"/>
      <c r="E1993" s="262"/>
      <c r="I1993" s="258"/>
    </row>
    <row r="1994" spans="1:9" ht="14.4" x14ac:dyDescent="0.3">
      <c r="A1994" s="261"/>
      <c r="B1994" s="262"/>
      <c r="C1994" s="262"/>
      <c r="D1994" s="262"/>
      <c r="E1994" s="262"/>
      <c r="I1994" s="258"/>
    </row>
    <row r="1995" spans="1:9" ht="14.4" x14ac:dyDescent="0.3">
      <c r="A1995" s="261"/>
      <c r="B1995" s="262"/>
      <c r="C1995" s="262"/>
      <c r="D1995" s="262"/>
      <c r="E1995" s="262"/>
      <c r="I1995" s="258"/>
    </row>
    <row r="1996" spans="1:9" ht="14.4" x14ac:dyDescent="0.3">
      <c r="A1996" s="261"/>
      <c r="B1996" s="262"/>
      <c r="C1996" s="262"/>
      <c r="D1996" s="262"/>
      <c r="E1996" s="262"/>
      <c r="I1996" s="258"/>
    </row>
  </sheetData>
  <sheetProtection selectLockedCells="1" selectUnlockedCells="1"/>
  <autoFilter ref="A2:AL1303" xr:uid="{00000000-0009-0000-0000-000006000000}">
    <sortState xmlns:xlrd2="http://schemas.microsoft.com/office/spreadsheetml/2017/richdata2" ref="A3:AL1303">
      <sortCondition ref="A2"/>
    </sortState>
  </autoFilter>
  <phoneticPr fontId="66" type="noConversion"/>
  <conditionalFormatting sqref="A3:A1303">
    <cfRule type="duplicateValues" dxfId="3" priority="4226"/>
  </conditionalFormatting>
  <conditionalFormatting sqref="A3:A1996">
    <cfRule type="duplicateValues" dxfId="2" priority="4228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kin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2025-07-27T10:35:42Z</dcterms:modified>
</cp:coreProperties>
</file>